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65B7C0D3-B4BE-48E3-96EE-68BEAD20315B}" xr6:coauthVersionLast="47" xr6:coauthVersionMax="47" xr10:uidLastSave="{00000000-0000-0000-0000-000000000000}"/>
  <bookViews>
    <workbookView xWindow="-108" yWindow="-108" windowWidth="23256" windowHeight="12456" firstSheet="7" activeTab="13"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6" i="58" l="1"/>
  <c r="E136" i="58"/>
  <c r="E128" i="58"/>
  <c r="H135" i="58"/>
  <c r="H140" i="58"/>
  <c r="H129" i="58"/>
  <c r="E129" i="58"/>
  <c r="E132" i="58"/>
  <c r="E133" i="58"/>
  <c r="E147" i="58"/>
  <c r="E141" i="58" s="1"/>
  <c r="E130" i="58"/>
  <c r="E119" i="58"/>
  <c r="E120" i="58"/>
  <c r="E123" i="58"/>
  <c r="E124" i="58"/>
  <c r="E125" i="58"/>
  <c r="E117" i="58" s="1"/>
  <c r="E144" i="58" l="1"/>
  <c r="E140" i="58"/>
  <c r="E138" i="58"/>
  <c r="E139" i="58"/>
  <c r="E122" i="58"/>
  <c r="E118" i="58"/>
  <c r="E146" i="58"/>
  <c r="E142" i="58"/>
  <c r="E143" i="58"/>
  <c r="E116" i="58"/>
  <c r="E121" i="58"/>
  <c r="E145" i="58"/>
  <c r="E127" i="58"/>
  <c r="E135" i="58"/>
  <c r="E131" i="58"/>
  <c r="E134"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AE75" i="57" s="1"/>
  <c r="U13" i="57"/>
  <c r="AF13" i="57"/>
  <c r="V13" i="57"/>
  <c r="U14" i="57"/>
  <c r="AE14" i="57"/>
  <c r="V14" i="57"/>
  <c r="AF14" i="57"/>
  <c r="K16"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K133" i="58" s="1"/>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77" i="58" l="1" a="1"/>
  <c r="BG77" i="58" s="1"/>
  <c r="BH8" i="58"/>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88" i="58" s="1" a="1"/>
  <c r="BN88" i="58" s="1"/>
  <c r="BN77" i="58" a="1"/>
  <c r="BN77" i="58" s="1"/>
  <c r="BN87" i="58" a="1"/>
  <c r="BN87" i="58" s="1"/>
  <c r="BO5" i="58"/>
  <c r="BO7" i="58"/>
  <c r="BO6" i="58"/>
  <c r="BO67" i="58"/>
  <c r="BO104" i="58" s="1"/>
  <c r="BO22" i="58"/>
  <c r="BO25" i="58" s="1"/>
  <c r="BO3" i="58"/>
  <c r="BP4" i="58"/>
  <c r="BO12" i="58" a="1"/>
  <c r="BO12" i="58" s="1"/>
  <c r="BO11" i="58" s="1"/>
  <c r="BK259" i="57"/>
  <c r="BL251" i="57"/>
  <c r="BL249" i="57"/>
  <c r="BL250" i="57"/>
  <c r="BK252" i="57"/>
  <c r="BO8" i="58" l="1"/>
  <c r="BO76" i="58" s="1" a="1"/>
  <c r="BO76" i="58" s="1"/>
  <c r="BP6" i="58"/>
  <c r="BP67" i="58"/>
  <c r="BP104" i="58" s="1"/>
  <c r="BP7" i="58"/>
  <c r="BP5" i="58"/>
  <c r="BO77" i="58" a="1"/>
  <c r="BO77" i="58" s="1"/>
  <c r="BP22" i="58"/>
  <c r="BP25" i="58" s="1"/>
  <c r="BP3" i="58"/>
  <c r="BP12" i="58" a="1"/>
  <c r="BP12" i="58" s="1"/>
  <c r="BP11" i="58" s="1"/>
  <c r="BQ4" i="58"/>
  <c r="BM250" i="57"/>
  <c r="BM251" i="57"/>
  <c r="BL259" i="57"/>
  <c r="BM249" i="57"/>
  <c r="BL252" i="57"/>
  <c r="BO87" i="58" l="1" a="1"/>
  <c r="BO87" i="58" s="1"/>
  <c r="BO88" i="58" a="1"/>
  <c r="BO88" i="58" s="1"/>
  <c r="BP8" i="58"/>
  <c r="BP76" i="58" s="1" a="1"/>
  <c r="BP76" i="58" s="1"/>
  <c r="BQ7" i="58"/>
  <c r="BQ6" i="58"/>
  <c r="BQ67" i="58"/>
  <c r="BQ104" i="58" s="1"/>
  <c r="BQ5" i="58"/>
  <c r="BP88" i="58" a="1"/>
  <c r="BP88" i="58" s="1"/>
  <c r="BR4" i="58"/>
  <c r="BQ12" i="58" a="1"/>
  <c r="BQ12" i="58" s="1"/>
  <c r="BQ11" i="58" s="1"/>
  <c r="BQ3" i="58"/>
  <c r="BQ22" i="58"/>
  <c r="BQ25" i="58" s="1"/>
  <c r="BM252" i="57"/>
  <c r="BM259" i="57"/>
  <c r="BN251" i="57"/>
  <c r="BN249" i="57"/>
  <c r="BN250" i="57"/>
  <c r="BP87" i="58" l="1" a="1"/>
  <c r="BP87" i="58" s="1"/>
  <c r="BP77" i="58"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V28" i="44"/>
  <c r="V29" i="44" s="1"/>
  <c r="N7" i="47"/>
  <c r="N9" i="47"/>
  <c r="O6" i="47"/>
  <c r="N5" i="47"/>
  <c r="N8" i="47"/>
  <c r="AD60" i="58" l="1"/>
  <c r="AE31" i="58"/>
  <c r="AE34" i="58" s="1"/>
  <c r="AE35" i="58" s="1"/>
  <c r="AF23" i="58"/>
  <c r="AF31" i="58" s="1"/>
  <c r="AF34" i="58" s="1"/>
  <c r="H21" i="57"/>
  <c r="R32" i="57" s="1"/>
  <c r="AD169" i="58"/>
  <c r="AD168" i="58"/>
  <c r="AD36" i="58"/>
  <c r="AD41" i="58" s="1"/>
  <c r="AG23" i="58"/>
  <c r="W28" i="44"/>
  <c r="W29" i="44" s="1"/>
  <c r="P6" i="47"/>
  <c r="O7" i="47"/>
  <c r="O9" i="47"/>
  <c r="O5" i="47"/>
  <c r="O8" i="47"/>
  <c r="AF24" i="58" l="1"/>
  <c r="AB32" i="57"/>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V61" i="57"/>
  <c r="V151" i="57"/>
  <c r="L151" i="57" s="1"/>
  <c r="V150" i="57"/>
  <c r="L150" i="57" s="1"/>
  <c r="V149" i="57"/>
  <c r="L149" i="57" s="1"/>
  <c r="U51" i="57"/>
  <c r="U110" i="57"/>
  <c r="U111" i="57" s="1"/>
  <c r="U162" i="57"/>
  <c r="U163" i="57"/>
  <c r="U161" i="57"/>
  <c r="U58" i="57"/>
  <c r="U59" i="57" s="1"/>
  <c r="U60" i="57" s="1"/>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K58" i="57"/>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61" i="57" l="1"/>
  <c r="L61" i="57"/>
  <c r="K111" i="57"/>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45" i="58" a="1"/>
  <c r="W45" i="58" s="1"/>
  <c r="AI45" i="58" a="1"/>
  <c r="AI45" i="58" s="1"/>
  <c r="U44" i="58" a="1"/>
  <c r="U44" i="58" s="1"/>
  <c r="AU43" i="58" a="1"/>
  <c r="AU43" i="58" s="1"/>
  <c r="AC45" i="58" a="1"/>
  <c r="AC45" i="58" s="1"/>
  <c r="AV44" i="58" a="1"/>
  <c r="AV44" i="58" s="1"/>
  <c r="AK44" i="58" a="1"/>
  <c r="AK44" i="58" s="1"/>
  <c r="AI43" i="58" a="1"/>
  <c r="AI43"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P46" i="58" l="1"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215" i="58"/>
  <c r="X137" i="56"/>
  <c r="S87" i="47" s="1"/>
  <c r="AH33" i="55"/>
  <c r="X127" i="47"/>
  <c r="V136" i="47"/>
  <c r="AF42" i="55"/>
  <c r="V134" i="47"/>
  <c r="AG43" i="55"/>
  <c r="W135" i="47"/>
  <c r="N50" i="58" l="1"/>
  <c r="M192" i="58"/>
  <c r="M203" i="58"/>
  <c r="M53" i="58"/>
  <c r="N51" i="58"/>
  <c r="N52" i="58"/>
  <c r="N215" i="58" s="1"/>
  <c r="BD36" i="58"/>
  <c r="BD41" i="58" s="1"/>
  <c r="BD169" i="58"/>
  <c r="BD168" i="58"/>
  <c r="BF23" i="58"/>
  <c r="BE31" i="58"/>
  <c r="BE34" i="58" s="1"/>
  <c r="BE35" i="58" s="1"/>
  <c r="BE24" i="58"/>
  <c r="AI35" i="55"/>
  <c r="Y130" i="47"/>
  <c r="AI32" i="55"/>
  <c r="Y137" i="47"/>
  <c r="AH30" i="55"/>
  <c r="X138" i="47"/>
  <c r="N192" i="58"/>
  <c r="O50" i="58"/>
  <c r="N193" i="58"/>
  <c r="M227" i="58"/>
  <c r="M265" i="58" s="1"/>
  <c r="N181" i="58"/>
  <c r="N180" i="58"/>
  <c r="O49" i="58"/>
  <c r="N204" i="58"/>
  <c r="N203" i="58"/>
  <c r="Y137" i="56"/>
  <c r="T87" i="47" s="1"/>
  <c r="Y127" i="47"/>
  <c r="AI33" i="55"/>
  <c r="W136" i="47"/>
  <c r="AG42" i="55"/>
  <c r="W134" i="47"/>
  <c r="X135" i="47"/>
  <c r="AH43" i="55"/>
  <c r="M226" i="58" l="1"/>
  <c r="M264" i="58" s="1"/>
  <c r="N53" i="58"/>
  <c r="O51" i="58"/>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03" i="58"/>
  <c r="P51" i="58"/>
  <c r="O204" i="58"/>
  <c r="Z137" i="56"/>
  <c r="U87" i="47" s="1"/>
  <c r="X136" i="47"/>
  <c r="X134" i="47"/>
  <c r="AH42" i="55"/>
  <c r="AI43" i="55"/>
  <c r="Y135" i="47"/>
  <c r="AJ33" i="55"/>
  <c r="Z127" i="47"/>
  <c r="O214" i="58" l="1"/>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14" i="58"/>
  <c r="BE215" i="58"/>
  <c r="BF51" i="58"/>
  <c r="BE204" i="58"/>
  <c r="BE203" i="58"/>
  <c r="BF52" i="58"/>
  <c r="BE53" i="58"/>
  <c r="AD108" i="57"/>
  <c r="J108" i="57" s="1"/>
  <c r="AD81" i="57"/>
  <c r="J81" i="57" s="1"/>
  <c r="AD97" i="57"/>
  <c r="J97" i="57" s="1"/>
  <c r="AG26" i="57"/>
  <c r="M26" i="57" s="1"/>
  <c r="AD55" i="57"/>
  <c r="J55" i="57" s="1"/>
  <c r="BE227" i="58" l="1"/>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78" i="57" l="1"/>
  <c r="V181" i="57"/>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O77" i="56" l="1"/>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<sst xmlns="http://schemas.openxmlformats.org/spreadsheetml/2006/main" count="4623" uniqueCount="814">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</sst>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 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7.48872418913251</c:v>
                </c:pt>
                <c:pt idx="10">
                  <c:v>9.3378782365234727</c:v>
                </c:pt>
                <c:pt idx="11">
                  <c:v>10.4141873060185</c:v>
                </c:pt>
                <c:pt idx="12">
                  <c:v>11.855801449111469</c:v>
                </c:pt>
                <c:pt idx="13">
                  <c:v>13.345294201687985</c:v>
                </c:pt>
                <c:pt idx="14">
                  <c:v>14.975482636328321</c:v>
                </c:pt>
                <c:pt idx="15">
                  <c:v>16.702403238049847</c:v>
                </c:pt>
                <c:pt idx="16">
                  <c:v>18.527971258069826</c:v>
                </c:pt>
                <c:pt idx="17">
                  <c:v>20.550001282642476</c:v>
                </c:pt>
                <c:pt idx="18">
                  <c:v>22.781128336540842</c:v>
                </c:pt>
                <c:pt idx="19">
                  <c:v>24.865940809494219</c:v>
                </c:pt>
                <c:pt idx="20">
                  <c:v>26.996353281955152</c:v>
                </c:pt>
                <c:pt idx="21">
                  <c:v>29.182376717583647</c:v>
                </c:pt>
                <c:pt idx="22">
                  <c:v>31.534055536768452</c:v>
                </c:pt>
                <c:pt idx="23">
                  <c:v>33.9455512222656</c:v>
                </c:pt>
                <c:pt idx="24">
                  <c:v>36.418930800367733</c:v>
                </c:pt>
                <c:pt idx="25">
                  <c:v>38.962048777311637</c:v>
                </c:pt>
                <c:pt idx="26">
                  <c:v>41.548989496161013</c:v>
                </c:pt>
                <c:pt idx="27">
                  <c:v>44.127357350990181</c:v>
                </c:pt>
                <c:pt idx="28">
                  <c:v>46.678268501824761</c:v>
                </c:pt>
                <c:pt idx="29">
                  <c:v>56.303652390881176</c:v>
                </c:pt>
                <c:pt idx="30">
                  <c:v>66.547926936434479</c:v>
                </c:pt>
                <c:pt idx="31">
                  <c:v>84.692023731299003</c:v>
                </c:pt>
                <c:pt idx="32">
                  <c:v>95.177532136591651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0.69939782867366318</c:v>
                </c:pt>
                <c:pt idx="10">
                  <c:v>0.87209671475430695</c:v>
                </c:pt>
                <c:pt idx="11">
                  <c:v>0.97261693784904901</c:v>
                </c:pt>
                <c:pt idx="12">
                  <c:v>1.1072542640477674</c:v>
                </c:pt>
                <c:pt idx="13">
                  <c:v>1.2463631390266239</c:v>
                </c:pt>
                <c:pt idx="14">
                  <c:v>1.3986120699154037</c:v>
                </c:pt>
                <c:pt idx="15">
                  <c:v>1.5598951521376858</c:v>
                </c:pt>
                <c:pt idx="16">
                  <c:v>1.7303912576226388</c:v>
                </c:pt>
                <c:pt idx="17">
                  <c:v>1.9192356285705403</c:v>
                </c:pt>
                <c:pt idx="18">
                  <c:v>2.1276082936042018</c:v>
                </c:pt>
                <c:pt idx="19">
                  <c:v>2.3223161343457992</c:v>
                </c:pt>
                <c:pt idx="20">
                  <c:v>2.5212827166083338</c:v>
                </c:pt>
                <c:pt idx="21">
                  <c:v>2.7254429988800486</c:v>
                </c:pt>
                <c:pt idx="22">
                  <c:v>2.9450744098301995</c:v>
                </c:pt>
                <c:pt idx="23">
                  <c:v>3.1702923246173627</c:v>
                </c:pt>
                <c:pt idx="24">
                  <c:v>3.4012897899694421</c:v>
                </c:pt>
                <c:pt idx="25">
                  <c:v>3.6388003653644692</c:v>
                </c:pt>
                <c:pt idx="26">
                  <c:v>3.8804036980518131</c:v>
                </c:pt>
                <c:pt idx="27">
                  <c:v>4.1212063813455053</c:v>
                </c:pt>
                <c:pt idx="28">
                  <c:v>4.3594447881788341</c:v>
                </c:pt>
                <c:pt idx="29">
                  <c:v>5.2583926492745636</c:v>
                </c:pt>
                <c:pt idx="30">
                  <c:v>6.2151408473046512</c:v>
                </c:pt>
                <c:pt idx="31">
                  <c:v>7.9096807423629318</c:v>
                </c:pt>
                <c:pt idx="32">
                  <c:v>8.8889586041171995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0.5227001946989317</c:v>
                </c:pt>
                <c:pt idx="10">
                  <c:v>0.65176799799741847</c:v>
                </c:pt>
                <c:pt idx="11">
                  <c:v>0.72689253803558551</c:v>
                </c:pt>
                <c:pt idx="12">
                  <c:v>0.82751475007658182</c:v>
                </c:pt>
                <c:pt idx="13">
                  <c:v>0.93147880751966672</c:v>
                </c:pt>
                <c:pt idx="14">
                  <c:v>1.0452631839584465</c:v>
                </c:pt>
                <c:pt idx="15">
                  <c:v>1.1657993009193788</c:v>
                </c:pt>
                <c:pt idx="16">
                  <c:v>1.2932208396756519</c:v>
                </c:pt>
                <c:pt idx="17">
                  <c:v>1.4343550917642762</c:v>
                </c:pt>
                <c:pt idx="18">
                  <c:v>1.5900839603962806</c:v>
                </c:pt>
                <c:pt idx="19">
                  <c:v>1.7356003204599733</c:v>
                </c:pt>
                <c:pt idx="20">
                  <c:v>1.8842994828300266</c:v>
                </c:pt>
                <c:pt idx="21">
                  <c:v>2.0368801957206966</c:v>
                </c:pt>
                <c:pt idx="22">
                  <c:v>2.2010233722635153</c:v>
                </c:pt>
                <c:pt idx="23">
                  <c:v>2.3693416642035747</c:v>
                </c:pt>
                <c:pt idx="24">
                  <c:v>2.5419793464558449</c:v>
                </c:pt>
                <c:pt idx="25">
                  <c:v>2.7194846501790031</c:v>
                </c:pt>
                <c:pt idx="26">
                  <c:v>2.9000487066546636</c:v>
                </c:pt>
                <c:pt idx="27">
                  <c:v>3.0800143918217637</c:v>
                </c:pt>
                <c:pt idx="28">
                  <c:v>3.258063645810295</c:v>
                </c:pt>
                <c:pt idx="29">
                  <c:v>3.9298990487168295</c:v>
                </c:pt>
                <c:pt idx="30">
                  <c:v>4.6449319654425691</c:v>
                </c:pt>
                <c:pt idx="31">
                  <c:v>5.9113590213454721</c:v>
                </c:pt>
                <c:pt idx="32">
                  <c:v>6.6432296506467043</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6.5169192075371498</c:v>
                </c:pt>
                <c:pt idx="10">
                  <c:v>8.1261102025300112</c:v>
                </c:pt>
                <c:pt idx="11">
                  <c:v>9.0627476151372814</c:v>
                </c:pt>
                <c:pt idx="12">
                  <c:v>10.317284791524878</c:v>
                </c:pt>
                <c:pt idx="13">
                  <c:v>11.613487413440069</c:v>
                </c:pt>
                <c:pt idx="14">
                  <c:v>13.032127765695208</c:v>
                </c:pt>
                <c:pt idx="15">
                  <c:v>14.534947438982483</c:v>
                </c:pt>
                <c:pt idx="16">
                  <c:v>16.123613144096655</c:v>
                </c:pt>
                <c:pt idx="17">
                  <c:v>17.883246156683381</c:v>
                </c:pt>
                <c:pt idx="18">
                  <c:v>19.824841865750397</c:v>
                </c:pt>
                <c:pt idx="19">
                  <c:v>21.639110105034657</c:v>
                </c:pt>
                <c:pt idx="20">
                  <c:v>23.493060873031315</c:v>
                </c:pt>
                <c:pt idx="21">
                  <c:v>25.395406019678244</c:v>
                </c:pt>
                <c:pt idx="22">
                  <c:v>27.441909600213911</c:v>
                </c:pt>
                <c:pt idx="23">
                  <c:v>29.540467666288155</c:v>
                </c:pt>
                <c:pt idx="24">
                  <c:v>31.692879008056522</c:v>
                </c:pt>
                <c:pt idx="25">
                  <c:v>33.905978859567888</c:v>
                </c:pt>
                <c:pt idx="26">
                  <c:v>36.157214615305122</c:v>
                </c:pt>
                <c:pt idx="27">
                  <c:v>38.400989999851504</c:v>
                </c:pt>
                <c:pt idx="28">
                  <c:v>40.620871712108865</c:v>
                </c:pt>
                <c:pt idx="29">
                  <c:v>48.997178218034108</c:v>
                </c:pt>
                <c:pt idx="30">
                  <c:v>57.912062498334173</c:v>
                </c:pt>
                <c:pt idx="31">
                  <c:v>73.701616221978938</c:v>
                </c:pt>
                <c:pt idx="32">
                  <c:v>82.826429661684415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1.5853327814975506</c:v>
                </c:pt>
                <c:pt idx="10">
                  <c:v>1.9767912536391661</c:v>
                </c:pt>
                <c:pt idx="11">
                  <c:v>2.2046415533430528</c:v>
                </c:pt>
                <c:pt idx="12">
                  <c:v>2.5098254673977816</c:v>
                </c:pt>
                <c:pt idx="13">
                  <c:v>2.8251450904504378</c:v>
                </c:pt>
                <c:pt idx="14">
                  <c:v>3.1702494233358607</c:v>
                </c:pt>
                <c:pt idx="15">
                  <c:v>3.5358315668103888</c:v>
                </c:pt>
                <c:pt idx="16">
                  <c:v>3.9222969718510976</c:v>
                </c:pt>
                <c:pt idx="17">
                  <c:v>4.3503525928311317</c:v>
                </c:pt>
                <c:pt idx="18">
                  <c:v>4.8226732136605213</c:v>
                </c:pt>
                <c:pt idx="19">
                  <c:v>5.2640196263704846</c:v>
                </c:pt>
                <c:pt idx="20">
                  <c:v>5.7150193755139771</c:v>
                </c:pt>
                <c:pt idx="21">
                  <c:v>6.1777917418207675</c:v>
                </c:pt>
                <c:pt idx="22">
                  <c:v>6.6756326863460593</c:v>
                </c:pt>
                <c:pt idx="23">
                  <c:v>7.1861366208088118</c:v>
                </c:pt>
                <c:pt idx="24">
                  <c:v>7.7097411263589244</c:v>
                </c:pt>
                <c:pt idx="25">
                  <c:v>8.2481089703657311</c:v>
                </c:pt>
                <c:pt idx="26">
                  <c:v>8.7957539125221391</c:v>
                </c:pt>
                <c:pt idx="27">
                  <c:v>9.3415840138566217</c:v>
                </c:pt>
                <c:pt idx="28">
                  <c:v>9.8816016414218524</c:v>
                </c:pt>
                <c:pt idx="29">
                  <c:v>11.919256684982372</c:v>
                </c:pt>
                <c:pt idx="30">
                  <c:v>14.087928390543993</c:v>
                </c:pt>
                <c:pt idx="31">
                  <c:v>17.928960682974491</c:v>
                </c:pt>
                <c:pt idx="32">
                  <c:v>20.148700626088107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0.8393149927202127</c:v>
                </c:pt>
                <c:pt idx="10">
                  <c:v>1.0465629399842826</c:v>
                </c:pt>
                <c:pt idx="11">
                  <c:v>1.1671926114761044</c:v>
                </c:pt>
                <c:pt idx="12">
                  <c:v>1.3287646407639924</c:v>
                </c:pt>
                <c:pt idx="13">
                  <c:v>1.4957027689700979</c:v>
                </c:pt>
                <c:pt idx="14">
                  <c:v>1.6784096706528031</c:v>
                </c:pt>
                <c:pt idx="15">
                  <c:v>1.8719580395946949</c:v>
                </c:pt>
                <c:pt idx="16">
                  <c:v>2.0765625317265939</c:v>
                </c:pt>
                <c:pt idx="17">
                  <c:v>2.3031859287822725</c:v>
                </c:pt>
                <c:pt idx="18">
                  <c:v>2.5532443285452238</c:v>
                </c:pt>
                <c:pt idx="19">
                  <c:v>2.7869042045624455</c:v>
                </c:pt>
                <c:pt idx="20">
                  <c:v>3.0256747993467257</c:v>
                </c:pt>
                <c:pt idx="21">
                  <c:v>3.2706781133455665</c:v>
                </c:pt>
                <c:pt idx="22">
                  <c:v>3.5342476134573095</c:v>
                </c:pt>
                <c:pt idx="23">
                  <c:v>3.8045212184934059</c:v>
                </c:pt>
                <c:pt idx="24">
                  <c:v>4.0817305949051708</c:v>
                </c:pt>
                <c:pt idx="25">
                  <c:v>4.3667560535010175</c:v>
                </c:pt>
                <c:pt idx="26">
                  <c:v>4.6566930408665801</c:v>
                </c:pt>
                <c:pt idx="27">
                  <c:v>4.945669205918354</c:v>
                </c:pt>
                <c:pt idx="28">
                  <c:v>5.2315681013670119</c:v>
                </c:pt>
                <c:pt idx="29">
                  <c:v>6.3103538604281262</c:v>
                </c:pt>
                <c:pt idx="30">
                  <c:v>7.4585031310478707</c:v>
                </c:pt>
                <c:pt idx="31">
                  <c:v>9.4920421003954143</c:v>
                </c:pt>
                <c:pt idx="32">
                  <c:v>10.66722817863652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1.1779553125805533</c:v>
                </c:pt>
                <c:pt idx="10">
                  <c:v>1.4688220582226228</c:v>
                </c:pt>
                <c:pt idx="11">
                  <c:v>1.6381224563104797</c:v>
                </c:pt>
                <c:pt idx="12">
                  <c:v>1.8648843179653605</c:v>
                </c:pt>
                <c:pt idx="13">
                  <c:v>2.0991773506148887</c:v>
                </c:pt>
                <c:pt idx="14">
                  <c:v>2.3556014194674506</c:v>
                </c:pt>
                <c:pt idx="15">
                  <c:v>2.6272411869133823</c:v>
                </c:pt>
                <c:pt idx="16">
                  <c:v>2.9143979165977751</c:v>
                </c:pt>
                <c:pt idx="17">
                  <c:v>3.2324575686142363</c:v>
                </c:pt>
                <c:pt idx="18">
                  <c:v>3.5834075969242285</c:v>
                </c:pt>
                <c:pt idx="19">
                  <c:v>3.9113427519955639</c:v>
                </c:pt>
                <c:pt idx="20">
                  <c:v>4.2464506591027593</c:v>
                </c:pt>
                <c:pt idx="21">
                  <c:v>4.5903060147534624</c:v>
                </c:pt>
                <c:pt idx="22">
                  <c:v>4.9602184976516739</c:v>
                </c:pt>
                <c:pt idx="23">
                  <c:v>5.3395400058624745</c:v>
                </c:pt>
                <c:pt idx="24">
                  <c:v>5.7285956768246553</c:v>
                </c:pt>
                <c:pt idx="25">
                  <c:v>6.1286210023410419</c:v>
                </c:pt>
                <c:pt idx="26">
                  <c:v>6.53553952225686</c:v>
                </c:pt>
                <c:pt idx="27">
                  <c:v>6.9411095547051733</c:v>
                </c:pt>
                <c:pt idx="28">
                  <c:v>7.3423607246183558</c:v>
                </c:pt>
                <c:pt idx="29">
                  <c:v>8.8564066156654793</c:v>
                </c:pt>
                <c:pt idx="30">
                  <c:v>10.467802271280632</c:v>
                </c:pt>
                <c:pt idx="31">
                  <c:v>13.3218178114046</c:v>
                </c:pt>
                <c:pt idx="32">
                  <c:v>14.97115887660857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45204.517432060187</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2" customWidth="1"/>
    <col min="2" max="2" width="42.44140625" style="12" customWidth="1"/>
    <col min="3" max="3" width="28.44140625" style="12" customWidth="1"/>
    <col min="4" max="4" width="21.88671875" style="12" customWidth="1"/>
    <col min="5" max="16384" width="9.10937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8671875" defaultRowHeight="14.4"/>
  <cols>
    <col min="2" max="2" width="31.44140625" customWidth="1"/>
    <col min="6" max="6" width="13.109375" customWidth="1"/>
  </cols>
  <sheetData>
    <row r="2" spans="2:5">
      <c r="E2" s="2"/>
    </row>
    <row r="3" spans="2:5" ht="18" thickBot="1">
      <c r="B3" s="28" t="s">
        <v>390</v>
      </c>
    </row>
    <row r="4" spans="2:5" ht="18.600000000000001" thickTop="1" thickBot="1">
      <c r="B4" s="28" t="s">
        <v>272</v>
      </c>
    </row>
    <row r="5" spans="2:5" ht="15" thickTop="1"/>
    <row r="6" spans="2:5" ht="18" thickBot="1">
      <c r="B6" s="28" t="s">
        <v>273</v>
      </c>
    </row>
    <row r="7" spans="2:5" ht="1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6640625" defaultRowHeight="14.4"/>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8671875" defaultRowHeight="14.4"/>
  <cols>
    <col min="1" max="1" width="13.44140625" customWidth="1"/>
    <col min="3" max="3" width="13.44140625" bestFit="1" customWidth="1"/>
    <col min="4" max="32" width="10.44140625" bestFit="1" customWidth="1"/>
    <col min="33" max="33" width="10.5546875" bestFit="1" customWidth="1"/>
    <col min="34" max="37" width="10.441406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6">
        <f t="shared" ref="C28:K28" si="40">SUM(C7:C27)</f>
        <v>4032.0433682922144</v>
      </c>
      <c r="D28" s="277">
        <f t="shared" si="40"/>
        <v>4135.6011269326036</v>
      </c>
      <c r="E28" s="277">
        <f t="shared" si="40"/>
        <v>4214.5620530894539</v>
      </c>
      <c r="F28" s="277">
        <f t="shared" si="40"/>
        <v>4269.9104508291794</v>
      </c>
      <c r="G28" s="277">
        <f t="shared" si="40"/>
        <v>4306.3530098044157</v>
      </c>
      <c r="H28" s="277">
        <f t="shared" si="40"/>
        <v>4369.2882721535752</v>
      </c>
      <c r="I28" s="277">
        <f t="shared" si="40"/>
        <v>4424.2547121291227</v>
      </c>
      <c r="J28" s="277">
        <f t="shared" si="40"/>
        <v>4454.71</v>
      </c>
      <c r="K28" s="277">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3">L28/K28-1</f>
        <v>4.7035674804934091E-2</v>
      </c>
      <c r="M29" s="213">
        <f t="shared" si="43"/>
        <v>1.9104032915203017E-2</v>
      </c>
      <c r="N29" s="213">
        <f t="shared" si="43"/>
        <v>2.0000036289375966E-3</v>
      </c>
      <c r="O29" s="213">
        <f t="shared" si="43"/>
        <v>9.9999970159339036E-3</v>
      </c>
      <c r="P29" s="213">
        <f t="shared" si="43"/>
        <v>1.1000003165440475E-2</v>
      </c>
      <c r="Q29" s="213">
        <f t="shared" si="43"/>
        <v>1.3999974631014878E-2</v>
      </c>
      <c r="R29" s="213">
        <f t="shared" si="43"/>
        <v>1.5999977745044802E-2</v>
      </c>
      <c r="S29" s="213">
        <f t="shared" si="43"/>
        <v>1.7999987291535513E-2</v>
      </c>
      <c r="T29" s="213">
        <f t="shared" si="43"/>
        <v>2.2031703158573501E-2</v>
      </c>
      <c r="U29" s="213">
        <f t="shared" si="43"/>
        <v>2.6218332143903567E-2</v>
      </c>
      <c r="V29" s="213">
        <f t="shared" si="43"/>
        <v>2.9378378556559115E-2</v>
      </c>
      <c r="W29" s="213">
        <f t="shared" si="43"/>
        <v>3.0077505719072972E-2</v>
      </c>
      <c r="X29" s="213">
        <f t="shared" si="43"/>
        <v>3.0977659396460577E-2</v>
      </c>
      <c r="Y29" s="213">
        <f t="shared" si="43"/>
        <v>3.4365887592042288E-2</v>
      </c>
      <c r="Z29" s="213">
        <f t="shared" si="43"/>
        <v>3.5204642098828565E-2</v>
      </c>
      <c r="AA29" s="213">
        <f t="shared" si="43"/>
        <v>3.6043411874055353E-2</v>
      </c>
      <c r="AB29" s="213">
        <f t="shared" si="43"/>
        <v>3.7006977209975256E-2</v>
      </c>
      <c r="AC29" s="213">
        <f t="shared" si="43"/>
        <v>3.7355895962803753E-2</v>
      </c>
      <c r="AD29" s="213">
        <f t="shared" si="43"/>
        <v>3.6565463102800067E-2</v>
      </c>
      <c r="AE29" s="213">
        <f t="shared" si="43"/>
        <v>3.5408562673149069E-2</v>
      </c>
      <c r="AF29" s="213">
        <f>(AF28/AE28)^(1/5)-1</f>
        <v>3.4759579332455992E-2</v>
      </c>
      <c r="AG29" s="213">
        <f>(AG28/AF28)^(1/5)-1</f>
        <v>3.5273968685307411E-2</v>
      </c>
      <c r="AH29" s="213">
        <f t="shared" ref="AH29:AK29" si="44">(AH28/AG28)^(1/5)-1</f>
        <v>3.1148774828663628E-2</v>
      </c>
      <c r="AI29" s="213">
        <f t="shared" si="44"/>
        <v>2.2140438754105096E-2</v>
      </c>
      <c r="AJ29" s="213">
        <f t="shared" si="44"/>
        <v>1.3132100246333822E-2</v>
      </c>
      <c r="AK29" s="213">
        <f t="shared" si="44"/>
        <v>4.123760095195772E-3</v>
      </c>
      <c r="AL29" s="212"/>
      <c r="AM29" s="212"/>
    </row>
    <row r="30" spans="1:41">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8">
        <f>(D37/C37)^(1/(D$5-C$5))-1</f>
        <v>2.9042288713459818E-2</v>
      </c>
      <c r="E38" s="278">
        <f t="shared" ref="E38:L38" si="61">(E37/D37)^(1/(E$5-D$5))-1</f>
        <v>1.5786082474226859E-2</v>
      </c>
      <c r="F38" s="278">
        <f t="shared" si="61"/>
        <v>1.0783380907072537E-2</v>
      </c>
      <c r="G38" s="278">
        <f t="shared" si="61"/>
        <v>3.4515218073423171E-3</v>
      </c>
      <c r="H38" s="278">
        <f t="shared" si="61"/>
        <v>1.5009380863039379E-2</v>
      </c>
      <c r="I38" s="278">
        <f t="shared" si="61"/>
        <v>9.2421441774492852E-3</v>
      </c>
      <c r="J38" s="278">
        <f t="shared" si="61"/>
        <v>-4.2735042735043693E-3</v>
      </c>
      <c r="K38" s="278">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2"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69">
        <v>0.14875454246747444</v>
      </c>
      <c r="D50" s="269">
        <v>0.12</v>
      </c>
      <c r="E50" s="269">
        <v>0.12</v>
      </c>
      <c r="F50" s="269">
        <v>0.12</v>
      </c>
      <c r="G50" s="269">
        <v>0.12</v>
      </c>
      <c r="H50" s="269">
        <v>0.12</v>
      </c>
      <c r="I50" s="269">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69">
        <v>0.08</v>
      </c>
      <c r="D52" s="269">
        <v>0.08</v>
      </c>
      <c r="E52" s="269">
        <v>0.08</v>
      </c>
      <c r="F52" s="269">
        <v>0.08</v>
      </c>
      <c r="G52" s="269">
        <v>0.08</v>
      </c>
      <c r="H52" s="269">
        <v>0.08</v>
      </c>
      <c r="I52" s="269">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4">
        <f>SUM(C45:C65)</f>
        <v>4032.0433682922144</v>
      </c>
      <c r="D66" s="294">
        <f t="shared" ref="D66:I66" si="121">SUM(D45:D65)</f>
        <v>4135.6011269326036</v>
      </c>
      <c r="E66" s="294">
        <f t="shared" si="121"/>
        <v>4214.5620530894539</v>
      </c>
      <c r="F66" s="294">
        <f t="shared" si="121"/>
        <v>4269.9104508291794</v>
      </c>
      <c r="G66" s="294">
        <f t="shared" si="121"/>
        <v>4306.3530098044157</v>
      </c>
      <c r="H66" s="294">
        <f t="shared" si="121"/>
        <v>4369.2882721535752</v>
      </c>
      <c r="I66" s="294">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2" t="s">
        <v>265</v>
      </c>
      <c r="B67">
        <f t="shared" si="120"/>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3">L66/K66-1</f>
        <v>4.7030620638949694E-2</v>
      </c>
      <c r="M67" s="213">
        <f t="shared" ref="M67" si="124">M66/L66-1</f>
        <v>1.9104061693808072E-2</v>
      </c>
      <c r="N67" s="213">
        <f t="shared" ref="N67" si="125">N66/M66-1</f>
        <v>2.0000000000000018E-3</v>
      </c>
      <c r="O67" s="213">
        <f t="shared" ref="O67" si="126">O66/N66-1</f>
        <v>1.0000000000000009E-2</v>
      </c>
      <c r="P67" s="213">
        <f t="shared" ref="P67" si="127">P66/O66-1</f>
        <v>1.0999999999999899E-2</v>
      </c>
      <c r="Q67" s="213">
        <f t="shared" ref="Q67" si="128">Q66/P66-1</f>
        <v>1.4000000000000012E-2</v>
      </c>
      <c r="R67" s="213">
        <f t="shared" ref="R67" si="129">R66/Q66-1</f>
        <v>1.6000000000000014E-2</v>
      </c>
      <c r="S67" s="213">
        <f t="shared" ref="S67" si="130">S66/R66-1</f>
        <v>1.8000000000000238E-2</v>
      </c>
      <c r="T67" s="213">
        <f t="shared" ref="T67" si="131">T66/S66-1</f>
        <v>2.2031722197760173E-2</v>
      </c>
      <c r="U67" s="213">
        <f t="shared" ref="U67" si="132">U66/T66-1</f>
        <v>2.6218354528799726E-2</v>
      </c>
      <c r="V67" s="213">
        <f t="shared" ref="V67" si="133">V66/U66-1</f>
        <v>2.9378416318852185E-2</v>
      </c>
      <c r="W67" s="213">
        <f t="shared" ref="W67" si="134">W66/V66-1</f>
        <v>3.0077539232383765E-2</v>
      </c>
      <c r="X67" s="213">
        <f t="shared" ref="X67" si="135">X66/W66-1</f>
        <v>3.0977705255239796E-2</v>
      </c>
      <c r="Y67" s="213">
        <f t="shared" ref="Y67" si="136">Y66/X66-1</f>
        <v>3.4365925902849925E-2</v>
      </c>
      <c r="Z67" s="213">
        <f t="shared" ref="Z67" si="137">Z66/Y66-1</f>
        <v>3.5204693916532914E-2</v>
      </c>
      <c r="AA67" s="213">
        <f t="shared" ref="AA67" si="138">AA66/Z66-1</f>
        <v>3.6043461930215681E-2</v>
      </c>
      <c r="AB67" s="213">
        <f t="shared" ref="AB67" si="139">AB66/AA66-1</f>
        <v>3.7007018273112813E-2</v>
      </c>
      <c r="AC67" s="213">
        <f t="shared" ref="AC67" si="140">AC66/AB66-1</f>
        <v>3.7355943192743934E-2</v>
      </c>
      <c r="AD67" s="213">
        <f t="shared" ref="AD67" si="141">AD66/AC66-1</f>
        <v>3.656550742556397E-2</v>
      </c>
      <c r="AE67" s="213">
        <f t="shared" ref="AE67" si="142">AE66/AD66-1</f>
        <v>3.5408604296364388E-2</v>
      </c>
      <c r="AF67" s="213">
        <f>(AF66/AE66)^(1/5)-1</f>
        <v>3.4759608710357215E-2</v>
      </c>
      <c r="AG67" s="213">
        <f>(AG66/AF66)^(1/5)-1</f>
        <v>3.5273992558261025E-2</v>
      </c>
      <c r="AH67" s="213">
        <f t="shared" ref="AH67:AK67" si="143">(AH66/AG66)^(1/5)-1</f>
        <v>3.1148792311749718E-2</v>
      </c>
      <c r="AI67" s="213">
        <f t="shared" si="143"/>
        <v>2.2140450115355259E-2</v>
      </c>
      <c r="AJ67" s="213">
        <f t="shared" si="143"/>
        <v>1.3132107425591899E-2</v>
      </c>
      <c r="AK67" s="213">
        <f t="shared" si="143"/>
        <v>4.1237642291809262E-3</v>
      </c>
      <c r="AL67" s="212"/>
      <c r="AM67" s="212"/>
    </row>
    <row r="68" spans="1:39">
      <c r="A68" t="s">
        <v>595</v>
      </c>
      <c r="B68">
        <f t="shared" si="120"/>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2">
        <v>0.5</v>
      </c>
      <c r="D69" s="272">
        <v>0.5</v>
      </c>
      <c r="E69" s="272">
        <v>0.5</v>
      </c>
      <c r="F69" s="272">
        <v>0.5</v>
      </c>
      <c r="G69" s="272">
        <v>0.5</v>
      </c>
      <c r="H69" s="272">
        <v>0.5</v>
      </c>
      <c r="I69" s="272">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2">
        <v>0.3</v>
      </c>
      <c r="D70" s="272">
        <v>0.3</v>
      </c>
      <c r="E70" s="272">
        <v>0.3</v>
      </c>
      <c r="F70" s="272">
        <v>0.3</v>
      </c>
      <c r="G70" s="272">
        <v>0.3</v>
      </c>
      <c r="H70" s="272">
        <v>0.3</v>
      </c>
      <c r="I70" s="272">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69">
        <f>C69*C$68</f>
        <v>26.162716441035041</v>
      </c>
      <c r="D72" s="269">
        <f t="shared" ref="D72:I72" si="144">D69*D$68</f>
        <v>26.552193229211671</v>
      </c>
      <c r="E72" s="269">
        <f t="shared" si="144"/>
        <v>26.956182845714636</v>
      </c>
      <c r="F72" s="269">
        <f t="shared" si="144"/>
        <v>27.375245728660555</v>
      </c>
      <c r="G72" s="269">
        <f t="shared" si="144"/>
        <v>27.809970234912413</v>
      </c>
      <c r="H72" s="269">
        <f t="shared" si="144"/>
        <v>28.260974020824047</v>
      </c>
      <c r="I72" s="269">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69">
        <f t="shared" ref="C73:I74" si="149">C70*C$68</f>
        <v>15.697629864621025</v>
      </c>
      <c r="D73" s="269">
        <f t="shared" si="149"/>
        <v>15.931315937527001</v>
      </c>
      <c r="E73" s="269">
        <f t="shared" si="149"/>
        <v>16.173709707428781</v>
      </c>
      <c r="F73" s="269">
        <f t="shared" si="149"/>
        <v>16.425147437196333</v>
      </c>
      <c r="G73" s="269">
        <f t="shared" si="149"/>
        <v>16.685982140947448</v>
      </c>
      <c r="H73" s="269">
        <f t="shared" si="149"/>
        <v>16.956584412494429</v>
      </c>
      <c r="I73" s="269">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69">
        <f t="shared" si="149"/>
        <v>10.465086576414015</v>
      </c>
      <c r="D74" s="269">
        <f t="shared" si="149"/>
        <v>10.620877291684666</v>
      </c>
      <c r="E74" s="269">
        <f t="shared" si="149"/>
        <v>10.782473138285852</v>
      </c>
      <c r="F74" s="269">
        <f t="shared" si="149"/>
        <v>10.95009829146422</v>
      </c>
      <c r="G74" s="269">
        <f t="shared" si="149"/>
        <v>11.123988093964963</v>
      </c>
      <c r="H74" s="269">
        <f t="shared" si="149"/>
        <v>11.304389608329616</v>
      </c>
      <c r="I74" s="269">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8">
        <f>(D75/C75)^(1/(D$5-C$5))-1</f>
        <v>2.9042288713459818E-2</v>
      </c>
      <c r="E76" s="278">
        <f t="shared" ref="E76" si="156">(E75/D75)^(1/(E$5-D$5))-1</f>
        <v>1.5786082474226859E-2</v>
      </c>
      <c r="F76" s="278">
        <f t="shared" ref="F76" si="157">(F75/E75)^(1/(F$5-E$5))-1</f>
        <v>1.0783380907072537E-2</v>
      </c>
      <c r="G76" s="278">
        <f t="shared" ref="G76" si="158">(G75/F75)^(1/(G$5-F$5))-1</f>
        <v>3.4515218073423171E-3</v>
      </c>
      <c r="H76" s="278">
        <f t="shared" ref="H76" si="159">(H75/G75)^(1/(H$5-G$5))-1</f>
        <v>1.5009380863039379E-2</v>
      </c>
      <c r="I76" s="278">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5">
        <f t="shared" ref="AH76" si="185">(AH75/AG75)^(1/(AH$5-AG$5))-1</f>
        <v>2.4755534538967172E-2</v>
      </c>
      <c r="AI76" s="295">
        <f>(AI75/AH75)^(1/(AI$5-AH$5))-1</f>
        <v>1.7596298267333221E-2</v>
      </c>
      <c r="AJ76" s="295">
        <f t="shared" ref="AJ76" si="186">(AJ75/AI75)^(1/(AJ$5-AI$5))-1</f>
        <v>1.0437061796241043E-2</v>
      </c>
      <c r="AK76" s="295">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4.4"/>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100" activePane="bottomRight" state="frozen"/>
      <selection pane="topRight" activeCell="G1" sqref="G1"/>
      <selection pane="bottomLeft" activeCell="A5" sqref="A5"/>
      <selection pane="bottomRight" activeCell="H127" sqref="H127"/>
    </sheetView>
  </sheetViews>
  <sheetFormatPr defaultColWidth="8.88671875" defaultRowHeight="14.4"/>
  <cols>
    <col min="6" max="6" width="11.88671875" customWidth="1"/>
    <col min="10" max="10" width="8.88671875" style="165"/>
    <col min="15" max="15" width="10.109375" style="165" customWidth="1"/>
  </cols>
  <sheetData>
    <row r="2" spans="1:36">
      <c r="B2">
        <v>2006</v>
      </c>
    </row>
    <row r="3" spans="1:36">
      <c r="C3" t="s">
        <v>767</v>
      </c>
    </row>
    <row r="4" spans="1:36">
      <c r="C4" t="s">
        <v>766</v>
      </c>
      <c r="D4" t="s">
        <v>760</v>
      </c>
      <c r="E4" t="s">
        <v>765</v>
      </c>
      <c r="F4" t="s">
        <v>762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7">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7">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7">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7">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7">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7">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7">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7">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7">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7.48872418913251</v>
      </c>
      <c r="L118" s="17">
        <f ca="1">OFFSET(COM!V$247,$E118,0)</f>
        <v>9.3378782365234727</v>
      </c>
      <c r="M118" s="17">
        <f ca="1">OFFSET(COM!W$247,$E118,0)</f>
        <v>10.4141873060185</v>
      </c>
      <c r="N118" s="17">
        <f ca="1">OFFSET(COM!X$247,$E118,0)</f>
        <v>11.855801449111469</v>
      </c>
      <c r="O118" s="167">
        <f ca="1">OFFSET(COM!Y$247,$E118,0)</f>
        <v>13.345294201687985</v>
      </c>
      <c r="P118" s="17">
        <f ca="1">OFFSET(COM!Z$247,$E118,0)</f>
        <v>14.975482636328321</v>
      </c>
      <c r="Q118" s="17">
        <f ca="1">OFFSET(COM!AA$247,$E118,0)</f>
        <v>16.702403238049847</v>
      </c>
      <c r="R118" s="17">
        <f ca="1">OFFSET(COM!AB$247,$E118,0)</f>
        <v>18.527971258069826</v>
      </c>
      <c r="S118" s="17">
        <f ca="1">OFFSET(COM!AC$247,$E118,0)</f>
        <v>20.550001282642476</v>
      </c>
      <c r="T118" s="17">
        <f ca="1">OFFSET(COM!AD$247,$E118,0)</f>
        <v>22.781128336540842</v>
      </c>
      <c r="U118" s="17">
        <f ca="1">OFFSET(COM!AE$247,$E118,0)</f>
        <v>24.865940809494219</v>
      </c>
      <c r="V118" s="17">
        <f ca="1">OFFSET(COM!AF$247,$E118,0)</f>
        <v>26.996353281955152</v>
      </c>
      <c r="W118" s="17">
        <f ca="1">OFFSET(COM!AG$247,$E118,0)</f>
        <v>29.182376717583647</v>
      </c>
      <c r="X118" s="17">
        <f ca="1">OFFSET(COM!AH$247,$E118,0)</f>
        <v>31.534055536768452</v>
      </c>
      <c r="Y118" s="17">
        <f ca="1">OFFSET(COM!AI$247,$E118,0)</f>
        <v>33.9455512222656</v>
      </c>
      <c r="Z118" s="17">
        <f ca="1">OFFSET(COM!AJ$247,$E118,0)</f>
        <v>36.418930800367733</v>
      </c>
      <c r="AA118" s="17">
        <f ca="1">OFFSET(COM!AK$247,$E118,0)</f>
        <v>38.962048777311637</v>
      </c>
      <c r="AB118" s="17">
        <f ca="1">OFFSET(COM!AL$247,$E118,0)</f>
        <v>41.548989496161013</v>
      </c>
      <c r="AC118" s="17">
        <f ca="1">OFFSET(COM!AM$247,$E118,0)</f>
        <v>44.127357350990181</v>
      </c>
      <c r="AD118" s="17">
        <f ca="1">OFFSET(COM!AN$247,$E118,0)</f>
        <v>46.678268501824761</v>
      </c>
      <c r="AE118" s="17">
        <f ca="1">OFFSET(COM!AO$247,$E118,0)</f>
        <v>56.303652390881176</v>
      </c>
      <c r="AF118" s="17">
        <f ca="1">OFFSET(COM!AP$247,$E118,0)</f>
        <v>66.547926936434479</v>
      </c>
      <c r="AG118" s="17">
        <f ca="1">OFFSET(COM!AQ$247,$E118,0)</f>
        <v>84.692023731299003</v>
      </c>
      <c r="AH118" s="17">
        <f ca="1">OFFSET(COM!AR$247,$E118,0)</f>
        <v>95.177532136591651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0.69939782867366318</v>
      </c>
      <c r="L120" s="17">
        <f ca="1">OFFSET(COM!V$247,$E120,0)</f>
        <v>0.87209671475430695</v>
      </c>
      <c r="M120" s="17">
        <f ca="1">OFFSET(COM!W$247,$E120,0)</f>
        <v>0.97261693784904901</v>
      </c>
      <c r="N120" s="17">
        <f ca="1">OFFSET(COM!X$247,$E120,0)</f>
        <v>1.1072542640477674</v>
      </c>
      <c r="O120" s="167">
        <f ca="1">OFFSET(COM!Y$247,$E120,0)</f>
        <v>1.2463631390266239</v>
      </c>
      <c r="P120" s="17">
        <f ca="1">OFFSET(COM!Z$247,$E120,0)</f>
        <v>1.3986120699154037</v>
      </c>
      <c r="Q120" s="17">
        <f ca="1">OFFSET(COM!AA$247,$E120,0)</f>
        <v>1.5598951521376858</v>
      </c>
      <c r="R120" s="17">
        <f ca="1">OFFSET(COM!AB$247,$E120,0)</f>
        <v>1.7303912576226388</v>
      </c>
      <c r="S120" s="17">
        <f ca="1">OFFSET(COM!AC$247,$E120,0)</f>
        <v>1.9192356285705403</v>
      </c>
      <c r="T120" s="17">
        <f ca="1">OFFSET(COM!AD$247,$E120,0)</f>
        <v>2.1276082936042018</v>
      </c>
      <c r="U120" s="17">
        <f ca="1">OFFSET(COM!AE$247,$E120,0)</f>
        <v>2.3223161343457992</v>
      </c>
      <c r="V120" s="17">
        <f ca="1">OFFSET(COM!AF$247,$E120,0)</f>
        <v>2.5212827166083338</v>
      </c>
      <c r="W120" s="17">
        <f ca="1">OFFSET(COM!AG$247,$E120,0)</f>
        <v>2.7254429988800486</v>
      </c>
      <c r="X120" s="17">
        <f ca="1">OFFSET(COM!AH$247,$E120,0)</f>
        <v>2.9450744098301995</v>
      </c>
      <c r="Y120" s="17">
        <f ca="1">OFFSET(COM!AI$247,$E120,0)</f>
        <v>3.1702923246173627</v>
      </c>
      <c r="Z120" s="17">
        <f ca="1">OFFSET(COM!AJ$247,$E120,0)</f>
        <v>3.4012897899694421</v>
      </c>
      <c r="AA120" s="17">
        <f ca="1">OFFSET(COM!AK$247,$E120,0)</f>
        <v>3.6388003653644692</v>
      </c>
      <c r="AB120" s="17">
        <f ca="1">OFFSET(COM!AL$247,$E120,0)</f>
        <v>3.8804036980518131</v>
      </c>
      <c r="AC120" s="17">
        <f ca="1">OFFSET(COM!AM$247,$E120,0)</f>
        <v>4.1212063813455053</v>
      </c>
      <c r="AD120" s="17">
        <f ca="1">OFFSET(COM!AN$247,$E120,0)</f>
        <v>4.3594447881788341</v>
      </c>
      <c r="AE120" s="17">
        <f ca="1">OFFSET(COM!AO$247,$E120,0)</f>
        <v>5.2583926492745636</v>
      </c>
      <c r="AF120" s="17">
        <f ca="1">OFFSET(COM!AP$247,$E120,0)</f>
        <v>6.2151408473046512</v>
      </c>
      <c r="AG120" s="17">
        <f ca="1">OFFSET(COM!AQ$247,$E120,0)</f>
        <v>7.9096807423629318</v>
      </c>
      <c r="AH120" s="17">
        <f ca="1">OFFSET(COM!AR$247,$E120,0)</f>
        <v>8.8889586041171995</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0.5227001946989317</v>
      </c>
      <c r="L121" s="17">
        <f ca="1">OFFSET(COM!V$247,$E121,0)</f>
        <v>0.65176799799741847</v>
      </c>
      <c r="M121" s="17">
        <f ca="1">OFFSET(COM!W$247,$E121,0)</f>
        <v>0.72689253803558551</v>
      </c>
      <c r="N121" s="17">
        <f ca="1">OFFSET(COM!X$247,$E121,0)</f>
        <v>0.82751475007658182</v>
      </c>
      <c r="O121" s="167">
        <f ca="1">OFFSET(COM!Y$247,$E121,0)</f>
        <v>0.93147880751966672</v>
      </c>
      <c r="P121" s="17">
        <f ca="1">OFFSET(COM!Z$247,$E121,0)</f>
        <v>1.0452631839584465</v>
      </c>
      <c r="Q121" s="17">
        <f ca="1">OFFSET(COM!AA$247,$E121,0)</f>
        <v>1.1657993009193788</v>
      </c>
      <c r="R121" s="17">
        <f ca="1">OFFSET(COM!AB$247,$E121,0)</f>
        <v>1.2932208396756519</v>
      </c>
      <c r="S121" s="17">
        <f ca="1">OFFSET(COM!AC$247,$E121,0)</f>
        <v>1.4343550917642762</v>
      </c>
      <c r="T121" s="17">
        <f ca="1">OFFSET(COM!AD$247,$E121,0)</f>
        <v>1.5900839603962806</v>
      </c>
      <c r="U121" s="17">
        <f ca="1">OFFSET(COM!AE$247,$E121,0)</f>
        <v>1.7356003204599733</v>
      </c>
      <c r="V121" s="17">
        <f ca="1">OFFSET(COM!AF$247,$E121,0)</f>
        <v>1.8842994828300266</v>
      </c>
      <c r="W121" s="17">
        <f ca="1">OFFSET(COM!AG$247,$E121,0)</f>
        <v>2.0368801957206966</v>
      </c>
      <c r="X121" s="17">
        <f ca="1">OFFSET(COM!AH$247,$E121,0)</f>
        <v>2.2010233722635153</v>
      </c>
      <c r="Y121" s="17">
        <f ca="1">OFFSET(COM!AI$247,$E121,0)</f>
        <v>2.3693416642035747</v>
      </c>
      <c r="Z121" s="17">
        <f ca="1">OFFSET(COM!AJ$247,$E121,0)</f>
        <v>2.5419793464558449</v>
      </c>
      <c r="AA121" s="17">
        <f ca="1">OFFSET(COM!AK$247,$E121,0)</f>
        <v>2.7194846501790031</v>
      </c>
      <c r="AB121" s="17">
        <f ca="1">OFFSET(COM!AL$247,$E121,0)</f>
        <v>2.9000487066546636</v>
      </c>
      <c r="AC121" s="17">
        <f ca="1">OFFSET(COM!AM$247,$E121,0)</f>
        <v>3.0800143918217637</v>
      </c>
      <c r="AD121" s="17">
        <f ca="1">OFFSET(COM!AN$247,$E121,0)</f>
        <v>3.258063645810295</v>
      </c>
      <c r="AE121" s="17">
        <f ca="1">OFFSET(COM!AO$247,$E121,0)</f>
        <v>3.9298990487168295</v>
      </c>
      <c r="AF121" s="17">
        <f ca="1">OFFSET(COM!AP$247,$E121,0)</f>
        <v>4.6449319654425691</v>
      </c>
      <c r="AG121" s="17">
        <f ca="1">OFFSET(COM!AQ$247,$E121,0)</f>
        <v>5.9113590213454721</v>
      </c>
      <c r="AH121" s="17">
        <f ca="1">OFFSET(COM!AR$247,$E121,0)</f>
        <v>6.6432296506467043</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6.5169192075371498</v>
      </c>
      <c r="L122" s="17">
        <f ca="1">OFFSET(COM!V$247,$E122,0)</f>
        <v>8.1261102025300112</v>
      </c>
      <c r="M122" s="17">
        <f ca="1">OFFSET(COM!W$247,$E122,0)</f>
        <v>9.0627476151372814</v>
      </c>
      <c r="N122" s="17">
        <f ca="1">OFFSET(COM!X$247,$E122,0)</f>
        <v>10.317284791524878</v>
      </c>
      <c r="O122" s="167">
        <f ca="1">OFFSET(COM!Y$247,$E122,0)</f>
        <v>11.613487413440069</v>
      </c>
      <c r="P122" s="17">
        <f ca="1">OFFSET(COM!Z$247,$E122,0)</f>
        <v>13.032127765695208</v>
      </c>
      <c r="Q122" s="17">
        <f ca="1">OFFSET(COM!AA$247,$E122,0)</f>
        <v>14.534947438982483</v>
      </c>
      <c r="R122" s="17">
        <f ca="1">OFFSET(COM!AB$247,$E122,0)</f>
        <v>16.123613144096655</v>
      </c>
      <c r="S122" s="17">
        <f ca="1">OFFSET(COM!AC$247,$E122,0)</f>
        <v>17.883246156683381</v>
      </c>
      <c r="T122" s="17">
        <f ca="1">OFFSET(COM!AD$247,$E122,0)</f>
        <v>19.824841865750397</v>
      </c>
      <c r="U122" s="17">
        <f ca="1">OFFSET(COM!AE$247,$E122,0)</f>
        <v>21.639110105034657</v>
      </c>
      <c r="V122" s="17">
        <f ca="1">OFFSET(COM!AF$247,$E122,0)</f>
        <v>23.493060873031315</v>
      </c>
      <c r="W122" s="17">
        <f ca="1">OFFSET(COM!AG$247,$E122,0)</f>
        <v>25.395406019678244</v>
      </c>
      <c r="X122" s="17">
        <f ca="1">OFFSET(COM!AH$247,$E122,0)</f>
        <v>27.441909600213911</v>
      </c>
      <c r="Y122" s="17">
        <f ca="1">OFFSET(COM!AI$247,$E122,0)</f>
        <v>29.540467666288155</v>
      </c>
      <c r="Z122" s="17">
        <f ca="1">OFFSET(COM!AJ$247,$E122,0)</f>
        <v>31.692879008056522</v>
      </c>
      <c r="AA122" s="17">
        <f ca="1">OFFSET(COM!AK$247,$E122,0)</f>
        <v>33.905978859567888</v>
      </c>
      <c r="AB122" s="17">
        <f ca="1">OFFSET(COM!AL$247,$E122,0)</f>
        <v>36.157214615305122</v>
      </c>
      <c r="AC122" s="17">
        <f ca="1">OFFSET(COM!AM$247,$E122,0)</f>
        <v>38.400989999851504</v>
      </c>
      <c r="AD122" s="17">
        <f ca="1">OFFSET(COM!AN$247,$E122,0)</f>
        <v>40.620871712108865</v>
      </c>
      <c r="AE122" s="17">
        <f ca="1">OFFSET(COM!AO$247,$E122,0)</f>
        <v>48.997178218034108</v>
      </c>
      <c r="AF122" s="17">
        <f ca="1">OFFSET(COM!AP$247,$E122,0)</f>
        <v>57.912062498334173</v>
      </c>
      <c r="AG122" s="17">
        <f ca="1">OFFSET(COM!AQ$247,$E122,0)</f>
        <v>73.701616221978938</v>
      </c>
      <c r="AH122" s="17">
        <f ca="1">OFFSET(COM!AR$247,$E122,0)</f>
        <v>82.826429661684415</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1.1779553125805533</v>
      </c>
      <c r="L123" s="17">
        <f ca="1">OFFSET(COM!V$247,$E123,0)</f>
        <v>1.4688220582226228</v>
      </c>
      <c r="M123" s="17">
        <f ca="1">OFFSET(COM!W$247,$E123,0)</f>
        <v>1.6381224563104797</v>
      </c>
      <c r="N123" s="17">
        <f ca="1">OFFSET(COM!X$247,$E123,0)</f>
        <v>1.8648843179653605</v>
      </c>
      <c r="O123" s="167">
        <f ca="1">OFFSET(COM!Y$247,$E123,0)</f>
        <v>2.0991773506148887</v>
      </c>
      <c r="P123" s="17">
        <f ca="1">OFFSET(COM!Z$247,$E123,0)</f>
        <v>2.3556014194674506</v>
      </c>
      <c r="Q123" s="17">
        <f ca="1">OFFSET(COM!AA$247,$E123,0)</f>
        <v>2.6272411869133823</v>
      </c>
      <c r="R123" s="17">
        <f ca="1">OFFSET(COM!AB$247,$E123,0)</f>
        <v>2.9143979165977751</v>
      </c>
      <c r="S123" s="17">
        <f ca="1">OFFSET(COM!AC$247,$E123,0)</f>
        <v>3.2324575686142363</v>
      </c>
      <c r="T123" s="17">
        <f ca="1">OFFSET(COM!AD$247,$E123,0)</f>
        <v>3.5834075969242285</v>
      </c>
      <c r="U123" s="17">
        <f ca="1">OFFSET(COM!AE$247,$E123,0)</f>
        <v>3.9113427519955639</v>
      </c>
      <c r="V123" s="17">
        <f ca="1">OFFSET(COM!AF$247,$E123,0)</f>
        <v>4.2464506591027593</v>
      </c>
      <c r="W123" s="17">
        <f ca="1">OFFSET(COM!AG$247,$E123,0)</f>
        <v>4.5903060147534624</v>
      </c>
      <c r="X123" s="17">
        <f ca="1">OFFSET(COM!AH$247,$E123,0)</f>
        <v>4.9602184976516739</v>
      </c>
      <c r="Y123" s="17">
        <f ca="1">OFFSET(COM!AI$247,$E123,0)</f>
        <v>5.3395400058624745</v>
      </c>
      <c r="Z123" s="17">
        <f ca="1">OFFSET(COM!AJ$247,$E123,0)</f>
        <v>5.7285956768246553</v>
      </c>
      <c r="AA123" s="17">
        <f ca="1">OFFSET(COM!AK$247,$E123,0)</f>
        <v>6.1286210023410419</v>
      </c>
      <c r="AB123" s="17">
        <f ca="1">OFFSET(COM!AL$247,$E123,0)</f>
        <v>6.53553952225686</v>
      </c>
      <c r="AC123" s="17">
        <f ca="1">OFFSET(COM!AM$247,$E123,0)</f>
        <v>6.9411095547051733</v>
      </c>
      <c r="AD123" s="17">
        <f ca="1">OFFSET(COM!AN$247,$E123,0)</f>
        <v>7.3423607246183558</v>
      </c>
      <c r="AE123" s="17">
        <f ca="1">OFFSET(COM!AO$247,$E123,0)</f>
        <v>8.8564066156654793</v>
      </c>
      <c r="AF123" s="17">
        <f ca="1">OFFSET(COM!AP$247,$E123,0)</f>
        <v>10.467802271280632</v>
      </c>
      <c r="AG123" s="17">
        <f ca="1">OFFSET(COM!AQ$247,$E123,0)</f>
        <v>13.3218178114046</v>
      </c>
      <c r="AH123" s="17">
        <f ca="1">OFFSET(COM!AR$247,$E123,0)</f>
        <v>14.97115887660857</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1.5853327814975506</v>
      </c>
      <c r="L124" s="17">
        <f ca="1">OFFSET(COM!V$247,$E124,0)</f>
        <v>1.9767912536391661</v>
      </c>
      <c r="M124" s="17">
        <f ca="1">OFFSET(COM!W$247,$E124,0)</f>
        <v>2.2046415533430528</v>
      </c>
      <c r="N124" s="17">
        <f ca="1">OFFSET(COM!X$247,$E124,0)</f>
        <v>2.5098254673977816</v>
      </c>
      <c r="O124" s="167">
        <f ca="1">OFFSET(COM!Y$247,$E124,0)</f>
        <v>2.8251450904504378</v>
      </c>
      <c r="P124" s="17">
        <f ca="1">OFFSET(COM!Z$247,$E124,0)</f>
        <v>3.1702494233358607</v>
      </c>
      <c r="Q124" s="17">
        <f ca="1">OFFSET(COM!AA$247,$E124,0)</f>
        <v>3.5358315668103888</v>
      </c>
      <c r="R124" s="17">
        <f ca="1">OFFSET(COM!AB$247,$E124,0)</f>
        <v>3.9222969718510976</v>
      </c>
      <c r="S124" s="17">
        <f ca="1">OFFSET(COM!AC$247,$E124,0)</f>
        <v>4.3503525928311317</v>
      </c>
      <c r="T124" s="17">
        <f ca="1">OFFSET(COM!AD$247,$E124,0)</f>
        <v>4.8226732136605213</v>
      </c>
      <c r="U124" s="17">
        <f ca="1">OFFSET(COM!AE$247,$E124,0)</f>
        <v>5.2640196263704846</v>
      </c>
      <c r="V124" s="17">
        <f ca="1">OFFSET(COM!AF$247,$E124,0)</f>
        <v>5.7150193755139771</v>
      </c>
      <c r="W124" s="17">
        <f ca="1">OFFSET(COM!AG$247,$E124,0)</f>
        <v>6.1777917418207675</v>
      </c>
      <c r="X124" s="17">
        <f ca="1">OFFSET(COM!AH$247,$E124,0)</f>
        <v>6.6756326863460593</v>
      </c>
      <c r="Y124" s="17">
        <f ca="1">OFFSET(COM!AI$247,$E124,0)</f>
        <v>7.1861366208088118</v>
      </c>
      <c r="Z124" s="17">
        <f ca="1">OFFSET(COM!AJ$247,$E124,0)</f>
        <v>7.7097411263589244</v>
      </c>
      <c r="AA124" s="17">
        <f ca="1">OFFSET(COM!AK$247,$E124,0)</f>
        <v>8.2481089703657311</v>
      </c>
      <c r="AB124" s="17">
        <f ca="1">OFFSET(COM!AL$247,$E124,0)</f>
        <v>8.7957539125221391</v>
      </c>
      <c r="AC124" s="17">
        <f ca="1">OFFSET(COM!AM$247,$E124,0)</f>
        <v>9.3415840138566217</v>
      </c>
      <c r="AD124" s="17">
        <f ca="1">OFFSET(COM!AN$247,$E124,0)</f>
        <v>9.8816016414218524</v>
      </c>
      <c r="AE124" s="17">
        <f ca="1">OFFSET(COM!AO$247,$E124,0)</f>
        <v>11.919256684982372</v>
      </c>
      <c r="AF124" s="17">
        <f ca="1">OFFSET(COM!AP$247,$E124,0)</f>
        <v>14.087928390543993</v>
      </c>
      <c r="AG124" s="17">
        <f ca="1">OFFSET(COM!AQ$247,$E124,0)</f>
        <v>17.928960682974491</v>
      </c>
      <c r="AH124" s="17">
        <f ca="1">OFFSET(COM!AR$247,$E124,0)</f>
        <v>20.148700626088107</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0.8393149927202127</v>
      </c>
      <c r="L126" s="17">
        <f ca="1">OFFSET(COM!V$247,$E126,0)</f>
        <v>1.0465629399842826</v>
      </c>
      <c r="M126" s="17">
        <f ca="1">OFFSET(COM!W$247,$E126,0)</f>
        <v>1.1671926114761044</v>
      </c>
      <c r="N126" s="17">
        <f ca="1">OFFSET(COM!X$247,$E126,0)</f>
        <v>1.3287646407639924</v>
      </c>
      <c r="O126" s="167">
        <f ca="1">OFFSET(COM!Y$247,$E126,0)</f>
        <v>1.4957027689700979</v>
      </c>
      <c r="P126" s="17">
        <f ca="1">OFFSET(COM!Z$247,$E126,0)</f>
        <v>1.6784096706528031</v>
      </c>
      <c r="Q126" s="17">
        <f ca="1">OFFSET(COM!AA$247,$E126,0)</f>
        <v>1.8719580395946949</v>
      </c>
      <c r="R126" s="17">
        <f ca="1">OFFSET(COM!AB$247,$E126,0)</f>
        <v>2.0765625317265939</v>
      </c>
      <c r="S126" s="17">
        <f ca="1">OFFSET(COM!AC$247,$E126,0)</f>
        <v>2.3031859287822725</v>
      </c>
      <c r="T126" s="17">
        <f ca="1">OFFSET(COM!AD$247,$E126,0)</f>
        <v>2.5532443285452238</v>
      </c>
      <c r="U126" s="17">
        <f ca="1">OFFSET(COM!AE$247,$E126,0)</f>
        <v>2.7869042045624455</v>
      </c>
      <c r="V126" s="17">
        <f ca="1">OFFSET(COM!AF$247,$E126,0)</f>
        <v>3.0256747993467257</v>
      </c>
      <c r="W126" s="17">
        <f ca="1">OFFSET(COM!AG$247,$E126,0)</f>
        <v>3.2706781133455665</v>
      </c>
      <c r="X126" s="17">
        <f ca="1">OFFSET(COM!AH$247,$E126,0)</f>
        <v>3.5342476134573095</v>
      </c>
      <c r="Y126" s="17">
        <f ca="1">OFFSET(COM!AI$247,$E126,0)</f>
        <v>3.8045212184934059</v>
      </c>
      <c r="Z126" s="17">
        <f ca="1">OFFSET(COM!AJ$247,$E126,0)</f>
        <v>4.0817305949051708</v>
      </c>
      <c r="AA126" s="17">
        <f ca="1">OFFSET(COM!AK$247,$E126,0)</f>
        <v>4.3667560535010175</v>
      </c>
      <c r="AB126" s="17">
        <f ca="1">OFFSET(COM!AL$247,$E126,0)</f>
        <v>4.6566930408665801</v>
      </c>
      <c r="AC126" s="17">
        <f ca="1">OFFSET(COM!AM$247,$E126,0)</f>
        <v>4.945669205918354</v>
      </c>
      <c r="AD126" s="17">
        <f ca="1">OFFSET(COM!AN$247,$E126,0)</f>
        <v>5.2315681013670119</v>
      </c>
      <c r="AE126" s="17">
        <f ca="1">OFFSET(COM!AO$247,$E126,0)</f>
        <v>6.3103538604281262</v>
      </c>
      <c r="AF126" s="17">
        <f ca="1">OFFSET(COM!AP$247,$E126,0)</f>
        <v>7.4585031310478707</v>
      </c>
      <c r="AG126" s="17">
        <f ca="1">OFFSET(COM!AQ$247,$E126,0)</f>
        <v>9.4920421003954143</v>
      </c>
      <c r="AH126" s="17">
        <f ca="1">OFFSET(COM!AR$247,$E126,0)</f>
        <v>10.66722817863652</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09375" defaultRowHeight="14.4"/>
  <cols>
    <col min="2" max="2" width="13.109375" customWidth="1"/>
    <col min="3" max="3" width="25.44140625" customWidth="1"/>
    <col min="4" max="4" width="21.88671875" customWidth="1"/>
  </cols>
  <sheetData>
    <row r="1" spans="1:42">
      <c r="A1" t="str">
        <f>IF(AGR,"TS DATA","")</f>
        <v>TS DATA</v>
      </c>
      <c r="B1" t="s">
        <v>17</v>
      </c>
    </row>
    <row r="2" spans="1:42" ht="15" thickBot="1">
      <c r="A2" t="s">
        <v>16</v>
      </c>
      <c r="B2" s="310" t="s">
        <v>185</v>
      </c>
      <c r="C2" s="310"/>
    </row>
    <row r="3" spans="1:42">
      <c r="A3" t="s">
        <v>16</v>
      </c>
    </row>
    <row r="4" spans="1:42" ht="1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90" zoomScale="80" zoomScaleNormal="80" workbookViewId="0">
      <selection activeCell="T125" sqref="T125"/>
    </sheetView>
  </sheetViews>
  <sheetFormatPr defaultColWidth="8.88671875" defaultRowHeight="14.4"/>
  <cols>
    <col min="2" max="2" width="11.88671875" customWidth="1"/>
    <col min="3" max="3" width="34.88671875" customWidth="1"/>
    <col min="5" max="5" width="6.44140625" customWidth="1"/>
    <col min="6" max="6" width="9.6640625" customWidth="1"/>
    <col min="7" max="9" width="6.44140625" customWidth="1"/>
    <col min="10" max="10" width="9.109375" customWidth="1"/>
    <col min="11" max="11" width="8.88671875" style="2" customWidth="1"/>
    <col min="12" max="12" width="8.44140625" customWidth="1"/>
    <col min="13" max="13" width="8.33203125" customWidth="1"/>
    <col min="14" max="15" width="6.44140625" customWidth="1"/>
    <col min="16" max="16" width="7.109375" customWidth="1"/>
    <col min="17" max="30" width="6.44140625" customWidth="1"/>
    <col min="31" max="47" width="6.109375" customWidth="1"/>
    <col min="48" max="48" width="10.44140625" customWidth="1"/>
    <col min="49" max="49" width="6.109375" customWidth="1"/>
  </cols>
  <sheetData>
    <row r="1" spans="1:49">
      <c r="A1" t="s">
        <v>591</v>
      </c>
      <c r="B1" t="s">
        <v>17</v>
      </c>
      <c r="G1" t="s">
        <v>269</v>
      </c>
    </row>
    <row r="2" spans="1:49" ht="1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242.96109523809537</v>
      </c>
      <c r="AQ12" s="182">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242.96109523809537</v>
      </c>
      <c r="AQ13" s="182">
        <f t="shared" si="7"/>
        <v>256.82538095238124</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242.96109523809537</v>
      </c>
      <c r="AQ14" s="182"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1.6">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1"/>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1" width="17.109375" customWidth="1"/>
    <col min="12" max="12" width="13.109375" customWidth="1"/>
    <col min="13" max="13" width="12.109375" customWidth="1"/>
    <col min="14" max="14" width="13.109375" customWidth="1"/>
    <col min="15" max="15" width="13.109375" bestFit="1" customWidth="1"/>
    <col min="16" max="17" width="13.109375" customWidth="1"/>
    <col min="18" max="19" width="13" customWidth="1"/>
    <col min="20" max="20" width="13" bestFit="1" customWidth="1"/>
    <col min="21" max="24" width="13" customWidth="1"/>
    <col min="25" max="25" width="8.44140625" bestFit="1" customWidth="1"/>
    <col min="26" max="29" width="8.44140625" hidden="1" customWidth="1"/>
    <col min="30" max="30" width="8.44140625" bestFit="1" customWidth="1"/>
    <col min="31" max="34" width="8.44140625" hidden="1" customWidth="1"/>
    <col min="35" max="37" width="8.44140625" bestFit="1" customWidth="1"/>
    <col min="38" max="39" width="8.44140625" customWidth="1"/>
    <col min="40" max="45" width="6.44140625" customWidth="1"/>
    <col min="51" max="51" width="10.44140625" bestFit="1" customWidth="1"/>
  </cols>
  <sheetData>
    <row r="1" spans="1:51">
      <c r="A1" t="str">
        <f>IF(RES,"TS DATA","")</f>
        <v>TS DATA</v>
      </c>
      <c r="B1" t="s">
        <v>17</v>
      </c>
    </row>
    <row r="2" spans="1:51" ht="15" thickBot="1">
      <c r="A2" t="s">
        <v>16</v>
      </c>
      <c r="B2" s="310" t="s">
        <v>185</v>
      </c>
      <c r="C2" s="310"/>
      <c r="I2" s="104"/>
      <c r="AY2" t="s">
        <v>281</v>
      </c>
    </row>
    <row r="3" spans="1:51" ht="1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5.6"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 thickTop="1">
      <c r="A41" t="s">
        <v>16</v>
      </c>
    </row>
    <row r="42" spans="1:45" ht="1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2.2"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abSelected="1" topLeftCell="A105" zoomScale="70" zoomScaleNormal="70" workbookViewId="0">
      <selection activeCell="D148" sqref="D148"/>
    </sheetView>
  </sheetViews>
  <sheetFormatPr defaultColWidth="9.109375" defaultRowHeight="14.4"/>
  <cols>
    <col min="1" max="1" width="9.109375" style="70"/>
    <col min="2" max="2" width="32.44140625" style="70" customWidth="1"/>
    <col min="3" max="3" width="31.88671875" style="70" customWidth="1"/>
    <col min="4" max="4" width="12" style="70" customWidth="1"/>
    <col min="5" max="5" width="13.44140625" style="70" customWidth="1"/>
    <col min="6" max="6" width="9.109375" style="70"/>
    <col min="7" max="7" width="12.77734375" style="70" customWidth="1"/>
    <col min="8" max="8" width="8.109375" style="70" customWidth="1"/>
    <col min="9" max="12" width="9.109375" style="70"/>
    <col min="13" max="13" width="6.88671875" style="69" customWidth="1"/>
    <col min="14" max="14" width="6.88671875" style="70" customWidth="1"/>
    <col min="15" max="15" width="8.44140625" style="70" customWidth="1"/>
    <col min="16" max="18" width="16.109375" style="70" customWidth="1"/>
    <col min="19" max="23" width="11.88671875" style="70" customWidth="1"/>
    <col min="24" max="42" width="6.88671875" style="70" customWidth="1"/>
    <col min="43" max="43" width="9.44140625" style="70" customWidth="1"/>
    <col min="44" max="49" width="6.88671875" style="70" customWidth="1"/>
    <col min="50" max="50" width="9.88671875" style="70" customWidth="1"/>
    <col min="51" max="51" width="17.88671875" style="70" bestFit="1" customWidth="1"/>
    <col min="52" max="16384" width="9.109375" style="70"/>
  </cols>
  <sheetData>
    <row r="1" spans="1:70" customFormat="1">
      <c r="A1" t="str">
        <f>IF(COM,"TS DATA","")</f>
        <v>TS DATA</v>
      </c>
      <c r="B1" t="s">
        <v>17</v>
      </c>
      <c r="L1" s="31"/>
    </row>
    <row r="2" spans="1:70" customFormat="1" ht="1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8.600000000000001"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144.2407063311102</v>
      </c>
      <c r="V23" s="275">
        <f t="shared" si="13"/>
        <v>145.46192942680437</v>
      </c>
      <c r="W23" s="187">
        <f t="shared" si="13"/>
        <v>145.59086144956359</v>
      </c>
      <c r="X23" s="187">
        <f t="shared" si="13"/>
        <v>146.23609296601325</v>
      </c>
      <c r="Y23" s="187">
        <f t="shared" si="13"/>
        <v>146.94899313428721</v>
      </c>
      <c r="Z23" s="187">
        <f t="shared" si="13"/>
        <v>147.86074383780982</v>
      </c>
      <c r="AA23" s="187">
        <f t="shared" si="13"/>
        <v>148.9092097760695</v>
      </c>
      <c r="AB23" s="187">
        <f t="shared" si="13"/>
        <v>150.09709784613739</v>
      </c>
      <c r="AC23" s="187">
        <f t="shared" si="13"/>
        <v>151.56265310675622</v>
      </c>
      <c r="AD23" s="187">
        <f t="shared" si="13"/>
        <v>153.32373311689403</v>
      </c>
      <c r="AE23" s="187">
        <f t="shared" si="13"/>
        <v>155.32000285140711</v>
      </c>
      <c r="AF23" s="187">
        <f t="shared" si="13"/>
        <v>157.39038802288925</v>
      </c>
      <c r="AG23" s="187">
        <f t="shared" si="13"/>
        <v>159.55115983647553</v>
      </c>
      <c r="AH23" s="187">
        <f t="shared" si="13"/>
        <v>161.98117773056944</v>
      </c>
      <c r="AI23" s="187">
        <f t="shared" si="13"/>
        <v>164.50841828327606</v>
      </c>
      <c r="AJ23" s="187">
        <f t="shared" si="13"/>
        <v>167.13624111210763</v>
      </c>
      <c r="AK23" s="187">
        <f t="shared" si="13"/>
        <v>169.87741244882298</v>
      </c>
      <c r="AL23" s="187">
        <f t="shared" si="13"/>
        <v>172.68981057721783</v>
      </c>
      <c r="AM23" s="187">
        <f t="shared" si="13"/>
        <v>175.48827489925748</v>
      </c>
      <c r="AN23" s="187">
        <f t="shared" si="13"/>
        <v>178.24211278190532</v>
      </c>
      <c r="AO23" s="187">
        <f t="shared" si="13"/>
        <v>181.18553467962417</v>
      </c>
      <c r="AP23" s="187">
        <f t="shared" si="13"/>
        <v>184.07008051312263</v>
      </c>
      <c r="AQ23" s="187">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6">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5"/>
      <c r="I54" s="132"/>
      <c r="L54" s="72"/>
      <c r="M54" s="70"/>
      <c r="AX54" s="72"/>
    </row>
    <row r="55" spans="1:70" ht="1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 thickBot="1">
      <c r="A69" t="s">
        <v>16</v>
      </c>
      <c r="B69" s="86" t="s">
        <v>65</v>
      </c>
      <c r="C69" s="68"/>
      <c r="D69" s="68"/>
      <c r="H69" s="171">
        <f>VLOOKUP($N$57,$M$59:$Q$62,3)</f>
        <v>0</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 thickBot="1">
      <c r="A91" t="s">
        <v>16</v>
      </c>
      <c r="B91" s="86" t="s">
        <v>471</v>
      </c>
      <c r="C91" s="67"/>
      <c r="D91" s="68"/>
      <c r="H91" s="155">
        <f>VLOOKUP($N$57,$M$59:$Q$66,4)</f>
        <v>0</v>
      </c>
      <c r="I91" s="156">
        <f>VLOOKUP($N$57,$M$59:$Q$66,5)</f>
        <v>0</v>
      </c>
      <c r="J91" s="156">
        <f t="shared" ref="J91:K91" si="150">VLOOKUP($N$57,$M$59:$Q$66,5)</f>
        <v>0</v>
      </c>
      <c r="K91" s="156">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340.12117882925378</v>
      </c>
      <c r="I98" s="149">
        <f t="shared" si="157"/>
        <v>340.12117882925378</v>
      </c>
      <c r="J98" s="149">
        <f t="shared" si="153"/>
        <v>340.12117882925378</v>
      </c>
      <c r="K98" s="149">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117.52871495617349</v>
      </c>
      <c r="I99" s="149">
        <f t="shared" si="157"/>
        <v>117.52871495617349</v>
      </c>
      <c r="J99" s="149">
        <f t="shared" si="153"/>
        <v>117.52871495617349</v>
      </c>
      <c r="K99" s="149">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 thickBot="1">
      <c r="A115" t="s">
        <v>16</v>
      </c>
      <c r="B115" s="225"/>
      <c r="C115" s="67" t="s">
        <v>246</v>
      </c>
      <c r="D115" s="70" t="s">
        <v>800</v>
      </c>
      <c r="E115" s="70" t="s">
        <v>801</v>
      </c>
      <c r="H115" s="123"/>
      <c r="I115" s="132"/>
      <c r="M115" s="70"/>
    </row>
    <row r="116" spans="1:70">
      <c r="A116" t="s">
        <v>16</v>
      </c>
      <c r="B116" s="225" t="str">
        <f>B105</f>
        <v>CNC</v>
      </c>
      <c r="C116" s="225" t="str">
        <f>C105</f>
        <v>Commercial - Cooling</v>
      </c>
      <c r="E116" s="300">
        <f>E$125/9</f>
        <v>4.1095890410958895E-2</v>
      </c>
      <c r="F116" s="301" t="s">
        <v>802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805</v>
      </c>
      <c r="H124" s="198">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806</v>
      </c>
      <c r="E125" s="306">
        <f>((1/(1-H124))-1)</f>
        <v>0.36986301369863006</v>
      </c>
      <c r="F125" s="70" t="s">
        <v>807</v>
      </c>
      <c r="I125" s="132"/>
      <c r="M125" s="70"/>
    </row>
    <row r="126" spans="1:70" ht="15" thickBot="1">
      <c r="A126" t="s">
        <v>16</v>
      </c>
      <c r="B126" s="225"/>
      <c r="C126" s="67" t="s">
        <v>247</v>
      </c>
      <c r="E126" s="70" t="s">
        <v>803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808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805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809</v>
      </c>
      <c r="H134" s="198">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811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812</v>
      </c>
      <c r="G136" s="305"/>
      <c r="I136" s="132"/>
      <c r="L136" s="89"/>
      <c r="M136" s="89"/>
      <c r="N136" s="89"/>
      <c r="O136" s="89"/>
    </row>
    <row r="137" spans="1:70" ht="15" thickBot="1">
      <c r="A137" t="s">
        <v>16</v>
      </c>
      <c r="B137" s="225"/>
      <c r="C137" s="67" t="s">
        <v>248</v>
      </c>
      <c r="E137" s="70" t="s">
        <v>804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808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805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809</v>
      </c>
      <c r="H145" s="198">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810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813</v>
      </c>
      <c r="I147" s="132"/>
      <c r="M147" s="70"/>
    </row>
    <row r="148" spans="1:70" ht="18.600000000000001"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26.607659490281232</v>
      </c>
      <c r="V151" s="137">
        <f t="shared" si="185"/>
        <v>26.832934928251607</v>
      </c>
      <c r="W151" s="137">
        <f t="shared" si="185"/>
        <v>26.856718639841979</v>
      </c>
      <c r="X151" s="137">
        <f t="shared" si="185"/>
        <v>26.975742602763237</v>
      </c>
      <c r="Y151" s="137">
        <f t="shared" si="185"/>
        <v>27.107249203156989</v>
      </c>
      <c r="Z151" s="137">
        <f t="shared" si="185"/>
        <v>27.275437177803102</v>
      </c>
      <c r="AA151" s="137">
        <f t="shared" si="185"/>
        <v>27.468844610295374</v>
      </c>
      <c r="AB151" s="137">
        <f t="shared" si="185"/>
        <v>27.687970833986896</v>
      </c>
      <c r="AC151" s="137">
        <f t="shared" si="185"/>
        <v>27.958317508865353</v>
      </c>
      <c r="AD151" s="137">
        <f t="shared" si="185"/>
        <v>28.283178766389447</v>
      </c>
      <c r="AE151" s="137">
        <f t="shared" si="185"/>
        <v>28.651424781663028</v>
      </c>
      <c r="AF151" s="137">
        <f t="shared" si="185"/>
        <v>29.033342653931815</v>
      </c>
      <c r="AG151" s="137">
        <f t="shared" si="185"/>
        <v>29.431933884621735</v>
      </c>
      <c r="AH151" s="137">
        <f t="shared" si="185"/>
        <v>29.880192149060061</v>
      </c>
      <c r="AI151" s="137">
        <f t="shared" si="185"/>
        <v>30.34638479180882</v>
      </c>
      <c r="AJ151" s="137">
        <f t="shared" si="185"/>
        <v>30.831131551643956</v>
      </c>
      <c r="AK151" s="137">
        <f t="shared" si="185"/>
        <v>31.336787377846122</v>
      </c>
      <c r="AL151" s="137">
        <f t="shared" si="185"/>
        <v>31.855582201130311</v>
      </c>
      <c r="AM151" s="137">
        <f t="shared" si="185"/>
        <v>32.371806696077002</v>
      </c>
      <c r="AN151" s="137">
        <f t="shared" si="185"/>
        <v>32.879799082808177</v>
      </c>
      <c r="AO151" s="137">
        <f t="shared" si="185"/>
        <v>33.422763476028486</v>
      </c>
      <c r="AP151" s="137">
        <f t="shared" si="185"/>
        <v>33.954867174589495</v>
      </c>
      <c r="AQ151" s="137">
        <f t="shared" si="185"/>
        <v>34.476696506484707</v>
      </c>
      <c r="AR151" s="137">
        <f t="shared" si="185"/>
        <v>34.988787556120165</v>
      </c>
      <c r="AS151" s="137">
        <f t="shared" si="185"/>
        <v>35.491631959477154</v>
      </c>
      <c r="AT151" s="137">
        <f t="shared" si="185"/>
        <v>36.087012212511738</v>
      </c>
      <c r="AU151" s="137">
        <f t="shared" si="185"/>
        <v>36.670301531413834</v>
      </c>
      <c r="AV151" s="137">
        <f t="shared" si="185"/>
        <v>37.242162273338359</v>
      </c>
      <c r="AW151" s="137">
        <f t="shared" si="185"/>
        <v>37.803199229276892</v>
      </c>
      <c r="AX151" s="137">
        <f t="shared" si="185"/>
        <v>38.353966355172687</v>
      </c>
      <c r="AY151" s="137">
        <f t="shared" ref="AY151:BR156" si="186">AY92*AY$34/1000</f>
        <v>38.864999579105728</v>
      </c>
      <c r="AZ151" s="137">
        <f t="shared" si="186"/>
        <v>39.367727493921223</v>
      </c>
      <c r="BA151" s="137">
        <f t="shared" si="186"/>
        <v>39.862516783923169</v>
      </c>
      <c r="BB151" s="137">
        <f t="shared" si="186"/>
        <v>40.34970827834222</v>
      </c>
      <c r="BC151" s="137">
        <f t="shared" si="186"/>
        <v>40.829619419343146</v>
      </c>
      <c r="BD151" s="137">
        <f t="shared" si="186"/>
        <v>41.302546436101132</v>
      </c>
      <c r="BE151" s="137">
        <f t="shared" si="186"/>
        <v>41.768766266548312</v>
      </c>
      <c r="BF151" s="137">
        <f t="shared" si="186"/>
        <v>42.228538261615888</v>
      </c>
      <c r="BG151" s="137">
        <f t="shared" si="186"/>
        <v>42.682105701264561</v>
      </c>
      <c r="BH151" s="137">
        <f t="shared" si="186"/>
        <v>43.129697147049974</v>
      </c>
      <c r="BI151" s="137">
        <f t="shared" si="186"/>
        <v>43.300958798654875</v>
      </c>
      <c r="BJ151" s="137">
        <f t="shared" si="186"/>
        <v>43.471373608470621</v>
      </c>
      <c r="BK151" s="137">
        <f t="shared" si="186"/>
        <v>43.640953181066585</v>
      </c>
      <c r="BL151" s="137">
        <f t="shared" si="186"/>
        <v>43.809708862124268</v>
      </c>
      <c r="BM151" s="137">
        <f t="shared" si="186"/>
        <v>43.977651746402273</v>
      </c>
      <c r="BN151" s="137">
        <f t="shared" si="186"/>
        <v>44.144792685390009</v>
      </c>
      <c r="BO151" s="137">
        <f t="shared" si="186"/>
        <v>44.311142294664812</v>
      </c>
      <c r="BP151" s="137">
        <f t="shared" si="186"/>
        <v>44.476710960966471</v>
      </c>
      <c r="BQ151" s="137">
        <f t="shared" si="186"/>
        <v>44.641508849002228</v>
      </c>
      <c r="BR151" s="137">
        <f t="shared" si="186"/>
        <v>44.805545907994578</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2.484981260305513</v>
      </c>
      <c r="V152" s="137">
        <f t="shared" si="185"/>
        <v>2.5060205118777144</v>
      </c>
      <c r="W152" s="137">
        <f t="shared" si="185"/>
        <v>2.5082417548857352</v>
      </c>
      <c r="X152" s="137">
        <f t="shared" si="185"/>
        <v>2.5193578140601489</v>
      </c>
      <c r="Y152" s="137">
        <f t="shared" si="185"/>
        <v>2.5316396698808132</v>
      </c>
      <c r="Z152" s="137">
        <f t="shared" si="185"/>
        <v>2.5473473259922792</v>
      </c>
      <c r="AA152" s="137">
        <f t="shared" si="185"/>
        <v>2.5654103144156939</v>
      </c>
      <c r="AB152" s="137">
        <f t="shared" si="185"/>
        <v>2.5858752696183052</v>
      </c>
      <c r="AC152" s="137">
        <f t="shared" si="185"/>
        <v>2.6111238797451843</v>
      </c>
      <c r="AD152" s="137">
        <f t="shared" si="185"/>
        <v>2.6414637951158517</v>
      </c>
      <c r="AE152" s="137">
        <f t="shared" si="185"/>
        <v>2.6758555629250895</v>
      </c>
      <c r="AF152" s="137">
        <f t="shared" si="185"/>
        <v>2.7115241927010509</v>
      </c>
      <c r="AG152" s="137">
        <f t="shared" si="185"/>
        <v>2.7487500050333371</v>
      </c>
      <c r="AH152" s="137">
        <f t="shared" si="185"/>
        <v>2.7906143932676035</v>
      </c>
      <c r="AI152" s="137">
        <f t="shared" si="185"/>
        <v>2.8341537350630039</v>
      </c>
      <c r="AJ152" s="137">
        <f t="shared" si="185"/>
        <v>2.8794259099652764</v>
      </c>
      <c r="AK152" s="137">
        <f t="shared" si="185"/>
        <v>2.9266508548250694</v>
      </c>
      <c r="AL152" s="137">
        <f t="shared" si="185"/>
        <v>2.9751028960230417</v>
      </c>
      <c r="AM152" s="137">
        <f t="shared" si="185"/>
        <v>3.0233148853760237</v>
      </c>
      <c r="AN152" s="137">
        <f t="shared" si="185"/>
        <v>3.0707580496974067</v>
      </c>
      <c r="AO152" s="137">
        <f t="shared" si="185"/>
        <v>3.1214673705476104</v>
      </c>
      <c r="AP152" s="137">
        <f t="shared" si="185"/>
        <v>3.1711623735953736</v>
      </c>
      <c r="AQ152" s="137">
        <f t="shared" si="185"/>
        <v>3.219897818038016</v>
      </c>
      <c r="AR152" s="137">
        <f t="shared" si="185"/>
        <v>3.2677237706506119</v>
      </c>
      <c r="AS152" s="137">
        <f t="shared" si="185"/>
        <v>3.3146861470162619</v>
      </c>
      <c r="AT152" s="137">
        <f t="shared" si="185"/>
        <v>3.3702907661330723</v>
      </c>
      <c r="AU152" s="137">
        <f t="shared" si="185"/>
        <v>3.4247661711320538</v>
      </c>
      <c r="AV152" s="137">
        <f t="shared" si="185"/>
        <v>3.4781742218366234</v>
      </c>
      <c r="AW152" s="137">
        <f t="shared" si="185"/>
        <v>3.530571401767288</v>
      </c>
      <c r="AX152" s="137">
        <f t="shared" si="185"/>
        <v>3.5820094467837342</v>
      </c>
      <c r="AY152" s="137">
        <f t="shared" si="186"/>
        <v>3.6297366053987559</v>
      </c>
      <c r="AZ152" s="137">
        <f t="shared" si="186"/>
        <v>3.676688102496998</v>
      </c>
      <c r="BA152" s="137">
        <f t="shared" si="186"/>
        <v>3.72289818399266</v>
      </c>
      <c r="BB152" s="137">
        <f t="shared" si="186"/>
        <v>3.7683986811052974</v>
      </c>
      <c r="BC152" s="137">
        <f t="shared" si="186"/>
        <v>3.8132192408555721</v>
      </c>
      <c r="BD152" s="137">
        <f t="shared" si="186"/>
        <v>3.8573875291097521</v>
      </c>
      <c r="BE152" s="137">
        <f t="shared" si="186"/>
        <v>3.9009294100582523</v>
      </c>
      <c r="BF152" s="137">
        <f t="shared" si="186"/>
        <v>3.9438691053807031</v>
      </c>
      <c r="BG152" s="137">
        <f t="shared" si="186"/>
        <v>3.986229335833269</v>
      </c>
      <c r="BH152" s="137">
        <f t="shared" si="186"/>
        <v>4.028031447569405</v>
      </c>
      <c r="BI152" s="137">
        <f t="shared" si="186"/>
        <v>4.0440261649928821</v>
      </c>
      <c r="BJ152" s="137">
        <f t="shared" si="186"/>
        <v>4.0599417929354802</v>
      </c>
      <c r="BK152" s="137">
        <f t="shared" si="186"/>
        <v>4.0757794151880313</v>
      </c>
      <c r="BL152" s="137">
        <f t="shared" si="186"/>
        <v>4.0915400913629352</v>
      </c>
      <c r="BM152" s="137">
        <f t="shared" si="186"/>
        <v>4.1072248576380366</v>
      </c>
      <c r="BN152" s="137">
        <f t="shared" si="186"/>
        <v>4.1228347274714228</v>
      </c>
      <c r="BO152" s="137">
        <f t="shared" si="186"/>
        <v>4.1383706922885466</v>
      </c>
      <c r="BP152" s="137">
        <f t="shared" si="186"/>
        <v>4.1538337221429273</v>
      </c>
      <c r="BQ152" s="137">
        <f t="shared" si="186"/>
        <v>4.1692247663516966</v>
      </c>
      <c r="BR152" s="137">
        <f t="shared" si="186"/>
        <v>4.1845447541071215</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1.8571693181377473</v>
      </c>
      <c r="V153" s="137">
        <f t="shared" si="185"/>
        <v>1.8728931600518188</v>
      </c>
      <c r="W153" s="137">
        <f t="shared" si="185"/>
        <v>1.874553222615879</v>
      </c>
      <c r="X153" s="137">
        <f t="shared" si="185"/>
        <v>1.8828608925235333</v>
      </c>
      <c r="Y153" s="137">
        <f t="shared" si="185"/>
        <v>1.8920398292681606</v>
      </c>
      <c r="Z153" s="137">
        <f t="shared" si="185"/>
        <v>1.9037790634652376</v>
      </c>
      <c r="AA153" s="137">
        <f t="shared" si="185"/>
        <v>1.9172785728698751</v>
      </c>
      <c r="AB153" s="137">
        <f t="shared" si="185"/>
        <v>1.9325732100997273</v>
      </c>
      <c r="AC153" s="137">
        <f t="shared" si="185"/>
        <v>1.9514429475912274</v>
      </c>
      <c r="AD153" s="137">
        <f t="shared" si="185"/>
        <v>1.9741177101101091</v>
      </c>
      <c r="AE153" s="137">
        <f t="shared" si="185"/>
        <v>1.9998206548333148</v>
      </c>
      <c r="AF153" s="137">
        <f t="shared" si="185"/>
        <v>2.0264778718908736</v>
      </c>
      <c r="AG153" s="137">
        <f t="shared" si="185"/>
        <v>2.0542988609705963</v>
      </c>
      <c r="AH153" s="137">
        <f t="shared" si="185"/>
        <v>2.0855865244203109</v>
      </c>
      <c r="AI153" s="137">
        <f t="shared" si="185"/>
        <v>2.1181259769328777</v>
      </c>
      <c r="AJ153" s="137">
        <f t="shared" si="185"/>
        <v>2.1519604752194081</v>
      </c>
      <c r="AK153" s="137">
        <f t="shared" si="185"/>
        <v>2.1872543907290858</v>
      </c>
      <c r="AL153" s="137">
        <f t="shared" si="185"/>
        <v>2.2234653858586655</v>
      </c>
      <c r="AM153" s="137">
        <f t="shared" si="185"/>
        <v>2.259496976447696</v>
      </c>
      <c r="AN153" s="137">
        <f t="shared" si="185"/>
        <v>2.294953979903009</v>
      </c>
      <c r="AO153" s="137">
        <f t="shared" si="185"/>
        <v>2.3328519698520451</v>
      </c>
      <c r="AP153" s="137">
        <f t="shared" si="185"/>
        <v>2.3699919018102125</v>
      </c>
      <c r="AQ153" s="137">
        <f t="shared" si="185"/>
        <v>2.4064147004729088</v>
      </c>
      <c r="AR153" s="137">
        <f t="shared" si="185"/>
        <v>2.4421577836186961</v>
      </c>
      <c r="AS153" s="137">
        <f t="shared" si="185"/>
        <v>2.4772554666017861</v>
      </c>
      <c r="AT153" s="137">
        <f t="shared" si="185"/>
        <v>2.5188119942988121</v>
      </c>
      <c r="AU153" s="137">
        <f t="shared" si="185"/>
        <v>2.5595245953849055</v>
      </c>
      <c r="AV153" s="137">
        <f t="shared" si="185"/>
        <v>2.59943950126145</v>
      </c>
      <c r="AW153" s="137">
        <f t="shared" si="185"/>
        <v>2.6385989253096653</v>
      </c>
      <c r="AX153" s="137">
        <f t="shared" si="185"/>
        <v>2.677041532710974</v>
      </c>
      <c r="AY153" s="137">
        <f t="shared" si="186"/>
        <v>2.712710781424267</v>
      </c>
      <c r="AZ153" s="137">
        <f t="shared" si="186"/>
        <v>2.7478003337055465</v>
      </c>
      <c r="BA153" s="137">
        <f t="shared" si="186"/>
        <v>2.7823357834947484</v>
      </c>
      <c r="BB153" s="137">
        <f t="shared" si="186"/>
        <v>2.8163409200917209</v>
      </c>
      <c r="BC153" s="137">
        <f t="shared" si="186"/>
        <v>2.8498379004189429</v>
      </c>
      <c r="BD153" s="137">
        <f t="shared" si="186"/>
        <v>2.8828474007683509</v>
      </c>
      <c r="BE153" s="137">
        <f t="shared" si="186"/>
        <v>2.9153887509359646</v>
      </c>
      <c r="BF153" s="137">
        <f t="shared" si="186"/>
        <v>2.9474800531750951</v>
      </c>
      <c r="BG153" s="137">
        <f t="shared" si="186"/>
        <v>2.9791382880126798</v>
      </c>
      <c r="BH153" s="137">
        <f t="shared" si="186"/>
        <v>3.0103794086560498</v>
      </c>
      <c r="BI153" s="137">
        <f t="shared" si="186"/>
        <v>3.0223331802702118</v>
      </c>
      <c r="BJ153" s="137">
        <f t="shared" si="186"/>
        <v>3.0342278437697083</v>
      </c>
      <c r="BK153" s="137">
        <f t="shared" si="186"/>
        <v>3.0460642091337187</v>
      </c>
      <c r="BL153" s="137">
        <f t="shared" si="186"/>
        <v>3.0578430682714881</v>
      </c>
      <c r="BM153" s="137">
        <f t="shared" si="186"/>
        <v>3.0695651955782739</v>
      </c>
      <c r="BN153" s="137">
        <f t="shared" si="186"/>
        <v>3.0812313484695539</v>
      </c>
      <c r="BO153" s="137">
        <f t="shared" si="186"/>
        <v>3.0928422678945493</v>
      </c>
      <c r="BP153" s="137">
        <f t="shared" si="186"/>
        <v>3.1043986788300075</v>
      </c>
      <c r="BQ153" s="137">
        <f t="shared" si="186"/>
        <v>3.1159012907551831</v>
      </c>
      <c r="BR153" s="137">
        <f t="shared" si="186"/>
        <v>3.1273507981088615</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23.154807524018118</v>
      </c>
      <c r="V154" s="137">
        <f t="shared" si="185"/>
        <v>23.350849171649628</v>
      </c>
      <c r="W154" s="137">
        <f t="shared" si="185"/>
        <v>23.371546492444903</v>
      </c>
      <c r="X154" s="137">
        <f t="shared" si="185"/>
        <v>23.475124823082901</v>
      </c>
      <c r="Y154" s="137">
        <f t="shared" si="185"/>
        <v>23.589565930590592</v>
      </c>
      <c r="Z154" s="137">
        <f t="shared" si="185"/>
        <v>23.735928303508345</v>
      </c>
      <c r="AA154" s="137">
        <f t="shared" si="185"/>
        <v>23.904237427980902</v>
      </c>
      <c r="AB154" s="137">
        <f t="shared" si="185"/>
        <v>24.094927839322619</v>
      </c>
      <c r="AC154" s="137">
        <f t="shared" si="185"/>
        <v>24.330191870112529</v>
      </c>
      <c r="AD154" s="137">
        <f t="shared" si="185"/>
        <v>24.612896175341948</v>
      </c>
      <c r="AE154" s="137">
        <f t="shared" si="185"/>
        <v>24.933355237450019</v>
      </c>
      <c r="AF154" s="137">
        <f t="shared" si="185"/>
        <v>25.26571197200596</v>
      </c>
      <c r="AG154" s="137">
        <f t="shared" si="185"/>
        <v>25.612578378303656</v>
      </c>
      <c r="AH154" s="137">
        <f t="shared" si="185"/>
        <v>26.002666572190499</v>
      </c>
      <c r="AI154" s="137">
        <f t="shared" si="185"/>
        <v>26.408361816295063</v>
      </c>
      <c r="AJ154" s="137">
        <f t="shared" si="185"/>
        <v>26.830203426451483</v>
      </c>
      <c r="AK154" s="137">
        <f t="shared" si="185"/>
        <v>27.270240752296925</v>
      </c>
      <c r="AL154" s="137">
        <f t="shared" si="185"/>
        <v>27.721712039427242</v>
      </c>
      <c r="AM154" s="137">
        <f t="shared" si="185"/>
        <v>28.170946547409432</v>
      </c>
      <c r="AN154" s="137">
        <f t="shared" si="185"/>
        <v>28.613017220432106</v>
      </c>
      <c r="AO154" s="137">
        <f t="shared" si="185"/>
        <v>29.085521614214048</v>
      </c>
      <c r="AP154" s="137">
        <f t="shared" si="185"/>
        <v>29.548574695883961</v>
      </c>
      <c r="AQ154" s="137">
        <f t="shared" si="185"/>
        <v>30.002686706180619</v>
      </c>
      <c r="AR154" s="137">
        <f t="shared" si="185"/>
        <v>30.448324162320358</v>
      </c>
      <c r="AS154" s="137">
        <f t="shared" si="185"/>
        <v>30.885914901126746</v>
      </c>
      <c r="AT154" s="137">
        <f t="shared" si="185"/>
        <v>31.404033195885152</v>
      </c>
      <c r="AU154" s="137">
        <f t="shared" si="185"/>
        <v>31.911629586124842</v>
      </c>
      <c r="AV154" s="137">
        <f t="shared" si="185"/>
        <v>32.409280475510329</v>
      </c>
      <c r="AW154" s="137">
        <f t="shared" si="185"/>
        <v>32.897512171851865</v>
      </c>
      <c r="AX154" s="137">
        <f t="shared" si="185"/>
        <v>33.376806744729713</v>
      </c>
      <c r="AY154" s="137">
        <f t="shared" si="186"/>
        <v>33.821523648254065</v>
      </c>
      <c r="AZ154" s="137">
        <f t="shared" si="186"/>
        <v>34.259013015131877</v>
      </c>
      <c r="BA154" s="137">
        <f t="shared" si="186"/>
        <v>34.689593945375876</v>
      </c>
      <c r="BB154" s="137">
        <f t="shared" si="186"/>
        <v>35.113563039114929</v>
      </c>
      <c r="BC154" s="137">
        <f t="shared" si="186"/>
        <v>35.531196544330484</v>
      </c>
      <c r="BD154" s="137">
        <f t="shared" si="186"/>
        <v>35.94275224880495</v>
      </c>
      <c r="BE154" s="137">
        <f t="shared" si="186"/>
        <v>36.348471152484848</v>
      </c>
      <c r="BF154" s="137">
        <f t="shared" si="186"/>
        <v>36.748578950565026</v>
      </c>
      <c r="BG154" s="137">
        <f t="shared" si="186"/>
        <v>37.14328735278518</v>
      </c>
      <c r="BH154" s="137">
        <f t="shared" si="186"/>
        <v>37.532795260474082</v>
      </c>
      <c r="BI154" s="137">
        <f t="shared" si="186"/>
        <v>37.681832442064788</v>
      </c>
      <c r="BJ154" s="137">
        <f t="shared" si="186"/>
        <v>37.830132675761291</v>
      </c>
      <c r="BK154" s="137">
        <f t="shared" si="186"/>
        <v>37.977706060218473</v>
      </c>
      <c r="BL154" s="137">
        <f t="shared" si="186"/>
        <v>38.124562468798956</v>
      </c>
      <c r="BM154" s="137">
        <f t="shared" si="186"/>
        <v>38.270711556504551</v>
      </c>
      <c r="BN154" s="137">
        <f t="shared" si="186"/>
        <v>38.41616276663666</v>
      </c>
      <c r="BO154" s="137">
        <f t="shared" si="186"/>
        <v>38.560925337198746</v>
      </c>
      <c r="BP154" s="137">
        <f t="shared" si="186"/>
        <v>38.705008307052729</v>
      </c>
      <c r="BQ154" s="137">
        <f t="shared" si="186"/>
        <v>38.848420521840985</v>
      </c>
      <c r="BR154" s="137">
        <f t="shared" si="186"/>
        <v>38.991170639684341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5.6327344636461483</v>
      </c>
      <c r="V155" s="137">
        <f t="shared" si="185"/>
        <v>5.6804243675150783</v>
      </c>
      <c r="W155" s="137">
        <f t="shared" si="185"/>
        <v>5.6854592835698865</v>
      </c>
      <c r="X155" s="137">
        <f t="shared" si="185"/>
        <v>5.7106561776518783</v>
      </c>
      <c r="Y155" s="137">
        <f t="shared" si="185"/>
        <v>5.738495595865472</v>
      </c>
      <c r="Z155" s="137">
        <f t="shared" si="185"/>
        <v>5.774100313428324</v>
      </c>
      <c r="AA155" s="137">
        <f t="shared" si="185"/>
        <v>5.815043888751906</v>
      </c>
      <c r="AB155" s="137">
        <f t="shared" si="185"/>
        <v>5.8614320286981005</v>
      </c>
      <c r="AC155" s="137">
        <f t="shared" si="185"/>
        <v>5.9186633320856172</v>
      </c>
      <c r="AD155" s="137">
        <f t="shared" si="185"/>
        <v>5.9874351532910026</v>
      </c>
      <c r="AE155" s="137">
        <f t="shared" si="185"/>
        <v>6.0653913531623029</v>
      </c>
      <c r="AF155" s="137">
        <f t="shared" si="185"/>
        <v>6.1462418301535831</v>
      </c>
      <c r="AG155" s="137">
        <f t="shared" si="185"/>
        <v>6.2306219900407891</v>
      </c>
      <c r="AH155" s="137">
        <f t="shared" si="185"/>
        <v>6.3255164611474344</v>
      </c>
      <c r="AI155" s="137">
        <f t="shared" si="185"/>
        <v>6.424207567987116</v>
      </c>
      <c r="AJ155" s="137">
        <f t="shared" si="185"/>
        <v>6.5268265067653095</v>
      </c>
      <c r="AK155" s="137">
        <f t="shared" si="185"/>
        <v>6.6338718107700725</v>
      </c>
      <c r="AL155" s="137">
        <f t="shared" si="185"/>
        <v>6.7436985875950484</v>
      </c>
      <c r="AM155" s="137">
        <f t="shared" si="185"/>
        <v>6.8529812362521643</v>
      </c>
      <c r="AN155" s="137">
        <f t="shared" si="185"/>
        <v>6.9605211807202476</v>
      </c>
      <c r="AO155" s="137">
        <f t="shared" si="185"/>
        <v>7.0754645582594069</v>
      </c>
      <c r="AP155" s="137">
        <f t="shared" si="185"/>
        <v>7.1881087704349627</v>
      </c>
      <c r="AQ155" s="137">
        <f t="shared" si="185"/>
        <v>7.2985779405241713</v>
      </c>
      <c r="AR155" s="137">
        <f t="shared" si="185"/>
        <v>7.4069855554389639</v>
      </c>
      <c r="AS155" s="137">
        <f t="shared" si="185"/>
        <v>7.5134356925385877</v>
      </c>
      <c r="AT155" s="137">
        <f t="shared" si="185"/>
        <v>7.6394752967159931</v>
      </c>
      <c r="AU155" s="137">
        <f t="shared" si="185"/>
        <v>7.7629552987829387</v>
      </c>
      <c r="AV155" s="137">
        <f t="shared" si="185"/>
        <v>7.8840159170842625</v>
      </c>
      <c r="AW155" s="137">
        <f t="shared" si="185"/>
        <v>8.0027851834396291</v>
      </c>
      <c r="AX155" s="137">
        <f t="shared" si="185"/>
        <v>8.1193803680934966</v>
      </c>
      <c r="AY155" s="137">
        <f t="shared" si="186"/>
        <v>8.2275640455630352</v>
      </c>
      <c r="AZ155" s="137">
        <f t="shared" si="186"/>
        <v>8.333989522507089</v>
      </c>
      <c r="BA155" s="137">
        <f t="shared" si="186"/>
        <v>8.4387344245175413</v>
      </c>
      <c r="BB155" s="137">
        <f t="shared" si="186"/>
        <v>8.5418709037712635</v>
      </c>
      <c r="BC155" s="137">
        <f t="shared" si="186"/>
        <v>8.6434661614973685</v>
      </c>
      <c r="BD155" s="137">
        <f t="shared" si="186"/>
        <v>8.7435829082204357</v>
      </c>
      <c r="BE155" s="137">
        <f t="shared" si="186"/>
        <v>8.8422797705864902</v>
      </c>
      <c r="BF155" s="137">
        <f t="shared" si="186"/>
        <v>8.9396116521442206</v>
      </c>
      <c r="BG155" s="137">
        <f t="shared" si="186"/>
        <v>9.0356300542825227</v>
      </c>
      <c r="BH155" s="137">
        <f t="shared" si="186"/>
        <v>9.1303833625631547</v>
      </c>
      <c r="BI155" s="137">
        <f t="shared" si="186"/>
        <v>9.166638765171875</v>
      </c>
      <c r="BJ155" s="137">
        <f t="shared" si="186"/>
        <v>9.2027148947809234</v>
      </c>
      <c r="BK155" s="137">
        <f t="shared" si="186"/>
        <v>9.2386142080309526</v>
      </c>
      <c r="BL155" s="137">
        <f t="shared" si="186"/>
        <v>9.2743391067570826</v>
      </c>
      <c r="BM155" s="137">
        <f t="shared" si="186"/>
        <v>9.3098919396750794</v>
      </c>
      <c r="BN155" s="137">
        <f t="shared" si="186"/>
        <v>9.3452750040015822</v>
      </c>
      <c r="BO155" s="137">
        <f t="shared" si="186"/>
        <v>9.3804905470116129</v>
      </c>
      <c r="BP155" s="137">
        <f t="shared" si="186"/>
        <v>9.4155407675361946</v>
      </c>
      <c r="BQ155" s="137">
        <f t="shared" si="186"/>
        <v>9.4504278174029519</v>
      </c>
      <c r="BR155" s="137">
        <f t="shared" si="186"/>
        <v>9.4851538028222588</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2.9821111002853269</v>
      </c>
      <c r="V156" s="137">
        <f t="shared" si="185"/>
        <v>3.0073593332025621</v>
      </c>
      <c r="W156" s="137">
        <f t="shared" si="185"/>
        <v>3.0100249442220335</v>
      </c>
      <c r="X156" s="137">
        <f t="shared" si="185"/>
        <v>3.0233648128097634</v>
      </c>
      <c r="Y156" s="137">
        <f t="shared" si="185"/>
        <v>3.0381037000440294</v>
      </c>
      <c r="Z156" s="137">
        <f t="shared" si="185"/>
        <v>3.0569537317918378</v>
      </c>
      <c r="AA156" s="137">
        <f t="shared" si="185"/>
        <v>3.078630288932219</v>
      </c>
      <c r="AB156" s="137">
        <f t="shared" si="185"/>
        <v>3.1031893353328535</v>
      </c>
      <c r="AC156" s="137">
        <f t="shared" si="185"/>
        <v>3.1334890248029006</v>
      </c>
      <c r="AD156" s="137">
        <f t="shared" si="185"/>
        <v>3.1698985542644866</v>
      </c>
      <c r="AE156" s="137">
        <f t="shared" si="185"/>
        <v>3.2111705244723248</v>
      </c>
      <c r="AF156" s="137">
        <f t="shared" si="185"/>
        <v>3.2539747976819284</v>
      </c>
      <c r="AG156" s="137">
        <f t="shared" si="185"/>
        <v>3.2986477736703268</v>
      </c>
      <c r="AH156" s="137">
        <f t="shared" si="185"/>
        <v>3.3488872901022182</v>
      </c>
      <c r="AI156" s="137">
        <f t="shared" si="185"/>
        <v>3.4011368408498228</v>
      </c>
      <c r="AJ156" s="137">
        <f t="shared" si="185"/>
        <v>3.4554658844795236</v>
      </c>
      <c r="AK156" s="137">
        <f t="shared" si="185"/>
        <v>3.5121383570354885</v>
      </c>
      <c r="AL156" s="137">
        <f t="shared" si="185"/>
        <v>3.5702834111636594</v>
      </c>
      <c r="AM156" s="137">
        <f t="shared" si="185"/>
        <v>3.6281403901731064</v>
      </c>
      <c r="AN156" s="137">
        <f t="shared" si="185"/>
        <v>3.6850747378140478</v>
      </c>
      <c r="AO156" s="137">
        <f t="shared" si="185"/>
        <v>3.7459286488720043</v>
      </c>
      <c r="AP156" s="137">
        <f t="shared" si="185"/>
        <v>3.805565324039216</v>
      </c>
      <c r="AQ156" s="137">
        <f t="shared" si="185"/>
        <v>3.8640504772962165</v>
      </c>
      <c r="AR156" s="137">
        <f t="shared" si="185"/>
        <v>3.9214441914645919</v>
      </c>
      <c r="AS156" s="137">
        <f t="shared" si="185"/>
        <v>3.9778015677123961</v>
      </c>
      <c r="AT156" s="137">
        <f t="shared" si="185"/>
        <v>4.0445300998523095</v>
      </c>
      <c r="AU156" s="137">
        <f t="shared" si="185"/>
        <v>4.1099035143464011</v>
      </c>
      <c r="AV156" s="137">
        <f t="shared" si="185"/>
        <v>4.173996046308238</v>
      </c>
      <c r="AW156" s="137">
        <f t="shared" si="185"/>
        <v>4.2368754789988783</v>
      </c>
      <c r="AX156" s="137">
        <f t="shared" si="185"/>
        <v>4.2986038982311685</v>
      </c>
      <c r="AY156" s="137">
        <f t="shared" si="186"/>
        <v>4.3558790542914743</v>
      </c>
      <c r="AZ156" s="137">
        <f t="shared" si="186"/>
        <v>4.4122233748335402</v>
      </c>
      <c r="BA156" s="137">
        <f t="shared" si="186"/>
        <v>4.4676779567954021</v>
      </c>
      <c r="BB156" s="137">
        <f t="shared" si="186"/>
        <v>4.5222809993517128</v>
      </c>
      <c r="BC156" s="137">
        <f t="shared" si="186"/>
        <v>4.5760680805210345</v>
      </c>
      <c r="BD156" s="137">
        <f t="shared" si="186"/>
        <v>4.6290724008301538</v>
      </c>
      <c r="BE156" s="137">
        <f t="shared" si="186"/>
        <v>4.6813249986979795</v>
      </c>
      <c r="BF156" s="137">
        <f t="shared" si="186"/>
        <v>4.7328549414421781</v>
      </c>
      <c r="BG156" s="137">
        <f t="shared" si="186"/>
        <v>4.7836894951915729</v>
      </c>
      <c r="BH156" s="137">
        <f t="shared" si="186"/>
        <v>4.8338542764778403</v>
      </c>
      <c r="BI156" s="137">
        <f t="shared" si="186"/>
        <v>4.8530487972319376</v>
      </c>
      <c r="BJ156" s="137">
        <f t="shared" si="186"/>
        <v>4.8721484063572786</v>
      </c>
      <c r="BK156" s="137">
        <f t="shared" si="186"/>
        <v>4.8911544044611253</v>
      </c>
      <c r="BL156" s="137">
        <f t="shared" si="186"/>
        <v>4.9100680631353182</v>
      </c>
      <c r="BM156" s="137">
        <f t="shared" si="186"/>
        <v>4.9288906258489735</v>
      </c>
      <c r="BN156" s="137">
        <f t="shared" si="186"/>
        <v>4.9476233088062802</v>
      </c>
      <c r="BO156" s="137">
        <f t="shared" si="186"/>
        <v>4.9662673017710768</v>
      </c>
      <c r="BP156" s="137">
        <f t="shared" si="186"/>
        <v>4.9848237688597354</v>
      </c>
      <c r="BQ156" s="137">
        <f t="shared" si="186"/>
        <v>5.0032938493038461</v>
      </c>
      <c r="BR156" s="137">
        <f t="shared" si="186"/>
        <v>5.0216786581840838</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9.811863814500283</v>
      </c>
      <c r="V157" s="137">
        <f t="shared" si="185"/>
        <v>9.894936582284485</v>
      </c>
      <c r="W157" s="137">
        <f t="shared" si="185"/>
        <v>9.9037070845984267</v>
      </c>
      <c r="X157" s="137">
        <f t="shared" si="185"/>
        <v>9.9475984653969558</v>
      </c>
      <c r="Y157" s="137">
        <f t="shared" si="185"/>
        <v>9.9960929545211368</v>
      </c>
      <c r="Z157" s="137">
        <f t="shared" si="185"/>
        <v>10.05811409933724</v>
      </c>
      <c r="AA157" s="137">
        <f t="shared" si="185"/>
        <v>10.12943519351388</v>
      </c>
      <c r="AB157" s="137">
        <f t="shared" si="185"/>
        <v>10.210240371655621</v>
      </c>
      <c r="AC157" s="137">
        <f t="shared" si="185"/>
        <v>10.309933648231837</v>
      </c>
      <c r="AD157" s="137">
        <f t="shared" si="185"/>
        <v>10.429729770043979</v>
      </c>
      <c r="AE157" s="137">
        <f t="shared" si="185"/>
        <v>10.56552449311673</v>
      </c>
      <c r="AF157" s="137">
        <f t="shared" si="185"/>
        <v>10.706360862147752</v>
      </c>
      <c r="AG157" s="137">
        <f t="shared" si="185"/>
        <v>10.85334571343135</v>
      </c>
      <c r="AH157" s="137">
        <f t="shared" si="185"/>
        <v>11.018645823574433</v>
      </c>
      <c r="AI157" s="137">
        <f t="shared" ref="M157:AX159" si="188">AI98*AI$34/1000</f>
        <v>11.190559430768765</v>
      </c>
      <c r="AJ157" s="137">
        <f t="shared" si="188"/>
        <v>11.369315070428087</v>
      </c>
      <c r="AK157" s="137">
        <f t="shared" si="188"/>
        <v>11.555781155711404</v>
      </c>
      <c r="AL157" s="137">
        <f t="shared" si="188"/>
        <v>11.747092389064774</v>
      </c>
      <c r="AM157" s="137">
        <f t="shared" si="188"/>
        <v>11.93745578588952</v>
      </c>
      <c r="AN157" s="137">
        <f t="shared" si="188"/>
        <v>12.124783503279689</v>
      </c>
      <c r="AO157" s="137">
        <f t="shared" si="188"/>
        <v>12.325007528408483</v>
      </c>
      <c r="AP157" s="137">
        <f t="shared" si="188"/>
        <v>12.521226554263786</v>
      </c>
      <c r="AQ157" s="137">
        <f t="shared" si="188"/>
        <v>12.713656795669936</v>
      </c>
      <c r="AR157" s="137">
        <f t="shared" si="188"/>
        <v>12.902495939581968</v>
      </c>
      <c r="AS157" s="137">
        <f t="shared" si="188"/>
        <v>13.087925282114883</v>
      </c>
      <c r="AT157" s="137">
        <f t="shared" si="188"/>
        <v>13.307478225610412</v>
      </c>
      <c r="AU157" s="137">
        <f t="shared" si="188"/>
        <v>13.522572505646972</v>
      </c>
      <c r="AV157" s="137">
        <f t="shared" si="188"/>
        <v>13.733452373629047</v>
      </c>
      <c r="AW157" s="137">
        <f t="shared" si="188"/>
        <v>13.940340852812323</v>
      </c>
      <c r="AX157" s="137">
        <f t="shared" si="188"/>
        <v>14.143442220475537</v>
      </c>
      <c r="AY157" s="137">
        <f t="shared" ref="AY157:BR157" si="189">AY98*AY$34/1000</f>
        <v>14.33189127965519</v>
      </c>
      <c r="AZ157" s="137">
        <f t="shared" si="189"/>
        <v>14.517277665771527</v>
      </c>
      <c r="BA157" s="137">
        <f t="shared" si="189"/>
        <v>14.699736597649609</v>
      </c>
      <c r="BB157" s="137">
        <f t="shared" si="189"/>
        <v>14.879393759774999</v>
      </c>
      <c r="BC157" s="137">
        <f t="shared" si="189"/>
        <v>15.056366212398364</v>
      </c>
      <c r="BD157" s="137">
        <f t="shared" si="189"/>
        <v>15.230763193249771</v>
      </c>
      <c r="BE157" s="137">
        <f t="shared" si="189"/>
        <v>15.402686826203585</v>
      </c>
      <c r="BF157" s="137">
        <f t="shared" si="189"/>
        <v>15.572232749736315</v>
      </c>
      <c r="BG157" s="137">
        <f t="shared" si="189"/>
        <v>15.739490675979315</v>
      </c>
      <c r="BH157" s="137">
        <f t="shared" si="189"/>
        <v>15.904544889492003</v>
      </c>
      <c r="BI157" s="137">
        <f t="shared" si="189"/>
        <v>15.967699486115109</v>
      </c>
      <c r="BJ157" s="137">
        <f t="shared" si="189"/>
        <v>16.030541800618447</v>
      </c>
      <c r="BK157" s="137">
        <f t="shared" si="189"/>
        <v>16.093076112313192</v>
      </c>
      <c r="BL157" s="137">
        <f t="shared" si="189"/>
        <v>16.155306605042774</v>
      </c>
      <c r="BM157" s="137">
        <f t="shared" si="189"/>
        <v>16.217237370120106</v>
      </c>
      <c r="BN157" s="137">
        <f t="shared" si="189"/>
        <v>16.278872409149912</v>
      </c>
      <c r="BO157" s="137">
        <f t="shared" si="189"/>
        <v>16.340215636741796</v>
      </c>
      <c r="BP157" s="137">
        <f t="shared" si="189"/>
        <v>16.401270883119022</v>
      </c>
      <c r="BQ157" s="137">
        <f t="shared" si="189"/>
        <v>16.462041896627923</v>
      </c>
      <c r="BR157" s="137">
        <f t="shared" si="189"/>
        <v>16.522532346152506</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3.3904849718932364</v>
      </c>
      <c r="V158" s="137">
        <f t="shared" si="188"/>
        <v>3.4191907281155833</v>
      </c>
      <c r="W158" s="137">
        <f t="shared" si="188"/>
        <v>3.4222213711059015</v>
      </c>
      <c r="X158" s="137">
        <f t="shared" si="188"/>
        <v>3.4373880173014117</v>
      </c>
      <c r="Y158" s="137">
        <f t="shared" si="188"/>
        <v>3.4541452654352671</v>
      </c>
      <c r="Z158" s="137">
        <f t="shared" si="188"/>
        <v>3.4755766431443478</v>
      </c>
      <c r="AA158" s="137">
        <f t="shared" si="188"/>
        <v>3.5002216140241433</v>
      </c>
      <c r="AB158" s="137">
        <f t="shared" si="188"/>
        <v>3.5281438057015131</v>
      </c>
      <c r="AC158" s="137">
        <f t="shared" si="188"/>
        <v>3.5625927709970706</v>
      </c>
      <c r="AD158" s="137">
        <f t="shared" si="188"/>
        <v>3.6039882651023714</v>
      </c>
      <c r="AE158" s="137">
        <f t="shared" si="188"/>
        <v>3.6509120684230161</v>
      </c>
      <c r="AF158" s="137">
        <f t="shared" si="188"/>
        <v>3.6995780101567388</v>
      </c>
      <c r="AG158" s="137">
        <f t="shared" si="188"/>
        <v>3.7503685570696019</v>
      </c>
      <c r="AH158" s="137">
        <f t="shared" si="188"/>
        <v>3.8074879331522751</v>
      </c>
      <c r="AI158" s="137">
        <f t="shared" si="188"/>
        <v>3.8668926000612229</v>
      </c>
      <c r="AJ158" s="137">
        <f t="shared" si="188"/>
        <v>3.9286615281022366</v>
      </c>
      <c r="AK158" s="137">
        <f t="shared" si="188"/>
        <v>3.9930947970380064</v>
      </c>
      <c r="AL158" s="137">
        <f t="shared" si="188"/>
        <v>4.0592023046330858</v>
      </c>
      <c r="AM158" s="137">
        <f t="shared" si="188"/>
        <v>4.1249822877570894</v>
      </c>
      <c r="AN158" s="137">
        <f t="shared" si="188"/>
        <v>4.1897132932661352</v>
      </c>
      <c r="AO158" s="137">
        <f t="shared" si="188"/>
        <v>4.258900611908687</v>
      </c>
      <c r="AP158" s="137">
        <f t="shared" si="188"/>
        <v>4.3267040049173389</v>
      </c>
      <c r="AQ158" s="137">
        <f t="shared" si="188"/>
        <v>4.3931981852239552</v>
      </c>
      <c r="AR158" s="137">
        <f t="shared" si="188"/>
        <v>4.4584514634637875</v>
      </c>
      <c r="AS158" s="137">
        <f t="shared" si="188"/>
        <v>4.5225264864249484</v>
      </c>
      <c r="AT158" s="137">
        <f t="shared" si="188"/>
        <v>4.5983929038079969</v>
      </c>
      <c r="AU158" s="137">
        <f t="shared" si="188"/>
        <v>4.6727186321091185</v>
      </c>
      <c r="AV158" s="137">
        <f t="shared" si="188"/>
        <v>4.7455880722873882</v>
      </c>
      <c r="AW158" s="137">
        <f t="shared" si="188"/>
        <v>4.8170782899249494</v>
      </c>
      <c r="AX158" s="137">
        <f t="shared" si="188"/>
        <v>4.8872598729403443</v>
      </c>
      <c r="AY158" s="137">
        <f t="shared" ref="AY158:BR158" si="191">AY99*AY$34/1000</f>
        <v>4.9523783575825586</v>
      </c>
      <c r="AZ158" s="137">
        <f t="shared" si="191"/>
        <v>5.0164385369739746</v>
      </c>
      <c r="BA158" s="137">
        <f t="shared" si="191"/>
        <v>5.0794871359166249</v>
      </c>
      <c r="BB158" s="137">
        <f t="shared" si="191"/>
        <v>5.1415675846259656</v>
      </c>
      <c r="BC158" s="137">
        <f t="shared" si="191"/>
        <v>5.2027203332171021</v>
      </c>
      <c r="BD158" s="137">
        <f t="shared" si="191"/>
        <v>5.2629831287367894</v>
      </c>
      <c r="BE158" s="137">
        <f t="shared" si="191"/>
        <v>5.3223912600422567</v>
      </c>
      <c r="BF158" s="137">
        <f t="shared" si="191"/>
        <v>5.3809777749645233</v>
      </c>
      <c r="BG158" s="137">
        <f t="shared" si="191"/>
        <v>5.4387736734888046</v>
      </c>
      <c r="BH158" s="137">
        <f t="shared" si="191"/>
        <v>5.4958080801053546</v>
      </c>
      <c r="BI158" s="137">
        <f t="shared" si="191"/>
        <v>5.5176311215585176</v>
      </c>
      <c r="BJ158" s="137">
        <f t="shared" si="191"/>
        <v>5.539346254070618</v>
      </c>
      <c r="BK158" s="137">
        <f t="shared" si="191"/>
        <v>5.5609549563556389</v>
      </c>
      <c r="BL158" s="137">
        <f t="shared" si="191"/>
        <v>5.5824586741387332</v>
      </c>
      <c r="BM158" s="137">
        <f t="shared" si="191"/>
        <v>5.6038588211711691</v>
      </c>
      <c r="BN158" s="137">
        <f t="shared" si="191"/>
        <v>5.6251567802055966</v>
      </c>
      <c r="BO158" s="137">
        <f t="shared" si="191"/>
        <v>5.6463539039335418</v>
      </c>
      <c r="BP158" s="137">
        <f t="shared" si="191"/>
        <v>5.667451515886869</v>
      </c>
      <c r="BQ158" s="137">
        <f t="shared" si="191"/>
        <v>5.6884509113049102</v>
      </c>
      <c r="BR158" s="137">
        <f t="shared" si="191"/>
        <v>5.7093533579688209</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4.1853102157768038</v>
      </c>
      <c r="V159" s="137">
        <f t="shared" si="188"/>
        <v>4.220745410377269</v>
      </c>
      <c r="W159" s="137">
        <f t="shared" si="188"/>
        <v>4.2244865215082426</v>
      </c>
      <c r="X159" s="137">
        <f t="shared" si="188"/>
        <v>4.2432086570691911</v>
      </c>
      <c r="Y159" s="137">
        <f t="shared" si="188"/>
        <v>4.2638942764965995</v>
      </c>
      <c r="Z159" s="137">
        <f t="shared" si="188"/>
        <v>4.2903497732198002</v>
      </c>
      <c r="AA159" s="137">
        <f t="shared" si="188"/>
        <v>4.3207722199334144</v>
      </c>
      <c r="AB159" s="137">
        <f t="shared" si="188"/>
        <v>4.3552401603734863</v>
      </c>
      <c r="AC159" s="137">
        <f t="shared" si="188"/>
        <v>4.3977649341358456</v>
      </c>
      <c r="AD159" s="137">
        <f t="shared" si="188"/>
        <v>4.4488646988604472</v>
      </c>
      <c r="AE159" s="137">
        <f t="shared" si="188"/>
        <v>4.5067887643050826</v>
      </c>
      <c r="AF159" s="137">
        <f t="shared" si="188"/>
        <v>4.5668633745118967</v>
      </c>
      <c r="AG159" s="137">
        <f t="shared" si="188"/>
        <v>4.6295606572373815</v>
      </c>
      <c r="AH159" s="137">
        <f t="shared" si="188"/>
        <v>4.7000704250786818</v>
      </c>
      <c r="AI159" s="137">
        <f t="shared" si="188"/>
        <v>4.7734012203306673</v>
      </c>
      <c r="AJ159" s="137">
        <f t="shared" si="188"/>
        <v>4.8496505261647167</v>
      </c>
      <c r="AK159" s="137">
        <f t="shared" si="188"/>
        <v>4.9291887694981442</v>
      </c>
      <c r="AL159" s="137">
        <f t="shared" si="188"/>
        <v>5.0107937402238312</v>
      </c>
      <c r="AM159" s="137">
        <f t="shared" si="188"/>
        <v>5.091994405510599</v>
      </c>
      <c r="AN159" s="137">
        <f t="shared" si="188"/>
        <v>5.17190018326228</v>
      </c>
      <c r="AO159" s="137">
        <f t="shared" si="188"/>
        <v>5.2573069595545752</v>
      </c>
      <c r="AP159" s="137">
        <f t="shared" si="188"/>
        <v>5.3410053790361331</v>
      </c>
      <c r="AQ159" s="137">
        <f t="shared" si="188"/>
        <v>5.4230876694559562</v>
      </c>
      <c r="AR159" s="137">
        <f t="shared" si="188"/>
        <v>5.5036381553876472</v>
      </c>
      <c r="AS159" s="137">
        <f t="shared" si="188"/>
        <v>5.582734169792257</v>
      </c>
      <c r="AT159" s="137">
        <f t="shared" si="188"/>
        <v>5.6763858138313559</v>
      </c>
      <c r="AU159" s="137">
        <f t="shared" si="188"/>
        <v>5.7681355878408338</v>
      </c>
      <c r="AV159" s="137">
        <f t="shared" si="188"/>
        <v>5.858087678743555</v>
      </c>
      <c r="AW159" s="137">
        <f t="shared" si="188"/>
        <v>5.946337218466339</v>
      </c>
      <c r="AX159" s="137">
        <f t="shared" si="188"/>
        <v>6.032971342725471</v>
      </c>
      <c r="AY159" s="137">
        <f t="shared" ref="AY159:BR159" si="192">AY100*AY$34/1000</f>
        <v>6.1133554356408792</v>
      </c>
      <c r="AZ159" s="137">
        <f t="shared" si="192"/>
        <v>6.1924331267246062</v>
      </c>
      <c r="BA159" s="137">
        <f t="shared" si="192"/>
        <v>6.2702620943892935</v>
      </c>
      <c r="BB159" s="137">
        <f t="shared" si="192"/>
        <v>6.3468959501170561</v>
      </c>
      <c r="BC159" s="137">
        <f t="shared" si="192"/>
        <v>6.4223846266701319</v>
      </c>
      <c r="BD159" s="137">
        <f t="shared" si="192"/>
        <v>6.4967747200670001</v>
      </c>
      <c r="BE159" s="137">
        <f t="shared" si="192"/>
        <v>6.5701097918676989</v>
      </c>
      <c r="BF159" s="137">
        <f t="shared" si="192"/>
        <v>6.6424306372463491</v>
      </c>
      <c r="BG159" s="137">
        <f t="shared" si="192"/>
        <v>6.7137755234584828</v>
      </c>
      <c r="BH159" s="137">
        <f t="shared" si="192"/>
        <v>6.7841804025957941</v>
      </c>
      <c r="BI159" s="137">
        <f t="shared" si="192"/>
        <v>6.8111193800843859</v>
      </c>
      <c r="BJ159" s="137">
        <f t="shared" si="192"/>
        <v>6.8379251517345381</v>
      </c>
      <c r="BK159" s="137">
        <f t="shared" si="192"/>
        <v>6.8645995429124698</v>
      </c>
      <c r="BL159" s="137">
        <f t="shared" si="192"/>
        <v>6.891144338262059</v>
      </c>
      <c r="BM159" s="137">
        <f t="shared" si="192"/>
        <v>6.9175612829577222</v>
      </c>
      <c r="BN159" s="137">
        <f t="shared" si="192"/>
        <v>6.9438520839083049</v>
      </c>
      <c r="BO159" s="137">
        <f t="shared" si="192"/>
        <v>6.9700184109143537</v>
      </c>
      <c r="BP159" s="137">
        <f t="shared" si="192"/>
        <v>6.9960618977809093</v>
      </c>
      <c r="BQ159" s="137">
        <f t="shared" si="192"/>
        <v>7.0219841433879102</v>
      </c>
      <c r="BR159" s="137">
        <f t="shared" si="192"/>
        <v>7.0477867127201517</v>
      </c>
    </row>
    <row r="160" spans="1:70">
      <c r="A160" t="s">
        <v>16</v>
      </c>
      <c r="B160" s="139"/>
      <c r="C160" s="139"/>
      <c r="D160" s="139"/>
      <c r="E160" s="139"/>
      <c r="F160" s="139"/>
      <c r="G160" s="139"/>
      <c r="H160" s="139"/>
      <c r="I160" s="138"/>
      <c r="J160" s="139"/>
      <c r="K160" s="139"/>
      <c r="M160" s="70"/>
    </row>
    <row r="161" spans="1:70" ht="1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98.620968449601023</v>
      </c>
      <c r="V162" s="137">
        <f t="shared" si="195"/>
        <v>97.593666694917658</v>
      </c>
      <c r="W162" s="137">
        <f t="shared" si="195"/>
        <v>96.566364940234322</v>
      </c>
      <c r="X162" s="137">
        <f t="shared" si="195"/>
        <v>95.539063185550987</v>
      </c>
      <c r="Y162" s="137">
        <f t="shared" si="195"/>
        <v>94.511761430867622</v>
      </c>
      <c r="Z162" s="137">
        <f t="shared" si="195"/>
        <v>93.484459676184301</v>
      </c>
      <c r="AA162" s="137">
        <f t="shared" si="195"/>
        <v>92.457157921500936</v>
      </c>
      <c r="AB162" s="137">
        <f t="shared" si="195"/>
        <v>91.429856166817601</v>
      </c>
      <c r="AC162" s="137">
        <f t="shared" si="195"/>
        <v>90.402554412134251</v>
      </c>
      <c r="AD162" s="137">
        <f t="shared" si="195"/>
        <v>89.375252657450915</v>
      </c>
      <c r="AE162" s="137">
        <f t="shared" si="195"/>
        <v>88.347950902767579</v>
      </c>
      <c r="AF162" s="137">
        <f t="shared" si="195"/>
        <v>87.320649148084229</v>
      </c>
      <c r="AG162" s="137">
        <f t="shared" si="195"/>
        <v>86.293347393400879</v>
      </c>
      <c r="AH162" s="137">
        <f t="shared" si="195"/>
        <v>85.266045638717529</v>
      </c>
      <c r="AI162" s="137">
        <f t="shared" si="195"/>
        <v>84.238743884034193</v>
      </c>
      <c r="AJ162" s="137">
        <f t="shared" si="195"/>
        <v>83.211442129350843</v>
      </c>
      <c r="AK162" s="137">
        <f t="shared" si="195"/>
        <v>82.184140374667507</v>
      </c>
      <c r="AL162" s="137">
        <f t="shared" si="195"/>
        <v>81.156838619984143</v>
      </c>
      <c r="AM162" s="137">
        <f t="shared" si="195"/>
        <v>80.129536865300807</v>
      </c>
      <c r="AN162" s="137">
        <f t="shared" si="195"/>
        <v>79.102235110617457</v>
      </c>
      <c r="AO162" s="137">
        <f t="shared" si="195"/>
        <v>78.074933355934121</v>
      </c>
      <c r="AP162" s="137">
        <f t="shared" si="195"/>
        <v>77.047631601250771</v>
      </c>
      <c r="AQ162" s="137">
        <f t="shared" si="195"/>
        <v>76.020329846567435</v>
      </c>
      <c r="AR162" s="137">
        <f t="shared" si="195"/>
        <v>74.993028091884071</v>
      </c>
      <c r="AS162" s="137">
        <f t="shared" si="195"/>
        <v>73.965726337200735</v>
      </c>
      <c r="AT162" s="137">
        <f t="shared" si="195"/>
        <v>72.938424582517399</v>
      </c>
      <c r="AU162" s="137">
        <f t="shared" si="195"/>
        <v>71.911122827834049</v>
      </c>
      <c r="AV162" s="137">
        <f t="shared" si="195"/>
        <v>70.883821073150713</v>
      </c>
      <c r="AW162" s="137">
        <f t="shared" si="195"/>
        <v>69.856519318467349</v>
      </c>
      <c r="AX162" s="137">
        <f t="shared" si="195"/>
        <v>68.829217563784013</v>
      </c>
      <c r="AY162" s="137">
        <f t="shared" ref="AY162:BR167" si="196">AY$35*AY70/1000</f>
        <v>67.801915809100663</v>
      </c>
      <c r="AZ162" s="137">
        <f t="shared" si="196"/>
        <v>66.774614054417327</v>
      </c>
      <c r="BA162" s="137">
        <f t="shared" si="196"/>
        <v>65.747312299733977</v>
      </c>
      <c r="BB162" s="137">
        <f t="shared" si="196"/>
        <v>64.720010545050641</v>
      </c>
      <c r="BC162" s="137">
        <f t="shared" si="196"/>
        <v>63.692708790367284</v>
      </c>
      <c r="BD162" s="137">
        <f t="shared" si="196"/>
        <v>62.665407035683948</v>
      </c>
      <c r="BE162" s="137">
        <f t="shared" si="196"/>
        <v>61.638105281000605</v>
      </c>
      <c r="BF162" s="137">
        <f t="shared" si="196"/>
        <v>60.610803526317255</v>
      </c>
      <c r="BG162" s="137">
        <f t="shared" si="196"/>
        <v>59.583501771633912</v>
      </c>
      <c r="BH162" s="137">
        <f t="shared" si="196"/>
        <v>58.556200016950562</v>
      </c>
      <c r="BI162" s="137">
        <f t="shared" si="196"/>
        <v>57.528898262267219</v>
      </c>
      <c r="BJ162" s="137">
        <f t="shared" si="196"/>
        <v>56.501596507583884</v>
      </c>
      <c r="BK162" s="137">
        <f t="shared" si="196"/>
        <v>55.474294752900533</v>
      </c>
      <c r="BL162" s="137">
        <f t="shared" si="196"/>
        <v>54.446992998217191</v>
      </c>
      <c r="BM162" s="137">
        <f t="shared" si="196"/>
        <v>53.41969124353384</v>
      </c>
      <c r="BN162" s="137">
        <f t="shared" si="196"/>
        <v>52.392389488850498</v>
      </c>
      <c r="BO162" s="137">
        <f t="shared" si="196"/>
        <v>51.365087734167162</v>
      </c>
      <c r="BP162" s="137">
        <f t="shared" si="196"/>
        <v>50.337785979483805</v>
      </c>
      <c r="BQ162" s="137">
        <f t="shared" si="196"/>
        <v>49.310484224800462</v>
      </c>
      <c r="BR162" s="137">
        <f t="shared" si="196"/>
        <v>48.283182470117112</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9.2105530198909431</v>
      </c>
      <c r="V163" s="137">
        <f t="shared" si="195"/>
        <v>9.1146097592670792</v>
      </c>
      <c r="W163" s="137">
        <f t="shared" si="195"/>
        <v>9.018666498643217</v>
      </c>
      <c r="X163" s="137">
        <f t="shared" si="195"/>
        <v>8.9227232380193531</v>
      </c>
      <c r="Y163" s="137">
        <f t="shared" si="195"/>
        <v>8.8267799773954874</v>
      </c>
      <c r="Z163" s="137">
        <f t="shared" si="195"/>
        <v>8.7308367167716234</v>
      </c>
      <c r="AA163" s="137">
        <f t="shared" si="195"/>
        <v>8.6348934561477577</v>
      </c>
      <c r="AB163" s="137">
        <f t="shared" si="195"/>
        <v>8.5389501955238956</v>
      </c>
      <c r="AC163" s="137">
        <f t="shared" si="195"/>
        <v>8.4430069349000316</v>
      </c>
      <c r="AD163" s="137">
        <f t="shared" si="195"/>
        <v>8.3470636742761677</v>
      </c>
      <c r="AE163" s="137">
        <f t="shared" si="195"/>
        <v>8.2511204136523055</v>
      </c>
      <c r="AF163" s="137">
        <f t="shared" si="195"/>
        <v>8.155177153028438</v>
      </c>
      <c r="AG163" s="137">
        <f t="shared" si="195"/>
        <v>8.0592338924045759</v>
      </c>
      <c r="AH163" s="137">
        <f t="shared" si="195"/>
        <v>7.9632906317807102</v>
      </c>
      <c r="AI163" s="137">
        <f t="shared" si="195"/>
        <v>7.867347371156848</v>
      </c>
      <c r="AJ163" s="137">
        <f t="shared" si="195"/>
        <v>7.7714041105329832</v>
      </c>
      <c r="AK163" s="137">
        <f t="shared" si="195"/>
        <v>7.6754608499091193</v>
      </c>
      <c r="AL163" s="137">
        <f t="shared" si="195"/>
        <v>7.5795175892852544</v>
      </c>
      <c r="AM163" s="137">
        <f t="shared" si="195"/>
        <v>7.4835743286613905</v>
      </c>
      <c r="AN163" s="137">
        <f t="shared" si="195"/>
        <v>7.3876310680375266</v>
      </c>
      <c r="AO163" s="137">
        <f t="shared" si="195"/>
        <v>7.2916878074136617</v>
      </c>
      <c r="AP163" s="137">
        <f t="shared" si="195"/>
        <v>7.1957445467897978</v>
      </c>
      <c r="AQ163" s="137">
        <f t="shared" si="195"/>
        <v>7.0998012861659339</v>
      </c>
      <c r="AR163" s="137">
        <f t="shared" si="195"/>
        <v>7.003858025542069</v>
      </c>
      <c r="AS163" s="137">
        <f t="shared" si="195"/>
        <v>6.9079147649182051</v>
      </c>
      <c r="AT163" s="137">
        <f t="shared" si="195"/>
        <v>6.8119715042943429</v>
      </c>
      <c r="AU163" s="137">
        <f t="shared" si="195"/>
        <v>6.7160282436704772</v>
      </c>
      <c r="AV163" s="137">
        <f t="shared" si="195"/>
        <v>6.6200849830466142</v>
      </c>
      <c r="AW163" s="137">
        <f t="shared" si="195"/>
        <v>6.5241417224227494</v>
      </c>
      <c r="AX163" s="137">
        <f t="shared" si="195"/>
        <v>6.4281984617988854</v>
      </c>
      <c r="AY163" s="137">
        <f t="shared" si="196"/>
        <v>6.3322552011750215</v>
      </c>
      <c r="AZ163" s="137">
        <f t="shared" si="196"/>
        <v>6.2363119405511567</v>
      </c>
      <c r="BA163" s="137">
        <f t="shared" si="196"/>
        <v>6.1403686799272927</v>
      </c>
      <c r="BB163" s="137">
        <f t="shared" si="196"/>
        <v>6.0444254193034306</v>
      </c>
      <c r="BC163" s="137">
        <f t="shared" si="196"/>
        <v>5.948482158679564</v>
      </c>
      <c r="BD163" s="137">
        <f t="shared" si="196"/>
        <v>5.8525388980557018</v>
      </c>
      <c r="BE163" s="137">
        <f t="shared" si="196"/>
        <v>5.7565956374318379</v>
      </c>
      <c r="BF163" s="137">
        <f t="shared" si="196"/>
        <v>5.6606523768079731</v>
      </c>
      <c r="BG163" s="137">
        <f t="shared" si="196"/>
        <v>5.5647091161841091</v>
      </c>
      <c r="BH163" s="137">
        <f t="shared" si="196"/>
        <v>5.4687658555602434</v>
      </c>
      <c r="BI163" s="137">
        <f t="shared" si="196"/>
        <v>5.3728225949363804</v>
      </c>
      <c r="BJ163" s="137">
        <f t="shared" si="196"/>
        <v>5.2768793343125173</v>
      </c>
      <c r="BK163" s="137">
        <f t="shared" si="196"/>
        <v>5.1809360736886516</v>
      </c>
      <c r="BL163" s="137">
        <f t="shared" si="196"/>
        <v>5.0849928130647886</v>
      </c>
      <c r="BM163" s="137">
        <f t="shared" si="196"/>
        <v>4.9890495524409237</v>
      </c>
      <c r="BN163" s="137">
        <f t="shared" si="196"/>
        <v>4.8931062918170598</v>
      </c>
      <c r="BO163" s="137">
        <f t="shared" si="196"/>
        <v>4.7971630311931968</v>
      </c>
      <c r="BP163" s="137">
        <f t="shared" si="196"/>
        <v>4.7012197705693319</v>
      </c>
      <c r="BQ163" s="137">
        <f t="shared" si="196"/>
        <v>4.605276509945468</v>
      </c>
      <c r="BR163" s="137">
        <f t="shared" si="196"/>
        <v>4.5093332493216032</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6.883575640936388</v>
      </c>
      <c r="V164" s="137">
        <f t="shared" si="195"/>
        <v>6.811871728009967</v>
      </c>
      <c r="W164" s="137">
        <f t="shared" si="195"/>
        <v>6.7401678150835469</v>
      </c>
      <c r="X164" s="137">
        <f t="shared" si="195"/>
        <v>6.6684639021571268</v>
      </c>
      <c r="Y164" s="137">
        <f t="shared" si="195"/>
        <v>6.5967599892307041</v>
      </c>
      <c r="Z164" s="137">
        <f t="shared" si="195"/>
        <v>6.525056076304284</v>
      </c>
      <c r="AA164" s="137">
        <f t="shared" si="195"/>
        <v>6.453352163377863</v>
      </c>
      <c r="AB164" s="137">
        <f t="shared" si="195"/>
        <v>6.381648250451442</v>
      </c>
      <c r="AC164" s="137">
        <f t="shared" si="195"/>
        <v>6.3099443375250219</v>
      </c>
      <c r="AD164" s="137">
        <f t="shared" si="195"/>
        <v>6.238240424598601</v>
      </c>
      <c r="AE164" s="137">
        <f t="shared" si="195"/>
        <v>6.1665365116721818</v>
      </c>
      <c r="AF164" s="137">
        <f t="shared" si="195"/>
        <v>6.094832598745759</v>
      </c>
      <c r="AG164" s="137">
        <f t="shared" si="195"/>
        <v>6.0231286858193389</v>
      </c>
      <c r="AH164" s="137">
        <f t="shared" si="195"/>
        <v>5.9514247728929179</v>
      </c>
      <c r="AI164" s="137">
        <f t="shared" si="195"/>
        <v>5.879720859966497</v>
      </c>
      <c r="AJ164" s="137">
        <f t="shared" si="195"/>
        <v>5.8080169470400769</v>
      </c>
      <c r="AK164" s="137">
        <f t="shared" si="195"/>
        <v>5.7363130341136559</v>
      </c>
      <c r="AL164" s="137">
        <f t="shared" si="195"/>
        <v>5.6646091211872349</v>
      </c>
      <c r="AM164" s="137">
        <f t="shared" si="195"/>
        <v>5.5929052082608139</v>
      </c>
      <c r="AN164" s="137">
        <f t="shared" si="195"/>
        <v>5.5212012953343939</v>
      </c>
      <c r="AO164" s="137">
        <f t="shared" si="195"/>
        <v>5.4494973824079729</v>
      </c>
      <c r="AP164" s="137">
        <f t="shared" si="195"/>
        <v>5.377793469481551</v>
      </c>
      <c r="AQ164" s="137">
        <f t="shared" si="195"/>
        <v>5.3060895565551309</v>
      </c>
      <c r="AR164" s="137">
        <f t="shared" si="195"/>
        <v>5.2343856436287099</v>
      </c>
      <c r="AS164" s="137">
        <f t="shared" si="195"/>
        <v>5.162681730702289</v>
      </c>
      <c r="AT164" s="137">
        <f t="shared" si="195"/>
        <v>5.0909778177758689</v>
      </c>
      <c r="AU164" s="137">
        <f t="shared" si="195"/>
        <v>5.0192739048494479</v>
      </c>
      <c r="AV164" s="137">
        <f t="shared" si="195"/>
        <v>4.9475699919230269</v>
      </c>
      <c r="AW164" s="137">
        <f t="shared" si="195"/>
        <v>4.875866078996606</v>
      </c>
      <c r="AX164" s="137">
        <f t="shared" si="195"/>
        <v>4.8041621660701859</v>
      </c>
      <c r="AY164" s="137">
        <f t="shared" si="196"/>
        <v>4.7324582531437649</v>
      </c>
      <c r="AZ164" s="137">
        <f t="shared" si="196"/>
        <v>4.6607543402173439</v>
      </c>
      <c r="BA164" s="137">
        <f t="shared" si="196"/>
        <v>4.5890504272909229</v>
      </c>
      <c r="BB164" s="137">
        <f t="shared" si="196"/>
        <v>4.5173465143645037</v>
      </c>
      <c r="BC164" s="137">
        <f t="shared" si="196"/>
        <v>4.445642601438081</v>
      </c>
      <c r="BD164" s="137">
        <f t="shared" si="196"/>
        <v>4.3739386885116609</v>
      </c>
      <c r="BE164" s="137">
        <f t="shared" si="196"/>
        <v>4.3022347755852408</v>
      </c>
      <c r="BF164" s="137">
        <f t="shared" si="196"/>
        <v>4.2305308626588189</v>
      </c>
      <c r="BG164" s="137">
        <f t="shared" si="196"/>
        <v>4.1588269497323989</v>
      </c>
      <c r="BH164" s="137">
        <f t="shared" si="196"/>
        <v>4.087123036805977</v>
      </c>
      <c r="BI164" s="137">
        <f t="shared" si="196"/>
        <v>4.0154191238795569</v>
      </c>
      <c r="BJ164" s="137">
        <f t="shared" si="196"/>
        <v>3.9437152109531368</v>
      </c>
      <c r="BK164" s="137">
        <f t="shared" si="196"/>
        <v>3.8720112980267154</v>
      </c>
      <c r="BL164" s="137">
        <f t="shared" si="196"/>
        <v>3.8003073851002949</v>
      </c>
      <c r="BM164" s="137">
        <f t="shared" si="196"/>
        <v>3.7286034721738739</v>
      </c>
      <c r="BN164" s="137">
        <f t="shared" si="196"/>
        <v>3.6568995592474529</v>
      </c>
      <c r="BO164" s="137">
        <f t="shared" si="196"/>
        <v>3.5851956463210333</v>
      </c>
      <c r="BP164" s="137">
        <f t="shared" si="196"/>
        <v>3.5134917333946114</v>
      </c>
      <c r="BQ164" s="137">
        <f t="shared" si="196"/>
        <v>3.4417878204681909</v>
      </c>
      <c r="BR164" s="137">
        <f t="shared" si="196"/>
        <v>3.3700839075417699</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85.823014351069432</v>
      </c>
      <c r="V165" s="137">
        <f t="shared" si="195"/>
        <v>84.929024618245791</v>
      </c>
      <c r="W165" s="137">
        <f t="shared" si="195"/>
        <v>84.035034885422149</v>
      </c>
      <c r="X165" s="137">
        <f t="shared" si="195"/>
        <v>83.141045152598508</v>
      </c>
      <c r="Y165" s="137">
        <f t="shared" si="195"/>
        <v>82.247055419774853</v>
      </c>
      <c r="Z165" s="137">
        <f t="shared" si="195"/>
        <v>81.353065686951226</v>
      </c>
      <c r="AA165" s="137">
        <f t="shared" si="195"/>
        <v>80.45907595412757</v>
      </c>
      <c r="AB165" s="137">
        <f t="shared" si="195"/>
        <v>79.565086221303957</v>
      </c>
      <c r="AC165" s="137">
        <f t="shared" si="195"/>
        <v>78.671096488480316</v>
      </c>
      <c r="AD165" s="137">
        <f t="shared" si="195"/>
        <v>77.777106755656675</v>
      </c>
      <c r="AE165" s="137">
        <f t="shared" si="195"/>
        <v>76.883117022833034</v>
      </c>
      <c r="AF165" s="137">
        <f t="shared" si="195"/>
        <v>75.989127290009378</v>
      </c>
      <c r="AG165" s="137">
        <f t="shared" si="195"/>
        <v>75.095137557185751</v>
      </c>
      <c r="AH165" s="137">
        <f t="shared" si="195"/>
        <v>74.201147824362096</v>
      </c>
      <c r="AI165" s="137">
        <f t="shared" si="195"/>
        <v>73.307158091538469</v>
      </c>
      <c r="AJ165" s="137">
        <f t="shared" si="195"/>
        <v>72.413168358714827</v>
      </c>
      <c r="AK165" s="137">
        <f t="shared" si="195"/>
        <v>71.519178625891186</v>
      </c>
      <c r="AL165" s="137">
        <f t="shared" si="195"/>
        <v>70.625188893067545</v>
      </c>
      <c r="AM165" s="137">
        <f t="shared" si="195"/>
        <v>69.731199160243889</v>
      </c>
      <c r="AN165" s="137">
        <f t="shared" si="195"/>
        <v>68.837209427420248</v>
      </c>
      <c r="AO165" s="137">
        <f t="shared" si="195"/>
        <v>67.943219694596607</v>
      </c>
      <c r="AP165" s="137">
        <f t="shared" si="195"/>
        <v>67.04922996177298</v>
      </c>
      <c r="AQ165" s="137">
        <f t="shared" si="195"/>
        <v>66.155240228949339</v>
      </c>
      <c r="AR165" s="137">
        <f t="shared" si="195"/>
        <v>65.261250496125697</v>
      </c>
      <c r="AS165" s="137">
        <f t="shared" si="195"/>
        <v>64.367260763302056</v>
      </c>
      <c r="AT165" s="137">
        <f t="shared" si="195"/>
        <v>63.473271030478422</v>
      </c>
      <c r="AU165" s="137">
        <f t="shared" si="195"/>
        <v>62.579281297654767</v>
      </c>
      <c r="AV165" s="137">
        <f t="shared" si="195"/>
        <v>61.68529156483114</v>
      </c>
      <c r="AW165" s="137">
        <f t="shared" si="195"/>
        <v>60.791301832007491</v>
      </c>
      <c r="AX165" s="137">
        <f t="shared" si="195"/>
        <v>59.89731209918385</v>
      </c>
      <c r="AY165" s="137">
        <f t="shared" si="196"/>
        <v>59.003322366360209</v>
      </c>
      <c r="AZ165" s="137">
        <f t="shared" si="196"/>
        <v>58.109332633536567</v>
      </c>
      <c r="BA165" s="137">
        <f t="shared" si="196"/>
        <v>57.215342900712926</v>
      </c>
      <c r="BB165" s="137">
        <f t="shared" si="196"/>
        <v>56.321353167889299</v>
      </c>
      <c r="BC165" s="137">
        <f t="shared" si="196"/>
        <v>55.427363435065644</v>
      </c>
      <c r="BD165" s="137">
        <f t="shared" si="196"/>
        <v>54.53337370224201</v>
      </c>
      <c r="BE165" s="137">
        <f t="shared" si="196"/>
        <v>53.639383969418368</v>
      </c>
      <c r="BF165" s="137">
        <f t="shared" si="196"/>
        <v>52.745394236594727</v>
      </c>
      <c r="BG165" s="137">
        <f t="shared" si="196"/>
        <v>51.851404503771093</v>
      </c>
      <c r="BH165" s="137">
        <f t="shared" si="196"/>
        <v>50.957414770947445</v>
      </c>
      <c r="BI165" s="137">
        <f t="shared" si="196"/>
        <v>50.063425038123803</v>
      </c>
      <c r="BJ165" s="137">
        <f t="shared" si="196"/>
        <v>49.169435305300169</v>
      </c>
      <c r="BK165" s="137">
        <f t="shared" si="196"/>
        <v>48.275445572476521</v>
      </c>
      <c r="BL165" s="137">
        <f t="shared" si="196"/>
        <v>47.38145583965288</v>
      </c>
      <c r="BM165" s="137">
        <f t="shared" si="196"/>
        <v>46.487466106829231</v>
      </c>
      <c r="BN165" s="137">
        <f t="shared" si="196"/>
        <v>45.59347637400559</v>
      </c>
      <c r="BO165" s="137">
        <f t="shared" si="196"/>
        <v>44.69948664118197</v>
      </c>
      <c r="BP165" s="137">
        <f t="shared" si="196"/>
        <v>43.805496908358322</v>
      </c>
      <c r="BQ165" s="137">
        <f t="shared" si="196"/>
        <v>42.91150717553468</v>
      </c>
      <c r="BR165" s="137">
        <f t="shared" si="196"/>
        <v>42.017517442711032</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20.87766223959429</v>
      </c>
      <c r="V166" s="137">
        <f t="shared" si="195"/>
        <v>20.66018659126518</v>
      </c>
      <c r="W166" s="137">
        <f t="shared" si="195"/>
        <v>20.442710942936074</v>
      </c>
      <c r="X166" s="137">
        <f t="shared" si="195"/>
        <v>20.225235294606968</v>
      </c>
      <c r="Y166" s="137">
        <f t="shared" si="195"/>
        <v>20.007759646277862</v>
      </c>
      <c r="Z166" s="137">
        <f t="shared" si="195"/>
        <v>19.790283997948755</v>
      </c>
      <c r="AA166" s="137">
        <f t="shared" si="195"/>
        <v>19.572808349619645</v>
      </c>
      <c r="AB166" s="137">
        <f t="shared" si="195"/>
        <v>19.355332701290539</v>
      </c>
      <c r="AC166" s="137">
        <f t="shared" si="195"/>
        <v>19.137857052961429</v>
      </c>
      <c r="AD166" s="137">
        <f t="shared" si="195"/>
        <v>18.920381404632323</v>
      </c>
      <c r="AE166" s="137">
        <f t="shared" si="195"/>
        <v>18.702905756303217</v>
      </c>
      <c r="AF166" s="137">
        <f t="shared" si="195"/>
        <v>18.485430107974111</v>
      </c>
      <c r="AG166" s="137">
        <f t="shared" si="195"/>
        <v>18.267954459645004</v>
      </c>
      <c r="AH166" s="137">
        <f t="shared" si="195"/>
        <v>18.050478811315894</v>
      </c>
      <c r="AI166" s="137">
        <f t="shared" si="195"/>
        <v>17.833003162986788</v>
      </c>
      <c r="AJ166" s="137">
        <f t="shared" si="195"/>
        <v>17.615527514657678</v>
      </c>
      <c r="AK166" s="137">
        <f t="shared" si="195"/>
        <v>17.398051866328572</v>
      </c>
      <c r="AL166" s="137">
        <f t="shared" si="195"/>
        <v>17.180576217999462</v>
      </c>
      <c r="AM166" s="137">
        <f t="shared" si="195"/>
        <v>16.963100569670356</v>
      </c>
      <c r="AN166" s="137">
        <f t="shared" si="195"/>
        <v>16.74562492134125</v>
      </c>
      <c r="AO166" s="137">
        <f t="shared" si="195"/>
        <v>16.528149273012144</v>
      </c>
      <c r="AP166" s="137">
        <f t="shared" si="195"/>
        <v>16.310673624683034</v>
      </c>
      <c r="AQ166" s="137">
        <f t="shared" si="195"/>
        <v>16.093197976353927</v>
      </c>
      <c r="AR166" s="137">
        <f t="shared" si="195"/>
        <v>15.875722328024818</v>
      </c>
      <c r="AS166" s="137">
        <f t="shared" si="195"/>
        <v>15.658246679695711</v>
      </c>
      <c r="AT166" s="137">
        <f t="shared" si="195"/>
        <v>15.440771031366607</v>
      </c>
      <c r="AU166" s="137">
        <f t="shared" si="195"/>
        <v>15.223295383037495</v>
      </c>
      <c r="AV166" s="137">
        <f t="shared" si="195"/>
        <v>15.005819734708391</v>
      </c>
      <c r="AW166" s="137">
        <f t="shared" si="195"/>
        <v>14.788344086379285</v>
      </c>
      <c r="AX166" s="137">
        <f t="shared" si="195"/>
        <v>14.570868438050177</v>
      </c>
      <c r="AY166" s="137">
        <f t="shared" si="196"/>
        <v>14.353392789721068</v>
      </c>
      <c r="AZ166" s="137">
        <f t="shared" si="196"/>
        <v>14.13591714139196</v>
      </c>
      <c r="BA166" s="137">
        <f t="shared" si="196"/>
        <v>13.918441493062854</v>
      </c>
      <c r="BB166" s="137">
        <f t="shared" si="196"/>
        <v>13.700965844733748</v>
      </c>
      <c r="BC166" s="137">
        <f t="shared" si="196"/>
        <v>13.483490196404638</v>
      </c>
      <c r="BD166" s="137">
        <f t="shared" si="196"/>
        <v>13.266014548075534</v>
      </c>
      <c r="BE166" s="137">
        <f t="shared" si="196"/>
        <v>13.048538899746426</v>
      </c>
      <c r="BF166" s="137">
        <f t="shared" si="196"/>
        <v>12.831063251417318</v>
      </c>
      <c r="BG166" s="137">
        <f t="shared" si="196"/>
        <v>12.613587603088209</v>
      </c>
      <c r="BH166" s="137">
        <f t="shared" si="196"/>
        <v>12.396111954759101</v>
      </c>
      <c r="BI166" s="137">
        <f t="shared" si="196"/>
        <v>12.178636306429995</v>
      </c>
      <c r="BJ166" s="137">
        <f t="shared" si="196"/>
        <v>11.961160658100889</v>
      </c>
      <c r="BK166" s="137">
        <f t="shared" si="196"/>
        <v>11.743685009771779</v>
      </c>
      <c r="BL166" s="137">
        <f t="shared" si="196"/>
        <v>11.526209361442675</v>
      </c>
      <c r="BM166" s="137">
        <f t="shared" si="196"/>
        <v>11.308733713113565</v>
      </c>
      <c r="BN166" s="137">
        <f t="shared" si="196"/>
        <v>11.091258064784457</v>
      </c>
      <c r="BO166" s="137">
        <f t="shared" si="196"/>
        <v>10.87378241645535</v>
      </c>
      <c r="BP166" s="137">
        <f t="shared" si="196"/>
        <v>10.656306768126242</v>
      </c>
      <c r="BQ166" s="137">
        <f t="shared" si="196"/>
        <v>10.438831119797136</v>
      </c>
      <c r="BR166" s="137">
        <f t="shared" si="196"/>
        <v>10.221355471468026</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11.053158765875942</v>
      </c>
      <c r="V167" s="137">
        <f t="shared" si="195"/>
        <v>10.938021695398067</v>
      </c>
      <c r="W167" s="137">
        <f t="shared" si="195"/>
        <v>10.822884624920194</v>
      </c>
      <c r="X167" s="137">
        <f t="shared" si="195"/>
        <v>10.707747554442319</v>
      </c>
      <c r="Y167" s="137">
        <f t="shared" si="195"/>
        <v>10.592610483964442</v>
      </c>
      <c r="Z167" s="137">
        <f t="shared" si="195"/>
        <v>10.477473413486571</v>
      </c>
      <c r="AA167" s="137">
        <f t="shared" si="195"/>
        <v>10.362336343008694</v>
      </c>
      <c r="AB167" s="137">
        <f t="shared" si="195"/>
        <v>10.247199272530821</v>
      </c>
      <c r="AC167" s="137">
        <f t="shared" si="195"/>
        <v>10.132062202052946</v>
      </c>
      <c r="AD167" s="137">
        <f t="shared" si="195"/>
        <v>10.016925131575071</v>
      </c>
      <c r="AE167" s="137">
        <f t="shared" si="195"/>
        <v>9.9017880610971982</v>
      </c>
      <c r="AF167" s="137">
        <f t="shared" si="195"/>
        <v>9.7866509906193215</v>
      </c>
      <c r="AG167" s="137">
        <f t="shared" si="195"/>
        <v>9.6715139201414502</v>
      </c>
      <c r="AH167" s="137">
        <f t="shared" si="195"/>
        <v>9.5563768496635735</v>
      </c>
      <c r="AI167" s="137">
        <f t="shared" si="195"/>
        <v>9.4412397791857003</v>
      </c>
      <c r="AJ167" s="137">
        <f t="shared" si="195"/>
        <v>9.3261027087078254</v>
      </c>
      <c r="AK167" s="137">
        <f t="shared" si="195"/>
        <v>9.2109656382299505</v>
      </c>
      <c r="AL167" s="137">
        <f t="shared" si="195"/>
        <v>9.0958285677520756</v>
      </c>
      <c r="AM167" s="137">
        <f t="shared" si="195"/>
        <v>8.9806914972742007</v>
      </c>
      <c r="AN167" s="137">
        <f t="shared" si="195"/>
        <v>8.8655544267963275</v>
      </c>
      <c r="AO167" s="137">
        <f t="shared" si="195"/>
        <v>8.7504173563184526</v>
      </c>
      <c r="AP167" s="137">
        <f t="shared" si="195"/>
        <v>8.6352802858405777</v>
      </c>
      <c r="AQ167" s="137">
        <f t="shared" si="195"/>
        <v>8.5201432153627028</v>
      </c>
      <c r="AR167" s="137">
        <f t="shared" si="195"/>
        <v>8.4050061448848279</v>
      </c>
      <c r="AS167" s="137">
        <f t="shared" si="195"/>
        <v>8.289869074406953</v>
      </c>
      <c r="AT167" s="137">
        <f t="shared" si="195"/>
        <v>8.1747320039290798</v>
      </c>
      <c r="AU167" s="137">
        <f t="shared" si="195"/>
        <v>8.0595949334512049</v>
      </c>
      <c r="AV167" s="137">
        <f t="shared" si="195"/>
        <v>7.9444578629733309</v>
      </c>
      <c r="AW167" s="137">
        <f t="shared" si="195"/>
        <v>7.829320792495456</v>
      </c>
      <c r="AX167" s="137">
        <f t="shared" si="195"/>
        <v>7.7141837220175811</v>
      </c>
      <c r="AY167" s="137">
        <f t="shared" si="196"/>
        <v>7.5990466515397062</v>
      </c>
      <c r="AZ167" s="137">
        <f t="shared" si="196"/>
        <v>7.4839095810618321</v>
      </c>
      <c r="BA167" s="137">
        <f t="shared" si="196"/>
        <v>7.3687725105839572</v>
      </c>
      <c r="BB167" s="137">
        <f t="shared" si="196"/>
        <v>7.2536354401060841</v>
      </c>
      <c r="BC167" s="137">
        <f t="shared" si="196"/>
        <v>7.1384983696282092</v>
      </c>
      <c r="BD167" s="137">
        <f t="shared" si="196"/>
        <v>7.0233612991503351</v>
      </c>
      <c r="BE167" s="137">
        <f t="shared" si="196"/>
        <v>6.9082242286724602</v>
      </c>
      <c r="BF167" s="137">
        <f t="shared" si="196"/>
        <v>6.7930871581945862</v>
      </c>
      <c r="BG167" s="137">
        <f t="shared" si="196"/>
        <v>6.6779500877167113</v>
      </c>
      <c r="BH167" s="137">
        <f t="shared" si="196"/>
        <v>6.5628130172388355</v>
      </c>
      <c r="BI167" s="137">
        <f t="shared" si="196"/>
        <v>6.4476759467609615</v>
      </c>
      <c r="BJ167" s="137">
        <f t="shared" si="196"/>
        <v>6.3325388762830883</v>
      </c>
      <c r="BK167" s="137">
        <f t="shared" si="196"/>
        <v>6.2174018058052125</v>
      </c>
      <c r="BL167" s="137">
        <f t="shared" si="196"/>
        <v>6.1022647353273385</v>
      </c>
      <c r="BM167" s="137">
        <f t="shared" si="196"/>
        <v>5.9871276648494636</v>
      </c>
      <c r="BN167" s="137">
        <f t="shared" si="196"/>
        <v>5.8719905943715887</v>
      </c>
      <c r="BO167" s="137">
        <f t="shared" si="196"/>
        <v>5.7568535238937155</v>
      </c>
      <c r="BP167" s="137">
        <f t="shared" si="196"/>
        <v>5.6417164534158397</v>
      </c>
      <c r="BQ167" s="137">
        <f t="shared" si="196"/>
        <v>5.5265793829379666</v>
      </c>
      <c r="BR167" s="137">
        <f t="shared" si="196"/>
        <v>5.4114423124600908</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15.512801751416065</v>
      </c>
      <c r="V170" s="137">
        <f t="shared" si="199"/>
        <v>15.35121006650548</v>
      </c>
      <c r="W170" s="137">
        <f t="shared" si="199"/>
        <v>15.189618381594899</v>
      </c>
      <c r="X170" s="137">
        <f t="shared" si="199"/>
        <v>15.028026696684314</v>
      </c>
      <c r="Y170" s="137">
        <f t="shared" si="199"/>
        <v>14.866435011773726</v>
      </c>
      <c r="Z170" s="137">
        <f t="shared" si="199"/>
        <v>14.704843326863145</v>
      </c>
      <c r="AA170" s="137">
        <f t="shared" si="199"/>
        <v>14.543251641952558</v>
      </c>
      <c r="AB170" s="137">
        <f t="shared" si="199"/>
        <v>14.381659957041977</v>
      </c>
      <c r="AC170" s="137">
        <f t="shared" si="199"/>
        <v>14.220068272131391</v>
      </c>
      <c r="AD170" s="137">
        <f t="shared" si="199"/>
        <v>14.058476587220808</v>
      </c>
      <c r="AE170" s="137">
        <f t="shared" si="199"/>
        <v>13.896884902310225</v>
      </c>
      <c r="AF170" s="137">
        <f t="shared" si="199"/>
        <v>13.73529321739964</v>
      </c>
      <c r="AG170" s="137">
        <f t="shared" si="199"/>
        <v>13.573701532489057</v>
      </c>
      <c r="AH170" s="137">
        <f t="shared" si="199"/>
        <v>13.412109847578471</v>
      </c>
      <c r="AI170" s="137">
        <f t="shared" si="199"/>
        <v>13.250518162667888</v>
      </c>
      <c r="AJ170" s="137">
        <f t="shared" si="199"/>
        <v>13.088926477757305</v>
      </c>
      <c r="AK170" s="137">
        <f t="shared" si="199"/>
        <v>12.92733479284672</v>
      </c>
      <c r="AL170" s="137">
        <f t="shared" si="199"/>
        <v>12.765743107936135</v>
      </c>
      <c r="AM170" s="137">
        <f t="shared" si="199"/>
        <v>12.60415142302555</v>
      </c>
      <c r="AN170" s="137">
        <f t="shared" si="199"/>
        <v>12.442559738114966</v>
      </c>
      <c r="AO170" s="137">
        <f t="shared" si="199"/>
        <v>12.280968053204383</v>
      </c>
      <c r="AP170" s="137">
        <f t="shared" si="199"/>
        <v>12.119376368293796</v>
      </c>
      <c r="AQ170" s="137">
        <f t="shared" si="199"/>
        <v>11.957784683383213</v>
      </c>
      <c r="AR170" s="137">
        <f t="shared" si="199"/>
        <v>11.796192998472629</v>
      </c>
      <c r="AS170" s="137">
        <f t="shared" si="199"/>
        <v>11.634601313562046</v>
      </c>
      <c r="AT170" s="137">
        <f t="shared" si="199"/>
        <v>11.473009628651461</v>
      </c>
      <c r="AU170" s="137">
        <f t="shared" si="199"/>
        <v>11.311417943740876</v>
      </c>
      <c r="AV170" s="137">
        <f t="shared" si="199"/>
        <v>11.149826258830293</v>
      </c>
      <c r="AW170" s="137">
        <f t="shared" si="199"/>
        <v>10.98823457391971</v>
      </c>
      <c r="AX170" s="137">
        <f t="shared" si="199"/>
        <v>10.826642889009126</v>
      </c>
      <c r="AY170" s="137">
        <f t="shared" ref="AY170:BR170" si="201">AY$35*AY78/1000</f>
        <v>10.665051204098541</v>
      </c>
      <c r="AZ170" s="137">
        <f t="shared" si="201"/>
        <v>10.503459519187956</v>
      </c>
      <c r="BA170" s="137">
        <f t="shared" si="201"/>
        <v>10.341867834277371</v>
      </c>
      <c r="BB170" s="137">
        <f t="shared" si="201"/>
        <v>10.18027614936679</v>
      </c>
      <c r="BC170" s="137">
        <f t="shared" si="201"/>
        <v>10.018684464456202</v>
      </c>
      <c r="BD170" s="137">
        <f t="shared" si="201"/>
        <v>9.8570927795456207</v>
      </c>
      <c r="BE170" s="137">
        <f t="shared" si="201"/>
        <v>9.695501094635036</v>
      </c>
      <c r="BF170" s="137">
        <f t="shared" si="201"/>
        <v>9.533909409724453</v>
      </c>
      <c r="BG170" s="137">
        <f t="shared" si="201"/>
        <v>9.3723177248138665</v>
      </c>
      <c r="BH170" s="137">
        <f t="shared" si="201"/>
        <v>9.2107260399032818</v>
      </c>
      <c r="BI170" s="137">
        <f t="shared" si="201"/>
        <v>9.0491343549926988</v>
      </c>
      <c r="BJ170" s="137">
        <f t="shared" si="201"/>
        <v>8.8875426700821158</v>
      </c>
      <c r="BK170" s="137">
        <f t="shared" si="201"/>
        <v>8.7259509851715293</v>
      </c>
      <c r="BL170" s="137">
        <f t="shared" si="201"/>
        <v>8.5643593002609464</v>
      </c>
      <c r="BM170" s="137">
        <f t="shared" si="201"/>
        <v>8.4027676153503617</v>
      </c>
      <c r="BN170" s="137">
        <f t="shared" si="201"/>
        <v>8.2411759304397769</v>
      </c>
      <c r="BO170" s="137">
        <f t="shared" si="201"/>
        <v>8.0795842455291957</v>
      </c>
      <c r="BP170" s="137">
        <f t="shared" si="201"/>
        <v>7.9179925606186101</v>
      </c>
      <c r="BQ170" s="137">
        <f t="shared" si="201"/>
        <v>7.7564008757080263</v>
      </c>
      <c r="BR170" s="137">
        <f t="shared" si="201"/>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7.48872418913251</v>
      </c>
      <c r="V186" s="137">
        <f t="shared" si="210"/>
        <v>9.3378782365234727</v>
      </c>
      <c r="W186" s="137">
        <f t="shared" si="210"/>
        <v>10.4141873060185</v>
      </c>
      <c r="X186" s="137">
        <f>INDEX(X$49:X$52,MATCH($I$185,$B$49:$B$52,0),1)*INDEX(X$81:X$89,MATCH($B186,$B$81:$B$89,0))*INDEX(X$116:X$124,MATCH($B186,$B$116:$B$124,0))/1000</f>
        <v>11.855801449111469</v>
      </c>
      <c r="Y186" s="137">
        <f t="shared" si="210"/>
        <v>13.345294201687985</v>
      </c>
      <c r="Z186" s="137">
        <f t="shared" si="210"/>
        <v>14.975482636328321</v>
      </c>
      <c r="AA186" s="137">
        <f t="shared" si="210"/>
        <v>16.702403238049847</v>
      </c>
      <c r="AB186" s="137">
        <f t="shared" ref="AB186:AQ194" si="211">INDEX(AB$49:AB$52,MATCH($I$185,$B$49:$B$52,0),1)*INDEX(AB$81:AB$89,MATCH($B186,$B$81:$B$89,0))*INDEX(AB$116:AB$124,MATCH($B186,$B$116:$B$124,0))/1000</f>
        <v>18.527971258069826</v>
      </c>
      <c r="AC186" s="137">
        <f t="shared" si="211"/>
        <v>20.550001282642476</v>
      </c>
      <c r="AD186" s="137">
        <f t="shared" si="211"/>
        <v>22.781128336540842</v>
      </c>
      <c r="AE186" s="137">
        <f t="shared" si="211"/>
        <v>22.781128336540842</v>
      </c>
      <c r="AF186" s="137">
        <f t="shared" si="211"/>
        <v>22.781128336540842</v>
      </c>
      <c r="AG186" s="137">
        <f t="shared" si="211"/>
        <v>22.781128336540842</v>
      </c>
      <c r="AH186" s="137">
        <f t="shared" si="211"/>
        <v>22.781128336540842</v>
      </c>
      <c r="AI186" s="137">
        <f t="shared" si="211"/>
        <v>22.781128336540842</v>
      </c>
      <c r="AJ186" s="137">
        <f t="shared" si="211"/>
        <v>22.781128336540842</v>
      </c>
      <c r="AK186" s="137">
        <f t="shared" si="211"/>
        <v>22.781128336540842</v>
      </c>
      <c r="AL186" s="137">
        <f t="shared" si="211"/>
        <v>22.781128336540842</v>
      </c>
      <c r="AM186" s="137">
        <f t="shared" si="211"/>
        <v>22.781128336540842</v>
      </c>
      <c r="AN186" s="137">
        <f t="shared" si="211"/>
        <v>22.781128336540842</v>
      </c>
      <c r="AO186" s="137">
        <f t="shared" si="211"/>
        <v>22.781128336540842</v>
      </c>
      <c r="AP186" s="137">
        <f t="shared" si="211"/>
        <v>22.781128336540842</v>
      </c>
      <c r="AQ186" s="137">
        <f t="shared" si="211"/>
        <v>22.781128336540842</v>
      </c>
      <c r="AR186" s="137">
        <f t="shared" ref="AP186:BE194" si="212">INDEX(AR$49:AR$52,MATCH($I$185,$B$49:$B$52,0),1)*INDEX(AR$81:AR$89,MATCH($B186,$B$81:$B$89,0))*INDEX(AR$116:AR$124,MATCH($B186,$B$116:$B$124,0))/1000</f>
        <v>22.781128336540842</v>
      </c>
      <c r="AS186" s="137">
        <f t="shared" si="212"/>
        <v>22.781128336540842</v>
      </c>
      <c r="AT186" s="137">
        <f t="shared" si="212"/>
        <v>22.781128336540842</v>
      </c>
      <c r="AU186" s="137">
        <f t="shared" si="212"/>
        <v>22.781128336540842</v>
      </c>
      <c r="AV186" s="137">
        <f t="shared" si="212"/>
        <v>22.781128336540842</v>
      </c>
      <c r="AW186" s="137">
        <f t="shared" si="212"/>
        <v>22.781128336540842</v>
      </c>
      <c r="AX186" s="137">
        <f t="shared" si="212"/>
        <v>22.781128336540842</v>
      </c>
      <c r="AY186" s="137">
        <f t="shared" si="212"/>
        <v>22.781128336540842</v>
      </c>
      <c r="AZ186" s="137">
        <f t="shared" si="212"/>
        <v>22.781128336540842</v>
      </c>
      <c r="BA186" s="137">
        <f t="shared" si="212"/>
        <v>22.781128336540842</v>
      </c>
      <c r="BB186" s="137">
        <f t="shared" si="212"/>
        <v>22.781128336540842</v>
      </c>
      <c r="BC186" s="137">
        <f t="shared" si="212"/>
        <v>22.781128336540842</v>
      </c>
      <c r="BD186" s="137">
        <f t="shared" si="212"/>
        <v>22.781128336540842</v>
      </c>
      <c r="BE186" s="137">
        <f t="shared" si="212"/>
        <v>22.781128336540842</v>
      </c>
      <c r="BF186" s="137">
        <f t="shared" ref="AY186:BR192" si="213">INDEX(BF$49:BF$52,MATCH($I$185,$B$49:$B$52,0),1)*INDEX(BF$81:BF$89,MATCH($B186,$B$81:$B$89,0))*INDEX(BF$116:BF$124,MATCH($B186,$B$116:$B$124,0))/1000</f>
        <v>22.781128336540842</v>
      </c>
      <c r="BG186" s="137">
        <f t="shared" si="213"/>
        <v>22.781128336540842</v>
      </c>
      <c r="BH186" s="137">
        <f t="shared" si="213"/>
        <v>22.781128336540842</v>
      </c>
      <c r="BI186" s="137">
        <f t="shared" si="213"/>
        <v>22.781128336540842</v>
      </c>
      <c r="BJ186" s="137">
        <f t="shared" si="213"/>
        <v>22.781128336540842</v>
      </c>
      <c r="BK186" s="137">
        <f t="shared" si="213"/>
        <v>22.781128336540842</v>
      </c>
      <c r="BL186" s="137">
        <f t="shared" si="213"/>
        <v>22.781128336540842</v>
      </c>
      <c r="BM186" s="137">
        <f t="shared" si="213"/>
        <v>22.781128336540842</v>
      </c>
      <c r="BN186" s="137">
        <f t="shared" si="213"/>
        <v>22.781128336540842</v>
      </c>
      <c r="BO186" s="137">
        <f t="shared" si="213"/>
        <v>22.781128336540842</v>
      </c>
      <c r="BP186" s="137">
        <f t="shared" si="213"/>
        <v>22.781128336540842</v>
      </c>
      <c r="BQ186" s="137">
        <f t="shared" si="213"/>
        <v>22.781128336540842</v>
      </c>
      <c r="BR186" s="137">
        <f t="shared" si="213"/>
        <v>22.781128336540842</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0.69939782867366318</v>
      </c>
      <c r="V187" s="137">
        <f t="shared" si="210"/>
        <v>0.87209671475430695</v>
      </c>
      <c r="W187" s="137">
        <f t="shared" si="210"/>
        <v>0.97261693784904901</v>
      </c>
      <c r="X187" s="137">
        <f t="shared" si="210"/>
        <v>1.1072542640477674</v>
      </c>
      <c r="Y187" s="137">
        <f t="shared" si="210"/>
        <v>1.2463631390266239</v>
      </c>
      <c r="Z187" s="137">
        <f t="shared" si="210"/>
        <v>1.3986120699154037</v>
      </c>
      <c r="AA187" s="137">
        <f t="shared" si="210"/>
        <v>1.5598951521376858</v>
      </c>
      <c r="AB187" s="137">
        <f t="shared" si="211"/>
        <v>1.7303912576226388</v>
      </c>
      <c r="AC187" s="137">
        <f t="shared" si="211"/>
        <v>1.9192356285705403</v>
      </c>
      <c r="AD187" s="137">
        <f t="shared" si="211"/>
        <v>2.1276082936042018</v>
      </c>
      <c r="AE187" s="137">
        <f t="shared" si="211"/>
        <v>2.1276082936042018</v>
      </c>
      <c r="AF187" s="137">
        <f t="shared" si="211"/>
        <v>2.1276082936042018</v>
      </c>
      <c r="AG187" s="137">
        <f t="shared" si="211"/>
        <v>2.1276082936042018</v>
      </c>
      <c r="AH187" s="137">
        <f t="shared" si="211"/>
        <v>2.1276082936042018</v>
      </c>
      <c r="AI187" s="137">
        <f t="shared" si="211"/>
        <v>2.1276082936042018</v>
      </c>
      <c r="AJ187" s="137">
        <f t="shared" si="211"/>
        <v>2.1276082936042018</v>
      </c>
      <c r="AK187" s="137">
        <f t="shared" si="211"/>
        <v>2.1276082936042018</v>
      </c>
      <c r="AL187" s="137">
        <f t="shared" si="211"/>
        <v>2.1276082936042018</v>
      </c>
      <c r="AM187" s="137">
        <f t="shared" si="211"/>
        <v>2.1276082936042018</v>
      </c>
      <c r="AN187" s="137">
        <f t="shared" si="211"/>
        <v>2.1276082936042018</v>
      </c>
      <c r="AO187" s="137">
        <f t="shared" si="211"/>
        <v>2.1276082936042018</v>
      </c>
      <c r="AP187" s="137">
        <f t="shared" si="212"/>
        <v>2.1276082936042018</v>
      </c>
      <c r="AQ187" s="137">
        <f t="shared" si="212"/>
        <v>2.1276082936042018</v>
      </c>
      <c r="AR187" s="137">
        <f t="shared" si="212"/>
        <v>2.1276082936042018</v>
      </c>
      <c r="AS187" s="137">
        <f t="shared" si="212"/>
        <v>2.1276082936042018</v>
      </c>
      <c r="AT187" s="137">
        <f t="shared" si="212"/>
        <v>2.1276082936042018</v>
      </c>
      <c r="AU187" s="137">
        <f t="shared" si="212"/>
        <v>2.1276082936042018</v>
      </c>
      <c r="AV187" s="137">
        <f t="shared" si="212"/>
        <v>2.1276082936042018</v>
      </c>
      <c r="AW187" s="137">
        <f t="shared" si="212"/>
        <v>2.1276082936042018</v>
      </c>
      <c r="AX187" s="137">
        <f t="shared" si="212"/>
        <v>2.1276082936042018</v>
      </c>
      <c r="AY187" s="137">
        <f t="shared" si="213"/>
        <v>2.1276082936042018</v>
      </c>
      <c r="AZ187" s="137">
        <f t="shared" si="213"/>
        <v>2.1276082936042018</v>
      </c>
      <c r="BA187" s="137">
        <f t="shared" si="213"/>
        <v>2.1276082936042018</v>
      </c>
      <c r="BB187" s="137">
        <f t="shared" si="213"/>
        <v>2.1276082936042018</v>
      </c>
      <c r="BC187" s="137">
        <f t="shared" si="213"/>
        <v>2.1276082936042018</v>
      </c>
      <c r="BD187" s="137">
        <f t="shared" si="213"/>
        <v>2.1276082936042018</v>
      </c>
      <c r="BE187" s="137">
        <f t="shared" si="213"/>
        <v>2.1276082936042018</v>
      </c>
      <c r="BF187" s="137">
        <f t="shared" si="213"/>
        <v>2.1276082936042018</v>
      </c>
      <c r="BG187" s="137">
        <f t="shared" si="213"/>
        <v>2.1276082936042018</v>
      </c>
      <c r="BH187" s="137">
        <f t="shared" si="213"/>
        <v>2.1276082936042018</v>
      </c>
      <c r="BI187" s="137">
        <f t="shared" si="213"/>
        <v>2.1276082936042018</v>
      </c>
      <c r="BJ187" s="137">
        <f t="shared" si="213"/>
        <v>2.1276082936042018</v>
      </c>
      <c r="BK187" s="137">
        <f t="shared" si="213"/>
        <v>2.1276082936042018</v>
      </c>
      <c r="BL187" s="137">
        <f t="shared" si="213"/>
        <v>2.1276082936042018</v>
      </c>
      <c r="BM187" s="137">
        <f t="shared" si="213"/>
        <v>2.1276082936042018</v>
      </c>
      <c r="BN187" s="137">
        <f t="shared" si="213"/>
        <v>2.1276082936042018</v>
      </c>
      <c r="BO187" s="137">
        <f t="shared" si="213"/>
        <v>2.1276082936042018</v>
      </c>
      <c r="BP187" s="137">
        <f t="shared" si="213"/>
        <v>2.1276082936042018</v>
      </c>
      <c r="BQ187" s="137">
        <f t="shared" si="213"/>
        <v>2.1276082936042018</v>
      </c>
      <c r="BR187" s="137">
        <f t="shared" si="213"/>
        <v>2.1276082936042018</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0.5227001946989317</v>
      </c>
      <c r="V188" s="137">
        <f t="shared" si="210"/>
        <v>0.65176799799741847</v>
      </c>
      <c r="W188" s="137">
        <f t="shared" si="210"/>
        <v>0.72689253803558551</v>
      </c>
      <c r="X188" s="137">
        <f t="shared" si="210"/>
        <v>0.82751475007658182</v>
      </c>
      <c r="Y188" s="137">
        <f t="shared" si="210"/>
        <v>0.93147880751966672</v>
      </c>
      <c r="Z188" s="137">
        <f t="shared" si="210"/>
        <v>1.0452631839584465</v>
      </c>
      <c r="AA188" s="137">
        <f t="shared" si="210"/>
        <v>1.1657993009193788</v>
      </c>
      <c r="AB188" s="137">
        <f t="shared" si="211"/>
        <v>1.2932208396756519</v>
      </c>
      <c r="AC188" s="137">
        <f t="shared" si="211"/>
        <v>1.4343550917642762</v>
      </c>
      <c r="AD188" s="137">
        <f t="shared" si="211"/>
        <v>1.5900839603962806</v>
      </c>
      <c r="AE188" s="137">
        <f t="shared" si="211"/>
        <v>1.5900839603962806</v>
      </c>
      <c r="AF188" s="137">
        <f t="shared" si="211"/>
        <v>1.5900839603962806</v>
      </c>
      <c r="AG188" s="137">
        <f t="shared" si="211"/>
        <v>1.5900839603962806</v>
      </c>
      <c r="AH188" s="137">
        <f t="shared" si="211"/>
        <v>1.5900839603962806</v>
      </c>
      <c r="AI188" s="137">
        <f t="shared" si="211"/>
        <v>1.5900839603962806</v>
      </c>
      <c r="AJ188" s="137">
        <f t="shared" si="211"/>
        <v>1.5900839603962806</v>
      </c>
      <c r="AK188" s="137">
        <f t="shared" si="211"/>
        <v>1.5900839603962806</v>
      </c>
      <c r="AL188" s="137">
        <f t="shared" si="211"/>
        <v>1.5900839603962806</v>
      </c>
      <c r="AM188" s="137">
        <f t="shared" si="211"/>
        <v>1.5900839603962806</v>
      </c>
      <c r="AN188" s="137">
        <f t="shared" si="211"/>
        <v>1.5900839603962806</v>
      </c>
      <c r="AO188" s="137">
        <f t="shared" si="211"/>
        <v>1.5900839603962806</v>
      </c>
      <c r="AP188" s="137">
        <f t="shared" si="212"/>
        <v>1.5900839603962806</v>
      </c>
      <c r="AQ188" s="137">
        <f t="shared" si="212"/>
        <v>1.5900839603962806</v>
      </c>
      <c r="AR188" s="137">
        <f t="shared" si="212"/>
        <v>1.5900839603962806</v>
      </c>
      <c r="AS188" s="137">
        <f t="shared" si="212"/>
        <v>1.5900839603962806</v>
      </c>
      <c r="AT188" s="137">
        <f t="shared" si="212"/>
        <v>1.5900839603962806</v>
      </c>
      <c r="AU188" s="137">
        <f t="shared" si="212"/>
        <v>1.5900839603962806</v>
      </c>
      <c r="AV188" s="137">
        <f t="shared" si="212"/>
        <v>1.5900839603962806</v>
      </c>
      <c r="AW188" s="137">
        <f t="shared" si="212"/>
        <v>1.5900839603962806</v>
      </c>
      <c r="AX188" s="137">
        <f t="shared" si="212"/>
        <v>1.5900839603962806</v>
      </c>
      <c r="AY188" s="137">
        <f t="shared" si="213"/>
        <v>1.5900839603962806</v>
      </c>
      <c r="AZ188" s="137">
        <f t="shared" si="213"/>
        <v>1.5900839603962806</v>
      </c>
      <c r="BA188" s="137">
        <f t="shared" si="213"/>
        <v>1.5900839603962806</v>
      </c>
      <c r="BB188" s="137">
        <f t="shared" si="213"/>
        <v>1.5900839603962806</v>
      </c>
      <c r="BC188" s="137">
        <f t="shared" si="213"/>
        <v>1.5900839603962806</v>
      </c>
      <c r="BD188" s="137">
        <f t="shared" si="213"/>
        <v>1.5900839603962806</v>
      </c>
      <c r="BE188" s="137">
        <f t="shared" si="213"/>
        <v>1.5900839603962806</v>
      </c>
      <c r="BF188" s="137">
        <f t="shared" si="213"/>
        <v>1.5900839603962806</v>
      </c>
      <c r="BG188" s="137">
        <f t="shared" si="213"/>
        <v>1.5900839603962806</v>
      </c>
      <c r="BH188" s="137">
        <f t="shared" si="213"/>
        <v>1.5900839603962806</v>
      </c>
      <c r="BI188" s="137">
        <f t="shared" si="213"/>
        <v>1.5900839603962806</v>
      </c>
      <c r="BJ188" s="137">
        <f t="shared" si="213"/>
        <v>1.5900839603962806</v>
      </c>
      <c r="BK188" s="137">
        <f t="shared" si="213"/>
        <v>1.5900839603962806</v>
      </c>
      <c r="BL188" s="137">
        <f t="shared" si="213"/>
        <v>1.5900839603962806</v>
      </c>
      <c r="BM188" s="137">
        <f t="shared" si="213"/>
        <v>1.5900839603962806</v>
      </c>
      <c r="BN188" s="137">
        <f t="shared" si="213"/>
        <v>1.5900839603962806</v>
      </c>
      <c r="BO188" s="137">
        <f t="shared" si="213"/>
        <v>1.5900839603962806</v>
      </c>
      <c r="BP188" s="137">
        <f t="shared" si="213"/>
        <v>1.5900839603962806</v>
      </c>
      <c r="BQ188" s="137">
        <f t="shared" si="213"/>
        <v>1.5900839603962806</v>
      </c>
      <c r="BR188" s="137">
        <f t="shared" si="213"/>
        <v>1.5900839603962806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6.5169192075371498</v>
      </c>
      <c r="V189" s="137">
        <f t="shared" si="210"/>
        <v>8.1261102025300112</v>
      </c>
      <c r="W189" s="137">
        <f t="shared" si="210"/>
        <v>9.0627476151372814</v>
      </c>
      <c r="X189" s="137">
        <f t="shared" si="210"/>
        <v>10.317284791524878</v>
      </c>
      <c r="Y189" s="137">
        <f t="shared" si="210"/>
        <v>11.613487413440069</v>
      </c>
      <c r="Z189" s="137">
        <f t="shared" si="210"/>
        <v>13.032127765695208</v>
      </c>
      <c r="AA189" s="137">
        <f t="shared" si="210"/>
        <v>14.534947438982483</v>
      </c>
      <c r="AB189" s="137">
        <f t="shared" si="211"/>
        <v>16.123613144096655</v>
      </c>
      <c r="AC189" s="137">
        <f t="shared" si="211"/>
        <v>17.883246156683381</v>
      </c>
      <c r="AD189" s="137">
        <f t="shared" si="211"/>
        <v>19.824841865750397</v>
      </c>
      <c r="AE189" s="137">
        <f t="shared" si="211"/>
        <v>19.824841865750397</v>
      </c>
      <c r="AF189" s="137">
        <f t="shared" si="211"/>
        <v>19.824841865750397</v>
      </c>
      <c r="AG189" s="137">
        <f t="shared" si="211"/>
        <v>19.824841865750397</v>
      </c>
      <c r="AH189" s="137">
        <f t="shared" si="211"/>
        <v>19.824841865750397</v>
      </c>
      <c r="AI189" s="137">
        <f t="shared" si="211"/>
        <v>19.824841865750397</v>
      </c>
      <c r="AJ189" s="137">
        <f t="shared" si="211"/>
        <v>19.824841865750397</v>
      </c>
      <c r="AK189" s="137">
        <f t="shared" si="211"/>
        <v>19.824841865750397</v>
      </c>
      <c r="AL189" s="137">
        <f t="shared" si="211"/>
        <v>19.824841865750397</v>
      </c>
      <c r="AM189" s="137">
        <f t="shared" si="211"/>
        <v>19.824841865750397</v>
      </c>
      <c r="AN189" s="137">
        <f t="shared" si="211"/>
        <v>19.824841865750397</v>
      </c>
      <c r="AO189" s="137">
        <f t="shared" si="211"/>
        <v>19.824841865750397</v>
      </c>
      <c r="AP189" s="137">
        <f t="shared" si="212"/>
        <v>19.824841865750397</v>
      </c>
      <c r="AQ189" s="137">
        <f t="shared" si="212"/>
        <v>19.824841865750397</v>
      </c>
      <c r="AR189" s="137">
        <f t="shared" si="212"/>
        <v>19.824841865750397</v>
      </c>
      <c r="AS189" s="137">
        <f t="shared" si="212"/>
        <v>19.824841865750397</v>
      </c>
      <c r="AT189" s="137">
        <f t="shared" si="212"/>
        <v>19.824841865750397</v>
      </c>
      <c r="AU189" s="137">
        <f t="shared" si="212"/>
        <v>19.824841865750397</v>
      </c>
      <c r="AV189" s="137">
        <f t="shared" si="212"/>
        <v>19.824841865750397</v>
      </c>
      <c r="AW189" s="137">
        <f t="shared" si="212"/>
        <v>19.824841865750397</v>
      </c>
      <c r="AX189" s="137">
        <f t="shared" si="212"/>
        <v>19.824841865750397</v>
      </c>
      <c r="AY189" s="137">
        <f t="shared" si="213"/>
        <v>19.824841865750397</v>
      </c>
      <c r="AZ189" s="137">
        <f t="shared" si="213"/>
        <v>19.824841865750397</v>
      </c>
      <c r="BA189" s="137">
        <f t="shared" si="213"/>
        <v>19.824841865750397</v>
      </c>
      <c r="BB189" s="137">
        <f t="shared" si="213"/>
        <v>19.824841865750397</v>
      </c>
      <c r="BC189" s="137">
        <f t="shared" si="213"/>
        <v>19.824841865750397</v>
      </c>
      <c r="BD189" s="137">
        <f t="shared" si="213"/>
        <v>19.824841865750397</v>
      </c>
      <c r="BE189" s="137">
        <f t="shared" si="213"/>
        <v>19.824841865750397</v>
      </c>
      <c r="BF189" s="137">
        <f t="shared" si="213"/>
        <v>19.824841865750397</v>
      </c>
      <c r="BG189" s="137">
        <f t="shared" si="213"/>
        <v>19.824841865750397</v>
      </c>
      <c r="BH189" s="137">
        <f t="shared" si="213"/>
        <v>19.824841865750397</v>
      </c>
      <c r="BI189" s="137">
        <f t="shared" si="213"/>
        <v>19.824841865750397</v>
      </c>
      <c r="BJ189" s="137">
        <f t="shared" si="213"/>
        <v>19.824841865750397</v>
      </c>
      <c r="BK189" s="137">
        <f t="shared" si="213"/>
        <v>19.824841865750397</v>
      </c>
      <c r="BL189" s="137">
        <f t="shared" si="213"/>
        <v>19.824841865750397</v>
      </c>
      <c r="BM189" s="137">
        <f t="shared" si="213"/>
        <v>19.824841865750397</v>
      </c>
      <c r="BN189" s="137">
        <f t="shared" si="213"/>
        <v>19.824841865750397</v>
      </c>
      <c r="BO189" s="137">
        <f t="shared" si="213"/>
        <v>19.824841865750397</v>
      </c>
      <c r="BP189" s="137">
        <f t="shared" si="213"/>
        <v>19.824841865750397</v>
      </c>
      <c r="BQ189" s="137">
        <f t="shared" si="213"/>
        <v>19.824841865750397</v>
      </c>
      <c r="BR189" s="137">
        <f t="shared" si="213"/>
        <v>19.824841865750397</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1.5853327814975506</v>
      </c>
      <c r="V190" s="137">
        <f t="shared" si="210"/>
        <v>1.9767912536391661</v>
      </c>
      <c r="W190" s="137">
        <f t="shared" si="210"/>
        <v>2.2046415533430528</v>
      </c>
      <c r="X190" s="137">
        <f t="shared" si="210"/>
        <v>2.5098254673977816</v>
      </c>
      <c r="Y190" s="137">
        <f t="shared" si="210"/>
        <v>2.8251450904504378</v>
      </c>
      <c r="Z190" s="137">
        <f t="shared" si="210"/>
        <v>3.1702494233358607</v>
      </c>
      <c r="AA190" s="137">
        <f t="shared" si="210"/>
        <v>3.5358315668103888</v>
      </c>
      <c r="AB190" s="137">
        <f t="shared" si="211"/>
        <v>3.9222969718510976</v>
      </c>
      <c r="AC190" s="137">
        <f t="shared" si="211"/>
        <v>4.3503525928311317</v>
      </c>
      <c r="AD190" s="137">
        <f t="shared" si="211"/>
        <v>4.8226732136605213</v>
      </c>
      <c r="AE190" s="137">
        <f t="shared" si="211"/>
        <v>4.8226732136605213</v>
      </c>
      <c r="AF190" s="137">
        <f t="shared" si="211"/>
        <v>4.8226732136605213</v>
      </c>
      <c r="AG190" s="137">
        <f t="shared" si="211"/>
        <v>4.8226732136605213</v>
      </c>
      <c r="AH190" s="137">
        <f t="shared" si="211"/>
        <v>4.8226732136605213</v>
      </c>
      <c r="AI190" s="137">
        <f t="shared" si="211"/>
        <v>4.8226732136605213</v>
      </c>
      <c r="AJ190" s="137">
        <f t="shared" si="211"/>
        <v>4.8226732136605213</v>
      </c>
      <c r="AK190" s="137">
        <f t="shared" si="211"/>
        <v>4.8226732136605213</v>
      </c>
      <c r="AL190" s="137">
        <f t="shared" si="211"/>
        <v>4.8226732136605213</v>
      </c>
      <c r="AM190" s="137">
        <f t="shared" si="211"/>
        <v>4.8226732136605213</v>
      </c>
      <c r="AN190" s="137">
        <f t="shared" si="211"/>
        <v>4.8226732136605213</v>
      </c>
      <c r="AO190" s="137">
        <f t="shared" si="211"/>
        <v>4.8226732136605213</v>
      </c>
      <c r="AP190" s="137">
        <f t="shared" si="212"/>
        <v>4.8226732136605213</v>
      </c>
      <c r="AQ190" s="137">
        <f t="shared" si="212"/>
        <v>4.8226732136605213</v>
      </c>
      <c r="AR190" s="137">
        <f t="shared" si="212"/>
        <v>4.8226732136605213</v>
      </c>
      <c r="AS190" s="137">
        <f t="shared" si="212"/>
        <v>4.8226732136605213</v>
      </c>
      <c r="AT190" s="137">
        <f t="shared" si="212"/>
        <v>4.8226732136605213</v>
      </c>
      <c r="AU190" s="137">
        <f t="shared" si="212"/>
        <v>4.8226732136605213</v>
      </c>
      <c r="AV190" s="137">
        <f t="shared" si="212"/>
        <v>4.8226732136605213</v>
      </c>
      <c r="AW190" s="137">
        <f t="shared" si="212"/>
        <v>4.8226732136605213</v>
      </c>
      <c r="AX190" s="137">
        <f t="shared" si="212"/>
        <v>4.8226732136605213</v>
      </c>
      <c r="AY190" s="137">
        <f t="shared" si="213"/>
        <v>4.8226732136605213</v>
      </c>
      <c r="AZ190" s="137">
        <f t="shared" si="213"/>
        <v>4.8226732136605213</v>
      </c>
      <c r="BA190" s="137">
        <f t="shared" si="213"/>
        <v>4.8226732136605213</v>
      </c>
      <c r="BB190" s="137">
        <f t="shared" si="213"/>
        <v>4.8226732136605213</v>
      </c>
      <c r="BC190" s="137">
        <f t="shared" si="213"/>
        <v>4.8226732136605213</v>
      </c>
      <c r="BD190" s="137">
        <f t="shared" si="213"/>
        <v>4.8226732136605213</v>
      </c>
      <c r="BE190" s="137">
        <f t="shared" si="213"/>
        <v>4.8226732136605213</v>
      </c>
      <c r="BF190" s="137">
        <f t="shared" si="213"/>
        <v>4.8226732136605213</v>
      </c>
      <c r="BG190" s="137">
        <f t="shared" si="213"/>
        <v>4.8226732136605213</v>
      </c>
      <c r="BH190" s="137">
        <f t="shared" si="213"/>
        <v>4.8226732136605213</v>
      </c>
      <c r="BI190" s="137">
        <f t="shared" si="213"/>
        <v>4.8226732136605213</v>
      </c>
      <c r="BJ190" s="137">
        <f t="shared" si="213"/>
        <v>4.8226732136605213</v>
      </c>
      <c r="BK190" s="137">
        <f t="shared" si="213"/>
        <v>4.8226732136605213</v>
      </c>
      <c r="BL190" s="137">
        <f t="shared" si="213"/>
        <v>4.8226732136605213</v>
      </c>
      <c r="BM190" s="137">
        <f t="shared" si="213"/>
        <v>4.8226732136605213</v>
      </c>
      <c r="BN190" s="137">
        <f t="shared" si="213"/>
        <v>4.8226732136605213</v>
      </c>
      <c r="BO190" s="137">
        <f t="shared" si="213"/>
        <v>4.8226732136605213</v>
      </c>
      <c r="BP190" s="137">
        <f t="shared" si="213"/>
        <v>4.8226732136605213</v>
      </c>
      <c r="BQ190" s="137">
        <f t="shared" si="213"/>
        <v>4.8226732136605213</v>
      </c>
      <c r="BR190" s="137">
        <f t="shared" si="213"/>
        <v>4.8226732136605213</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0.8393149927202127</v>
      </c>
      <c r="V191" s="137">
        <f t="shared" si="210"/>
        <v>1.0465629399842826</v>
      </c>
      <c r="W191" s="137">
        <f t="shared" si="210"/>
        <v>1.1671926114761044</v>
      </c>
      <c r="X191" s="137">
        <f t="shared" si="210"/>
        <v>1.3287646407639924</v>
      </c>
      <c r="Y191" s="137">
        <f t="shared" si="210"/>
        <v>1.4957027689700979</v>
      </c>
      <c r="Z191" s="137">
        <f t="shared" si="210"/>
        <v>1.6784096706528031</v>
      </c>
      <c r="AA191" s="137">
        <f t="shared" si="210"/>
        <v>1.8719580395946949</v>
      </c>
      <c r="AB191" s="137">
        <f t="shared" si="211"/>
        <v>2.0765625317265939</v>
      </c>
      <c r="AC191" s="137">
        <f t="shared" si="211"/>
        <v>2.3031859287822725</v>
      </c>
      <c r="AD191" s="137">
        <f t="shared" si="211"/>
        <v>2.5532443285452238</v>
      </c>
      <c r="AE191" s="137">
        <f t="shared" si="211"/>
        <v>2.5532443285452238</v>
      </c>
      <c r="AF191" s="137">
        <f t="shared" si="211"/>
        <v>2.5532443285452238</v>
      </c>
      <c r="AG191" s="137">
        <f t="shared" si="211"/>
        <v>2.5532443285452238</v>
      </c>
      <c r="AH191" s="137">
        <f t="shared" si="211"/>
        <v>2.5532443285452238</v>
      </c>
      <c r="AI191" s="137">
        <f t="shared" si="211"/>
        <v>2.5532443285452238</v>
      </c>
      <c r="AJ191" s="137">
        <f t="shared" si="211"/>
        <v>2.5532443285452238</v>
      </c>
      <c r="AK191" s="137">
        <f t="shared" si="211"/>
        <v>2.5532443285452238</v>
      </c>
      <c r="AL191" s="137">
        <f t="shared" si="211"/>
        <v>2.5532443285452238</v>
      </c>
      <c r="AM191" s="137">
        <f t="shared" si="211"/>
        <v>2.5532443285452238</v>
      </c>
      <c r="AN191" s="137">
        <f t="shared" si="211"/>
        <v>2.5532443285452238</v>
      </c>
      <c r="AO191" s="137">
        <f t="shared" si="211"/>
        <v>2.5532443285452238</v>
      </c>
      <c r="AP191" s="137">
        <f t="shared" si="212"/>
        <v>2.5532443285452238</v>
      </c>
      <c r="AQ191" s="137">
        <f t="shared" si="212"/>
        <v>2.5532443285452238</v>
      </c>
      <c r="AR191" s="137">
        <f t="shared" si="212"/>
        <v>2.5532443285452238</v>
      </c>
      <c r="AS191" s="137">
        <f t="shared" si="212"/>
        <v>2.5532443285452238</v>
      </c>
      <c r="AT191" s="137">
        <f t="shared" si="212"/>
        <v>2.5532443285452238</v>
      </c>
      <c r="AU191" s="137">
        <f t="shared" si="212"/>
        <v>2.5532443285452238</v>
      </c>
      <c r="AV191" s="137">
        <f t="shared" si="212"/>
        <v>2.5532443285452238</v>
      </c>
      <c r="AW191" s="137">
        <f t="shared" si="212"/>
        <v>2.5532443285452238</v>
      </c>
      <c r="AX191" s="137">
        <f t="shared" si="212"/>
        <v>2.5532443285452238</v>
      </c>
      <c r="AY191" s="137">
        <f t="shared" si="213"/>
        <v>2.5532443285452238</v>
      </c>
      <c r="AZ191" s="137">
        <f t="shared" si="213"/>
        <v>2.5532443285452238</v>
      </c>
      <c r="BA191" s="137">
        <f t="shared" si="213"/>
        <v>2.5532443285452238</v>
      </c>
      <c r="BB191" s="137">
        <f t="shared" si="213"/>
        <v>2.5532443285452238</v>
      </c>
      <c r="BC191" s="137">
        <f t="shared" si="213"/>
        <v>2.5532443285452238</v>
      </c>
      <c r="BD191" s="137">
        <f t="shared" si="213"/>
        <v>2.5532443285452238</v>
      </c>
      <c r="BE191" s="137">
        <f t="shared" si="213"/>
        <v>2.5532443285452238</v>
      </c>
      <c r="BF191" s="137">
        <f t="shared" si="213"/>
        <v>2.5532443285452238</v>
      </c>
      <c r="BG191" s="137">
        <f t="shared" si="213"/>
        <v>2.5532443285452238</v>
      </c>
      <c r="BH191" s="137">
        <f t="shared" si="213"/>
        <v>2.5532443285452238</v>
      </c>
      <c r="BI191" s="137">
        <f t="shared" si="213"/>
        <v>2.5532443285452238</v>
      </c>
      <c r="BJ191" s="137">
        <f t="shared" si="213"/>
        <v>2.5532443285452238</v>
      </c>
      <c r="BK191" s="137">
        <f t="shared" si="213"/>
        <v>2.5532443285452238</v>
      </c>
      <c r="BL191" s="137">
        <f t="shared" si="213"/>
        <v>2.5532443285452238</v>
      </c>
      <c r="BM191" s="137">
        <f t="shared" si="213"/>
        <v>2.5532443285452238</v>
      </c>
      <c r="BN191" s="137">
        <f t="shared" si="213"/>
        <v>2.5532443285452238</v>
      </c>
      <c r="BO191" s="137">
        <f t="shared" si="213"/>
        <v>2.5532443285452238</v>
      </c>
      <c r="BP191" s="137">
        <f t="shared" si="213"/>
        <v>2.5532443285452238</v>
      </c>
      <c r="BQ191" s="137">
        <f t="shared" si="213"/>
        <v>2.5532443285452238</v>
      </c>
      <c r="BR191" s="137">
        <f t="shared" si="213"/>
        <v>2.5532443285452238</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1.1779553125805533</v>
      </c>
      <c r="V194" s="137">
        <f t="shared" si="210"/>
        <v>1.4688220582226228</v>
      </c>
      <c r="W194" s="137">
        <f t="shared" si="210"/>
        <v>1.6381224563104797</v>
      </c>
      <c r="X194" s="137">
        <f t="shared" si="210"/>
        <v>1.8648843179653605</v>
      </c>
      <c r="Y194" s="137">
        <f t="shared" si="210"/>
        <v>2.0991773506148887</v>
      </c>
      <c r="Z194" s="137">
        <f t="shared" si="210"/>
        <v>2.3556014194674506</v>
      </c>
      <c r="AA194" s="137">
        <f t="shared" si="210"/>
        <v>2.6272411869133823</v>
      </c>
      <c r="AB194" s="137">
        <f t="shared" si="211"/>
        <v>2.9143979165977751</v>
      </c>
      <c r="AC194" s="137">
        <f t="shared" si="211"/>
        <v>3.2324575686142363</v>
      </c>
      <c r="AD194" s="137">
        <f t="shared" si="211"/>
        <v>3.5834075969242285</v>
      </c>
      <c r="AE194" s="137">
        <f t="shared" si="211"/>
        <v>3.5834075969242285</v>
      </c>
      <c r="AF194" s="137">
        <f t="shared" si="211"/>
        <v>3.5834075969242285</v>
      </c>
      <c r="AG194" s="137">
        <f t="shared" si="211"/>
        <v>3.5834075969242285</v>
      </c>
      <c r="AH194" s="137">
        <f t="shared" si="211"/>
        <v>3.5834075969242285</v>
      </c>
      <c r="AI194" s="137">
        <f t="shared" si="211"/>
        <v>3.5834075969242285</v>
      </c>
      <c r="AJ194" s="137">
        <f t="shared" si="211"/>
        <v>3.5834075969242285</v>
      </c>
      <c r="AK194" s="137">
        <f t="shared" si="211"/>
        <v>3.5834075969242285</v>
      </c>
      <c r="AL194" s="137">
        <f t="shared" si="211"/>
        <v>3.5834075969242285</v>
      </c>
      <c r="AM194" s="137">
        <f t="shared" si="211"/>
        <v>3.5834075969242285</v>
      </c>
      <c r="AN194" s="137">
        <f t="shared" si="211"/>
        <v>3.5834075969242285</v>
      </c>
      <c r="AO194" s="137">
        <f t="shared" si="211"/>
        <v>3.5834075969242285</v>
      </c>
      <c r="AP194" s="137">
        <f t="shared" si="212"/>
        <v>3.5834075969242285</v>
      </c>
      <c r="AQ194" s="137">
        <f t="shared" si="212"/>
        <v>3.5834075969242285</v>
      </c>
      <c r="AR194" s="137">
        <f t="shared" si="212"/>
        <v>3.5834075969242285</v>
      </c>
      <c r="AS194" s="137">
        <f t="shared" si="212"/>
        <v>3.5834075969242285</v>
      </c>
      <c r="AT194" s="137">
        <f t="shared" si="212"/>
        <v>3.5834075969242285</v>
      </c>
      <c r="AU194" s="137">
        <f t="shared" si="212"/>
        <v>3.5834075969242285</v>
      </c>
      <c r="AV194" s="137">
        <f t="shared" si="212"/>
        <v>3.5834075969242285</v>
      </c>
      <c r="AW194" s="137">
        <f t="shared" si="212"/>
        <v>3.5834075969242285</v>
      </c>
      <c r="AX194" s="137">
        <f t="shared" si="212"/>
        <v>3.5834075969242285</v>
      </c>
      <c r="AY194" s="137">
        <f t="shared" si="214"/>
        <v>3.5834075969242285</v>
      </c>
      <c r="AZ194" s="137">
        <f t="shared" si="214"/>
        <v>3.5834075969242285</v>
      </c>
      <c r="BA194" s="137">
        <f t="shared" si="214"/>
        <v>3.5834075969242285</v>
      </c>
      <c r="BB194" s="137">
        <f t="shared" si="214"/>
        <v>3.5834075969242285</v>
      </c>
      <c r="BC194" s="137">
        <f t="shared" si="214"/>
        <v>3.5834075969242285</v>
      </c>
      <c r="BD194" s="137">
        <f t="shared" si="214"/>
        <v>3.5834075969242285</v>
      </c>
      <c r="BE194" s="137">
        <f t="shared" si="214"/>
        <v>3.5834075969242285</v>
      </c>
      <c r="BF194" s="137">
        <f t="shared" si="214"/>
        <v>3.5834075969242285</v>
      </c>
      <c r="BG194" s="137">
        <f t="shared" si="214"/>
        <v>3.5834075969242285</v>
      </c>
      <c r="BH194" s="137">
        <f t="shared" si="214"/>
        <v>3.5834075969242285</v>
      </c>
      <c r="BI194" s="137">
        <f t="shared" si="214"/>
        <v>3.5834075969242285</v>
      </c>
      <c r="BJ194" s="137">
        <f t="shared" si="214"/>
        <v>3.5834075969242285</v>
      </c>
      <c r="BK194" s="137">
        <f t="shared" si="214"/>
        <v>3.5834075969242285</v>
      </c>
      <c r="BL194" s="137">
        <f t="shared" si="214"/>
        <v>3.5834075969242285</v>
      </c>
      <c r="BM194" s="137">
        <f t="shared" si="214"/>
        <v>3.5834075969242285</v>
      </c>
      <c r="BN194" s="137">
        <f t="shared" si="214"/>
        <v>3.5834075969242285</v>
      </c>
      <c r="BO194" s="137">
        <f t="shared" si="214"/>
        <v>3.5834075969242285</v>
      </c>
      <c r="BP194" s="137">
        <f t="shared" si="214"/>
        <v>3.5834075969242285</v>
      </c>
      <c r="BQ194" s="137">
        <f t="shared" si="214"/>
        <v>3.5834075969242285</v>
      </c>
      <c r="BR194" s="137">
        <f t="shared" si="214"/>
        <v>3.5834075969242285</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2.0848124729533763</v>
      </c>
      <c r="AF197" s="137">
        <f t="shared" si="217"/>
        <v>4.2152249454143078</v>
      </c>
      <c r="AG197" s="137">
        <f t="shared" si="217"/>
        <v>6.4012483810428042</v>
      </c>
      <c r="AH197" s="137">
        <f t="shared" si="217"/>
        <v>8.7529272002276102</v>
      </c>
      <c r="AI197" s="137">
        <f t="shared" si="217"/>
        <v>11.164422885724756</v>
      </c>
      <c r="AJ197" s="137">
        <f t="shared" si="217"/>
        <v>13.637802463826894</v>
      </c>
      <c r="AK197" s="137">
        <f t="shared" si="217"/>
        <v>16.180920440770791</v>
      </c>
      <c r="AL197" s="137">
        <f t="shared" si="217"/>
        <v>18.767861159620175</v>
      </c>
      <c r="AM197" s="137">
        <f t="shared" si="217"/>
        <v>21.346229014449339</v>
      </c>
      <c r="AN197" s="137">
        <f t="shared" si="217"/>
        <v>23.897140165283915</v>
      </c>
      <c r="AO197" s="137">
        <f t="shared" si="217"/>
        <v>23.897140165283915</v>
      </c>
      <c r="AP197" s="137">
        <f t="shared" si="217"/>
        <v>23.897140165283915</v>
      </c>
      <c r="AQ197" s="137">
        <f t="shared" si="217"/>
        <v>23.897140165283915</v>
      </c>
      <c r="AR197" s="137">
        <f t="shared" ref="AP197:BE205" si="218">INDEX(AR$49:AR$52,MATCH($I$196,$B$49:$B$52,0),1)*INDEX(AR$81:AR$89,MATCH($B197,$B$81:$B$89,0))*INDEX(AR$127:AR$135,MATCH($B197,$B$127:$B$135,0))/1000</f>
        <v>23.897140165283915</v>
      </c>
      <c r="AS197" s="137">
        <f t="shared" si="218"/>
        <v>23.897140165283915</v>
      </c>
      <c r="AT197" s="137">
        <f t="shared" si="218"/>
        <v>23.897140165283915</v>
      </c>
      <c r="AU197" s="137">
        <f t="shared" si="218"/>
        <v>23.897140165283915</v>
      </c>
      <c r="AV197" s="137">
        <f t="shared" si="218"/>
        <v>23.897140165283915</v>
      </c>
      <c r="AW197" s="137">
        <f t="shared" si="218"/>
        <v>23.897140165283915</v>
      </c>
      <c r="AX197" s="137">
        <f t="shared" si="218"/>
        <v>23.897140165283915</v>
      </c>
      <c r="AY197" s="137">
        <f t="shared" si="218"/>
        <v>23.897140165283915</v>
      </c>
      <c r="AZ197" s="137">
        <f t="shared" si="218"/>
        <v>23.897140165283915</v>
      </c>
      <c r="BA197" s="137">
        <f t="shared" si="218"/>
        <v>23.897140165283915</v>
      </c>
      <c r="BB197" s="137">
        <f t="shared" si="218"/>
        <v>23.897140165283915</v>
      </c>
      <c r="BC197" s="137">
        <f t="shared" si="218"/>
        <v>23.897140165283915</v>
      </c>
      <c r="BD197" s="137">
        <f t="shared" si="218"/>
        <v>23.897140165283915</v>
      </c>
      <c r="BE197" s="137">
        <f t="shared" si="218"/>
        <v>23.897140165283915</v>
      </c>
      <c r="BF197" s="137">
        <f t="shared" ref="AY197:BR203" si="219">INDEX(BF$49:BF$52,MATCH($I$196,$B$49:$B$52,0),1)*INDEX(BF$81:BF$89,MATCH($B197,$B$81:$B$89,0))*INDEX(BF$127:BF$135,MATCH($B197,$B$127:$B$135,0))/1000</f>
        <v>23.897140165283915</v>
      </c>
      <c r="BG197" s="137">
        <f t="shared" si="219"/>
        <v>23.897140165283915</v>
      </c>
      <c r="BH197" s="137">
        <f t="shared" si="219"/>
        <v>23.897140165283915</v>
      </c>
      <c r="BI197" s="137">
        <f t="shared" si="219"/>
        <v>23.897140165283915</v>
      </c>
      <c r="BJ197" s="137">
        <f t="shared" si="219"/>
        <v>23.897140165283915</v>
      </c>
      <c r="BK197" s="137">
        <f t="shared" si="219"/>
        <v>23.897140165283915</v>
      </c>
      <c r="BL197" s="137">
        <f t="shared" si="219"/>
        <v>23.897140165283915</v>
      </c>
      <c r="BM197" s="137">
        <f t="shared" si="219"/>
        <v>23.897140165283915</v>
      </c>
      <c r="BN197" s="137">
        <f t="shared" si="219"/>
        <v>23.897140165283915</v>
      </c>
      <c r="BO197" s="137">
        <f t="shared" si="219"/>
        <v>23.897140165283915</v>
      </c>
      <c r="BP197" s="137">
        <f t="shared" si="219"/>
        <v>23.897140165283915</v>
      </c>
      <c r="BQ197" s="137">
        <f t="shared" si="219"/>
        <v>23.897140165283915</v>
      </c>
      <c r="BR197" s="137">
        <f t="shared" si="219"/>
        <v>23.897140165283915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0.19470784074159755</v>
      </c>
      <c r="AF198" s="137">
        <f t="shared" si="217"/>
        <v>0.39367442300413197</v>
      </c>
      <c r="AG198" s="137">
        <f t="shared" si="217"/>
        <v>0.59783470527584692</v>
      </c>
      <c r="AH198" s="137">
        <f t="shared" si="217"/>
        <v>0.81746611622599774</v>
      </c>
      <c r="AI198" s="137">
        <f t="shared" si="217"/>
        <v>1.0426840310131609</v>
      </c>
      <c r="AJ198" s="137">
        <f t="shared" si="217"/>
        <v>1.2736814963652403</v>
      </c>
      <c r="AK198" s="137">
        <f t="shared" si="217"/>
        <v>1.5111920717602672</v>
      </c>
      <c r="AL198" s="137">
        <f t="shared" si="217"/>
        <v>1.7527954044476115</v>
      </c>
      <c r="AM198" s="137">
        <f t="shared" si="217"/>
        <v>1.9935980877413038</v>
      </c>
      <c r="AN198" s="137">
        <f t="shared" si="217"/>
        <v>2.2318364945746327</v>
      </c>
      <c r="AO198" s="137">
        <f t="shared" si="217"/>
        <v>2.2318364945746327</v>
      </c>
      <c r="AP198" s="137">
        <f t="shared" si="218"/>
        <v>2.2318364945746327</v>
      </c>
      <c r="AQ198" s="137">
        <f t="shared" si="218"/>
        <v>2.2318364945746327</v>
      </c>
      <c r="AR198" s="137">
        <f t="shared" si="218"/>
        <v>2.2318364945746327</v>
      </c>
      <c r="AS198" s="137">
        <f t="shared" si="218"/>
        <v>2.2318364945746327</v>
      </c>
      <c r="AT198" s="137">
        <f t="shared" si="218"/>
        <v>2.2318364945746327</v>
      </c>
      <c r="AU198" s="137">
        <f t="shared" si="218"/>
        <v>2.2318364945746327</v>
      </c>
      <c r="AV198" s="137">
        <f t="shared" si="218"/>
        <v>2.2318364945746327</v>
      </c>
      <c r="AW198" s="137">
        <f t="shared" si="218"/>
        <v>2.2318364945746327</v>
      </c>
      <c r="AX198" s="137">
        <f t="shared" si="218"/>
        <v>2.2318364945746327</v>
      </c>
      <c r="AY198" s="137">
        <f t="shared" si="219"/>
        <v>2.2318364945746327</v>
      </c>
      <c r="AZ198" s="137">
        <f t="shared" si="219"/>
        <v>2.2318364945746327</v>
      </c>
      <c r="BA198" s="137">
        <f t="shared" si="219"/>
        <v>2.2318364945746327</v>
      </c>
      <c r="BB198" s="137">
        <f t="shared" si="219"/>
        <v>2.2318364945746327</v>
      </c>
      <c r="BC198" s="137">
        <f t="shared" si="219"/>
        <v>2.2318364945746327</v>
      </c>
      <c r="BD198" s="137">
        <f t="shared" si="219"/>
        <v>2.2318364945746327</v>
      </c>
      <c r="BE198" s="137">
        <f t="shared" si="219"/>
        <v>2.2318364945746327</v>
      </c>
      <c r="BF198" s="137">
        <f t="shared" si="219"/>
        <v>2.2318364945746327</v>
      </c>
      <c r="BG198" s="137">
        <f t="shared" si="219"/>
        <v>2.2318364945746327</v>
      </c>
      <c r="BH198" s="137">
        <f t="shared" si="219"/>
        <v>2.2318364945746327</v>
      </c>
      <c r="BI198" s="137">
        <f t="shared" si="219"/>
        <v>2.2318364945746327</v>
      </c>
      <c r="BJ198" s="137">
        <f t="shared" si="219"/>
        <v>2.2318364945746327</v>
      </c>
      <c r="BK198" s="137">
        <f t="shared" si="219"/>
        <v>2.2318364945746327</v>
      </c>
      <c r="BL198" s="137">
        <f t="shared" si="219"/>
        <v>2.2318364945746327</v>
      </c>
      <c r="BM198" s="137">
        <f t="shared" si="219"/>
        <v>2.2318364945746327</v>
      </c>
      <c r="BN198" s="137">
        <f t="shared" si="219"/>
        <v>2.2318364945746327</v>
      </c>
      <c r="BO198" s="137">
        <f t="shared" si="219"/>
        <v>2.2318364945746327</v>
      </c>
      <c r="BP198" s="137">
        <f t="shared" si="219"/>
        <v>2.2318364945746327</v>
      </c>
      <c r="BQ198" s="137">
        <f t="shared" si="219"/>
        <v>2.2318364945746327</v>
      </c>
      <c r="BR198" s="137">
        <f t="shared" si="219"/>
        <v>2.2318364945746327</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0.14551636006369267</v>
      </c>
      <c r="AF199" s="137">
        <f t="shared" si="217"/>
        <v>0.29421552243374599</v>
      </c>
      <c r="AG199" s="137">
        <f t="shared" si="217"/>
        <v>0.44679623532441598</v>
      </c>
      <c r="AH199" s="137">
        <f t="shared" si="217"/>
        <v>0.61093941186723444</v>
      </c>
      <c r="AI199" s="137">
        <f t="shared" si="217"/>
        <v>0.77925770380729409</v>
      </c>
      <c r="AJ199" s="137">
        <f t="shared" si="217"/>
        <v>0.95189538605956425</v>
      </c>
      <c r="AK199" s="137">
        <f t="shared" si="217"/>
        <v>1.1294006897827225</v>
      </c>
      <c r="AL199" s="137">
        <f t="shared" si="217"/>
        <v>1.3099647462583828</v>
      </c>
      <c r="AM199" s="137">
        <f t="shared" si="217"/>
        <v>1.4899304314254833</v>
      </c>
      <c r="AN199" s="137">
        <f t="shared" si="217"/>
        <v>1.6679796854140143</v>
      </c>
      <c r="AO199" s="137">
        <f t="shared" si="217"/>
        <v>1.6679796854140143</v>
      </c>
      <c r="AP199" s="137">
        <f t="shared" si="218"/>
        <v>1.6679796854140143</v>
      </c>
      <c r="AQ199" s="137">
        <f t="shared" si="218"/>
        <v>1.6679796854140143</v>
      </c>
      <c r="AR199" s="137">
        <f t="shared" si="218"/>
        <v>1.6679796854140143</v>
      </c>
      <c r="AS199" s="137">
        <f t="shared" si="218"/>
        <v>1.6679796854140143</v>
      </c>
      <c r="AT199" s="137">
        <f t="shared" si="218"/>
        <v>1.6679796854140143</v>
      </c>
      <c r="AU199" s="137">
        <f t="shared" si="218"/>
        <v>1.6679796854140143</v>
      </c>
      <c r="AV199" s="137">
        <f t="shared" si="218"/>
        <v>1.6679796854140143</v>
      </c>
      <c r="AW199" s="137">
        <f t="shared" si="218"/>
        <v>1.6679796854140143</v>
      </c>
      <c r="AX199" s="137">
        <f t="shared" si="218"/>
        <v>1.6679796854140143</v>
      </c>
      <c r="AY199" s="137">
        <f t="shared" si="219"/>
        <v>1.6679796854140143</v>
      </c>
      <c r="AZ199" s="137">
        <f t="shared" si="219"/>
        <v>1.6679796854140143</v>
      </c>
      <c r="BA199" s="137">
        <f t="shared" si="219"/>
        <v>1.6679796854140143</v>
      </c>
      <c r="BB199" s="137">
        <f t="shared" si="219"/>
        <v>1.6679796854140143</v>
      </c>
      <c r="BC199" s="137">
        <f t="shared" si="219"/>
        <v>1.6679796854140143</v>
      </c>
      <c r="BD199" s="137">
        <f t="shared" si="219"/>
        <v>1.6679796854140143</v>
      </c>
      <c r="BE199" s="137">
        <f t="shared" si="219"/>
        <v>1.6679796854140143</v>
      </c>
      <c r="BF199" s="137">
        <f t="shared" si="219"/>
        <v>1.6679796854140143</v>
      </c>
      <c r="BG199" s="137">
        <f t="shared" si="219"/>
        <v>1.6679796854140143</v>
      </c>
      <c r="BH199" s="137">
        <f t="shared" si="219"/>
        <v>1.6679796854140143</v>
      </c>
      <c r="BI199" s="137">
        <f t="shared" si="219"/>
        <v>1.6679796854140143</v>
      </c>
      <c r="BJ199" s="137">
        <f t="shared" si="219"/>
        <v>1.6679796854140143</v>
      </c>
      <c r="BK199" s="137">
        <f t="shared" si="219"/>
        <v>1.6679796854140143</v>
      </c>
      <c r="BL199" s="137">
        <f t="shared" si="219"/>
        <v>1.6679796854140143</v>
      </c>
      <c r="BM199" s="137">
        <f t="shared" si="219"/>
        <v>1.6679796854140143</v>
      </c>
      <c r="BN199" s="137">
        <f t="shared" si="219"/>
        <v>1.6679796854140143</v>
      </c>
      <c r="BO199" s="137">
        <f t="shared" si="219"/>
        <v>1.6679796854140143</v>
      </c>
      <c r="BP199" s="137">
        <f t="shared" si="219"/>
        <v>1.6679796854140143</v>
      </c>
      <c r="BQ199" s="137">
        <f t="shared" si="219"/>
        <v>1.6679796854140143</v>
      </c>
      <c r="BR199" s="137">
        <f t="shared" si="219"/>
        <v>1.6679796854140143</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1.81426823928426</v>
      </c>
      <c r="AF200" s="137">
        <f t="shared" si="217"/>
        <v>3.6682190072809164</v>
      </c>
      <c r="AG200" s="137">
        <f t="shared" si="217"/>
        <v>5.5705641539278465</v>
      </c>
      <c r="AH200" s="137">
        <f t="shared" si="217"/>
        <v>7.6170677344635154</v>
      </c>
      <c r="AI200" s="137">
        <f t="shared" si="217"/>
        <v>9.715625800537758</v>
      </c>
      <c r="AJ200" s="137">
        <f t="shared" si="217"/>
        <v>11.868037142306127</v>
      </c>
      <c r="AK200" s="137">
        <f t="shared" si="217"/>
        <v>14.08113699381749</v>
      </c>
      <c r="AL200" s="137">
        <f t="shared" si="217"/>
        <v>16.332372749554729</v>
      </c>
      <c r="AM200" s="137">
        <f t="shared" si="217"/>
        <v>18.576148134101111</v>
      </c>
      <c r="AN200" s="137">
        <f t="shared" si="217"/>
        <v>20.796029846358465</v>
      </c>
      <c r="AO200" s="137">
        <f t="shared" si="217"/>
        <v>20.796029846358465</v>
      </c>
      <c r="AP200" s="137">
        <f t="shared" si="218"/>
        <v>20.796029846358465</v>
      </c>
      <c r="AQ200" s="137">
        <f t="shared" si="218"/>
        <v>20.796029846358465</v>
      </c>
      <c r="AR200" s="137">
        <f t="shared" si="218"/>
        <v>20.796029846358465</v>
      </c>
      <c r="AS200" s="137">
        <f t="shared" si="218"/>
        <v>20.796029846358465</v>
      </c>
      <c r="AT200" s="137">
        <f t="shared" si="218"/>
        <v>20.796029846358465</v>
      </c>
      <c r="AU200" s="137">
        <f t="shared" si="218"/>
        <v>20.796029846358465</v>
      </c>
      <c r="AV200" s="137">
        <f t="shared" si="218"/>
        <v>20.796029846358465</v>
      </c>
      <c r="AW200" s="137">
        <f t="shared" si="218"/>
        <v>20.796029846358465</v>
      </c>
      <c r="AX200" s="137">
        <f t="shared" si="218"/>
        <v>20.796029846358465</v>
      </c>
      <c r="AY200" s="137">
        <f t="shared" si="219"/>
        <v>20.796029846358465</v>
      </c>
      <c r="AZ200" s="137">
        <f t="shared" si="219"/>
        <v>20.796029846358465</v>
      </c>
      <c r="BA200" s="137">
        <f t="shared" si="219"/>
        <v>20.796029846358465</v>
      </c>
      <c r="BB200" s="137">
        <f t="shared" si="219"/>
        <v>20.796029846358465</v>
      </c>
      <c r="BC200" s="137">
        <f t="shared" si="219"/>
        <v>20.796029846358465</v>
      </c>
      <c r="BD200" s="137">
        <f t="shared" si="219"/>
        <v>20.796029846358465</v>
      </c>
      <c r="BE200" s="137">
        <f t="shared" si="219"/>
        <v>20.796029846358465</v>
      </c>
      <c r="BF200" s="137">
        <f t="shared" si="219"/>
        <v>20.796029846358465</v>
      </c>
      <c r="BG200" s="137">
        <f t="shared" si="219"/>
        <v>20.796029846358465</v>
      </c>
      <c r="BH200" s="137">
        <f t="shared" si="219"/>
        <v>20.796029846358465</v>
      </c>
      <c r="BI200" s="137">
        <f t="shared" si="219"/>
        <v>20.796029846358465</v>
      </c>
      <c r="BJ200" s="137">
        <f t="shared" si="219"/>
        <v>20.796029846358465</v>
      </c>
      <c r="BK200" s="137">
        <f t="shared" si="219"/>
        <v>20.796029846358465</v>
      </c>
      <c r="BL200" s="137">
        <f t="shared" si="219"/>
        <v>20.796029846358465</v>
      </c>
      <c r="BM200" s="137">
        <f t="shared" si="219"/>
        <v>20.796029846358465</v>
      </c>
      <c r="BN200" s="137">
        <f t="shared" si="219"/>
        <v>20.796029846358465</v>
      </c>
      <c r="BO200" s="137">
        <f t="shared" si="219"/>
        <v>20.796029846358465</v>
      </c>
      <c r="BP200" s="137">
        <f t="shared" si="219"/>
        <v>20.796029846358465</v>
      </c>
      <c r="BQ200" s="137">
        <f t="shared" si="219"/>
        <v>20.796029846358465</v>
      </c>
      <c r="BR200" s="137">
        <f t="shared" si="219"/>
        <v>20.796029846358465</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0.44134641270996355</v>
      </c>
      <c r="AF201" s="137">
        <f t="shared" si="217"/>
        <v>0.89234616185345539</v>
      </c>
      <c r="AG201" s="137">
        <f t="shared" si="217"/>
        <v>1.3551185281602465</v>
      </c>
      <c r="AH201" s="137">
        <f t="shared" si="217"/>
        <v>1.8529594726855376</v>
      </c>
      <c r="AI201" s="137">
        <f t="shared" si="217"/>
        <v>2.3634634071482905</v>
      </c>
      <c r="AJ201" s="137">
        <f t="shared" si="217"/>
        <v>2.8870679126984036</v>
      </c>
      <c r="AK201" s="137">
        <f t="shared" si="217"/>
        <v>3.4254357567052103</v>
      </c>
      <c r="AL201" s="137">
        <f t="shared" si="217"/>
        <v>3.9730806988616179</v>
      </c>
      <c r="AM201" s="137">
        <f t="shared" si="217"/>
        <v>4.5189108001961014</v>
      </c>
      <c r="AN201" s="137">
        <f t="shared" si="217"/>
        <v>5.058928427761332</v>
      </c>
      <c r="AO201" s="137">
        <f t="shared" si="217"/>
        <v>5.058928427761332</v>
      </c>
      <c r="AP201" s="137">
        <f t="shared" si="218"/>
        <v>5.058928427761332</v>
      </c>
      <c r="AQ201" s="137">
        <f t="shared" si="218"/>
        <v>5.058928427761332</v>
      </c>
      <c r="AR201" s="137">
        <f t="shared" si="218"/>
        <v>5.058928427761332</v>
      </c>
      <c r="AS201" s="137">
        <f t="shared" si="218"/>
        <v>5.058928427761332</v>
      </c>
      <c r="AT201" s="137">
        <f t="shared" si="218"/>
        <v>5.058928427761332</v>
      </c>
      <c r="AU201" s="137">
        <f t="shared" si="218"/>
        <v>5.058928427761332</v>
      </c>
      <c r="AV201" s="137">
        <f t="shared" si="218"/>
        <v>5.058928427761332</v>
      </c>
      <c r="AW201" s="137">
        <f t="shared" si="218"/>
        <v>5.058928427761332</v>
      </c>
      <c r="AX201" s="137">
        <f t="shared" si="218"/>
        <v>5.058928427761332</v>
      </c>
      <c r="AY201" s="137">
        <f t="shared" si="219"/>
        <v>5.058928427761332</v>
      </c>
      <c r="AZ201" s="137">
        <f t="shared" si="219"/>
        <v>5.058928427761332</v>
      </c>
      <c r="BA201" s="137">
        <f t="shared" si="219"/>
        <v>5.058928427761332</v>
      </c>
      <c r="BB201" s="137">
        <f t="shared" si="219"/>
        <v>5.058928427761332</v>
      </c>
      <c r="BC201" s="137">
        <f t="shared" si="219"/>
        <v>5.058928427761332</v>
      </c>
      <c r="BD201" s="137">
        <f t="shared" si="219"/>
        <v>5.058928427761332</v>
      </c>
      <c r="BE201" s="137">
        <f t="shared" si="219"/>
        <v>5.058928427761332</v>
      </c>
      <c r="BF201" s="137">
        <f t="shared" si="219"/>
        <v>5.058928427761332</v>
      </c>
      <c r="BG201" s="137">
        <f t="shared" si="219"/>
        <v>5.058928427761332</v>
      </c>
      <c r="BH201" s="137">
        <f t="shared" si="219"/>
        <v>5.058928427761332</v>
      </c>
      <c r="BI201" s="137">
        <f t="shared" si="219"/>
        <v>5.058928427761332</v>
      </c>
      <c r="BJ201" s="137">
        <f t="shared" si="219"/>
        <v>5.058928427761332</v>
      </c>
      <c r="BK201" s="137">
        <f t="shared" si="219"/>
        <v>5.058928427761332</v>
      </c>
      <c r="BL201" s="137">
        <f t="shared" si="219"/>
        <v>5.058928427761332</v>
      </c>
      <c r="BM201" s="137">
        <f t="shared" si="219"/>
        <v>5.058928427761332</v>
      </c>
      <c r="BN201" s="137">
        <f t="shared" si="219"/>
        <v>5.058928427761332</v>
      </c>
      <c r="BO201" s="137">
        <f t="shared" si="219"/>
        <v>5.058928427761332</v>
      </c>
      <c r="BP201" s="137">
        <f t="shared" si="219"/>
        <v>5.058928427761332</v>
      </c>
      <c r="BQ201" s="137">
        <f t="shared" si="219"/>
        <v>5.058928427761332</v>
      </c>
      <c r="BR201" s="137">
        <f t="shared" si="219"/>
        <v>5.058928427761332</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0.2336598760172218</v>
      </c>
      <c r="AF202" s="137">
        <f t="shared" si="217"/>
        <v>0.47243047080150208</v>
      </c>
      <c r="AG202" s="137">
        <f t="shared" si="217"/>
        <v>0.71743378480034281</v>
      </c>
      <c r="AH202" s="137">
        <f t="shared" si="217"/>
        <v>0.98100328491208588</v>
      </c>
      <c r="AI202" s="137">
        <f t="shared" si="217"/>
        <v>1.2512768899481823</v>
      </c>
      <c r="AJ202" s="137">
        <f t="shared" si="217"/>
        <v>1.5284862663599466</v>
      </c>
      <c r="AK202" s="137">
        <f t="shared" si="217"/>
        <v>1.8135117249557939</v>
      </c>
      <c r="AL202" s="137">
        <f t="shared" si="217"/>
        <v>2.1034487123213559</v>
      </c>
      <c r="AM202" s="137">
        <f t="shared" si="217"/>
        <v>2.3924248773731303</v>
      </c>
      <c r="AN202" s="137">
        <f t="shared" si="217"/>
        <v>2.6783237728217881</v>
      </c>
      <c r="AO202" s="137">
        <f t="shared" si="217"/>
        <v>2.6783237728217881</v>
      </c>
      <c r="AP202" s="137">
        <f t="shared" si="218"/>
        <v>2.6783237728217881</v>
      </c>
      <c r="AQ202" s="137">
        <f t="shared" si="218"/>
        <v>2.6783237728217881</v>
      </c>
      <c r="AR202" s="137">
        <f t="shared" si="218"/>
        <v>2.6783237728217881</v>
      </c>
      <c r="AS202" s="137">
        <f t="shared" si="218"/>
        <v>2.6783237728217881</v>
      </c>
      <c r="AT202" s="137">
        <f t="shared" si="218"/>
        <v>2.6783237728217881</v>
      </c>
      <c r="AU202" s="137">
        <f t="shared" si="218"/>
        <v>2.6783237728217881</v>
      </c>
      <c r="AV202" s="137">
        <f t="shared" si="218"/>
        <v>2.6783237728217881</v>
      </c>
      <c r="AW202" s="137">
        <f t="shared" si="218"/>
        <v>2.6783237728217881</v>
      </c>
      <c r="AX202" s="137">
        <f t="shared" si="218"/>
        <v>2.6783237728217881</v>
      </c>
      <c r="AY202" s="137">
        <f t="shared" si="219"/>
        <v>2.6783237728217881</v>
      </c>
      <c r="AZ202" s="137">
        <f t="shared" si="219"/>
        <v>2.6783237728217881</v>
      </c>
      <c r="BA202" s="137">
        <f t="shared" si="219"/>
        <v>2.6783237728217881</v>
      </c>
      <c r="BB202" s="137">
        <f t="shared" si="219"/>
        <v>2.6783237728217881</v>
      </c>
      <c r="BC202" s="137">
        <f t="shared" si="219"/>
        <v>2.6783237728217881</v>
      </c>
      <c r="BD202" s="137">
        <f t="shared" si="219"/>
        <v>2.6783237728217881</v>
      </c>
      <c r="BE202" s="137">
        <f t="shared" si="219"/>
        <v>2.6783237728217881</v>
      </c>
      <c r="BF202" s="137">
        <f t="shared" si="219"/>
        <v>2.6783237728217881</v>
      </c>
      <c r="BG202" s="137">
        <f t="shared" si="219"/>
        <v>2.6783237728217881</v>
      </c>
      <c r="BH202" s="137">
        <f t="shared" si="219"/>
        <v>2.6783237728217881</v>
      </c>
      <c r="BI202" s="137">
        <f t="shared" si="219"/>
        <v>2.6783237728217881</v>
      </c>
      <c r="BJ202" s="137">
        <f t="shared" si="219"/>
        <v>2.6783237728217881</v>
      </c>
      <c r="BK202" s="137">
        <f t="shared" si="219"/>
        <v>2.6783237728217881</v>
      </c>
      <c r="BL202" s="137">
        <f t="shared" si="219"/>
        <v>2.6783237728217881</v>
      </c>
      <c r="BM202" s="137">
        <f t="shared" si="219"/>
        <v>2.6783237728217881</v>
      </c>
      <c r="BN202" s="137">
        <f t="shared" si="219"/>
        <v>2.6783237728217881</v>
      </c>
      <c r="BO202" s="137">
        <f t="shared" si="219"/>
        <v>2.6783237728217881</v>
      </c>
      <c r="BP202" s="137">
        <f t="shared" si="219"/>
        <v>2.6783237728217881</v>
      </c>
      <c r="BQ202" s="137">
        <f t="shared" si="219"/>
        <v>2.6783237728217881</v>
      </c>
      <c r="BR202" s="137">
        <f t="shared" si="219"/>
        <v>2.6783237728217881</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0.32793515507133553</v>
      </c>
      <c r="AF205" s="137">
        <f t="shared" si="217"/>
        <v>0.66304306217853104</v>
      </c>
      <c r="AG205" s="137">
        <f t="shared" si="217"/>
        <v>1.0068984178292339</v>
      </c>
      <c r="AH205" s="137">
        <f t="shared" si="217"/>
        <v>1.3768109007274458</v>
      </c>
      <c r="AI205" s="137">
        <f t="shared" si="217"/>
        <v>1.7561324089382462</v>
      </c>
      <c r="AJ205" s="137">
        <f t="shared" si="217"/>
        <v>2.1451880799004273</v>
      </c>
      <c r="AK205" s="137">
        <f t="shared" si="217"/>
        <v>2.5452134054168138</v>
      </c>
      <c r="AL205" s="137">
        <f t="shared" si="217"/>
        <v>2.9521319253326315</v>
      </c>
      <c r="AM205" s="137">
        <f t="shared" si="217"/>
        <v>3.3577019577809448</v>
      </c>
      <c r="AN205" s="137">
        <f t="shared" si="217"/>
        <v>3.7589531276941268</v>
      </c>
      <c r="AO205" s="137">
        <f t="shared" si="217"/>
        <v>3.7589531276941268</v>
      </c>
      <c r="AP205" s="137">
        <f t="shared" si="218"/>
        <v>3.7589531276941268</v>
      </c>
      <c r="AQ205" s="137">
        <f t="shared" si="218"/>
        <v>3.7589531276941268</v>
      </c>
      <c r="AR205" s="137">
        <f t="shared" si="218"/>
        <v>3.7589531276941268</v>
      </c>
      <c r="AS205" s="137">
        <f t="shared" si="218"/>
        <v>3.7589531276941268</v>
      </c>
      <c r="AT205" s="137">
        <f t="shared" si="218"/>
        <v>3.7589531276941268</v>
      </c>
      <c r="AU205" s="137">
        <f t="shared" si="218"/>
        <v>3.7589531276941268</v>
      </c>
      <c r="AV205" s="137">
        <f t="shared" si="218"/>
        <v>3.7589531276941268</v>
      </c>
      <c r="AW205" s="137">
        <f t="shared" si="218"/>
        <v>3.7589531276941268</v>
      </c>
      <c r="AX205" s="137">
        <f t="shared" si="218"/>
        <v>3.7589531276941268</v>
      </c>
      <c r="AY205" s="137">
        <f t="shared" si="220"/>
        <v>3.7589531276941268</v>
      </c>
      <c r="AZ205" s="137">
        <f t="shared" si="220"/>
        <v>3.7589531276941268</v>
      </c>
      <c r="BA205" s="137">
        <f t="shared" si="220"/>
        <v>3.7589531276941268</v>
      </c>
      <c r="BB205" s="137">
        <f t="shared" si="220"/>
        <v>3.7589531276941268</v>
      </c>
      <c r="BC205" s="137">
        <f t="shared" si="220"/>
        <v>3.7589531276941268</v>
      </c>
      <c r="BD205" s="137">
        <f t="shared" si="220"/>
        <v>3.7589531276941268</v>
      </c>
      <c r="BE205" s="137">
        <f t="shared" si="220"/>
        <v>3.7589531276941268</v>
      </c>
      <c r="BF205" s="137">
        <f t="shared" si="220"/>
        <v>3.7589531276941268</v>
      </c>
      <c r="BG205" s="137">
        <f t="shared" si="220"/>
        <v>3.7589531276941268</v>
      </c>
      <c r="BH205" s="137">
        <f t="shared" si="220"/>
        <v>3.7589531276941268</v>
      </c>
      <c r="BI205" s="137">
        <f t="shared" si="220"/>
        <v>3.7589531276941268</v>
      </c>
      <c r="BJ205" s="137">
        <f t="shared" si="220"/>
        <v>3.7589531276941268</v>
      </c>
      <c r="BK205" s="137">
        <f t="shared" si="220"/>
        <v>3.7589531276941268</v>
      </c>
      <c r="BL205" s="137">
        <f t="shared" si="220"/>
        <v>3.7589531276941268</v>
      </c>
      <c r="BM205" s="137">
        <f t="shared" si="220"/>
        <v>3.7589531276941268</v>
      </c>
      <c r="BN205" s="137">
        <f t="shared" si="220"/>
        <v>3.7589531276941268</v>
      </c>
      <c r="BO205" s="137">
        <f t="shared" si="220"/>
        <v>3.7589531276941268</v>
      </c>
      <c r="BP205" s="137">
        <f t="shared" si="220"/>
        <v>3.7589531276941268</v>
      </c>
      <c r="BQ205" s="137">
        <f t="shared" si="220"/>
        <v>3.7589531276941268</v>
      </c>
      <c r="BR205" s="137">
        <f t="shared" si="220"/>
        <v>3.7589531276941268</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1.9759658785390029</v>
      </c>
      <c r="AP208" s="137">
        <f t="shared" si="223"/>
        <v>3.9250992553278121</v>
      </c>
      <c r="AQ208" s="137">
        <f t="shared" si="223"/>
        <v>5.8488487160605507</v>
      </c>
      <c r="AR208" s="137">
        <f t="shared" ref="AP208:BE216" si="224">INDEX(AR$49:AR$52,MATCH($I$207,$B$49:$B$52,0),1)*INDEX(AR$81:AR$89,MATCH($B208,$B$81:$B$89,0))*INDEX(AR$138:AR$146,MATCH($B208,$B$138:$B$146,0))/1000</f>
        <v>7.748538714302537</v>
      </c>
      <c r="AS208" s="137">
        <f t="shared" si="224"/>
        <v>9.6253838890564172</v>
      </c>
      <c r="AT208" s="137">
        <f t="shared" si="224"/>
        <v>11.730848726393583</v>
      </c>
      <c r="AU208" s="137">
        <f t="shared" si="224"/>
        <v>13.806441624462737</v>
      </c>
      <c r="AV208" s="137">
        <f t="shared" si="224"/>
        <v>15.853799007090844</v>
      </c>
      <c r="AW208" s="137">
        <f t="shared" si="224"/>
        <v>17.874415074773328</v>
      </c>
      <c r="AX208" s="137">
        <f t="shared" si="224"/>
        <v>19.869658434609718</v>
      </c>
      <c r="AY208" s="137">
        <f t="shared" si="224"/>
        <v>21.766734961899637</v>
      </c>
      <c r="AZ208" s="137">
        <f t="shared" si="224"/>
        <v>23.643292339317174</v>
      </c>
      <c r="BA208" s="137">
        <f t="shared" si="224"/>
        <v>25.500236499451098</v>
      </c>
      <c r="BB208" s="137">
        <f t="shared" si="224"/>
        <v>27.33840949718051</v>
      </c>
      <c r="BC208" s="137">
        <f t="shared" si="224"/>
        <v>29.158595607149763</v>
      </c>
      <c r="BD208" s="137">
        <f t="shared" si="224"/>
        <v>30.961526695055461</v>
      </c>
      <c r="BE208" s="137">
        <f t="shared" si="224"/>
        <v>32.747886965525474</v>
      </c>
      <c r="BF208" s="137">
        <f t="shared" ref="AY208:BR214" si="225">INDEX(BF$49:BF$52,MATCH($I$207,$B$49:$B$52,0),1)*INDEX(BF$81:BF$89,MATCH($B208,$B$81:$B$89,0))*INDEX(BF$138:BF$146,MATCH($B208,$B$138:$B$146,0))/1000</f>
        <v>34.518317172630738</v>
      </c>
      <c r="BG208" s="137">
        <f t="shared" si="225"/>
        <v>36.273418365399493</v>
      </c>
      <c r="BH208" s="137">
        <f t="shared" si="225"/>
        <v>38.013755229474235</v>
      </c>
      <c r="BI208" s="137">
        <f t="shared" si="225"/>
        <v>39.071389935116514</v>
      </c>
      <c r="BJ208" s="137">
        <f t="shared" si="225"/>
        <v>40.126932428013468</v>
      </c>
      <c r="BK208" s="137">
        <f t="shared" si="225"/>
        <v>41.180411378488415</v>
      </c>
      <c r="BL208" s="137">
        <f t="shared" si="225"/>
        <v>42.231854817254735</v>
      </c>
      <c r="BM208" s="137">
        <f t="shared" si="225"/>
        <v>43.281290155094084</v>
      </c>
      <c r="BN208" s="137">
        <f t="shared" si="225"/>
        <v>44.328744201765588</v>
      </c>
      <c r="BO208" s="137">
        <f t="shared" si="225"/>
        <v>45.374243184182603</v>
      </c>
      <c r="BP208" s="137">
        <f t="shared" si="225"/>
        <v>46.417812763891028</v>
      </c>
      <c r="BQ208" s="137">
        <f t="shared" si="225"/>
        <v>47.459478053881504</v>
      </c>
      <c r="BR208" s="137">
        <f t="shared" si="225"/>
        <v>48.499263634766898</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0.18454228117907423</v>
      </c>
      <c r="AP209" s="137">
        <f t="shared" si="224"/>
        <v>0.36657858230226636</v>
      </c>
      <c r="AQ209" s="137">
        <f t="shared" si="224"/>
        <v>0.54624419179301553</v>
      </c>
      <c r="AR209" s="137">
        <f t="shared" si="224"/>
        <v>0.7236628049463234</v>
      </c>
      <c r="AS209" s="137">
        <f t="shared" si="224"/>
        <v>0.89894786109572911</v>
      </c>
      <c r="AT209" s="137">
        <f t="shared" si="224"/>
        <v>1.0955844975096205</v>
      </c>
      <c r="AU209" s="137">
        <f t="shared" si="224"/>
        <v>1.2894312902953222</v>
      </c>
      <c r="AV209" s="137">
        <f t="shared" si="224"/>
        <v>1.4806410707285584</v>
      </c>
      <c r="AW209" s="137">
        <f t="shared" si="224"/>
        <v>1.6693533873566799</v>
      </c>
      <c r="AX209" s="137">
        <f t="shared" si="224"/>
        <v>1.8556960591258171</v>
      </c>
      <c r="AY209" s="137">
        <f t="shared" si="225"/>
        <v>2.0328705911962843</v>
      </c>
      <c r="AZ209" s="137">
        <f t="shared" si="225"/>
        <v>2.2081287689579896</v>
      </c>
      <c r="BA209" s="137">
        <f t="shared" si="225"/>
        <v>2.3815552005857716</v>
      </c>
      <c r="BB209" s="137">
        <f t="shared" si="225"/>
        <v>2.5532285284944383</v>
      </c>
      <c r="BC209" s="137">
        <f t="shared" si="225"/>
        <v>2.72322199880302</v>
      </c>
      <c r="BD209" s="137">
        <f t="shared" si="225"/>
        <v>2.8916039629778227</v>
      </c>
      <c r="BE209" s="137">
        <f t="shared" si="225"/>
        <v>3.0584383212532549</v>
      </c>
      <c r="BF209" s="137">
        <f t="shared" si="225"/>
        <v>3.2237849158660721</v>
      </c>
      <c r="BG209" s="137">
        <f t="shared" si="225"/>
        <v>3.3876998808618937</v>
      </c>
      <c r="BH209" s="137">
        <f t="shared" si="225"/>
        <v>3.5502359541840978</v>
      </c>
      <c r="BI209" s="137">
        <f t="shared" si="225"/>
        <v>3.6490121139109539</v>
      </c>
      <c r="BJ209" s="137">
        <f t="shared" si="225"/>
        <v>3.74759287466006</v>
      </c>
      <c r="BK209" s="137">
        <f t="shared" si="225"/>
        <v>3.8459809140519794</v>
      </c>
      <c r="BL209" s="137">
        <f t="shared" si="225"/>
        <v>3.9441788499718915</v>
      </c>
      <c r="BM209" s="137">
        <f t="shared" si="225"/>
        <v>4.042189242407412</v>
      </c>
      <c r="BN209" s="137">
        <f t="shared" si="225"/>
        <v>4.1400145952145833</v>
      </c>
      <c r="BO209" s="137">
        <f t="shared" si="225"/>
        <v>4.237657357815471</v>
      </c>
      <c r="BP209" s="137">
        <f t="shared" si="225"/>
        <v>4.3351199268305152</v>
      </c>
      <c r="BQ209" s="137">
        <f t="shared" si="225"/>
        <v>4.4324046476486894</v>
      </c>
      <c r="BR209" s="137">
        <f t="shared" si="225"/>
        <v>4.5295138159383646</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0.1379190531452095</v>
      </c>
      <c r="AP210" s="137">
        <f t="shared" si="224"/>
        <v>0.27396524336545786</v>
      </c>
      <c r="AQ210" s="137">
        <f t="shared" si="224"/>
        <v>0.4082396794751752</v>
      </c>
      <c r="AR210" s="137">
        <f t="shared" si="224"/>
        <v>0.54083480607760437</v>
      </c>
      <c r="AS210" s="137">
        <f t="shared" si="224"/>
        <v>0.67183540290653432</v>
      </c>
      <c r="AT210" s="137">
        <f t="shared" si="224"/>
        <v>0.8187932628321215</v>
      </c>
      <c r="AU210" s="137">
        <f t="shared" si="224"/>
        <v>0.96366611227033028</v>
      </c>
      <c r="AV210" s="137">
        <f t="shared" si="224"/>
        <v>1.1065681708173647</v>
      </c>
      <c r="AW210" s="137">
        <f t="shared" si="224"/>
        <v>1.247603731123101</v>
      </c>
      <c r="AX210" s="137">
        <f t="shared" si="224"/>
        <v>1.3868683196322744</v>
      </c>
      <c r="AY210" s="137">
        <f t="shared" si="225"/>
        <v>1.5192810304131319</v>
      </c>
      <c r="AZ210" s="137">
        <f t="shared" si="225"/>
        <v>1.6502615394781193</v>
      </c>
      <c r="BA210" s="137">
        <f t="shared" si="225"/>
        <v>1.7798730793790811</v>
      </c>
      <c r="BB210" s="137">
        <f t="shared" si="225"/>
        <v>1.9081744241125131</v>
      </c>
      <c r="BC210" s="137">
        <f t="shared" si="225"/>
        <v>2.0352203147129297</v>
      </c>
      <c r="BD210" s="137">
        <f t="shared" si="225"/>
        <v>2.1610618341595456</v>
      </c>
      <c r="BE210" s="137">
        <f t="shared" si="225"/>
        <v>2.2857467387701504</v>
      </c>
      <c r="BF210" s="137">
        <f t="shared" si="225"/>
        <v>2.4093197520876553</v>
      </c>
      <c r="BG210" s="137">
        <f t="shared" si="225"/>
        <v>2.531822826310612</v>
      </c>
      <c r="BH210" s="137">
        <f t="shared" si="225"/>
        <v>2.6532953755351776</v>
      </c>
      <c r="BI210" s="137">
        <f t="shared" si="225"/>
        <v>2.7271164767798761</v>
      </c>
      <c r="BJ210" s="137">
        <f t="shared" si="225"/>
        <v>2.8007915451381007</v>
      </c>
      <c r="BK210" s="137">
        <f t="shared" si="225"/>
        <v>2.874322581749595</v>
      </c>
      <c r="BL210" s="137">
        <f t="shared" si="225"/>
        <v>2.9477115431104131</v>
      </c>
      <c r="BM210" s="137">
        <f t="shared" si="225"/>
        <v>3.0209603424464331</v>
      </c>
      <c r="BN210" s="137">
        <f t="shared" si="225"/>
        <v>3.0940708510331829</v>
      </c>
      <c r="BO210" s="137">
        <f t="shared" si="225"/>
        <v>3.167044899464551</v>
      </c>
      <c r="BP210" s="137">
        <f t="shared" si="225"/>
        <v>3.2398842788727356</v>
      </c>
      <c r="BQ210" s="137">
        <f t="shared" si="225"/>
        <v>3.3125907421017167</v>
      </c>
      <c r="BR210" s="137">
        <f t="shared" si="225"/>
        <v>3.3851660048364089</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1.7195465692241685</v>
      </c>
      <c r="AP211" s="137">
        <f t="shared" si="224"/>
        <v>3.4157426662416186</v>
      </c>
      <c r="AQ211" s="137">
        <f t="shared" si="224"/>
        <v>5.0898488950878837</v>
      </c>
      <c r="AR211" s="137">
        <f t="shared" si="224"/>
        <v>6.7430178361840465</v>
      </c>
      <c r="AS211" s="137">
        <f t="shared" si="224"/>
        <v>8.3763065059252462</v>
      </c>
      <c r="AT211" s="137">
        <f t="shared" si="224"/>
        <v>10.208547070900057</v>
      </c>
      <c r="AU211" s="137">
        <f t="shared" si="224"/>
        <v>12.014792151214792</v>
      </c>
      <c r="AV211" s="137">
        <f t="shared" si="224"/>
        <v>13.796465813452802</v>
      </c>
      <c r="AW211" s="137">
        <f t="shared" si="224"/>
        <v>15.554868357059307</v>
      </c>
      <c r="AX211" s="137">
        <f t="shared" si="224"/>
        <v>17.291190786225307</v>
      </c>
      <c r="AY211" s="137">
        <f t="shared" si="225"/>
        <v>18.942085404136943</v>
      </c>
      <c r="AZ211" s="137">
        <f t="shared" si="225"/>
        <v>20.575123623742481</v>
      </c>
      <c r="BA211" s="137">
        <f t="shared" si="225"/>
        <v>22.191093815575989</v>
      </c>
      <c r="BB211" s="137">
        <f t="shared" si="225"/>
        <v>23.790728761814627</v>
      </c>
      <c r="BC211" s="137">
        <f t="shared" si="225"/>
        <v>25.374710962489729</v>
      </c>
      <c r="BD211" s="137">
        <f t="shared" si="225"/>
        <v>26.943677309746736</v>
      </c>
      <c r="BE211" s="137">
        <f t="shared" si="225"/>
        <v>28.498223219596287</v>
      </c>
      <c r="BF211" s="137">
        <f t="shared" si="225"/>
        <v>30.038906296031609</v>
      </c>
      <c r="BG211" s="137">
        <f t="shared" si="225"/>
        <v>31.566249590490813</v>
      </c>
      <c r="BH211" s="137">
        <f t="shared" si="225"/>
        <v>33.080744509870073</v>
      </c>
      <c r="BI211" s="137">
        <f t="shared" si="225"/>
        <v>34.001130913973512</v>
      </c>
      <c r="BJ211" s="137">
        <f t="shared" si="225"/>
        <v>34.91969660989195</v>
      </c>
      <c r="BK211" s="137">
        <f t="shared" si="225"/>
        <v>35.836466547426738</v>
      </c>
      <c r="BL211" s="137">
        <f t="shared" si="225"/>
        <v>36.751465119770856</v>
      </c>
      <c r="BM211" s="137">
        <f t="shared" si="225"/>
        <v>37.664716180633562</v>
      </c>
      <c r="BN211" s="137">
        <f t="shared" si="225"/>
        <v>38.576243060695731</v>
      </c>
      <c r="BO211" s="137">
        <f t="shared" si="225"/>
        <v>39.486068583427837</v>
      </c>
      <c r="BP211" s="137">
        <f t="shared" si="225"/>
        <v>40.3942150803001</v>
      </c>
      <c r="BQ211" s="137">
        <f t="shared" si="225"/>
        <v>41.300704405413043</v>
      </c>
      <c r="BR211" s="137">
        <f t="shared" si="225"/>
        <v>42.205557949575557</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0.41830402659433025</v>
      </c>
      <c r="AP212" s="137">
        <f t="shared" si="224"/>
        <v>0.8309277205231973</v>
      </c>
      <c r="AQ212" s="137">
        <f t="shared" si="224"/>
        <v>1.2381777415499606</v>
      </c>
      <c r="AR212" s="137">
        <f t="shared" si="224"/>
        <v>1.6403344711657315</v>
      </c>
      <c r="AS212" s="137">
        <f t="shared" si="224"/>
        <v>2.0376550435605196</v>
      </c>
      <c r="AT212" s="137">
        <f t="shared" si="224"/>
        <v>2.4833734787199906</v>
      </c>
      <c r="AU212" s="137">
        <f t="shared" si="224"/>
        <v>2.9227681445200275</v>
      </c>
      <c r="AV212" s="137">
        <f t="shared" si="224"/>
        <v>3.3561854653009853</v>
      </c>
      <c r="AW212" s="137">
        <f t="shared" si="224"/>
        <v>3.783941757296136</v>
      </c>
      <c r="AX212" s="137">
        <f t="shared" si="224"/>
        <v>4.206326749122141</v>
      </c>
      <c r="AY212" s="137">
        <f t="shared" si="225"/>
        <v>4.6079302174521226</v>
      </c>
      <c r="AZ212" s="137">
        <f t="shared" si="225"/>
        <v>5.0051898643086998</v>
      </c>
      <c r="BA212" s="137">
        <f t="shared" si="225"/>
        <v>5.3982974719760843</v>
      </c>
      <c r="BB212" s="137">
        <f t="shared" si="225"/>
        <v>5.7874313000843429</v>
      </c>
      <c r="BC212" s="137">
        <f t="shared" si="225"/>
        <v>6.1727573764203214</v>
      </c>
      <c r="BD212" s="137">
        <f t="shared" si="225"/>
        <v>6.5544306340074785</v>
      </c>
      <c r="BE212" s="137">
        <f t="shared" si="225"/>
        <v>6.9325959162127786</v>
      </c>
      <c r="BF212" s="137">
        <f t="shared" si="225"/>
        <v>7.307388868095094</v>
      </c>
      <c r="BG212" s="137">
        <f t="shared" si="225"/>
        <v>7.6789367293155069</v>
      </c>
      <c r="BH212" s="137">
        <f t="shared" si="225"/>
        <v>8.0473590415526388</v>
      </c>
      <c r="BI212" s="137">
        <f t="shared" si="225"/>
        <v>8.2712560535613626</v>
      </c>
      <c r="BJ212" s="137">
        <f t="shared" si="225"/>
        <v>8.4947101525494872</v>
      </c>
      <c r="BK212" s="137">
        <f t="shared" si="225"/>
        <v>8.7177274079091127</v>
      </c>
      <c r="BL212" s="137">
        <f t="shared" si="225"/>
        <v>8.9403137536294839</v>
      </c>
      <c r="BM212" s="137">
        <f t="shared" si="225"/>
        <v>9.1624749924627977</v>
      </c>
      <c r="BN212" s="137">
        <f t="shared" si="225"/>
        <v>9.384216799927195</v>
      </c>
      <c r="BO212" s="137">
        <f t="shared" si="225"/>
        <v>9.6055447281547188</v>
      </c>
      <c r="BP212" s="137">
        <f t="shared" si="225"/>
        <v>9.8264642095913839</v>
      </c>
      <c r="BQ212" s="137">
        <f t="shared" si="225"/>
        <v>10.046980560556282</v>
      </c>
      <c r="BR212" s="137">
        <f t="shared" si="225"/>
        <v>10.267098984666255</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0.22146065806083148</v>
      </c>
      <c r="AP213" s="137">
        <f t="shared" si="224"/>
        <v>0.43991400533782993</v>
      </c>
      <c r="AQ213" s="137">
        <f t="shared" si="224"/>
        <v>0.65552239521197364</v>
      </c>
      <c r="AR213" s="137">
        <f t="shared" si="224"/>
        <v>0.86843426868689089</v>
      </c>
      <c r="AS213" s="137">
        <f t="shared" si="224"/>
        <v>1.0787857590611138</v>
      </c>
      <c r="AT213" s="137">
        <f t="shared" si="224"/>
        <v>1.3147602935735159</v>
      </c>
      <c r="AU213" s="137">
        <f t="shared" si="224"/>
        <v>1.547386865755344</v>
      </c>
      <c r="AV213" s="137">
        <f t="shared" si="224"/>
        <v>1.7768488813533894</v>
      </c>
      <c r="AW213" s="137">
        <f t="shared" si="224"/>
        <v>2.0033138061263402</v>
      </c>
      <c r="AX213" s="137">
        <f t="shared" si="224"/>
        <v>2.2269350296808588</v>
      </c>
      <c r="AY213" s="137">
        <f t="shared" si="225"/>
        <v>2.4395539927350272</v>
      </c>
      <c r="AZ213" s="137">
        <f t="shared" si="225"/>
        <v>2.6498732275990777</v>
      </c>
      <c r="BA213" s="137">
        <f t="shared" si="225"/>
        <v>2.8579942686311943</v>
      </c>
      <c r="BB213" s="137">
        <f t="shared" si="225"/>
        <v>3.0640114909568132</v>
      </c>
      <c r="BC213" s="137">
        <f t="shared" si="225"/>
        <v>3.2680127938563457</v>
      </c>
      <c r="BD213" s="137">
        <f t="shared" si="225"/>
        <v>3.4700802027638042</v>
      </c>
      <c r="BE213" s="137">
        <f t="shared" si="225"/>
        <v>3.6702904013956354</v>
      </c>
      <c r="BF213" s="137">
        <f t="shared" si="225"/>
        <v>3.8687152036529517</v>
      </c>
      <c r="BG213" s="137">
        <f t="shared" si="225"/>
        <v>4.0654219734081591</v>
      </c>
      <c r="BH213" s="137">
        <f t="shared" si="225"/>
        <v>4.2604739990284024</v>
      </c>
      <c r="BI213" s="137">
        <f t="shared" si="225"/>
        <v>4.3790107007211949</v>
      </c>
      <c r="BJ213" s="137">
        <f t="shared" si="225"/>
        <v>4.4973129131364056</v>
      </c>
      <c r="BK213" s="137">
        <f t="shared" si="225"/>
        <v>4.6153838495626545</v>
      </c>
      <c r="BL213" s="137">
        <f t="shared" si="225"/>
        <v>4.73322665160289</v>
      </c>
      <c r="BM213" s="137">
        <f t="shared" si="225"/>
        <v>4.8508443913798711</v>
      </c>
      <c r="BN213" s="137">
        <f t="shared" si="225"/>
        <v>4.9682400736554504</v>
      </c>
      <c r="BO213" s="137">
        <f t="shared" si="225"/>
        <v>5.085416637867783</v>
      </c>
      <c r="BP213" s="137">
        <f t="shared" si="225"/>
        <v>5.202376960090235</v>
      </c>
      <c r="BQ213" s="137">
        <f t="shared" si="225"/>
        <v>5.3191238549156585</v>
      </c>
      <c r="BR213" s="137">
        <f t="shared" si="225"/>
        <v>5.4356600772695085</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0.31081389103376061</v>
      </c>
      <c r="AP216" s="137">
        <f t="shared" si="224"/>
        <v>0.61740710479483751</v>
      </c>
      <c r="AQ216" s="137">
        <f t="shared" si="224"/>
        <v>0.92000749975031093</v>
      </c>
      <c r="AR216" s="137">
        <f t="shared" si="224"/>
        <v>1.2188234087315319</v>
      </c>
      <c r="AS216" s="137">
        <f t="shared" si="224"/>
        <v>1.5140458910471231</v>
      </c>
      <c r="AT216" s="137">
        <f t="shared" si="224"/>
        <v>1.8452296051158028</v>
      </c>
      <c r="AU216" s="137">
        <f t="shared" si="224"/>
        <v>2.1717145469144468</v>
      </c>
      <c r="AV216" s="137">
        <f t="shared" si="224"/>
        <v>2.4937581213216338</v>
      </c>
      <c r="AW216" s="137">
        <f t="shared" si="224"/>
        <v>2.8115953618847596</v>
      </c>
      <c r="AX216" s="137">
        <f t="shared" si="224"/>
        <v>3.1254415466622776</v>
      </c>
      <c r="AY216" s="137">
        <f t="shared" si="226"/>
        <v>3.4238463639923027</v>
      </c>
      <c r="AZ216" s="137">
        <f t="shared" si="226"/>
        <v>3.7190235765940227</v>
      </c>
      <c r="BA216" s="137">
        <f t="shared" si="226"/>
        <v>4.0111156851229364</v>
      </c>
      <c r="BB216" s="137">
        <f t="shared" si="226"/>
        <v>4.3002551424499531</v>
      </c>
      <c r="BC216" s="137">
        <f t="shared" si="226"/>
        <v>4.5865653127771084</v>
      </c>
      <c r="BD216" s="137">
        <f t="shared" si="226"/>
        <v>4.8701613165259348</v>
      </c>
      <c r="BE216" s="137">
        <f t="shared" si="226"/>
        <v>5.1511507771655243</v>
      </c>
      <c r="BF216" s="137">
        <f t="shared" si="226"/>
        <v>5.4296344835142181</v>
      </c>
      <c r="BG216" s="137">
        <f t="shared" si="226"/>
        <v>5.7057069788984958</v>
      </c>
      <c r="BH216" s="137">
        <f t="shared" si="226"/>
        <v>5.9794570867862449</v>
      </c>
      <c r="BI216" s="137">
        <f t="shared" si="226"/>
        <v>6.1458200598129249</v>
      </c>
      <c r="BJ216" s="137">
        <f t="shared" si="226"/>
        <v>6.3118539336424435</v>
      </c>
      <c r="BK216" s="137">
        <f t="shared" si="226"/>
        <v>6.4775632180362521</v>
      </c>
      <c r="BL216" s="137">
        <f t="shared" si="226"/>
        <v>6.642952322146952</v>
      </c>
      <c r="BM216" s="137">
        <f t="shared" si="226"/>
        <v>6.8080255576136226</v>
      </c>
      <c r="BN216" s="137">
        <f t="shared" si="226"/>
        <v>6.9727871415361866</v>
      </c>
      <c r="BO216" s="137">
        <f t="shared" si="226"/>
        <v>7.1372411993345626</v>
      </c>
      <c r="BP216" s="137">
        <f t="shared" si="226"/>
        <v>7.3013917674979485</v>
      </c>
      <c r="BQ216" s="137">
        <f t="shared" si="226"/>
        <v>7.4652427962293428</v>
      </c>
      <c r="BR216" s="137">
        <f t="shared" si="226"/>
        <v>7.6287981519902131</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7.48872418913251</v>
      </c>
      <c r="V220" s="137">
        <f t="shared" si="228"/>
        <v>9.3378782365234727</v>
      </c>
      <c r="W220" s="137">
        <f t="shared" si="228"/>
        <v>10.4141873060185</v>
      </c>
      <c r="X220" s="137">
        <f t="shared" si="228"/>
        <v>11.855801449111469</v>
      </c>
      <c r="Y220" s="137">
        <f t="shared" si="228"/>
        <v>13.345294201687985</v>
      </c>
      <c r="Z220" s="137">
        <f t="shared" si="228"/>
        <v>14.975482636328321</v>
      </c>
      <c r="AA220" s="137">
        <f t="shared" si="228"/>
        <v>16.702403238049847</v>
      </c>
      <c r="AB220" s="137">
        <f t="shared" si="228"/>
        <v>18.527971258069826</v>
      </c>
      <c r="AC220" s="137">
        <f t="shared" si="228"/>
        <v>20.550001282642476</v>
      </c>
      <c r="AD220" s="137">
        <f t="shared" si="228"/>
        <v>22.781128336540842</v>
      </c>
      <c r="AE220" s="137">
        <f t="shared" si="228"/>
        <v>24.865940809494219</v>
      </c>
      <c r="AF220" s="137">
        <f t="shared" si="228"/>
        <v>26.996353281955152</v>
      </c>
      <c r="AG220" s="137">
        <f t="shared" si="228"/>
        <v>29.182376717583647</v>
      </c>
      <c r="AH220" s="137">
        <f t="shared" si="228"/>
        <v>31.534055536768452</v>
      </c>
      <c r="AI220" s="137">
        <f t="shared" si="228"/>
        <v>33.9455512222656</v>
      </c>
      <c r="AJ220" s="137">
        <f t="shared" si="228"/>
        <v>36.418930800367733</v>
      </c>
      <c r="AK220" s="137">
        <f t="shared" si="228"/>
        <v>38.962048777311637</v>
      </c>
      <c r="AL220" s="137">
        <f t="shared" si="228"/>
        <v>41.548989496161013</v>
      </c>
      <c r="AM220" s="137">
        <f t="shared" si="228"/>
        <v>44.127357350990181</v>
      </c>
      <c r="AN220" s="137">
        <f t="shared" si="228"/>
        <v>46.678268501824761</v>
      </c>
      <c r="AO220" s="137">
        <f t="shared" si="228"/>
        <v>48.654234380363761</v>
      </c>
      <c r="AP220" s="137">
        <f t="shared" si="228"/>
        <v>50.603367757152576</v>
      </c>
      <c r="AQ220" s="137">
        <f t="shared" si="228"/>
        <v>52.527117217885312</v>
      </c>
      <c r="AR220" s="137">
        <f t="shared" si="228"/>
        <v>54.426807216127301</v>
      </c>
      <c r="AS220" s="137">
        <f t="shared" si="228"/>
        <v>56.303652390881176</v>
      </c>
      <c r="AT220" s="137">
        <f t="shared" si="228"/>
        <v>58.409117228218342</v>
      </c>
      <c r="AU220" s="137">
        <f t="shared" si="228"/>
        <v>60.484710126287496</v>
      </c>
      <c r="AV220" s="137">
        <f t="shared" si="228"/>
        <v>62.532067508915603</v>
      </c>
      <c r="AW220" s="137">
        <f t="shared" si="228"/>
        <v>64.552683576598085</v>
      </c>
      <c r="AX220" s="137">
        <f t="shared" si="228"/>
        <v>66.547926936434479</v>
      </c>
      <c r="AY220" s="137">
        <f t="shared" ref="AY220:BR225" si="229">AY186+AY197+AY208</f>
        <v>68.44500346372439</v>
      </c>
      <c r="AZ220" s="137">
        <f t="shared" si="229"/>
        <v>70.321560841141931</v>
      </c>
      <c r="BA220" s="137">
        <f t="shared" si="229"/>
        <v>72.178505001275852</v>
      </c>
      <c r="BB220" s="137">
        <f t="shared" si="229"/>
        <v>74.016677999005267</v>
      </c>
      <c r="BC220" s="137">
        <f t="shared" si="229"/>
        <v>75.836864108974524</v>
      </c>
      <c r="BD220" s="137">
        <f t="shared" si="229"/>
        <v>77.639795196880215</v>
      </c>
      <c r="BE220" s="137">
        <f t="shared" si="229"/>
        <v>79.426155467350242</v>
      </c>
      <c r="BF220" s="137">
        <f t="shared" si="229"/>
        <v>81.196585674455491</v>
      </c>
      <c r="BG220" s="137">
        <f t="shared" si="229"/>
        <v>82.951686867224254</v>
      </c>
      <c r="BH220" s="137">
        <f t="shared" si="229"/>
        <v>84.692023731299003</v>
      </c>
      <c r="BI220" s="137">
        <f t="shared" si="229"/>
        <v>85.749658436941274</v>
      </c>
      <c r="BJ220" s="137">
        <f t="shared" si="229"/>
        <v>86.805200929838236</v>
      </c>
      <c r="BK220" s="137">
        <f t="shared" si="229"/>
        <v>87.858679880313176</v>
      </c>
      <c r="BL220" s="137">
        <f t="shared" si="229"/>
        <v>88.910123319079503</v>
      </c>
      <c r="BM220" s="137">
        <f t="shared" si="229"/>
        <v>89.959558656918844</v>
      </c>
      <c r="BN220" s="137">
        <f t="shared" si="229"/>
        <v>91.007012703590348</v>
      </c>
      <c r="BO220" s="137">
        <f t="shared" si="229"/>
        <v>92.052511686007364</v>
      </c>
      <c r="BP220" s="137">
        <f t="shared" si="229"/>
        <v>93.096081265715782</v>
      </c>
      <c r="BQ220" s="137">
        <f t="shared" si="229"/>
        <v>94.137746555706258</v>
      </c>
      <c r="BR220" s="137">
        <f t="shared" si="229"/>
        <v>95.177532136591651</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0.69939782867366318</v>
      </c>
      <c r="V221" s="137">
        <f t="shared" si="228"/>
        <v>0.87209671475430695</v>
      </c>
      <c r="W221" s="137">
        <f t="shared" si="228"/>
        <v>0.97261693784904901</v>
      </c>
      <c r="X221" s="137">
        <f t="shared" si="228"/>
        <v>1.1072542640477674</v>
      </c>
      <c r="Y221" s="137">
        <f t="shared" si="228"/>
        <v>1.2463631390266239</v>
      </c>
      <c r="Z221" s="137">
        <f t="shared" si="228"/>
        <v>1.3986120699154037</v>
      </c>
      <c r="AA221" s="137">
        <f t="shared" si="228"/>
        <v>1.5598951521376858</v>
      </c>
      <c r="AB221" s="137">
        <f t="shared" si="228"/>
        <v>1.7303912576226388</v>
      </c>
      <c r="AC221" s="137">
        <f t="shared" si="228"/>
        <v>1.9192356285705403</v>
      </c>
      <c r="AD221" s="137">
        <f t="shared" si="228"/>
        <v>2.1276082936042018</v>
      </c>
      <c r="AE221" s="137">
        <f t="shared" si="228"/>
        <v>2.3223161343457992</v>
      </c>
      <c r="AF221" s="137">
        <f t="shared" si="228"/>
        <v>2.5212827166083338</v>
      </c>
      <c r="AG221" s="137">
        <f t="shared" si="228"/>
        <v>2.7254429988800486</v>
      </c>
      <c r="AH221" s="137">
        <f t="shared" si="228"/>
        <v>2.9450744098301995</v>
      </c>
      <c r="AI221" s="137">
        <f t="shared" si="228"/>
        <v>3.1702923246173627</v>
      </c>
      <c r="AJ221" s="137">
        <f t="shared" si="228"/>
        <v>3.4012897899694421</v>
      </c>
      <c r="AK221" s="137">
        <f t="shared" si="228"/>
        <v>3.6388003653644692</v>
      </c>
      <c r="AL221" s="137">
        <f t="shared" si="228"/>
        <v>3.8804036980518131</v>
      </c>
      <c r="AM221" s="137">
        <f t="shared" si="228"/>
        <v>4.1212063813455053</v>
      </c>
      <c r="AN221" s="137">
        <f t="shared" si="228"/>
        <v>4.3594447881788341</v>
      </c>
      <c r="AO221" s="137">
        <f t="shared" si="228"/>
        <v>4.5439870693579083</v>
      </c>
      <c r="AP221" s="137">
        <f t="shared" si="228"/>
        <v>4.7260233704811005</v>
      </c>
      <c r="AQ221" s="137">
        <f t="shared" si="228"/>
        <v>4.9056889799718499</v>
      </c>
      <c r="AR221" s="137">
        <f t="shared" si="228"/>
        <v>5.0831075931251579</v>
      </c>
      <c r="AS221" s="137">
        <f t="shared" si="228"/>
        <v>5.2583926492745636</v>
      </c>
      <c r="AT221" s="137">
        <f t="shared" si="228"/>
        <v>5.4550292856884548</v>
      </c>
      <c r="AU221" s="137">
        <f t="shared" si="228"/>
        <v>5.6488760784741565</v>
      </c>
      <c r="AV221" s="137">
        <f t="shared" si="228"/>
        <v>5.8400858589073925</v>
      </c>
      <c r="AW221" s="137">
        <f t="shared" si="228"/>
        <v>6.0287981755355142</v>
      </c>
      <c r="AX221" s="137">
        <f t="shared" si="228"/>
        <v>6.2151408473046512</v>
      </c>
      <c r="AY221" s="137">
        <f t="shared" si="229"/>
        <v>6.392315379375118</v>
      </c>
      <c r="AZ221" s="137">
        <f t="shared" si="229"/>
        <v>6.5675735571368232</v>
      </c>
      <c r="BA221" s="137">
        <f t="shared" si="229"/>
        <v>6.7409999887646057</v>
      </c>
      <c r="BB221" s="137">
        <f t="shared" si="229"/>
        <v>6.9126733166732723</v>
      </c>
      <c r="BC221" s="137">
        <f t="shared" si="229"/>
        <v>7.0826667869818536</v>
      </c>
      <c r="BD221" s="137">
        <f t="shared" si="229"/>
        <v>7.2510487511566568</v>
      </c>
      <c r="BE221" s="137">
        <f t="shared" si="229"/>
        <v>7.417883109432089</v>
      </c>
      <c r="BF221" s="137">
        <f t="shared" si="229"/>
        <v>7.5832297040449061</v>
      </c>
      <c r="BG221" s="137">
        <f t="shared" si="229"/>
        <v>7.7471446690407273</v>
      </c>
      <c r="BH221" s="137">
        <f t="shared" si="229"/>
        <v>7.9096807423629318</v>
      </c>
      <c r="BI221" s="137">
        <f t="shared" si="229"/>
        <v>8.0084569020897884</v>
      </c>
      <c r="BJ221" s="137">
        <f t="shared" si="229"/>
        <v>8.1070376628388949</v>
      </c>
      <c r="BK221" s="137">
        <f t="shared" si="229"/>
        <v>8.2054257022308139</v>
      </c>
      <c r="BL221" s="137">
        <f t="shared" si="229"/>
        <v>8.3036236381507251</v>
      </c>
      <c r="BM221" s="137">
        <f t="shared" si="229"/>
        <v>8.401634030586246</v>
      </c>
      <c r="BN221" s="137">
        <f t="shared" si="229"/>
        <v>8.4994593833934182</v>
      </c>
      <c r="BO221" s="137">
        <f t="shared" si="229"/>
        <v>8.597102145994306</v>
      </c>
      <c r="BP221" s="137">
        <f t="shared" si="229"/>
        <v>8.6945647150093492</v>
      </c>
      <c r="BQ221" s="137">
        <f t="shared" si="229"/>
        <v>8.7918494358275225</v>
      </c>
      <c r="BR221" s="137">
        <f t="shared" si="229"/>
        <v>8.8889586041171995</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0.5227001946989317</v>
      </c>
      <c r="V222" s="137">
        <f t="shared" si="228"/>
        <v>0.65176799799741847</v>
      </c>
      <c r="W222" s="137">
        <f t="shared" si="228"/>
        <v>0.72689253803558551</v>
      </c>
      <c r="X222" s="137">
        <f t="shared" si="228"/>
        <v>0.82751475007658182</v>
      </c>
      <c r="Y222" s="137">
        <f t="shared" si="228"/>
        <v>0.93147880751966672</v>
      </c>
      <c r="Z222" s="137">
        <f t="shared" si="228"/>
        <v>1.0452631839584465</v>
      </c>
      <c r="AA222" s="137">
        <f t="shared" si="228"/>
        <v>1.1657993009193788</v>
      </c>
      <c r="AB222" s="137">
        <f t="shared" si="228"/>
        <v>1.2932208396756519</v>
      </c>
      <c r="AC222" s="137">
        <f t="shared" si="228"/>
        <v>1.4343550917642762</v>
      </c>
      <c r="AD222" s="137">
        <f t="shared" si="228"/>
        <v>1.5900839603962806</v>
      </c>
      <c r="AE222" s="137">
        <f t="shared" si="228"/>
        <v>1.7356003204599733</v>
      </c>
      <c r="AF222" s="137">
        <f t="shared" si="228"/>
        <v>1.8842994828300266</v>
      </c>
      <c r="AG222" s="137">
        <f t="shared" si="228"/>
        <v>2.0368801957206966</v>
      </c>
      <c r="AH222" s="137">
        <f t="shared" si="228"/>
        <v>2.2010233722635153</v>
      </c>
      <c r="AI222" s="137">
        <f t="shared" si="228"/>
        <v>2.3693416642035747</v>
      </c>
      <c r="AJ222" s="137">
        <f t="shared" si="228"/>
        <v>2.5419793464558449</v>
      </c>
      <c r="AK222" s="137">
        <f t="shared" si="228"/>
        <v>2.7194846501790031</v>
      </c>
      <c r="AL222" s="137">
        <f t="shared" si="228"/>
        <v>2.9000487066546636</v>
      </c>
      <c r="AM222" s="137">
        <f t="shared" si="228"/>
        <v>3.0800143918217637</v>
      </c>
      <c r="AN222" s="137">
        <f t="shared" si="228"/>
        <v>3.258063645810295</v>
      </c>
      <c r="AO222" s="137">
        <f t="shared" si="228"/>
        <v>3.3959826989555046</v>
      </c>
      <c r="AP222" s="137">
        <f t="shared" si="228"/>
        <v>3.532028889175753</v>
      </c>
      <c r="AQ222" s="137">
        <f t="shared" si="228"/>
        <v>3.6663033252854702</v>
      </c>
      <c r="AR222" s="137">
        <f t="shared" si="228"/>
        <v>3.7988984518878994</v>
      </c>
      <c r="AS222" s="137">
        <f t="shared" si="228"/>
        <v>3.9298990487168295</v>
      </c>
      <c r="AT222" s="137">
        <f t="shared" si="228"/>
        <v>4.0768569086424167</v>
      </c>
      <c r="AU222" s="137">
        <f t="shared" si="228"/>
        <v>4.2217297580806257</v>
      </c>
      <c r="AV222" s="137">
        <f t="shared" si="228"/>
        <v>4.3646318166276599</v>
      </c>
      <c r="AW222" s="137">
        <f t="shared" si="228"/>
        <v>4.5056673769333955</v>
      </c>
      <c r="AX222" s="137">
        <f t="shared" si="228"/>
        <v>4.6449319654425691</v>
      </c>
      <c r="AY222" s="137">
        <f t="shared" si="229"/>
        <v>4.7773446762234268</v>
      </c>
      <c r="AZ222" s="137">
        <f t="shared" si="229"/>
        <v>4.9083251852884144</v>
      </c>
      <c r="BA222" s="137">
        <f t="shared" si="229"/>
        <v>5.0379367251893763</v>
      </c>
      <c r="BB222" s="137">
        <f t="shared" si="229"/>
        <v>5.1662380699228079</v>
      </c>
      <c r="BC222" s="137">
        <f t="shared" si="229"/>
        <v>5.2932839605232243</v>
      </c>
      <c r="BD222" s="137">
        <f t="shared" si="229"/>
        <v>5.419125479969841</v>
      </c>
      <c r="BE222" s="137">
        <f t="shared" si="229"/>
        <v>5.5438103845804454</v>
      </c>
      <c r="BF222" s="137">
        <f t="shared" si="229"/>
        <v>5.6673833978979502</v>
      </c>
      <c r="BG222" s="137">
        <f t="shared" si="229"/>
        <v>5.7898864721209069</v>
      </c>
      <c r="BH222" s="137">
        <f t="shared" si="229"/>
        <v>5.9113590213454721</v>
      </c>
      <c r="BI222" s="137">
        <f t="shared" si="229"/>
        <v>5.9851801225901706</v>
      </c>
      <c r="BJ222" s="137">
        <f t="shared" si="229"/>
        <v>6.0588551909483961</v>
      </c>
      <c r="BK222" s="137">
        <f t="shared" si="229"/>
        <v>6.1323862275598895</v>
      </c>
      <c r="BL222" s="137">
        <f t="shared" si="229"/>
        <v>6.2057751889207076</v>
      </c>
      <c r="BM222" s="137">
        <f t="shared" si="229"/>
        <v>6.2790239882567285</v>
      </c>
      <c r="BN222" s="137">
        <f t="shared" si="229"/>
        <v>6.3521344968434779</v>
      </c>
      <c r="BO222" s="137">
        <f t="shared" si="229"/>
        <v>6.4251085452748455</v>
      </c>
      <c r="BP222" s="137">
        <f t="shared" si="229"/>
        <v>6.4979479246830305</v>
      </c>
      <c r="BQ222" s="137">
        <f t="shared" si="229"/>
        <v>6.5706543879120112</v>
      </c>
      <c r="BR222" s="137">
        <f t="shared" si="229"/>
        <v>6.6432296506467043</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6.5169192075371498</v>
      </c>
      <c r="V223" s="137">
        <f t="shared" si="228"/>
        <v>8.1261102025300112</v>
      </c>
      <c r="W223" s="137">
        <f t="shared" si="228"/>
        <v>9.0627476151372814</v>
      </c>
      <c r="X223" s="137">
        <f t="shared" si="228"/>
        <v>10.317284791524878</v>
      </c>
      <c r="Y223" s="137">
        <f t="shared" si="228"/>
        <v>11.613487413440069</v>
      </c>
      <c r="Z223" s="137">
        <f t="shared" si="228"/>
        <v>13.032127765695208</v>
      </c>
      <c r="AA223" s="137">
        <f t="shared" si="228"/>
        <v>14.534947438982483</v>
      </c>
      <c r="AB223" s="137">
        <f t="shared" si="228"/>
        <v>16.123613144096655</v>
      </c>
      <c r="AC223" s="137">
        <f t="shared" si="228"/>
        <v>17.883246156683381</v>
      </c>
      <c r="AD223" s="137">
        <f t="shared" si="228"/>
        <v>19.824841865750397</v>
      </c>
      <c r="AE223" s="137">
        <f t="shared" si="228"/>
        <v>21.639110105034657</v>
      </c>
      <c r="AF223" s="137">
        <f t="shared" si="228"/>
        <v>23.493060873031315</v>
      </c>
      <c r="AG223" s="137">
        <f t="shared" si="228"/>
        <v>25.395406019678244</v>
      </c>
      <c r="AH223" s="137">
        <f t="shared" si="228"/>
        <v>27.441909600213911</v>
      </c>
      <c r="AI223" s="137">
        <f t="shared" si="228"/>
        <v>29.540467666288155</v>
      </c>
      <c r="AJ223" s="137">
        <f t="shared" si="228"/>
        <v>31.692879008056522</v>
      </c>
      <c r="AK223" s="137">
        <f t="shared" si="228"/>
        <v>33.905978859567888</v>
      </c>
      <c r="AL223" s="137">
        <f t="shared" si="228"/>
        <v>36.157214615305122</v>
      </c>
      <c r="AM223" s="137">
        <f t="shared" si="228"/>
        <v>38.400989999851504</v>
      </c>
      <c r="AN223" s="137">
        <f t="shared" si="228"/>
        <v>40.620871712108865</v>
      </c>
      <c r="AO223" s="137">
        <f t="shared" si="228"/>
        <v>42.340418281333037</v>
      </c>
      <c r="AP223" s="137">
        <f t="shared" si="228"/>
        <v>44.036614378350485</v>
      </c>
      <c r="AQ223" s="137">
        <f t="shared" si="228"/>
        <v>45.710720607196748</v>
      </c>
      <c r="AR223" s="137">
        <f t="shared" si="228"/>
        <v>47.36388954829291</v>
      </c>
      <c r="AS223" s="137">
        <f t="shared" si="228"/>
        <v>48.997178218034108</v>
      </c>
      <c r="AT223" s="137">
        <f t="shared" si="228"/>
        <v>50.829418783008919</v>
      </c>
      <c r="AU223" s="137">
        <f t="shared" si="228"/>
        <v>52.635663863323657</v>
      </c>
      <c r="AV223" s="137">
        <f t="shared" si="228"/>
        <v>54.417337525561663</v>
      </c>
      <c r="AW223" s="137">
        <f t="shared" si="228"/>
        <v>56.175740069168171</v>
      </c>
      <c r="AX223" s="137">
        <f t="shared" si="228"/>
        <v>57.912062498334173</v>
      </c>
      <c r="AY223" s="137">
        <f t="shared" si="229"/>
        <v>59.562957116245812</v>
      </c>
      <c r="AZ223" s="137">
        <f t="shared" si="229"/>
        <v>61.19599533585135</v>
      </c>
      <c r="BA223" s="137">
        <f t="shared" si="229"/>
        <v>62.811965527684855</v>
      </c>
      <c r="BB223" s="137">
        <f t="shared" si="229"/>
        <v>64.4116004739235</v>
      </c>
      <c r="BC223" s="137">
        <f t="shared" si="229"/>
        <v>65.995582674598595</v>
      </c>
      <c r="BD223" s="137">
        <f t="shared" si="229"/>
        <v>67.564549021855598</v>
      </c>
      <c r="BE223" s="137">
        <f t="shared" si="229"/>
        <v>69.119094931705149</v>
      </c>
      <c r="BF223" s="137">
        <f t="shared" si="229"/>
        <v>70.659778008140478</v>
      </c>
      <c r="BG223" s="137">
        <f t="shared" si="229"/>
        <v>72.187121302599678</v>
      </c>
      <c r="BH223" s="137">
        <f t="shared" si="229"/>
        <v>73.701616221978938</v>
      </c>
      <c r="BI223" s="137">
        <f t="shared" si="229"/>
        <v>74.622002626082377</v>
      </c>
      <c r="BJ223" s="137">
        <f t="shared" si="229"/>
        <v>75.540568322000809</v>
      </c>
      <c r="BK223" s="137">
        <f t="shared" si="229"/>
        <v>76.457338259535604</v>
      </c>
      <c r="BL223" s="137">
        <f t="shared" si="229"/>
        <v>77.372336831879721</v>
      </c>
      <c r="BM223" s="137">
        <f t="shared" si="229"/>
        <v>78.285587892742427</v>
      </c>
      <c r="BN223" s="137">
        <f t="shared" si="229"/>
        <v>79.197114772804596</v>
      </c>
      <c r="BO223" s="137">
        <f t="shared" si="229"/>
        <v>80.106940295536702</v>
      </c>
      <c r="BP223" s="137">
        <f t="shared" si="229"/>
        <v>81.015086792408965</v>
      </c>
      <c r="BQ223" s="137">
        <f t="shared" si="229"/>
        <v>81.921576117521909</v>
      </c>
      <c r="BR223" s="137">
        <f t="shared" si="229"/>
        <v>82.826429661684415</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1.5853327814975506</v>
      </c>
      <c r="V224" s="137">
        <f t="shared" si="228"/>
        <v>1.9767912536391661</v>
      </c>
      <c r="W224" s="137">
        <f t="shared" si="228"/>
        <v>2.2046415533430528</v>
      </c>
      <c r="X224" s="137">
        <f t="shared" si="228"/>
        <v>2.5098254673977816</v>
      </c>
      <c r="Y224" s="137">
        <f t="shared" si="228"/>
        <v>2.8251450904504378</v>
      </c>
      <c r="Z224" s="137">
        <f t="shared" si="228"/>
        <v>3.1702494233358607</v>
      </c>
      <c r="AA224" s="137">
        <f t="shared" si="228"/>
        <v>3.5358315668103888</v>
      </c>
      <c r="AB224" s="137">
        <f t="shared" si="228"/>
        <v>3.9222969718510976</v>
      </c>
      <c r="AC224" s="137">
        <f t="shared" si="228"/>
        <v>4.3503525928311317</v>
      </c>
      <c r="AD224" s="137">
        <f t="shared" si="228"/>
        <v>4.8226732136605213</v>
      </c>
      <c r="AE224" s="137">
        <f t="shared" si="228"/>
        <v>5.2640196263704846</v>
      </c>
      <c r="AF224" s="137">
        <f t="shared" si="228"/>
        <v>5.7150193755139771</v>
      </c>
      <c r="AG224" s="137">
        <f t="shared" si="228"/>
        <v>6.1777917418207675</v>
      </c>
      <c r="AH224" s="137">
        <f t="shared" si="228"/>
        <v>6.6756326863460593</v>
      </c>
      <c r="AI224" s="137">
        <f t="shared" si="228"/>
        <v>7.1861366208088118</v>
      </c>
      <c r="AJ224" s="137">
        <f t="shared" si="228"/>
        <v>7.7097411263589244</v>
      </c>
      <c r="AK224" s="137">
        <f t="shared" si="228"/>
        <v>8.2481089703657311</v>
      </c>
      <c r="AL224" s="137">
        <f t="shared" si="228"/>
        <v>8.7957539125221391</v>
      </c>
      <c r="AM224" s="137">
        <f t="shared" si="228"/>
        <v>9.3415840138566217</v>
      </c>
      <c r="AN224" s="137">
        <f t="shared" si="228"/>
        <v>9.8816016414218524</v>
      </c>
      <c r="AO224" s="137">
        <f t="shared" si="228"/>
        <v>10.299905668016182</v>
      </c>
      <c r="AP224" s="137">
        <f t="shared" si="228"/>
        <v>10.71252936194505</v>
      </c>
      <c r="AQ224" s="137">
        <f t="shared" si="228"/>
        <v>11.119779382971814</v>
      </c>
      <c r="AR224" s="137">
        <f t="shared" si="228"/>
        <v>11.521936112587584</v>
      </c>
      <c r="AS224" s="137">
        <f t="shared" si="228"/>
        <v>11.919256684982372</v>
      </c>
      <c r="AT224" s="137">
        <f t="shared" si="228"/>
        <v>12.364975120141843</v>
      </c>
      <c r="AU224" s="137">
        <f t="shared" si="228"/>
        <v>12.80436978594188</v>
      </c>
      <c r="AV224" s="137">
        <f t="shared" si="228"/>
        <v>13.237787106722838</v>
      </c>
      <c r="AW224" s="137">
        <f t="shared" si="228"/>
        <v>13.665543398717988</v>
      </c>
      <c r="AX224" s="137">
        <f t="shared" si="228"/>
        <v>14.087928390543993</v>
      </c>
      <c r="AY224" s="137">
        <f t="shared" si="229"/>
        <v>14.489531858873974</v>
      </c>
      <c r="AZ224" s="137">
        <f t="shared" si="229"/>
        <v>14.886791505730553</v>
      </c>
      <c r="BA224" s="137">
        <f t="shared" si="229"/>
        <v>15.279899113397937</v>
      </c>
      <c r="BB224" s="137">
        <f t="shared" si="229"/>
        <v>15.669032941506195</v>
      </c>
      <c r="BC224" s="137">
        <f t="shared" si="229"/>
        <v>16.054359017842174</v>
      </c>
      <c r="BD224" s="137">
        <f t="shared" si="229"/>
        <v>16.43603227542933</v>
      </c>
      <c r="BE224" s="137">
        <f t="shared" si="229"/>
        <v>16.814197557634632</v>
      </c>
      <c r="BF224" s="137">
        <f t="shared" si="229"/>
        <v>17.188990509516948</v>
      </c>
      <c r="BG224" s="137">
        <f t="shared" si="229"/>
        <v>17.560538370737358</v>
      </c>
      <c r="BH224" s="137">
        <f t="shared" si="229"/>
        <v>17.928960682974491</v>
      </c>
      <c r="BI224" s="137">
        <f t="shared" si="229"/>
        <v>18.152857694983215</v>
      </c>
      <c r="BJ224" s="137">
        <f t="shared" si="229"/>
        <v>18.37631179397134</v>
      </c>
      <c r="BK224" s="137">
        <f t="shared" si="229"/>
        <v>18.599329049330965</v>
      </c>
      <c r="BL224" s="137">
        <f t="shared" si="229"/>
        <v>18.821915395051334</v>
      </c>
      <c r="BM224" s="137">
        <f t="shared" si="229"/>
        <v>19.04407663388465</v>
      </c>
      <c r="BN224" s="137">
        <f t="shared" si="229"/>
        <v>19.265818441349047</v>
      </c>
      <c r="BO224" s="137">
        <f t="shared" si="229"/>
        <v>19.487146369576571</v>
      </c>
      <c r="BP224" s="137">
        <f t="shared" si="229"/>
        <v>19.708065851013238</v>
      </c>
      <c r="BQ224" s="137">
        <f t="shared" si="229"/>
        <v>19.928582201978134</v>
      </c>
      <c r="BR224" s="137">
        <f t="shared" si="229"/>
        <v>20.148700626088107</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0.8393149927202127</v>
      </c>
      <c r="V225" s="137">
        <f t="shared" si="228"/>
        <v>1.0465629399842826</v>
      </c>
      <c r="W225" s="137">
        <f t="shared" si="228"/>
        <v>1.1671926114761044</v>
      </c>
      <c r="X225" s="137">
        <f t="shared" si="228"/>
        <v>1.3287646407639924</v>
      </c>
      <c r="Y225" s="137">
        <f t="shared" si="228"/>
        <v>1.4957027689700979</v>
      </c>
      <c r="Z225" s="137">
        <f t="shared" si="228"/>
        <v>1.6784096706528031</v>
      </c>
      <c r="AA225" s="137">
        <f t="shared" si="228"/>
        <v>1.8719580395946949</v>
      </c>
      <c r="AB225" s="137">
        <f t="shared" si="228"/>
        <v>2.0765625317265939</v>
      </c>
      <c r="AC225" s="137">
        <f t="shared" si="228"/>
        <v>2.3031859287822725</v>
      </c>
      <c r="AD225" s="137">
        <f t="shared" si="228"/>
        <v>2.5532443285452238</v>
      </c>
      <c r="AE225" s="137">
        <f t="shared" si="228"/>
        <v>2.7869042045624455</v>
      </c>
      <c r="AF225" s="137">
        <f t="shared" si="228"/>
        <v>3.0256747993467257</v>
      </c>
      <c r="AG225" s="137">
        <f t="shared" si="228"/>
        <v>3.2706781133455665</v>
      </c>
      <c r="AH225" s="137">
        <f t="shared" si="228"/>
        <v>3.5342476134573095</v>
      </c>
      <c r="AI225" s="137">
        <f t="shared" si="228"/>
        <v>3.8045212184934059</v>
      </c>
      <c r="AJ225" s="137">
        <f t="shared" si="228"/>
        <v>4.0817305949051708</v>
      </c>
      <c r="AK225" s="137">
        <f t="shared" si="228"/>
        <v>4.3667560535010175</v>
      </c>
      <c r="AL225" s="137">
        <f t="shared" si="228"/>
        <v>4.6566930408665801</v>
      </c>
      <c r="AM225" s="137">
        <f t="shared" si="228"/>
        <v>4.945669205918354</v>
      </c>
      <c r="AN225" s="137">
        <f t="shared" si="228"/>
        <v>5.2315681013670119</v>
      </c>
      <c r="AO225" s="137">
        <f t="shared" si="228"/>
        <v>5.453028759427843</v>
      </c>
      <c r="AP225" s="137">
        <f t="shared" si="228"/>
        <v>5.6714821067048415</v>
      </c>
      <c r="AQ225" s="137">
        <f t="shared" si="228"/>
        <v>5.8870904965789856</v>
      </c>
      <c r="AR225" s="137">
        <f t="shared" si="228"/>
        <v>6.100002370053903</v>
      </c>
      <c r="AS225" s="137">
        <f t="shared" si="228"/>
        <v>6.3103538604281262</v>
      </c>
      <c r="AT225" s="137">
        <f t="shared" si="228"/>
        <v>6.5463283949405273</v>
      </c>
      <c r="AU225" s="137">
        <f t="shared" si="228"/>
        <v>6.7789549671223561</v>
      </c>
      <c r="AV225" s="137">
        <f t="shared" si="228"/>
        <v>7.0084169827204015</v>
      </c>
      <c r="AW225" s="137">
        <f t="shared" si="228"/>
        <v>7.2348819074933521</v>
      </c>
      <c r="AX225" s="137">
        <f t="shared" si="228"/>
        <v>7.4585031310478707</v>
      </c>
      <c r="AY225" s="137">
        <f t="shared" si="229"/>
        <v>7.6711220941020386</v>
      </c>
      <c r="AZ225" s="137">
        <f t="shared" si="229"/>
        <v>7.8814413289660896</v>
      </c>
      <c r="BA225" s="137">
        <f t="shared" si="229"/>
        <v>8.0895623699982053</v>
      </c>
      <c r="BB225" s="137">
        <f t="shared" si="229"/>
        <v>8.2955795923238256</v>
      </c>
      <c r="BC225" s="137">
        <f t="shared" si="229"/>
        <v>8.4995808952233567</v>
      </c>
      <c r="BD225" s="137">
        <f t="shared" si="229"/>
        <v>8.701648304130817</v>
      </c>
      <c r="BE225" s="137">
        <f t="shared" si="229"/>
        <v>8.9018585027626465</v>
      </c>
      <c r="BF225" s="137">
        <f t="shared" si="229"/>
        <v>9.1002833050199641</v>
      </c>
      <c r="BG225" s="137">
        <f t="shared" si="229"/>
        <v>9.2969900747751701</v>
      </c>
      <c r="BH225" s="137">
        <f t="shared" si="229"/>
        <v>9.4920421003954143</v>
      </c>
      <c r="BI225" s="137">
        <f t="shared" si="229"/>
        <v>9.6105788020882059</v>
      </c>
      <c r="BJ225" s="137">
        <f t="shared" si="229"/>
        <v>9.7288810145034184</v>
      </c>
      <c r="BK225" s="137">
        <f t="shared" si="229"/>
        <v>9.8469519509296664</v>
      </c>
      <c r="BL225" s="137">
        <f t="shared" si="229"/>
        <v>9.964794752969901</v>
      </c>
      <c r="BM225" s="137">
        <f t="shared" si="229"/>
        <v>10.082412492746883</v>
      </c>
      <c r="BN225" s="137">
        <f t="shared" si="229"/>
        <v>10.199808175022461</v>
      </c>
      <c r="BO225" s="137">
        <f t="shared" si="229"/>
        <v>10.316984739234794</v>
      </c>
      <c r="BP225" s="137">
        <f t="shared" si="229"/>
        <v>10.433945061457248</v>
      </c>
      <c r="BQ225" s="137">
        <f t="shared" si="229"/>
        <v>10.55069195628267</v>
      </c>
      <c r="BR225" s="137">
        <f t="shared" si="229"/>
        <v>10.66722817863652</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1.1779553125805533</v>
      </c>
      <c r="V228" s="137">
        <f t="shared" si="232"/>
        <v>1.4688220582226228</v>
      </c>
      <c r="W228" s="137">
        <f t="shared" si="232"/>
        <v>1.6381224563104797</v>
      </c>
      <c r="X228" s="137">
        <f t="shared" si="232"/>
        <v>1.8648843179653605</v>
      </c>
      <c r="Y228" s="137">
        <f t="shared" si="232"/>
        <v>2.0991773506148887</v>
      </c>
      <c r="Z228" s="137">
        <f t="shared" si="232"/>
        <v>2.3556014194674506</v>
      </c>
      <c r="AA228" s="137">
        <f t="shared" si="232"/>
        <v>2.6272411869133823</v>
      </c>
      <c r="AB228" s="137">
        <f t="shared" si="232"/>
        <v>2.9143979165977751</v>
      </c>
      <c r="AC228" s="137">
        <f t="shared" si="232"/>
        <v>3.2324575686142363</v>
      </c>
      <c r="AD228" s="137">
        <f t="shared" si="232"/>
        <v>3.5834075969242285</v>
      </c>
      <c r="AE228" s="137">
        <f t="shared" si="232"/>
        <v>3.9113427519955639</v>
      </c>
      <c r="AF228" s="137">
        <f t="shared" si="232"/>
        <v>4.2464506591027593</v>
      </c>
      <c r="AG228" s="137">
        <f t="shared" si="232"/>
        <v>4.5903060147534624</v>
      </c>
      <c r="AH228" s="137">
        <f t="shared" si="232"/>
        <v>4.9602184976516739</v>
      </c>
      <c r="AI228" s="137">
        <f t="shared" si="232"/>
        <v>5.3395400058624745</v>
      </c>
      <c r="AJ228" s="137">
        <f t="shared" si="232"/>
        <v>5.7285956768246553</v>
      </c>
      <c r="AK228" s="137">
        <f t="shared" si="230"/>
        <v>6.1286210023410419</v>
      </c>
      <c r="AL228" s="137">
        <f t="shared" si="230"/>
        <v>6.53553952225686</v>
      </c>
      <c r="AM228" s="137">
        <f t="shared" si="230"/>
        <v>6.9411095547051733</v>
      </c>
      <c r="AN228" s="137">
        <f t="shared" si="230"/>
        <v>7.3423607246183558</v>
      </c>
      <c r="AO228" s="137">
        <f t="shared" si="230"/>
        <v>7.6531746156521168</v>
      </c>
      <c r="AP228" s="137">
        <f t="shared" si="230"/>
        <v>7.9597678294131935</v>
      </c>
      <c r="AQ228" s="137">
        <f t="shared" si="230"/>
        <v>8.2623682243686662</v>
      </c>
      <c r="AR228" s="137">
        <f t="shared" si="230"/>
        <v>8.5611841333498884</v>
      </c>
      <c r="AS228" s="137">
        <f t="shared" si="230"/>
        <v>8.8564066156654793</v>
      </c>
      <c r="AT228" s="137">
        <f t="shared" si="230"/>
        <v>9.1875903297341583</v>
      </c>
      <c r="AU228" s="137">
        <f t="shared" si="232"/>
        <v>9.5140752715328034</v>
      </c>
      <c r="AV228" s="137">
        <f t="shared" si="232"/>
        <v>9.8361188459399891</v>
      </c>
      <c r="AW228" s="137">
        <f t="shared" si="232"/>
        <v>10.153956086503115</v>
      </c>
      <c r="AX228" s="137">
        <f t="shared" si="232"/>
        <v>10.467802271280632</v>
      </c>
      <c r="AY228" s="137">
        <f t="shared" ref="AY228:BR228" si="234">AY194+AY205+AY216</f>
        <v>10.766207088610658</v>
      </c>
      <c r="AZ228" s="137">
        <f t="shared" si="234"/>
        <v>11.061384301212378</v>
      </c>
      <c r="BA228" s="137">
        <f t="shared" si="234"/>
        <v>11.353476409741292</v>
      </c>
      <c r="BB228" s="137">
        <f t="shared" si="234"/>
        <v>11.642615867068308</v>
      </c>
      <c r="BC228" s="137">
        <f t="shared" si="234"/>
        <v>11.928926037395463</v>
      </c>
      <c r="BD228" s="137">
        <f t="shared" si="234"/>
        <v>12.21252204114429</v>
      </c>
      <c r="BE228" s="137">
        <f t="shared" si="234"/>
        <v>12.49351150178388</v>
      </c>
      <c r="BF228" s="137">
        <f t="shared" si="234"/>
        <v>12.771995208132573</v>
      </c>
      <c r="BG228" s="137">
        <f t="shared" si="234"/>
        <v>13.048067703516852</v>
      </c>
      <c r="BH228" s="137">
        <f t="shared" si="234"/>
        <v>13.3218178114046</v>
      </c>
      <c r="BI228" s="137">
        <f t="shared" si="234"/>
        <v>13.488180784431281</v>
      </c>
      <c r="BJ228" s="137">
        <f t="shared" si="234"/>
        <v>13.654214658260798</v>
      </c>
      <c r="BK228" s="137">
        <f t="shared" si="234"/>
        <v>13.819923942654608</v>
      </c>
      <c r="BL228" s="137">
        <f t="shared" si="234"/>
        <v>13.985313046765308</v>
      </c>
      <c r="BM228" s="137">
        <f t="shared" si="234"/>
        <v>14.150386282231977</v>
      </c>
      <c r="BN228" s="137">
        <f t="shared" si="234"/>
        <v>14.315147866154543</v>
      </c>
      <c r="BO228" s="137">
        <f t="shared" si="234"/>
        <v>14.479601923952918</v>
      </c>
      <c r="BP228" s="137">
        <f t="shared" si="234"/>
        <v>14.643752492116304</v>
      </c>
      <c r="BQ228" s="137">
        <f t="shared" si="234"/>
        <v>14.807603520847699</v>
      </c>
      <c r="BR228" s="137">
        <f t="shared" si="234"/>
        <v>14.97115887660857</v>
      </c>
    </row>
    <row r="229" spans="1:70" ht="1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125.22862793988226</v>
      </c>
      <c r="V233" s="77">
        <f t="shared" si="236"/>
        <v>124.42660162316926</v>
      </c>
      <c r="W233" s="77">
        <f t="shared" si="236"/>
        <v>123.42308358007631</v>
      </c>
      <c r="X233" s="77">
        <f t="shared" si="236"/>
        <v>122.51480578831422</v>
      </c>
      <c r="Y233" s="77">
        <f t="shared" si="236"/>
        <v>121.61901063402462</v>
      </c>
      <c r="Z233" s="77">
        <f t="shared" si="236"/>
        <v>120.7598968539874</v>
      </c>
      <c r="AA233" s="77">
        <f t="shared" si="236"/>
        <v>119.92600253179631</v>
      </c>
      <c r="AB233" s="77">
        <f t="shared" si="236"/>
        <v>119.1178270008045</v>
      </c>
      <c r="AC233" s="77">
        <f t="shared" si="236"/>
        <v>118.3608719209996</v>
      </c>
      <c r="AD233" s="77">
        <f t="shared" si="236"/>
        <v>117.65843142384037</v>
      </c>
      <c r="AE233" s="77">
        <f t="shared" si="236"/>
        <v>116.9993756844306</v>
      </c>
      <c r="AF233" s="77">
        <f t="shared" si="236"/>
        <v>116.35399180201604</v>
      </c>
      <c r="AG233" s="77">
        <f t="shared" si="236"/>
        <v>115.72528127802261</v>
      </c>
      <c r="AH233" s="77">
        <f t="shared" si="236"/>
        <v>115.14623778777759</v>
      </c>
      <c r="AI233" s="77">
        <f t="shared" si="236"/>
        <v>114.58512867584301</v>
      </c>
      <c r="AJ233" s="77">
        <f t="shared" si="236"/>
        <v>114.04257368099479</v>
      </c>
      <c r="AK233" s="77">
        <f t="shared" si="236"/>
        <v>113.52092775251363</v>
      </c>
      <c r="AL233" s="77">
        <f t="shared" si="236"/>
        <v>113.01242082111446</v>
      </c>
      <c r="AM233" s="77">
        <f t="shared" si="236"/>
        <v>112.50134356137781</v>
      </c>
      <c r="AN233" s="77">
        <f t="shared" si="236"/>
        <v>111.98203419342563</v>
      </c>
      <c r="AO233" s="77">
        <f t="shared" si="236"/>
        <v>111.4976968319626</v>
      </c>
      <c r="AP233" s="77">
        <f t="shared" si="236"/>
        <v>111.00249877584027</v>
      </c>
      <c r="AQ233" s="77">
        <f t="shared" si="236"/>
        <v>110.49702635305215</v>
      </c>
      <c r="AR233" s="77">
        <f t="shared" si="236"/>
        <v>109.98181564800424</v>
      </c>
      <c r="AS233" s="77">
        <f t="shared" si="236"/>
        <v>109.45735829667788</v>
      </c>
      <c r="AT233" s="77">
        <f t="shared" si="236"/>
        <v>109.02543679502914</v>
      </c>
      <c r="AU233" s="77">
        <f t="shared" si="236"/>
        <v>108.58142435924788</v>
      </c>
      <c r="AV233" s="77">
        <f t="shared" si="236"/>
        <v>108.12598334648908</v>
      </c>
      <c r="AW233" s="77">
        <f t="shared" si="236"/>
        <v>107.65971854774423</v>
      </c>
      <c r="AX233" s="77">
        <f t="shared" si="236"/>
        <v>107.1831839189567</v>
      </c>
      <c r="AY233" s="77">
        <f t="shared" ref="AY233:BR238" si="237">AY162+AY174+AY151</f>
        <v>106.66691538820639</v>
      </c>
      <c r="AZ233" s="77">
        <f t="shared" si="237"/>
        <v>106.14234154833855</v>
      </c>
      <c r="BA233" s="77">
        <f t="shared" si="237"/>
        <v>105.60982908365715</v>
      </c>
      <c r="BB233" s="77">
        <f t="shared" si="237"/>
        <v>105.06971882339286</v>
      </c>
      <c r="BC233" s="77">
        <f t="shared" si="237"/>
        <v>104.52232820971042</v>
      </c>
      <c r="BD233" s="77">
        <f t="shared" si="237"/>
        <v>103.96795347178508</v>
      </c>
      <c r="BE233" s="77">
        <f t="shared" si="237"/>
        <v>103.40687154754892</v>
      </c>
      <c r="BF233" s="77">
        <f t="shared" si="237"/>
        <v>102.83934178793314</v>
      </c>
      <c r="BG233" s="77">
        <f t="shared" si="237"/>
        <v>102.26560747289847</v>
      </c>
      <c r="BH233" s="77">
        <f t="shared" si="237"/>
        <v>101.68589716400054</v>
      </c>
      <c r="BI233" s="77">
        <f t="shared" si="237"/>
        <v>100.82985706092209</v>
      </c>
      <c r="BJ233" s="77">
        <f t="shared" si="237"/>
        <v>99.972970116054512</v>
      </c>
      <c r="BK233" s="77">
        <f t="shared" si="237"/>
        <v>99.115247933967112</v>
      </c>
      <c r="BL233" s="77">
        <f t="shared" si="237"/>
        <v>98.256701860341451</v>
      </c>
      <c r="BM233" s="77">
        <f t="shared" si="237"/>
        <v>97.397342989936107</v>
      </c>
      <c r="BN233" s="77">
        <f t="shared" si="237"/>
        <v>96.537182174240513</v>
      </c>
      <c r="BO233" s="77">
        <f t="shared" si="237"/>
        <v>95.676230028831981</v>
      </c>
      <c r="BP233" s="77">
        <f t="shared" si="237"/>
        <v>94.814496940450283</v>
      </c>
      <c r="BQ233" s="77">
        <f t="shared" si="237"/>
        <v>93.951993073802697</v>
      </c>
      <c r="BR233" s="77">
        <f t="shared" si="237"/>
        <v>93.088728378111682</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11.695534280196457</v>
      </c>
      <c r="V234" s="77">
        <f t="shared" si="236"/>
        <v>11.620630271144794</v>
      </c>
      <c r="W234" s="77">
        <f t="shared" si="236"/>
        <v>11.526908253528951</v>
      </c>
      <c r="X234" s="77">
        <f t="shared" si="236"/>
        <v>11.442081052079502</v>
      </c>
      <c r="Y234" s="77">
        <f t="shared" si="236"/>
        <v>11.3584196472763</v>
      </c>
      <c r="Z234" s="77">
        <f t="shared" si="236"/>
        <v>11.278184042763902</v>
      </c>
      <c r="AA234" s="77">
        <f t="shared" si="236"/>
        <v>11.200303770563451</v>
      </c>
      <c r="AB234" s="77">
        <f t="shared" si="236"/>
        <v>11.124825465142202</v>
      </c>
      <c r="AC234" s="77">
        <f t="shared" si="236"/>
        <v>11.054130814645216</v>
      </c>
      <c r="AD234" s="77">
        <f t="shared" si="236"/>
        <v>10.98852746939202</v>
      </c>
      <c r="AE234" s="77">
        <f t="shared" si="236"/>
        <v>10.926975976577395</v>
      </c>
      <c r="AF234" s="77">
        <f t="shared" si="236"/>
        <v>10.866701345729489</v>
      </c>
      <c r="AG234" s="77">
        <f t="shared" si="236"/>
        <v>10.807983897437913</v>
      </c>
      <c r="AH234" s="77">
        <f t="shared" si="236"/>
        <v>10.753905025048313</v>
      </c>
      <c r="AI234" s="77">
        <f t="shared" si="236"/>
        <v>10.701501106219851</v>
      </c>
      <c r="AJ234" s="77">
        <f t="shared" si="236"/>
        <v>10.65083002049826</v>
      </c>
      <c r="AK234" s="77">
        <f t="shared" si="236"/>
        <v>10.602111704734188</v>
      </c>
      <c r="AL234" s="77">
        <f t="shared" si="236"/>
        <v>10.554620485308297</v>
      </c>
      <c r="AM234" s="77">
        <f t="shared" si="236"/>
        <v>10.506889214037415</v>
      </c>
      <c r="AN234" s="77">
        <f t="shared" si="236"/>
        <v>10.458389117734933</v>
      </c>
      <c r="AO234" s="77">
        <f t="shared" si="236"/>
        <v>10.413155177961272</v>
      </c>
      <c r="AP234" s="77">
        <f t="shared" si="236"/>
        <v>10.366906920385171</v>
      </c>
      <c r="AQ234" s="77">
        <f t="shared" si="236"/>
        <v>10.31969910420395</v>
      </c>
      <c r="AR234" s="77">
        <f t="shared" si="236"/>
        <v>10.271581796192681</v>
      </c>
      <c r="AS234" s="77">
        <f t="shared" si="236"/>
        <v>10.222600911934467</v>
      </c>
      <c r="AT234" s="77">
        <f t="shared" si="236"/>
        <v>10.182262270427415</v>
      </c>
      <c r="AU234" s="77">
        <f t="shared" si="236"/>
        <v>10.140794414802532</v>
      </c>
      <c r="AV234" s="77">
        <f t="shared" si="236"/>
        <v>10.098259204883238</v>
      </c>
      <c r="AW234" s="77">
        <f t="shared" si="236"/>
        <v>10.054713124190037</v>
      </c>
      <c r="AX234" s="77">
        <f t="shared" si="236"/>
        <v>10.01020790858262</v>
      </c>
      <c r="AY234" s="77">
        <f t="shared" si="237"/>
        <v>9.9619918065737778</v>
      </c>
      <c r="AZ234" s="77">
        <f t="shared" si="237"/>
        <v>9.9130000430481537</v>
      </c>
      <c r="BA234" s="77">
        <f t="shared" si="237"/>
        <v>9.8632668639199537</v>
      </c>
      <c r="BB234" s="77">
        <f t="shared" si="237"/>
        <v>9.8128241004087275</v>
      </c>
      <c r="BC234" s="77">
        <f t="shared" si="237"/>
        <v>9.761701399535136</v>
      </c>
      <c r="BD234" s="77">
        <f t="shared" si="237"/>
        <v>9.7099264271654544</v>
      </c>
      <c r="BE234" s="77">
        <f t="shared" si="237"/>
        <v>9.6575250474900898</v>
      </c>
      <c r="BF234" s="77">
        <f t="shared" si="237"/>
        <v>9.6045214821886766</v>
      </c>
      <c r="BG234" s="77">
        <f t="shared" si="237"/>
        <v>9.5509384520173786</v>
      </c>
      <c r="BH234" s="77">
        <f t="shared" si="237"/>
        <v>9.4967973031296484</v>
      </c>
      <c r="BI234" s="77">
        <f t="shared" si="237"/>
        <v>9.4168487599292625</v>
      </c>
      <c r="BJ234" s="77">
        <f t="shared" si="237"/>
        <v>9.3368211272479975</v>
      </c>
      <c r="BK234" s="77">
        <f t="shared" si="237"/>
        <v>9.2567154888766829</v>
      </c>
      <c r="BL234" s="77">
        <f t="shared" si="237"/>
        <v>9.1765329044277237</v>
      </c>
      <c r="BM234" s="77">
        <f t="shared" si="237"/>
        <v>9.0962744100789603</v>
      </c>
      <c r="BN234" s="77">
        <f t="shared" si="237"/>
        <v>9.0159410192884835</v>
      </c>
      <c r="BO234" s="77">
        <f t="shared" si="237"/>
        <v>8.9355337234817434</v>
      </c>
      <c r="BP234" s="77">
        <f t="shared" si="237"/>
        <v>8.8550534927122584</v>
      </c>
      <c r="BQ234" s="77">
        <f t="shared" si="237"/>
        <v>8.7745012762971655</v>
      </c>
      <c r="BR234" s="77">
        <f t="shared" si="237"/>
        <v>8.6938780034287255</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8.7407449590741351</v>
      </c>
      <c r="V235" s="77">
        <f t="shared" si="236"/>
        <v>8.6847648880617854</v>
      </c>
      <c r="W235" s="77">
        <f t="shared" si="236"/>
        <v>8.6147210376994252</v>
      </c>
      <c r="X235" s="77">
        <f t="shared" si="236"/>
        <v>8.5513247946806601</v>
      </c>
      <c r="Y235" s="77">
        <f t="shared" si="236"/>
        <v>8.4887998184988653</v>
      </c>
      <c r="Z235" s="77">
        <f t="shared" si="236"/>
        <v>8.4288351397695216</v>
      </c>
      <c r="AA235" s="77">
        <f t="shared" si="236"/>
        <v>8.3706307362477386</v>
      </c>
      <c r="AB235" s="77">
        <f t="shared" si="236"/>
        <v>8.3142214605511686</v>
      </c>
      <c r="AC235" s="77">
        <f t="shared" si="236"/>
        <v>8.2613872851162498</v>
      </c>
      <c r="AD235" s="77">
        <f t="shared" si="236"/>
        <v>8.21235813470871</v>
      </c>
      <c r="AE235" s="77">
        <f t="shared" si="236"/>
        <v>8.166357166505497</v>
      </c>
      <c r="AF235" s="77">
        <f t="shared" si="236"/>
        <v>8.121310470636633</v>
      </c>
      <c r="AG235" s="77">
        <f t="shared" si="236"/>
        <v>8.0774275467899344</v>
      </c>
      <c r="AH235" s="77">
        <f t="shared" si="236"/>
        <v>8.0370112973132279</v>
      </c>
      <c r="AI235" s="77">
        <f t="shared" si="236"/>
        <v>7.9978468368993747</v>
      </c>
      <c r="AJ235" s="77">
        <f t="shared" si="236"/>
        <v>7.9599774222594846</v>
      </c>
      <c r="AK235" s="77">
        <f t="shared" si="236"/>
        <v>7.9235674248427417</v>
      </c>
      <c r="AL235" s="77">
        <f t="shared" si="236"/>
        <v>7.8880745070459</v>
      </c>
      <c r="AM235" s="77">
        <f t="shared" si="236"/>
        <v>7.8524021847085095</v>
      </c>
      <c r="AN235" s="77">
        <f t="shared" si="236"/>
        <v>7.8161552752374028</v>
      </c>
      <c r="AO235" s="77">
        <f t="shared" si="236"/>
        <v>7.7823493522600184</v>
      </c>
      <c r="AP235" s="77">
        <f t="shared" si="236"/>
        <v>7.7477853712917639</v>
      </c>
      <c r="AQ235" s="77">
        <f t="shared" si="236"/>
        <v>7.7125042570280398</v>
      </c>
      <c r="AR235" s="77">
        <f t="shared" si="236"/>
        <v>7.676543427247406</v>
      </c>
      <c r="AS235" s="77">
        <f t="shared" si="236"/>
        <v>7.6399371973040751</v>
      </c>
      <c r="AT235" s="77">
        <f t="shared" si="236"/>
        <v>7.6097898120746805</v>
      </c>
      <c r="AU235" s="77">
        <f t="shared" si="236"/>
        <v>7.5787985002343534</v>
      </c>
      <c r="AV235" s="77">
        <f t="shared" si="236"/>
        <v>7.5470094931844773</v>
      </c>
      <c r="AW235" s="77">
        <f t="shared" si="236"/>
        <v>7.5144650043062713</v>
      </c>
      <c r="AX235" s="77">
        <f t="shared" si="236"/>
        <v>7.4812036987811599</v>
      </c>
      <c r="AY235" s="77">
        <f t="shared" si="237"/>
        <v>7.4451690345680319</v>
      </c>
      <c r="AZ235" s="77">
        <f t="shared" si="237"/>
        <v>7.4085546739228905</v>
      </c>
      <c r="BA235" s="77">
        <f t="shared" si="237"/>
        <v>7.3713862107856709</v>
      </c>
      <c r="BB235" s="77">
        <f t="shared" si="237"/>
        <v>7.3336874344562251</v>
      </c>
      <c r="BC235" s="77">
        <f t="shared" si="237"/>
        <v>7.2954805018570239</v>
      </c>
      <c r="BD235" s="77">
        <f t="shared" si="237"/>
        <v>7.2567860892800118</v>
      </c>
      <c r="BE235" s="77">
        <f t="shared" si="237"/>
        <v>7.217623526521205</v>
      </c>
      <c r="BF235" s="77">
        <f t="shared" si="237"/>
        <v>7.178010915833914</v>
      </c>
      <c r="BG235" s="77">
        <f t="shared" si="237"/>
        <v>7.1379652377450782</v>
      </c>
      <c r="BH235" s="77">
        <f t="shared" si="237"/>
        <v>7.0975024454620268</v>
      </c>
      <c r="BI235" s="77">
        <f t="shared" si="237"/>
        <v>7.0377523041497687</v>
      </c>
      <c r="BJ235" s="77">
        <f t="shared" si="237"/>
        <v>6.9779430547228447</v>
      </c>
      <c r="BK235" s="77">
        <f t="shared" si="237"/>
        <v>6.9180755071604345</v>
      </c>
      <c r="BL235" s="77">
        <f t="shared" si="237"/>
        <v>6.858150453371783</v>
      </c>
      <c r="BM235" s="77">
        <f t="shared" si="237"/>
        <v>6.7981686677521473</v>
      </c>
      <c r="BN235" s="77">
        <f t="shared" si="237"/>
        <v>6.7381309077170073</v>
      </c>
      <c r="BO235" s="77">
        <f t="shared" si="237"/>
        <v>6.678037914215583</v>
      </c>
      <c r="BP235" s="77">
        <f t="shared" si="237"/>
        <v>6.6178904122246189</v>
      </c>
      <c r="BQ235" s="77">
        <f t="shared" si="237"/>
        <v>6.5576891112233735</v>
      </c>
      <c r="BR235" s="77">
        <f t="shared" si="237"/>
        <v>6.4974347056506314</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108.97782187508756</v>
      </c>
      <c r="V236" s="77">
        <f t="shared" si="236"/>
        <v>108.27987378989542</v>
      </c>
      <c r="W236" s="77">
        <f t="shared" si="236"/>
        <v>107.40658137786706</v>
      </c>
      <c r="X236" s="77">
        <f t="shared" si="236"/>
        <v>106.6161699756814</v>
      </c>
      <c r="Y236" s="77">
        <f t="shared" si="236"/>
        <v>105.83662135036545</v>
      </c>
      <c r="Z236" s="77">
        <f t="shared" si="236"/>
        <v>105.08899399045957</v>
      </c>
      <c r="AA236" s="77">
        <f t="shared" si="236"/>
        <v>104.36331338210847</v>
      </c>
      <c r="AB236" s="77">
        <f t="shared" si="236"/>
        <v>103.66001406062658</v>
      </c>
      <c r="AC236" s="77">
        <f t="shared" si="236"/>
        <v>103.00128835859284</v>
      </c>
      <c r="AD236" s="77">
        <f t="shared" si="236"/>
        <v>102.39000293099862</v>
      </c>
      <c r="AE236" s="77">
        <f t="shared" si="236"/>
        <v>101.81647226028305</v>
      </c>
      <c r="AF236" s="77">
        <f t="shared" si="236"/>
        <v>101.25483926201534</v>
      </c>
      <c r="AG236" s="77">
        <f t="shared" si="236"/>
        <v>100.7077159354894</v>
      </c>
      <c r="AH236" s="77">
        <f t="shared" si="236"/>
        <v>100.20381439655259</v>
      </c>
      <c r="AI236" s="77">
        <f t="shared" si="236"/>
        <v>99.715519907833539</v>
      </c>
      <c r="AJ236" s="77">
        <f t="shared" si="236"/>
        <v>99.243371785166318</v>
      </c>
      <c r="AK236" s="77">
        <f t="shared" si="236"/>
        <v>98.789419378188114</v>
      </c>
      <c r="AL236" s="77">
        <f t="shared" si="236"/>
        <v>98.34690093249479</v>
      </c>
      <c r="AM236" s="77">
        <f t="shared" si="236"/>
        <v>97.902145707653318</v>
      </c>
      <c r="AN236" s="77">
        <f t="shared" si="236"/>
        <v>97.450226647852361</v>
      </c>
      <c r="AO236" s="77">
        <f t="shared" si="236"/>
        <v>97.028741308810652</v>
      </c>
      <c r="AP236" s="77">
        <f t="shared" si="236"/>
        <v>96.597804657656937</v>
      </c>
      <c r="AQ236" s="77">
        <f t="shared" si="236"/>
        <v>96.15792693512995</v>
      </c>
      <c r="AR236" s="77">
        <f t="shared" si="236"/>
        <v>95.709574658446058</v>
      </c>
      <c r="AS236" s="77">
        <f t="shared" si="236"/>
        <v>95.253175664428795</v>
      </c>
      <c r="AT236" s="77">
        <f t="shared" si="236"/>
        <v>94.877304226363577</v>
      </c>
      <c r="AU236" s="77">
        <f t="shared" si="236"/>
        <v>94.490910883779605</v>
      </c>
      <c r="AV236" s="77">
        <f t="shared" si="236"/>
        <v>94.094572040341461</v>
      </c>
      <c r="AW236" s="77">
        <f t="shared" si="236"/>
        <v>93.688814003859363</v>
      </c>
      <c r="AX236" s="77">
        <f t="shared" si="236"/>
        <v>93.274118843913556</v>
      </c>
      <c r="AY236" s="77">
        <f t="shared" si="237"/>
        <v>92.82484601461428</v>
      </c>
      <c r="AZ236" s="77">
        <f t="shared" si="237"/>
        <v>92.368345648668452</v>
      </c>
      <c r="BA236" s="77">
        <f t="shared" si="237"/>
        <v>91.904936846088802</v>
      </c>
      <c r="BB236" s="77">
        <f t="shared" si="237"/>
        <v>91.434916207004221</v>
      </c>
      <c r="BC236" s="77">
        <f t="shared" si="237"/>
        <v>90.958559979396128</v>
      </c>
      <c r="BD236" s="77">
        <f t="shared" si="237"/>
        <v>90.476125951046953</v>
      </c>
      <c r="BE236" s="77">
        <f t="shared" si="237"/>
        <v>89.987855121903209</v>
      </c>
      <c r="BF236" s="77">
        <f t="shared" si="237"/>
        <v>89.493973187159753</v>
      </c>
      <c r="BG236" s="77">
        <f t="shared" si="237"/>
        <v>88.994691856556273</v>
      </c>
      <c r="BH236" s="77">
        <f t="shared" si="237"/>
        <v>88.490210031421526</v>
      </c>
      <c r="BI236" s="77">
        <f t="shared" si="237"/>
        <v>87.745257480188599</v>
      </c>
      <c r="BJ236" s="77">
        <f t="shared" si="237"/>
        <v>86.99956798106146</v>
      </c>
      <c r="BK236" s="77">
        <f t="shared" si="237"/>
        <v>86.253151632694994</v>
      </c>
      <c r="BL236" s="77">
        <f t="shared" si="237"/>
        <v>85.506018308451843</v>
      </c>
      <c r="BM236" s="77">
        <f t="shared" si="237"/>
        <v>84.758177663333782</v>
      </c>
      <c r="BN236" s="77">
        <f t="shared" si="237"/>
        <v>84.00963914064225</v>
      </c>
      <c r="BO236" s="77">
        <f t="shared" si="237"/>
        <v>83.260411978380716</v>
      </c>
      <c r="BP236" s="77">
        <f t="shared" si="237"/>
        <v>82.510505215411058</v>
      </c>
      <c r="BQ236" s="77">
        <f t="shared" si="237"/>
        <v>81.759927697375673</v>
      </c>
      <c r="BR236" s="77">
        <f t="shared" si="237"/>
        <v>81.008688082395366</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26.510396703240438</v>
      </c>
      <c r="V237" s="77">
        <f t="shared" si="236"/>
        <v>26.34061095878026</v>
      </c>
      <c r="W237" s="77">
        <f t="shared" si="236"/>
        <v>26.128170226505961</v>
      </c>
      <c r="X237" s="77">
        <f t="shared" si="236"/>
        <v>25.935891472258845</v>
      </c>
      <c r="Y237" s="77">
        <f t="shared" si="236"/>
        <v>25.746255242143334</v>
      </c>
      <c r="Z237" s="77">
        <f t="shared" si="236"/>
        <v>25.564384311377079</v>
      </c>
      <c r="AA237" s="77">
        <f t="shared" si="236"/>
        <v>25.387852238371551</v>
      </c>
      <c r="AB237" s="77">
        <f t="shared" si="236"/>
        <v>25.21676472998864</v>
      </c>
      <c r="AC237" s="77">
        <f t="shared" si="236"/>
        <v>25.056520385047047</v>
      </c>
      <c r="AD237" s="77">
        <f t="shared" si="236"/>
        <v>24.907816557923326</v>
      </c>
      <c r="AE237" s="77">
        <f t="shared" si="236"/>
        <v>24.768297109465522</v>
      </c>
      <c r="AF237" s="77">
        <f t="shared" si="236"/>
        <v>24.631671938127695</v>
      </c>
      <c r="AG237" s="77">
        <f t="shared" si="236"/>
        <v>24.498576449685793</v>
      </c>
      <c r="AH237" s="77">
        <f t="shared" si="236"/>
        <v>24.375995272463328</v>
      </c>
      <c r="AI237" s="77">
        <f t="shared" si="236"/>
        <v>24.257210730973902</v>
      </c>
      <c r="AJ237" s="77">
        <f t="shared" si="236"/>
        <v>24.142354021422989</v>
      </c>
      <c r="AK237" s="77">
        <f t="shared" si="236"/>
        <v>24.031923677098646</v>
      </c>
      <c r="AL237" s="77">
        <f t="shared" si="236"/>
        <v>23.924274805594511</v>
      </c>
      <c r="AM237" s="77">
        <f t="shared" si="236"/>
        <v>23.816081805922522</v>
      </c>
      <c r="AN237" s="77">
        <f t="shared" si="236"/>
        <v>23.706146102061496</v>
      </c>
      <c r="AO237" s="77">
        <f t="shared" si="236"/>
        <v>23.603613831271552</v>
      </c>
      <c r="AP237" s="77">
        <f t="shared" si="236"/>
        <v>23.498782395117995</v>
      </c>
      <c r="AQ237" s="77">
        <f t="shared" si="236"/>
        <v>23.3917759168781</v>
      </c>
      <c r="AR237" s="77">
        <f t="shared" si="236"/>
        <v>23.282707883463782</v>
      </c>
      <c r="AS237" s="77">
        <f t="shared" si="236"/>
        <v>23.171682372234301</v>
      </c>
      <c r="AT237" s="77">
        <f t="shared" si="236"/>
        <v>23.080246328082602</v>
      </c>
      <c r="AU237" s="77">
        <f t="shared" si="236"/>
        <v>22.986250681820433</v>
      </c>
      <c r="AV237" s="77">
        <f t="shared" si="236"/>
        <v>22.889835651792652</v>
      </c>
      <c r="AW237" s="77">
        <f t="shared" si="236"/>
        <v>22.791129269818914</v>
      </c>
      <c r="AX237" s="77">
        <f t="shared" si="236"/>
        <v>22.690248806143671</v>
      </c>
      <c r="AY237" s="77">
        <f t="shared" si="237"/>
        <v>22.580956835284105</v>
      </c>
      <c r="AZ237" s="77">
        <f t="shared" si="237"/>
        <v>22.469906663899049</v>
      </c>
      <c r="BA237" s="77">
        <f t="shared" si="237"/>
        <v>22.357175917580395</v>
      </c>
      <c r="BB237" s="77">
        <f t="shared" si="237"/>
        <v>22.242836748505013</v>
      </c>
      <c r="BC237" s="77">
        <f t="shared" si="237"/>
        <v>22.126956357902007</v>
      </c>
      <c r="BD237" s="77">
        <f t="shared" si="237"/>
        <v>22.009597456295971</v>
      </c>
      <c r="BE237" s="77">
        <f t="shared" si="237"/>
        <v>21.890818670332916</v>
      </c>
      <c r="BF237" s="77">
        <f t="shared" si="237"/>
        <v>21.770674903561538</v>
      </c>
      <c r="BG237" s="77">
        <f t="shared" si="237"/>
        <v>21.649217657370734</v>
      </c>
      <c r="BH237" s="77">
        <f t="shared" si="237"/>
        <v>21.526495317322258</v>
      </c>
      <c r="BI237" s="77">
        <f t="shared" si="237"/>
        <v>21.345275071601868</v>
      </c>
      <c r="BJ237" s="77">
        <f t="shared" si="237"/>
        <v>21.163875552881812</v>
      </c>
      <c r="BK237" s="77">
        <f t="shared" si="237"/>
        <v>20.982299217802733</v>
      </c>
      <c r="BL237" s="77">
        <f t="shared" si="237"/>
        <v>20.800548468199757</v>
      </c>
      <c r="BM237" s="77">
        <f t="shared" si="237"/>
        <v>20.618625652788644</v>
      </c>
      <c r="BN237" s="77">
        <f t="shared" si="237"/>
        <v>20.436533068786041</v>
      </c>
      <c r="BO237" s="77">
        <f t="shared" si="237"/>
        <v>20.254272963466963</v>
      </c>
      <c r="BP237" s="77">
        <f t="shared" si="237"/>
        <v>20.071847535662435</v>
      </c>
      <c r="BQ237" s="77">
        <f t="shared" si="237"/>
        <v>19.88925893720009</v>
      </c>
      <c r="BR237" s="77">
        <f t="shared" si="237"/>
        <v>19.706509274290283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14.035269866161268</v>
      </c>
      <c r="V238" s="77">
        <f t="shared" si="236"/>
        <v>13.945381028600629</v>
      </c>
      <c r="W238" s="77">
        <f t="shared" si="236"/>
        <v>13.832909569142227</v>
      </c>
      <c r="X238" s="77">
        <f t="shared" si="236"/>
        <v>13.731112367252083</v>
      </c>
      <c r="Y238" s="77">
        <f t="shared" si="236"/>
        <v>13.630714184008472</v>
      </c>
      <c r="Z238" s="77">
        <f t="shared" si="236"/>
        <v>13.534427145278409</v>
      </c>
      <c r="AA238" s="77">
        <f t="shared" si="236"/>
        <v>13.440966631940913</v>
      </c>
      <c r="AB238" s="77">
        <f t="shared" si="236"/>
        <v>13.350388607863675</v>
      </c>
      <c r="AC238" s="77">
        <f t="shared" si="236"/>
        <v>13.265551226855846</v>
      </c>
      <c r="AD238" s="77">
        <f t="shared" si="236"/>
        <v>13.186823685839558</v>
      </c>
      <c r="AE238" s="77">
        <f t="shared" si="236"/>
        <v>13.112958585569523</v>
      </c>
      <c r="AF238" s="77">
        <f t="shared" si="236"/>
        <v>13.04062578830125</v>
      </c>
      <c r="AG238" s="77">
        <f t="shared" si="236"/>
        <v>12.970161693811777</v>
      </c>
      <c r="AH238" s="77">
        <f t="shared" si="236"/>
        <v>12.905264139765791</v>
      </c>
      <c r="AI238" s="77">
        <f t="shared" si="236"/>
        <v>12.842376620035523</v>
      </c>
      <c r="AJ238" s="77">
        <f t="shared" si="236"/>
        <v>12.781568593187348</v>
      </c>
      <c r="AK238" s="77">
        <f t="shared" si="236"/>
        <v>12.72310399526544</v>
      </c>
      <c r="AL238" s="77">
        <f t="shared" si="236"/>
        <v>12.666111978915735</v>
      </c>
      <c r="AM238" s="77">
        <f t="shared" si="236"/>
        <v>12.608831887447307</v>
      </c>
      <c r="AN238" s="77">
        <f t="shared" si="236"/>
        <v>12.550629164610376</v>
      </c>
      <c r="AO238" s="77">
        <f t="shared" si="236"/>
        <v>12.496346005190457</v>
      </c>
      <c r="AP238" s="77">
        <f t="shared" si="236"/>
        <v>12.440845609879794</v>
      </c>
      <c r="AQ238" s="77">
        <f t="shared" si="236"/>
        <v>12.384193692658918</v>
      </c>
      <c r="AR238" s="77">
        <f t="shared" si="236"/>
        <v>12.326450336349421</v>
      </c>
      <c r="AS238" s="77">
        <f t="shared" si="236"/>
        <v>12.267670642119349</v>
      </c>
      <c r="AT238" s="77">
        <f t="shared" si="236"/>
        <v>12.219262103781389</v>
      </c>
      <c r="AU238" s="77">
        <f t="shared" si="236"/>
        <v>12.169498447797606</v>
      </c>
      <c r="AV238" s="77">
        <f t="shared" si="236"/>
        <v>12.11845390928157</v>
      </c>
      <c r="AW238" s="77">
        <f t="shared" si="236"/>
        <v>12.066196271494334</v>
      </c>
      <c r="AX238" s="77">
        <f t="shared" si="236"/>
        <v>12.01278762024875</v>
      </c>
      <c r="AY238" s="77">
        <f t="shared" si="237"/>
        <v>11.95492570583118</v>
      </c>
      <c r="AZ238" s="77">
        <f t="shared" si="237"/>
        <v>11.896132955895371</v>
      </c>
      <c r="BA238" s="77">
        <f t="shared" si="237"/>
        <v>11.836450467379359</v>
      </c>
      <c r="BB238" s="77">
        <f t="shared" si="237"/>
        <v>11.775916439457797</v>
      </c>
      <c r="BC238" s="77">
        <f t="shared" si="237"/>
        <v>11.714566450149244</v>
      </c>
      <c r="BD238" s="77">
        <f t="shared" si="237"/>
        <v>11.652433699980488</v>
      </c>
      <c r="BE238" s="77">
        <f t="shared" si="237"/>
        <v>11.589549227370441</v>
      </c>
      <c r="BF238" s="77">
        <f t="shared" si="237"/>
        <v>11.525942099636765</v>
      </c>
      <c r="BG238" s="77">
        <f t="shared" si="237"/>
        <v>11.461639582908283</v>
      </c>
      <c r="BH238" s="77">
        <f t="shared" si="237"/>
        <v>11.396667293716675</v>
      </c>
      <c r="BI238" s="77">
        <f t="shared" si="237"/>
        <v>11.300724743992898</v>
      </c>
      <c r="BJ238" s="77">
        <f t="shared" si="237"/>
        <v>11.204687282640368</v>
      </c>
      <c r="BK238" s="77">
        <f t="shared" si="237"/>
        <v>11.108556210266338</v>
      </c>
      <c r="BL238" s="77">
        <f t="shared" si="237"/>
        <v>11.012332798462657</v>
      </c>
      <c r="BM238" s="77">
        <f t="shared" si="237"/>
        <v>10.916018290698437</v>
      </c>
      <c r="BN238" s="77">
        <f t="shared" si="237"/>
        <v>10.819613903177869</v>
      </c>
      <c r="BO238" s="77">
        <f t="shared" si="237"/>
        <v>10.723120825664793</v>
      </c>
      <c r="BP238" s="77">
        <f t="shared" si="237"/>
        <v>10.626540222275576</v>
      </c>
      <c r="BQ238" s="77">
        <f t="shared" si="237"/>
        <v>10.529873232241812</v>
      </c>
      <c r="BR238" s="77">
        <f t="shared" si="237"/>
        <v>10.433120970644175</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9.811863814500283</v>
      </c>
      <c r="V239" s="77">
        <f t="shared" si="236"/>
        <v>9.894936582284485</v>
      </c>
      <c r="W239" s="77">
        <f t="shared" si="236"/>
        <v>9.9037070845984267</v>
      </c>
      <c r="X239" s="77">
        <f t="shared" si="236"/>
        <v>9.9475984653969558</v>
      </c>
      <c r="Y239" s="77">
        <f t="shared" si="236"/>
        <v>9.9960929545211368</v>
      </c>
      <c r="Z239" s="77">
        <f t="shared" si="236"/>
        <v>10.05811409933724</v>
      </c>
      <c r="AA239" s="77">
        <f t="shared" si="236"/>
        <v>10.12943519351388</v>
      </c>
      <c r="AB239" s="77">
        <f t="shared" si="236"/>
        <v>10.210240371655621</v>
      </c>
      <c r="AC239" s="77">
        <f t="shared" si="236"/>
        <v>10.309933648231837</v>
      </c>
      <c r="AD239" s="77">
        <f t="shared" si="236"/>
        <v>10.429729770043979</v>
      </c>
      <c r="AE239" s="77">
        <f t="shared" si="236"/>
        <v>10.56552449311673</v>
      </c>
      <c r="AF239" s="77">
        <f t="shared" si="236"/>
        <v>10.706360862147752</v>
      </c>
      <c r="AG239" s="77">
        <f t="shared" ref="M239:AX241" si="238">AG168+AG180+AG157</f>
        <v>10.85334571343135</v>
      </c>
      <c r="AH239" s="77">
        <f t="shared" si="238"/>
        <v>11.018645823574433</v>
      </c>
      <c r="AI239" s="77">
        <f t="shared" si="238"/>
        <v>11.190559430768765</v>
      </c>
      <c r="AJ239" s="77">
        <f t="shared" si="238"/>
        <v>11.369315070428087</v>
      </c>
      <c r="AK239" s="77">
        <f t="shared" si="238"/>
        <v>11.555781155711404</v>
      </c>
      <c r="AL239" s="77">
        <f t="shared" si="238"/>
        <v>11.747092389064774</v>
      </c>
      <c r="AM239" s="77">
        <f t="shared" si="238"/>
        <v>11.93745578588952</v>
      </c>
      <c r="AN239" s="77">
        <f t="shared" si="238"/>
        <v>12.124783503279689</v>
      </c>
      <c r="AO239" s="77">
        <f t="shared" si="238"/>
        <v>12.325007528408483</v>
      </c>
      <c r="AP239" s="77">
        <f t="shared" si="238"/>
        <v>12.521226554263786</v>
      </c>
      <c r="AQ239" s="77">
        <f t="shared" si="238"/>
        <v>12.713656795669936</v>
      </c>
      <c r="AR239" s="77">
        <f t="shared" si="238"/>
        <v>12.902495939581968</v>
      </c>
      <c r="AS239" s="77">
        <f t="shared" si="238"/>
        <v>13.087925282114883</v>
      </c>
      <c r="AT239" s="77">
        <f t="shared" si="238"/>
        <v>13.307478225610412</v>
      </c>
      <c r="AU239" s="77">
        <f t="shared" si="238"/>
        <v>13.522572505646972</v>
      </c>
      <c r="AV239" s="77">
        <f t="shared" si="238"/>
        <v>13.733452373629047</v>
      </c>
      <c r="AW239" s="77">
        <f t="shared" si="238"/>
        <v>13.940340852812323</v>
      </c>
      <c r="AX239" s="77">
        <f t="shared" si="238"/>
        <v>14.143442220475537</v>
      </c>
      <c r="AY239" s="77">
        <f t="shared" ref="AY239:BR239" si="239">AY168+AY180+AY157</f>
        <v>14.33189127965519</v>
      </c>
      <c r="AZ239" s="77">
        <f t="shared" si="239"/>
        <v>14.517277665771527</v>
      </c>
      <c r="BA239" s="77">
        <f t="shared" si="239"/>
        <v>14.699736597649609</v>
      </c>
      <c r="BB239" s="77">
        <f t="shared" si="239"/>
        <v>14.879393759774999</v>
      </c>
      <c r="BC239" s="77">
        <f t="shared" si="239"/>
        <v>15.056366212398364</v>
      </c>
      <c r="BD239" s="77">
        <f t="shared" si="239"/>
        <v>15.230763193249771</v>
      </c>
      <c r="BE239" s="77">
        <f t="shared" si="239"/>
        <v>15.402686826203585</v>
      </c>
      <c r="BF239" s="77">
        <f t="shared" si="239"/>
        <v>15.572232749736315</v>
      </c>
      <c r="BG239" s="77">
        <f t="shared" si="239"/>
        <v>15.739490675979315</v>
      </c>
      <c r="BH239" s="77">
        <f t="shared" si="239"/>
        <v>15.904544889492003</v>
      </c>
      <c r="BI239" s="77">
        <f t="shared" si="239"/>
        <v>15.967699486115109</v>
      </c>
      <c r="BJ239" s="77">
        <f t="shared" si="239"/>
        <v>16.030541800618447</v>
      </c>
      <c r="BK239" s="77">
        <f t="shared" si="239"/>
        <v>16.093076112313192</v>
      </c>
      <c r="BL239" s="77">
        <f t="shared" si="239"/>
        <v>16.155306605042774</v>
      </c>
      <c r="BM239" s="77">
        <f t="shared" si="239"/>
        <v>16.217237370120106</v>
      </c>
      <c r="BN239" s="77">
        <f t="shared" si="239"/>
        <v>16.278872409149912</v>
      </c>
      <c r="BO239" s="77">
        <f t="shared" si="239"/>
        <v>16.340215636741796</v>
      </c>
      <c r="BP239" s="77">
        <f t="shared" si="239"/>
        <v>16.401270883119022</v>
      </c>
      <c r="BQ239" s="77">
        <f t="shared" si="239"/>
        <v>16.462041896627923</v>
      </c>
      <c r="BR239" s="77">
        <f t="shared" si="239"/>
        <v>16.522532346152506</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3.3904849718932364</v>
      </c>
      <c r="V240" s="77">
        <f t="shared" si="238"/>
        <v>3.4191907281155833</v>
      </c>
      <c r="W240" s="77">
        <f t="shared" si="238"/>
        <v>3.4222213711059015</v>
      </c>
      <c r="X240" s="77">
        <f t="shared" si="238"/>
        <v>3.4373880173014117</v>
      </c>
      <c r="Y240" s="77">
        <f t="shared" si="238"/>
        <v>3.4541452654352671</v>
      </c>
      <c r="Z240" s="77">
        <f t="shared" si="238"/>
        <v>3.4755766431443478</v>
      </c>
      <c r="AA240" s="77">
        <f t="shared" si="238"/>
        <v>3.5002216140241433</v>
      </c>
      <c r="AB240" s="77">
        <f t="shared" si="238"/>
        <v>3.5281438057015131</v>
      </c>
      <c r="AC240" s="77">
        <f t="shared" si="238"/>
        <v>3.5625927709970706</v>
      </c>
      <c r="AD240" s="77">
        <f t="shared" si="238"/>
        <v>3.6039882651023714</v>
      </c>
      <c r="AE240" s="77">
        <f t="shared" si="238"/>
        <v>3.6509120684230161</v>
      </c>
      <c r="AF240" s="77">
        <f t="shared" si="238"/>
        <v>3.6995780101567388</v>
      </c>
      <c r="AG240" s="77">
        <f t="shared" si="238"/>
        <v>3.7503685570696019</v>
      </c>
      <c r="AH240" s="77">
        <f t="shared" si="238"/>
        <v>3.8074879331522751</v>
      </c>
      <c r="AI240" s="77">
        <f t="shared" si="238"/>
        <v>3.8668926000612229</v>
      </c>
      <c r="AJ240" s="77">
        <f t="shared" si="238"/>
        <v>3.9286615281022366</v>
      </c>
      <c r="AK240" s="77">
        <f t="shared" si="238"/>
        <v>3.9930947970380064</v>
      </c>
      <c r="AL240" s="77">
        <f t="shared" si="238"/>
        <v>4.0592023046330858</v>
      </c>
      <c r="AM240" s="77">
        <f t="shared" si="238"/>
        <v>4.1249822877570894</v>
      </c>
      <c r="AN240" s="77">
        <f t="shared" si="238"/>
        <v>4.1897132932661352</v>
      </c>
      <c r="AO240" s="77">
        <f t="shared" si="238"/>
        <v>4.258900611908687</v>
      </c>
      <c r="AP240" s="77">
        <f t="shared" si="238"/>
        <v>4.3267040049173389</v>
      </c>
      <c r="AQ240" s="77">
        <f t="shared" si="238"/>
        <v>4.3931981852239552</v>
      </c>
      <c r="AR240" s="77">
        <f t="shared" si="238"/>
        <v>4.4584514634637875</v>
      </c>
      <c r="AS240" s="77">
        <f t="shared" si="238"/>
        <v>4.5225264864249484</v>
      </c>
      <c r="AT240" s="77">
        <f t="shared" si="238"/>
        <v>4.5983929038079969</v>
      </c>
      <c r="AU240" s="77">
        <f t="shared" si="238"/>
        <v>4.6727186321091185</v>
      </c>
      <c r="AV240" s="77">
        <f t="shared" si="238"/>
        <v>4.7455880722873882</v>
      </c>
      <c r="AW240" s="77">
        <f t="shared" si="238"/>
        <v>4.8170782899249494</v>
      </c>
      <c r="AX240" s="77">
        <f t="shared" si="238"/>
        <v>4.8872598729403443</v>
      </c>
      <c r="AY240" s="77">
        <f t="shared" ref="AY240:BR240" si="241">AY169+AY181+AY158</f>
        <v>4.9523783575825586</v>
      </c>
      <c r="AZ240" s="77">
        <f t="shared" si="241"/>
        <v>5.0164385369739746</v>
      </c>
      <c r="BA240" s="77">
        <f t="shared" si="241"/>
        <v>5.0794871359166249</v>
      </c>
      <c r="BB240" s="77">
        <f t="shared" si="241"/>
        <v>5.1415675846259656</v>
      </c>
      <c r="BC240" s="77">
        <f t="shared" si="241"/>
        <v>5.2027203332171021</v>
      </c>
      <c r="BD240" s="77">
        <f t="shared" si="241"/>
        <v>5.2629831287367894</v>
      </c>
      <c r="BE240" s="77">
        <f t="shared" si="241"/>
        <v>5.3223912600422567</v>
      </c>
      <c r="BF240" s="77">
        <f t="shared" si="241"/>
        <v>5.3809777749645233</v>
      </c>
      <c r="BG240" s="77">
        <f t="shared" si="241"/>
        <v>5.4387736734888046</v>
      </c>
      <c r="BH240" s="77">
        <f t="shared" si="241"/>
        <v>5.4958080801053546</v>
      </c>
      <c r="BI240" s="77">
        <f t="shared" si="241"/>
        <v>5.5176311215585176</v>
      </c>
      <c r="BJ240" s="77">
        <f t="shared" si="241"/>
        <v>5.539346254070618</v>
      </c>
      <c r="BK240" s="77">
        <f t="shared" si="241"/>
        <v>5.5609549563556389</v>
      </c>
      <c r="BL240" s="77">
        <f t="shared" si="241"/>
        <v>5.5824586741387332</v>
      </c>
      <c r="BM240" s="77">
        <f t="shared" si="241"/>
        <v>5.6038588211711691</v>
      </c>
      <c r="BN240" s="77">
        <f t="shared" si="241"/>
        <v>5.6251567802055966</v>
      </c>
      <c r="BO240" s="77">
        <f t="shared" si="241"/>
        <v>5.6463539039335418</v>
      </c>
      <c r="BP240" s="77">
        <f t="shared" si="241"/>
        <v>5.667451515886869</v>
      </c>
      <c r="BQ240" s="77">
        <f t="shared" si="241"/>
        <v>5.6884509113049102</v>
      </c>
      <c r="BR240" s="77">
        <f t="shared" si="241"/>
        <v>5.7093533579688209</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19.698111967192869</v>
      </c>
      <c r="V241" s="77">
        <f t="shared" si="238"/>
        <v>19.571955476882749</v>
      </c>
      <c r="W241" s="77">
        <f t="shared" si="238"/>
        <v>19.414104903103141</v>
      </c>
      <c r="X241" s="77">
        <f t="shared" si="238"/>
        <v>19.271235353753504</v>
      </c>
      <c r="Y241" s="77">
        <f t="shared" si="238"/>
        <v>19.130329288270325</v>
      </c>
      <c r="Z241" s="77">
        <f t="shared" si="238"/>
        <v>18.995193100082943</v>
      </c>
      <c r="AA241" s="77">
        <f t="shared" si="238"/>
        <v>18.864023861885972</v>
      </c>
      <c r="AB241" s="77">
        <f t="shared" si="238"/>
        <v>18.736900117415463</v>
      </c>
      <c r="AC241" s="77">
        <f t="shared" si="238"/>
        <v>18.617833206267235</v>
      </c>
      <c r="AD241" s="77">
        <f t="shared" si="238"/>
        <v>18.507341286081257</v>
      </c>
      <c r="AE241" s="77">
        <f t="shared" si="238"/>
        <v>18.403673666615308</v>
      </c>
      <c r="AF241" s="77">
        <f t="shared" si="238"/>
        <v>18.302156591911537</v>
      </c>
      <c r="AG241" s="77">
        <f t="shared" si="238"/>
        <v>18.203262189726438</v>
      </c>
      <c r="AH241" s="77">
        <f t="shared" si="238"/>
        <v>18.112180272657152</v>
      </c>
      <c r="AI241" s="77">
        <f t="shared" si="238"/>
        <v>18.023919382998557</v>
      </c>
      <c r="AJ241" s="77">
        <f t="shared" si="238"/>
        <v>17.93857700392202</v>
      </c>
      <c r="AK241" s="77">
        <f t="shared" si="238"/>
        <v>17.856523562344865</v>
      </c>
      <c r="AL241" s="77">
        <f t="shared" si="238"/>
        <v>17.776536848159967</v>
      </c>
      <c r="AM241" s="77">
        <f t="shared" si="238"/>
        <v>17.696145828536149</v>
      </c>
      <c r="AN241" s="77">
        <f t="shared" si="238"/>
        <v>17.614459921377247</v>
      </c>
      <c r="AO241" s="77">
        <f t="shared" si="238"/>
        <v>17.538275012758959</v>
      </c>
      <c r="AP241" s="77">
        <f t="shared" si="238"/>
        <v>17.460381747329929</v>
      </c>
      <c r="AQ241" s="77">
        <f t="shared" si="238"/>
        <v>17.38087235283917</v>
      </c>
      <c r="AR241" s="77">
        <f t="shared" si="238"/>
        <v>17.299831153860275</v>
      </c>
      <c r="AS241" s="77">
        <f t="shared" si="238"/>
        <v>17.217335483354304</v>
      </c>
      <c r="AT241" s="77">
        <f t="shared" si="238"/>
        <v>17.149395442482817</v>
      </c>
      <c r="AU241" s="77">
        <f t="shared" si="238"/>
        <v>17.079553531581709</v>
      </c>
      <c r="AV241" s="77">
        <f t="shared" si="238"/>
        <v>17.007913937573846</v>
      </c>
      <c r="AW241" s="77">
        <f t="shared" si="238"/>
        <v>16.934571792386048</v>
      </c>
      <c r="AX241" s="77">
        <f t="shared" si="238"/>
        <v>16.859614231734597</v>
      </c>
      <c r="AY241" s="77">
        <f t="shared" ref="AY241:BR241" si="242">AY170+AY182+AY159</f>
        <v>16.778406639739419</v>
      </c>
      <c r="AZ241" s="77">
        <f t="shared" si="242"/>
        <v>16.695892645912561</v>
      </c>
      <c r="BA241" s="77">
        <f t="shared" si="242"/>
        <v>16.612129928666665</v>
      </c>
      <c r="BB241" s="77">
        <f t="shared" si="242"/>
        <v>16.527172099483845</v>
      </c>
      <c r="BC241" s="77">
        <f t="shared" si="242"/>
        <v>16.441069091126334</v>
      </c>
      <c r="BD241" s="77">
        <f t="shared" si="242"/>
        <v>16.353867499612619</v>
      </c>
      <c r="BE241" s="77">
        <f t="shared" si="242"/>
        <v>16.265610886502735</v>
      </c>
      <c r="BF241" s="77">
        <f t="shared" si="242"/>
        <v>16.1763400469708</v>
      </c>
      <c r="BG241" s="77">
        <f t="shared" si="242"/>
        <v>16.086093248272348</v>
      </c>
      <c r="BH241" s="77">
        <f t="shared" si="242"/>
        <v>15.994906442499076</v>
      </c>
      <c r="BI241" s="77">
        <f t="shared" si="242"/>
        <v>15.860253735077084</v>
      </c>
      <c r="BJ241" s="77">
        <f t="shared" si="242"/>
        <v>15.725467821816654</v>
      </c>
      <c r="BK241" s="77">
        <f t="shared" si="242"/>
        <v>15.590550528083998</v>
      </c>
      <c r="BL241" s="77">
        <f t="shared" si="242"/>
        <v>15.455503638523005</v>
      </c>
      <c r="BM241" s="77">
        <f t="shared" si="242"/>
        <v>15.320328898308084</v>
      </c>
      <c r="BN241" s="77">
        <f t="shared" si="242"/>
        <v>15.185028014348081</v>
      </c>
      <c r="BO241" s="77">
        <f t="shared" si="242"/>
        <v>15.04960265644355</v>
      </c>
      <c r="BP241" s="77">
        <f t="shared" si="242"/>
        <v>14.914054458399519</v>
      </c>
      <c r="BQ241" s="77">
        <f t="shared" si="242"/>
        <v>14.778385019095936</v>
      </c>
      <c r="BR241" s="77">
        <f t="shared" si="242"/>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346.91920088406903</v>
      </c>
      <c r="V245" s="142">
        <f t="shared" si="243"/>
        <v>349.66397475058625</v>
      </c>
      <c r="W245" s="142">
        <f t="shared" si="243"/>
        <v>349.85880842179733</v>
      </c>
      <c r="X245" s="142">
        <f t="shared" si="243"/>
        <v>351.25893696760642</v>
      </c>
      <c r="Y245" s="142">
        <f t="shared" si="243"/>
        <v>352.81703715625355</v>
      </c>
      <c r="Z245" s="142">
        <f t="shared" si="243"/>
        <v>354.83935149555384</v>
      </c>
      <c r="AA245" s="142">
        <f t="shared" si="243"/>
        <v>357.18082588386022</v>
      </c>
      <c r="AB245" s="142">
        <f t="shared" si="243"/>
        <v>359.84777953938965</v>
      </c>
      <c r="AC245" s="142">
        <f t="shared" si="243"/>
        <v>363.16294386664129</v>
      </c>
      <c r="AD245" s="142">
        <f t="shared" si="243"/>
        <v>367.1680071193519</v>
      </c>
      <c r="AE245" s="142">
        <f t="shared" si="243"/>
        <v>370.93578096324984</v>
      </c>
      <c r="AF245" s="142">
        <f t="shared" si="243"/>
        <v>374.85937725943074</v>
      </c>
      <c r="AG245" s="142">
        <f t="shared" si="243"/>
        <v>378.97300506324723</v>
      </c>
      <c r="AH245" s="142">
        <f t="shared" si="243"/>
        <v>383.65270366483588</v>
      </c>
      <c r="AI245" s="142">
        <f t="shared" si="243"/>
        <v>388.53680601417312</v>
      </c>
      <c r="AJ245" s="142">
        <f t="shared" si="243"/>
        <v>393.63237546891986</v>
      </c>
      <c r="AK245" s="142">
        <f t="shared" ref="AK245:AT245" si="244">SUM(AK220:AK241)</f>
        <v>398.96625212636786</v>
      </c>
      <c r="AL245" s="142">
        <f t="shared" si="244"/>
        <v>404.44987806414974</v>
      </c>
      <c r="AM245" s="142">
        <f t="shared" si="244"/>
        <v>409.9042091618187</v>
      </c>
      <c r="AN245" s="142">
        <f t="shared" si="244"/>
        <v>415.26471633417526</v>
      </c>
      <c r="AO245" s="142">
        <f t="shared" si="244"/>
        <v>419.28481713363908</v>
      </c>
      <c r="AP245" s="142">
        <f t="shared" si="244"/>
        <v>423.20474972990593</v>
      </c>
      <c r="AQ245" s="142">
        <f t="shared" si="244"/>
        <v>427.02992182694305</v>
      </c>
      <c r="AR245" s="142">
        <f t="shared" si="244"/>
        <v>430.76527773203429</v>
      </c>
      <c r="AS245" s="142">
        <f t="shared" si="244"/>
        <v>434.41535180457572</v>
      </c>
      <c r="AT245" s="142">
        <f t="shared" si="244"/>
        <v>438.91888415803464</v>
      </c>
      <c r="AU245" s="142">
        <f t="shared" si="243"/>
        <v>443.31090180778318</v>
      </c>
      <c r="AV245" s="142">
        <f t="shared" si="243"/>
        <v>447.59751367485825</v>
      </c>
      <c r="AW245" s="142">
        <f t="shared" si="243"/>
        <v>451.78429774748605</v>
      </c>
      <c r="AX245" s="142">
        <f t="shared" si="243"/>
        <v>455.87636316216532</v>
      </c>
      <c r="AY245" s="142">
        <f t="shared" ref="AY245:BR245" si="245">SUM(AY220:AY241)</f>
        <v>459.60196273921042</v>
      </c>
      <c r="AZ245" s="142">
        <f t="shared" si="245"/>
        <v>463.25096243775806</v>
      </c>
      <c r="BA245" s="142">
        <f t="shared" si="245"/>
        <v>466.82674418769625</v>
      </c>
      <c r="BB245" s="142">
        <f t="shared" si="245"/>
        <v>470.33245145753278</v>
      </c>
      <c r="BC245" s="142">
        <f t="shared" si="245"/>
        <v>473.77101201683087</v>
      </c>
      <c r="BD245" s="142">
        <f t="shared" si="245"/>
        <v>477.14515798771981</v>
      </c>
      <c r="BE245" s="142">
        <f t="shared" si="245"/>
        <v>480.4574435691643</v>
      </c>
      <c r="BF245" s="142">
        <f t="shared" si="245"/>
        <v>483.71026075519376</v>
      </c>
      <c r="BG245" s="142">
        <f t="shared" si="245"/>
        <v>486.90585331725163</v>
      </c>
      <c r="BH245" s="142">
        <f t="shared" si="245"/>
        <v>490.04632927890992</v>
      </c>
      <c r="BI245" s="142">
        <f t="shared" si="245"/>
        <v>490.63821513274155</v>
      </c>
      <c r="BJ245" s="142">
        <f t="shared" si="245"/>
        <v>491.22229056347663</v>
      </c>
      <c r="BK245" s="142">
        <f t="shared" si="245"/>
        <v>491.79866260007594</v>
      </c>
      <c r="BL245" s="142">
        <f t="shared" si="245"/>
        <v>492.36743588377686</v>
      </c>
      <c r="BM245" s="142">
        <f t="shared" si="245"/>
        <v>492.92871274155516</v>
      </c>
      <c r="BN245" s="142">
        <f t="shared" si="245"/>
        <v>493.48259325671364</v>
      </c>
      <c r="BO245" s="142">
        <f t="shared" si="245"/>
        <v>494.02917533673809</v>
      </c>
      <c r="BP245" s="142">
        <f t="shared" si="245"/>
        <v>494.56855477854549</v>
      </c>
      <c r="BQ245" s="142">
        <f t="shared" si="245"/>
        <v>495.10082533124586</v>
      </c>
      <c r="BR245" s="142">
        <f t="shared" si="245"/>
        <v>495.62607875653293</v>
      </c>
    </row>
    <row r="246" spans="1:90">
      <c r="A246" t="s">
        <v>16</v>
      </c>
      <c r="M246" s="70"/>
    </row>
    <row r="247" spans="1:90" customFormat="1" ht="21.6">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125.22862793988226</v>
      </c>
      <c r="V248" s="6">
        <f t="shared" ref="V248:AE256" si="251">INDEX($L$233:$AX$241,MATCH($D248,$B$233:$B$241,0),MATCH(V$247,$L$104:$AX$104,0))</f>
        <v>124.42660162316926</v>
      </c>
      <c r="W248" s="6">
        <f t="shared" si="251"/>
        <v>123.42308358007631</v>
      </c>
      <c r="X248" s="6">
        <f t="shared" si="251"/>
        <v>122.51480578831422</v>
      </c>
      <c r="Y248" s="6">
        <f t="shared" si="251"/>
        <v>121.61901063402462</v>
      </c>
      <c r="Z248" s="6">
        <f t="shared" si="251"/>
        <v>120.7598968539874</v>
      </c>
      <c r="AA248" s="6">
        <f t="shared" si="251"/>
        <v>119.92600253179631</v>
      </c>
      <c r="AB248" s="6">
        <f t="shared" si="251"/>
        <v>119.1178270008045</v>
      </c>
      <c r="AC248" s="6">
        <f t="shared" si="251"/>
        <v>118.3608719209996</v>
      </c>
      <c r="AD248" s="6">
        <f t="shared" si="251"/>
        <v>117.65843142384037</v>
      </c>
      <c r="AE248" s="6">
        <f t="shared" si="251"/>
        <v>116.9993756844306</v>
      </c>
      <c r="AF248" s="6">
        <f t="shared" ref="AF248:AO256" si="252">INDEX($L$233:$AX$241,MATCH($D248,$B$233:$B$241,0),MATCH(AF$247,$L$104:$AX$104,0))</f>
        <v>116.35399180201604</v>
      </c>
      <c r="AG248" s="6">
        <f t="shared" si="252"/>
        <v>115.72528127802261</v>
      </c>
      <c r="AH248" s="6">
        <f t="shared" si="252"/>
        <v>115.14623778777759</v>
      </c>
      <c r="AI248" s="6">
        <f t="shared" si="252"/>
        <v>114.58512867584301</v>
      </c>
      <c r="AJ248" s="6">
        <f t="shared" si="252"/>
        <v>114.04257368099479</v>
      </c>
      <c r="AK248" s="6">
        <f t="shared" si="252"/>
        <v>113.52092775251363</v>
      </c>
      <c r="AL248" s="6">
        <f t="shared" si="252"/>
        <v>113.01242082111446</v>
      </c>
      <c r="AM248" s="6">
        <f t="shared" si="252"/>
        <v>112.50134356137781</v>
      </c>
      <c r="AN248" s="6">
        <f t="shared" si="252"/>
        <v>111.98203419342563</v>
      </c>
      <c r="AO248" s="6">
        <f t="shared" si="252"/>
        <v>109.45735829667788</v>
      </c>
      <c r="AP248" s="6">
        <f>INDEX($L$233:$BR$241,MATCH($D248,$B$233:$B$241,0),MATCH(AP$247,$L$104:$BR$104,0))</f>
        <v>107.1831839189567</v>
      </c>
      <c r="AQ248" s="6">
        <f t="shared" ref="AQ248:AR256" si="253">INDEX($L$233:$BR$241,MATCH($D248,$B$233:$B$241,0),MATCH(AQ$247,$L$104:$BR$104,0))</f>
        <v>101.68589716400054</v>
      </c>
      <c r="AR248" s="6">
        <f t="shared" si="253"/>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11.695534280196457</v>
      </c>
      <c r="V249" s="6">
        <f t="shared" si="251"/>
        <v>11.620630271144794</v>
      </c>
      <c r="W249" s="6">
        <f t="shared" si="251"/>
        <v>11.526908253528951</v>
      </c>
      <c r="X249" s="6">
        <f t="shared" si="251"/>
        <v>11.442081052079502</v>
      </c>
      <c r="Y249" s="6">
        <f t="shared" si="251"/>
        <v>11.3584196472763</v>
      </c>
      <c r="Z249" s="6">
        <f t="shared" si="251"/>
        <v>11.278184042763902</v>
      </c>
      <c r="AA249" s="6">
        <f t="shared" si="251"/>
        <v>11.200303770563451</v>
      </c>
      <c r="AB249" s="6">
        <f t="shared" si="251"/>
        <v>11.124825465142202</v>
      </c>
      <c r="AC249" s="6">
        <f t="shared" si="251"/>
        <v>11.054130814645216</v>
      </c>
      <c r="AD249" s="6">
        <f t="shared" si="251"/>
        <v>10.98852746939202</v>
      </c>
      <c r="AE249" s="6">
        <f t="shared" si="251"/>
        <v>10.926975976577395</v>
      </c>
      <c r="AF249" s="6">
        <f t="shared" si="252"/>
        <v>10.866701345729489</v>
      </c>
      <c r="AG249" s="6">
        <f t="shared" si="252"/>
        <v>10.807983897437913</v>
      </c>
      <c r="AH249" s="6">
        <f t="shared" si="252"/>
        <v>10.753905025048313</v>
      </c>
      <c r="AI249" s="6">
        <f t="shared" si="252"/>
        <v>10.701501106219851</v>
      </c>
      <c r="AJ249" s="6">
        <f t="shared" si="252"/>
        <v>10.65083002049826</v>
      </c>
      <c r="AK249" s="6">
        <f t="shared" si="252"/>
        <v>10.602111704734188</v>
      </c>
      <c r="AL249" s="6">
        <f t="shared" si="252"/>
        <v>10.554620485308297</v>
      </c>
      <c r="AM249" s="6">
        <f t="shared" si="252"/>
        <v>10.506889214037415</v>
      </c>
      <c r="AN249" s="6">
        <f t="shared" si="252"/>
        <v>10.458389117734933</v>
      </c>
      <c r="AO249" s="6">
        <f t="shared" si="252"/>
        <v>10.222600911934467</v>
      </c>
      <c r="AP249" s="6">
        <f t="shared" ref="AP249:AP256" si="254">INDEX($L$233:$BR$241,MATCH($D249,$B$233:$B$241,0),MATCH(AP$247,$L$104:$BR$104,0))</f>
        <v>10.01020790858262</v>
      </c>
      <c r="AQ249" s="6">
        <f t="shared" si="253"/>
        <v>9.4967973031296484</v>
      </c>
      <c r="AR249" s="6">
        <f t="shared" si="253"/>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8.7407449590741351</v>
      </c>
      <c r="V250" s="6">
        <f t="shared" si="251"/>
        <v>8.6847648880617854</v>
      </c>
      <c r="W250" s="6">
        <f t="shared" si="251"/>
        <v>8.6147210376994252</v>
      </c>
      <c r="X250" s="6">
        <f t="shared" si="251"/>
        <v>8.5513247946806601</v>
      </c>
      <c r="Y250" s="6">
        <f t="shared" si="251"/>
        <v>8.4887998184988653</v>
      </c>
      <c r="Z250" s="6">
        <f t="shared" si="251"/>
        <v>8.4288351397695216</v>
      </c>
      <c r="AA250" s="6">
        <f t="shared" si="251"/>
        <v>8.3706307362477386</v>
      </c>
      <c r="AB250" s="6">
        <f t="shared" si="251"/>
        <v>8.3142214605511686</v>
      </c>
      <c r="AC250" s="6">
        <f t="shared" si="251"/>
        <v>8.2613872851162498</v>
      </c>
      <c r="AD250" s="6">
        <f t="shared" si="251"/>
        <v>8.21235813470871</v>
      </c>
      <c r="AE250" s="6">
        <f t="shared" si="251"/>
        <v>8.166357166505497</v>
      </c>
      <c r="AF250" s="6">
        <f t="shared" si="252"/>
        <v>8.121310470636633</v>
      </c>
      <c r="AG250" s="6">
        <f t="shared" si="252"/>
        <v>8.0774275467899344</v>
      </c>
      <c r="AH250" s="6">
        <f t="shared" si="252"/>
        <v>8.0370112973132279</v>
      </c>
      <c r="AI250" s="6">
        <f t="shared" si="252"/>
        <v>7.9978468368993747</v>
      </c>
      <c r="AJ250" s="6">
        <f t="shared" si="252"/>
        <v>7.9599774222594846</v>
      </c>
      <c r="AK250" s="6">
        <f t="shared" si="252"/>
        <v>7.9235674248427417</v>
      </c>
      <c r="AL250" s="6">
        <f t="shared" si="252"/>
        <v>7.8880745070459</v>
      </c>
      <c r="AM250" s="6">
        <f t="shared" si="252"/>
        <v>7.8524021847085095</v>
      </c>
      <c r="AN250" s="6">
        <f t="shared" si="252"/>
        <v>7.8161552752374028</v>
      </c>
      <c r="AO250" s="6">
        <f t="shared" si="252"/>
        <v>7.6399371973040751</v>
      </c>
      <c r="AP250" s="6">
        <f t="shared" si="254"/>
        <v>7.4812036987811599</v>
      </c>
      <c r="AQ250" s="6">
        <f t="shared" si="253"/>
        <v>7.0975024454620268</v>
      </c>
      <c r="AR250" s="6">
        <f t="shared" si="253"/>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108.97782187508756</v>
      </c>
      <c r="V251" s="6">
        <f t="shared" si="251"/>
        <v>108.27987378989542</v>
      </c>
      <c r="W251" s="6">
        <f t="shared" si="251"/>
        <v>107.40658137786706</v>
      </c>
      <c r="X251" s="6">
        <f t="shared" si="251"/>
        <v>106.6161699756814</v>
      </c>
      <c r="Y251" s="6">
        <f t="shared" si="251"/>
        <v>105.83662135036545</v>
      </c>
      <c r="Z251" s="6">
        <f t="shared" si="251"/>
        <v>105.08899399045957</v>
      </c>
      <c r="AA251" s="6">
        <f t="shared" si="251"/>
        <v>104.36331338210847</v>
      </c>
      <c r="AB251" s="6">
        <f t="shared" si="251"/>
        <v>103.66001406062658</v>
      </c>
      <c r="AC251" s="6">
        <f t="shared" si="251"/>
        <v>103.00128835859284</v>
      </c>
      <c r="AD251" s="6">
        <f t="shared" si="251"/>
        <v>102.39000293099862</v>
      </c>
      <c r="AE251" s="6">
        <f t="shared" si="251"/>
        <v>101.81647226028305</v>
      </c>
      <c r="AF251" s="6">
        <f t="shared" si="252"/>
        <v>101.25483926201534</v>
      </c>
      <c r="AG251" s="6">
        <f t="shared" si="252"/>
        <v>100.7077159354894</v>
      </c>
      <c r="AH251" s="6">
        <f t="shared" si="252"/>
        <v>100.20381439655259</v>
      </c>
      <c r="AI251" s="6">
        <f t="shared" si="252"/>
        <v>99.715519907833539</v>
      </c>
      <c r="AJ251" s="6">
        <f t="shared" si="252"/>
        <v>99.243371785166318</v>
      </c>
      <c r="AK251" s="6">
        <f t="shared" si="252"/>
        <v>98.789419378188114</v>
      </c>
      <c r="AL251" s="6">
        <f t="shared" si="252"/>
        <v>98.34690093249479</v>
      </c>
      <c r="AM251" s="6">
        <f t="shared" si="252"/>
        <v>97.902145707653318</v>
      </c>
      <c r="AN251" s="6">
        <f t="shared" si="252"/>
        <v>97.450226647852361</v>
      </c>
      <c r="AO251" s="6">
        <f t="shared" si="252"/>
        <v>95.253175664428795</v>
      </c>
      <c r="AP251" s="6">
        <f t="shared" si="254"/>
        <v>93.274118843913556</v>
      </c>
      <c r="AQ251" s="6">
        <f t="shared" si="253"/>
        <v>88.490210031421526</v>
      </c>
      <c r="AR251" s="6">
        <f t="shared" si="253"/>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26.510396703240438</v>
      </c>
      <c r="V252" s="6">
        <f t="shared" si="251"/>
        <v>26.34061095878026</v>
      </c>
      <c r="W252" s="6">
        <f t="shared" si="251"/>
        <v>26.128170226505961</v>
      </c>
      <c r="X252" s="6">
        <f t="shared" si="251"/>
        <v>25.935891472258845</v>
      </c>
      <c r="Y252" s="6">
        <f t="shared" si="251"/>
        <v>25.746255242143334</v>
      </c>
      <c r="Z252" s="6">
        <f t="shared" si="251"/>
        <v>25.564384311377079</v>
      </c>
      <c r="AA252" s="6">
        <f t="shared" si="251"/>
        <v>25.387852238371551</v>
      </c>
      <c r="AB252" s="6">
        <f t="shared" si="251"/>
        <v>25.21676472998864</v>
      </c>
      <c r="AC252" s="6">
        <f t="shared" si="251"/>
        <v>25.056520385047047</v>
      </c>
      <c r="AD252" s="6">
        <f t="shared" si="251"/>
        <v>24.907816557923326</v>
      </c>
      <c r="AE252" s="6">
        <f t="shared" si="251"/>
        <v>24.768297109465522</v>
      </c>
      <c r="AF252" s="6">
        <f t="shared" si="252"/>
        <v>24.631671938127695</v>
      </c>
      <c r="AG252" s="6">
        <f t="shared" si="252"/>
        <v>24.498576449685793</v>
      </c>
      <c r="AH252" s="6">
        <f t="shared" si="252"/>
        <v>24.375995272463328</v>
      </c>
      <c r="AI252" s="6">
        <f t="shared" si="252"/>
        <v>24.257210730973902</v>
      </c>
      <c r="AJ252" s="6">
        <f t="shared" si="252"/>
        <v>24.142354021422989</v>
      </c>
      <c r="AK252" s="6">
        <f t="shared" si="252"/>
        <v>24.031923677098646</v>
      </c>
      <c r="AL252" s="6">
        <f t="shared" si="252"/>
        <v>23.924274805594511</v>
      </c>
      <c r="AM252" s="6">
        <f t="shared" si="252"/>
        <v>23.816081805922522</v>
      </c>
      <c r="AN252" s="6">
        <f t="shared" si="252"/>
        <v>23.706146102061496</v>
      </c>
      <c r="AO252" s="6">
        <f t="shared" si="252"/>
        <v>23.171682372234301</v>
      </c>
      <c r="AP252" s="6">
        <f t="shared" si="254"/>
        <v>22.690248806143671</v>
      </c>
      <c r="AQ252" s="6">
        <f t="shared" si="253"/>
        <v>21.526495317322258</v>
      </c>
      <c r="AR252" s="6">
        <f t="shared" si="253"/>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14.035269866161268</v>
      </c>
      <c r="V253" s="6">
        <f t="shared" si="251"/>
        <v>13.945381028600629</v>
      </c>
      <c r="W253" s="6">
        <f t="shared" si="251"/>
        <v>13.832909569142227</v>
      </c>
      <c r="X253" s="6">
        <f t="shared" si="251"/>
        <v>13.731112367252083</v>
      </c>
      <c r="Y253" s="6">
        <f t="shared" si="251"/>
        <v>13.630714184008472</v>
      </c>
      <c r="Z253" s="6">
        <f t="shared" si="251"/>
        <v>13.534427145278409</v>
      </c>
      <c r="AA253" s="6">
        <f t="shared" si="251"/>
        <v>13.440966631940913</v>
      </c>
      <c r="AB253" s="6">
        <f t="shared" si="251"/>
        <v>13.350388607863675</v>
      </c>
      <c r="AC253" s="6">
        <f t="shared" si="251"/>
        <v>13.265551226855846</v>
      </c>
      <c r="AD253" s="6">
        <f t="shared" si="251"/>
        <v>13.186823685839558</v>
      </c>
      <c r="AE253" s="6">
        <f t="shared" si="251"/>
        <v>13.112958585569523</v>
      </c>
      <c r="AF253" s="6">
        <f t="shared" si="252"/>
        <v>13.04062578830125</v>
      </c>
      <c r="AG253" s="6">
        <f t="shared" si="252"/>
        <v>12.970161693811777</v>
      </c>
      <c r="AH253" s="6">
        <f t="shared" si="252"/>
        <v>12.905264139765791</v>
      </c>
      <c r="AI253" s="6">
        <f t="shared" si="252"/>
        <v>12.842376620035523</v>
      </c>
      <c r="AJ253" s="6">
        <f t="shared" si="252"/>
        <v>12.781568593187348</v>
      </c>
      <c r="AK253" s="6">
        <f t="shared" si="252"/>
        <v>12.72310399526544</v>
      </c>
      <c r="AL253" s="6">
        <f t="shared" si="252"/>
        <v>12.666111978915735</v>
      </c>
      <c r="AM253" s="6">
        <f t="shared" si="252"/>
        <v>12.608831887447307</v>
      </c>
      <c r="AN253" s="6">
        <f t="shared" si="252"/>
        <v>12.550629164610376</v>
      </c>
      <c r="AO253" s="6">
        <f t="shared" si="252"/>
        <v>12.267670642119349</v>
      </c>
      <c r="AP253" s="6">
        <f t="shared" si="254"/>
        <v>12.01278762024875</v>
      </c>
      <c r="AQ253" s="6">
        <f t="shared" si="253"/>
        <v>11.396667293716675</v>
      </c>
      <c r="AR253" s="6">
        <f t="shared" si="253"/>
        <v>10.433120970644175</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9.811863814500283</v>
      </c>
      <c r="V254" s="6">
        <f t="shared" si="251"/>
        <v>9.894936582284485</v>
      </c>
      <c r="W254" s="6">
        <f t="shared" si="251"/>
        <v>9.9037070845984267</v>
      </c>
      <c r="X254" s="6">
        <f t="shared" si="251"/>
        <v>9.9475984653969558</v>
      </c>
      <c r="Y254" s="6">
        <f t="shared" si="251"/>
        <v>9.9960929545211368</v>
      </c>
      <c r="Z254" s="6">
        <f t="shared" si="251"/>
        <v>10.05811409933724</v>
      </c>
      <c r="AA254" s="6">
        <f t="shared" si="251"/>
        <v>10.12943519351388</v>
      </c>
      <c r="AB254" s="6">
        <f t="shared" si="251"/>
        <v>10.210240371655621</v>
      </c>
      <c r="AC254" s="6">
        <f t="shared" si="251"/>
        <v>10.309933648231837</v>
      </c>
      <c r="AD254" s="6">
        <f t="shared" si="251"/>
        <v>10.429729770043979</v>
      </c>
      <c r="AE254" s="6">
        <f t="shared" si="251"/>
        <v>10.56552449311673</v>
      </c>
      <c r="AF254" s="6">
        <f t="shared" si="252"/>
        <v>10.706360862147752</v>
      </c>
      <c r="AG254" s="6">
        <f t="shared" si="252"/>
        <v>10.85334571343135</v>
      </c>
      <c r="AH254" s="6">
        <f t="shared" si="252"/>
        <v>11.018645823574433</v>
      </c>
      <c r="AI254" s="6">
        <f t="shared" si="252"/>
        <v>11.190559430768765</v>
      </c>
      <c r="AJ254" s="6">
        <f t="shared" si="252"/>
        <v>11.369315070428087</v>
      </c>
      <c r="AK254" s="6">
        <f t="shared" si="252"/>
        <v>11.555781155711404</v>
      </c>
      <c r="AL254" s="6">
        <f t="shared" si="252"/>
        <v>11.747092389064774</v>
      </c>
      <c r="AM254" s="6">
        <f t="shared" si="252"/>
        <v>11.93745578588952</v>
      </c>
      <c r="AN254" s="6">
        <f t="shared" si="252"/>
        <v>12.124783503279689</v>
      </c>
      <c r="AO254" s="6">
        <f t="shared" si="252"/>
        <v>13.087925282114883</v>
      </c>
      <c r="AP254" s="6">
        <f t="shared" si="254"/>
        <v>14.143442220475537</v>
      </c>
      <c r="AQ254" s="6">
        <f t="shared" si="253"/>
        <v>15.904544889492003</v>
      </c>
      <c r="AR254" s="6">
        <f t="shared" si="253"/>
        <v>16.522532346152506</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3.3904849718932364</v>
      </c>
      <c r="V255" s="6">
        <f t="shared" si="251"/>
        <v>3.4191907281155833</v>
      </c>
      <c r="W255" s="6">
        <f t="shared" si="251"/>
        <v>3.4222213711059015</v>
      </c>
      <c r="X255" s="6">
        <f t="shared" si="251"/>
        <v>3.4373880173014117</v>
      </c>
      <c r="Y255" s="6">
        <f t="shared" si="251"/>
        <v>3.4541452654352671</v>
      </c>
      <c r="Z255" s="6">
        <f t="shared" si="251"/>
        <v>3.4755766431443478</v>
      </c>
      <c r="AA255" s="6">
        <f t="shared" si="251"/>
        <v>3.5002216140241433</v>
      </c>
      <c r="AB255" s="6">
        <f t="shared" si="251"/>
        <v>3.5281438057015131</v>
      </c>
      <c r="AC255" s="6">
        <f t="shared" si="251"/>
        <v>3.5625927709970706</v>
      </c>
      <c r="AD255" s="6">
        <f t="shared" si="251"/>
        <v>3.6039882651023714</v>
      </c>
      <c r="AE255" s="6">
        <f t="shared" si="251"/>
        <v>3.6509120684230161</v>
      </c>
      <c r="AF255" s="6">
        <f t="shared" si="252"/>
        <v>3.6995780101567388</v>
      </c>
      <c r="AG255" s="6">
        <f t="shared" si="252"/>
        <v>3.7503685570696019</v>
      </c>
      <c r="AH255" s="6">
        <f t="shared" si="252"/>
        <v>3.8074879331522751</v>
      </c>
      <c r="AI255" s="6">
        <f t="shared" si="252"/>
        <v>3.8668926000612229</v>
      </c>
      <c r="AJ255" s="6">
        <f t="shared" si="252"/>
        <v>3.9286615281022366</v>
      </c>
      <c r="AK255" s="6">
        <f t="shared" si="252"/>
        <v>3.9930947970380064</v>
      </c>
      <c r="AL255" s="6">
        <f t="shared" si="252"/>
        <v>4.0592023046330858</v>
      </c>
      <c r="AM255" s="6">
        <f t="shared" si="252"/>
        <v>4.1249822877570894</v>
      </c>
      <c r="AN255" s="6">
        <f t="shared" si="252"/>
        <v>4.1897132932661352</v>
      </c>
      <c r="AO255" s="6">
        <f t="shared" si="252"/>
        <v>4.5225264864249484</v>
      </c>
      <c r="AP255" s="6">
        <f t="shared" si="254"/>
        <v>4.8872598729403443</v>
      </c>
      <c r="AQ255" s="6">
        <f t="shared" si="253"/>
        <v>5.4958080801053546</v>
      </c>
      <c r="AR255" s="6">
        <f t="shared" si="253"/>
        <v>5.7093533579688209</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19.698111967192869</v>
      </c>
      <c r="V256" s="6">
        <f t="shared" si="251"/>
        <v>19.571955476882749</v>
      </c>
      <c r="W256" s="6">
        <f t="shared" si="251"/>
        <v>19.414104903103141</v>
      </c>
      <c r="X256" s="6">
        <f t="shared" si="251"/>
        <v>19.271235353753504</v>
      </c>
      <c r="Y256" s="6">
        <f t="shared" si="251"/>
        <v>19.130329288270325</v>
      </c>
      <c r="Z256" s="6">
        <f t="shared" si="251"/>
        <v>18.995193100082943</v>
      </c>
      <c r="AA256" s="6">
        <f t="shared" si="251"/>
        <v>18.864023861885972</v>
      </c>
      <c r="AB256" s="6">
        <f t="shared" si="251"/>
        <v>18.736900117415463</v>
      </c>
      <c r="AC256" s="6">
        <f t="shared" si="251"/>
        <v>18.617833206267235</v>
      </c>
      <c r="AD256" s="6">
        <f t="shared" si="251"/>
        <v>18.507341286081257</v>
      </c>
      <c r="AE256" s="6">
        <f t="shared" si="251"/>
        <v>18.403673666615308</v>
      </c>
      <c r="AF256" s="6">
        <f t="shared" si="252"/>
        <v>18.302156591911537</v>
      </c>
      <c r="AG256" s="6">
        <f t="shared" si="252"/>
        <v>18.203262189726438</v>
      </c>
      <c r="AH256" s="6">
        <f t="shared" si="252"/>
        <v>18.112180272657152</v>
      </c>
      <c r="AI256" s="6">
        <f t="shared" si="252"/>
        <v>18.023919382998557</v>
      </c>
      <c r="AJ256" s="6">
        <f t="shared" si="252"/>
        <v>17.93857700392202</v>
      </c>
      <c r="AK256" s="6">
        <f t="shared" si="252"/>
        <v>17.856523562344865</v>
      </c>
      <c r="AL256" s="6">
        <f t="shared" si="252"/>
        <v>17.776536848159967</v>
      </c>
      <c r="AM256" s="6">
        <f t="shared" si="252"/>
        <v>17.696145828536149</v>
      </c>
      <c r="AN256" s="6">
        <f t="shared" si="252"/>
        <v>17.614459921377247</v>
      </c>
      <c r="AO256" s="6">
        <f t="shared" si="252"/>
        <v>17.217335483354304</v>
      </c>
      <c r="AP256" s="6">
        <f t="shared" si="254"/>
        <v>16.859614231734597</v>
      </c>
      <c r="AQ256" s="6">
        <f t="shared" si="253"/>
        <v>15.994906442499076</v>
      </c>
      <c r="AR256" s="6">
        <f t="shared" si="253"/>
        <v>14.642595903517593</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7.48872418913251</v>
      </c>
      <c r="V258" s="193">
        <f t="shared" ref="V258:AE266" si="257">INDEX($L$220:$AX$228,MATCH($D258,$B$220:$B$228,0),MATCH(V$247,$L$104:$AX$104,0))</f>
        <v>9.3378782365234727</v>
      </c>
      <c r="W258" s="193">
        <f t="shared" si="257"/>
        <v>10.4141873060185</v>
      </c>
      <c r="X258" s="193">
        <f t="shared" si="257"/>
        <v>11.855801449111469</v>
      </c>
      <c r="Y258" s="193">
        <f t="shared" si="257"/>
        <v>13.345294201687985</v>
      </c>
      <c r="Z258" s="193">
        <f t="shared" si="257"/>
        <v>14.975482636328321</v>
      </c>
      <c r="AA258" s="193">
        <f t="shared" si="257"/>
        <v>16.702403238049847</v>
      </c>
      <c r="AB258" s="193">
        <f t="shared" si="257"/>
        <v>18.527971258069826</v>
      </c>
      <c r="AC258" s="193">
        <f t="shared" si="257"/>
        <v>20.550001282642476</v>
      </c>
      <c r="AD258" s="193">
        <f t="shared" si="257"/>
        <v>22.781128336540842</v>
      </c>
      <c r="AE258" s="193">
        <f t="shared" si="257"/>
        <v>24.865940809494219</v>
      </c>
      <c r="AF258" s="193">
        <f t="shared" ref="AF258:AO266" si="258">INDEX($L$220:$AX$228,MATCH($D258,$B$220:$B$228,0),MATCH(AF$247,$L$104:$AX$104,0))</f>
        <v>26.996353281955152</v>
      </c>
      <c r="AG258" s="193">
        <f t="shared" si="258"/>
        <v>29.182376717583647</v>
      </c>
      <c r="AH258" s="193">
        <f t="shared" si="258"/>
        <v>31.534055536768452</v>
      </c>
      <c r="AI258" s="193">
        <f t="shared" si="258"/>
        <v>33.9455512222656</v>
      </c>
      <c r="AJ258" s="193">
        <f t="shared" si="258"/>
        <v>36.418930800367733</v>
      </c>
      <c r="AK258" s="193">
        <f t="shared" si="258"/>
        <v>38.962048777311637</v>
      </c>
      <c r="AL258" s="193">
        <f t="shared" si="258"/>
        <v>41.548989496161013</v>
      </c>
      <c r="AM258" s="193">
        <f t="shared" si="258"/>
        <v>44.127357350990181</v>
      </c>
      <c r="AN258" s="193">
        <f t="shared" si="258"/>
        <v>46.678268501824761</v>
      </c>
      <c r="AO258" s="193">
        <f t="shared" si="258"/>
        <v>56.303652390881176</v>
      </c>
      <c r="AP258" s="193">
        <f>INDEX($L$220:$BR$228,MATCH($D258,$B$220:$B$228,0),MATCH(AP$247,$L$104:$BR$104,0))</f>
        <v>66.547926936434479</v>
      </c>
      <c r="AQ258" s="193">
        <f t="shared" ref="AQ258:AR266" si="259">INDEX($L$220:$BR$228,MATCH($D258,$B$220:$B$228,0),MATCH(AQ$247,$L$104:$BR$104,0))</f>
        <v>84.692023731299003</v>
      </c>
      <c r="AR258" s="193">
        <f t="shared" si="259"/>
        <v>95.177532136591651</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0.69939782867366318</v>
      </c>
      <c r="V259" s="6">
        <f t="shared" si="257"/>
        <v>0.87209671475430695</v>
      </c>
      <c r="W259" s="6">
        <f t="shared" si="257"/>
        <v>0.97261693784904901</v>
      </c>
      <c r="X259" s="6">
        <f t="shared" si="257"/>
        <v>1.1072542640477674</v>
      </c>
      <c r="Y259" s="6">
        <f t="shared" si="257"/>
        <v>1.2463631390266239</v>
      </c>
      <c r="Z259" s="6">
        <f t="shared" si="257"/>
        <v>1.3986120699154037</v>
      </c>
      <c r="AA259" s="6">
        <f t="shared" si="257"/>
        <v>1.5598951521376858</v>
      </c>
      <c r="AB259" s="6">
        <f t="shared" si="257"/>
        <v>1.7303912576226388</v>
      </c>
      <c r="AC259" s="6">
        <f t="shared" si="257"/>
        <v>1.9192356285705403</v>
      </c>
      <c r="AD259" s="6">
        <f t="shared" si="257"/>
        <v>2.1276082936042018</v>
      </c>
      <c r="AE259" s="6">
        <f t="shared" si="257"/>
        <v>2.3223161343457992</v>
      </c>
      <c r="AF259" s="6">
        <f t="shared" si="258"/>
        <v>2.5212827166083338</v>
      </c>
      <c r="AG259" s="6">
        <f t="shared" si="258"/>
        <v>2.7254429988800486</v>
      </c>
      <c r="AH259" s="6">
        <f t="shared" si="258"/>
        <v>2.9450744098301995</v>
      </c>
      <c r="AI259" s="6">
        <f t="shared" si="258"/>
        <v>3.1702923246173627</v>
      </c>
      <c r="AJ259" s="6">
        <f t="shared" si="258"/>
        <v>3.4012897899694421</v>
      </c>
      <c r="AK259" s="6">
        <f t="shared" si="258"/>
        <v>3.6388003653644692</v>
      </c>
      <c r="AL259" s="6">
        <f t="shared" si="258"/>
        <v>3.8804036980518131</v>
      </c>
      <c r="AM259" s="6">
        <f t="shared" si="258"/>
        <v>4.1212063813455053</v>
      </c>
      <c r="AN259" s="6">
        <f t="shared" si="258"/>
        <v>4.3594447881788341</v>
      </c>
      <c r="AO259" s="6">
        <f t="shared" si="258"/>
        <v>5.2583926492745636</v>
      </c>
      <c r="AP259" s="193">
        <f t="shared" ref="AP259:AP266" si="260">INDEX($L$220:$BR$228,MATCH($D259,$B$220:$B$228,0),MATCH(AP$247,$L$104:$BR$104,0))</f>
        <v>6.2151408473046512</v>
      </c>
      <c r="AQ259" s="193">
        <f t="shared" si="259"/>
        <v>7.9096807423629318</v>
      </c>
      <c r="AR259" s="193">
        <f t="shared" si="259"/>
        <v>8.8889586041171995</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0.5227001946989317</v>
      </c>
      <c r="V260" s="6">
        <f t="shared" si="257"/>
        <v>0.65176799799741847</v>
      </c>
      <c r="W260" s="6">
        <f t="shared" si="257"/>
        <v>0.72689253803558551</v>
      </c>
      <c r="X260" s="6">
        <f t="shared" si="257"/>
        <v>0.82751475007658182</v>
      </c>
      <c r="Y260" s="6">
        <f t="shared" si="257"/>
        <v>0.93147880751966672</v>
      </c>
      <c r="Z260" s="6">
        <f t="shared" si="257"/>
        <v>1.0452631839584465</v>
      </c>
      <c r="AA260" s="6">
        <f t="shared" si="257"/>
        <v>1.1657993009193788</v>
      </c>
      <c r="AB260" s="6">
        <f t="shared" si="257"/>
        <v>1.2932208396756519</v>
      </c>
      <c r="AC260" s="6">
        <f t="shared" si="257"/>
        <v>1.4343550917642762</v>
      </c>
      <c r="AD260" s="6">
        <f t="shared" si="257"/>
        <v>1.5900839603962806</v>
      </c>
      <c r="AE260" s="6">
        <f t="shared" si="257"/>
        <v>1.7356003204599733</v>
      </c>
      <c r="AF260" s="6">
        <f t="shared" si="258"/>
        <v>1.8842994828300266</v>
      </c>
      <c r="AG260" s="6">
        <f t="shared" si="258"/>
        <v>2.0368801957206966</v>
      </c>
      <c r="AH260" s="6">
        <f t="shared" si="258"/>
        <v>2.2010233722635153</v>
      </c>
      <c r="AI260" s="6">
        <f t="shared" si="258"/>
        <v>2.3693416642035747</v>
      </c>
      <c r="AJ260" s="6">
        <f t="shared" si="258"/>
        <v>2.5419793464558449</v>
      </c>
      <c r="AK260" s="6">
        <f t="shared" si="258"/>
        <v>2.7194846501790031</v>
      </c>
      <c r="AL260" s="6">
        <f t="shared" si="258"/>
        <v>2.9000487066546636</v>
      </c>
      <c r="AM260" s="6">
        <f t="shared" si="258"/>
        <v>3.0800143918217637</v>
      </c>
      <c r="AN260" s="6">
        <f t="shared" si="258"/>
        <v>3.258063645810295</v>
      </c>
      <c r="AO260" s="6">
        <f t="shared" si="258"/>
        <v>3.9298990487168295</v>
      </c>
      <c r="AP260" s="193">
        <f t="shared" si="260"/>
        <v>4.6449319654425691</v>
      </c>
      <c r="AQ260" s="193">
        <f t="shared" si="259"/>
        <v>5.9113590213454721</v>
      </c>
      <c r="AR260" s="193">
        <f t="shared" si="259"/>
        <v>6.6432296506467043</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6.5169192075371498</v>
      </c>
      <c r="V261" s="193">
        <f t="shared" si="257"/>
        <v>8.1261102025300112</v>
      </c>
      <c r="W261" s="193">
        <f t="shared" si="257"/>
        <v>9.0627476151372814</v>
      </c>
      <c r="X261" s="193">
        <f t="shared" si="257"/>
        <v>10.317284791524878</v>
      </c>
      <c r="Y261" s="193">
        <f t="shared" si="257"/>
        <v>11.613487413440069</v>
      </c>
      <c r="Z261" s="193">
        <f t="shared" si="257"/>
        <v>13.032127765695208</v>
      </c>
      <c r="AA261" s="193">
        <f t="shared" si="257"/>
        <v>14.534947438982483</v>
      </c>
      <c r="AB261" s="193">
        <f t="shared" si="257"/>
        <v>16.123613144096655</v>
      </c>
      <c r="AC261" s="193">
        <f t="shared" si="257"/>
        <v>17.883246156683381</v>
      </c>
      <c r="AD261" s="193">
        <f t="shared" si="257"/>
        <v>19.824841865750397</v>
      </c>
      <c r="AE261" s="193">
        <f t="shared" si="257"/>
        <v>21.639110105034657</v>
      </c>
      <c r="AF261" s="193">
        <f t="shared" si="258"/>
        <v>23.493060873031315</v>
      </c>
      <c r="AG261" s="193">
        <f t="shared" si="258"/>
        <v>25.395406019678244</v>
      </c>
      <c r="AH261" s="193">
        <f t="shared" si="258"/>
        <v>27.441909600213911</v>
      </c>
      <c r="AI261" s="193">
        <f t="shared" si="258"/>
        <v>29.540467666288155</v>
      </c>
      <c r="AJ261" s="193">
        <f t="shared" si="258"/>
        <v>31.692879008056522</v>
      </c>
      <c r="AK261" s="193">
        <f t="shared" si="258"/>
        <v>33.905978859567888</v>
      </c>
      <c r="AL261" s="193">
        <f t="shared" si="258"/>
        <v>36.157214615305122</v>
      </c>
      <c r="AM261" s="193">
        <f t="shared" si="258"/>
        <v>38.400989999851504</v>
      </c>
      <c r="AN261" s="193">
        <f t="shared" si="258"/>
        <v>40.620871712108865</v>
      </c>
      <c r="AO261" s="193">
        <f t="shared" si="258"/>
        <v>48.997178218034108</v>
      </c>
      <c r="AP261" s="193">
        <f t="shared" si="260"/>
        <v>57.912062498334173</v>
      </c>
      <c r="AQ261" s="193">
        <f t="shared" si="259"/>
        <v>73.701616221978938</v>
      </c>
      <c r="AR261" s="193">
        <f t="shared" si="259"/>
        <v>82.826429661684415</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1.5853327814975506</v>
      </c>
      <c r="V262" s="6">
        <f t="shared" si="257"/>
        <v>1.9767912536391661</v>
      </c>
      <c r="W262" s="6">
        <f t="shared" si="257"/>
        <v>2.2046415533430528</v>
      </c>
      <c r="X262" s="6">
        <f t="shared" si="257"/>
        <v>2.5098254673977816</v>
      </c>
      <c r="Y262" s="6">
        <f t="shared" si="257"/>
        <v>2.8251450904504378</v>
      </c>
      <c r="Z262" s="6">
        <f t="shared" si="257"/>
        <v>3.1702494233358607</v>
      </c>
      <c r="AA262" s="6">
        <f t="shared" si="257"/>
        <v>3.5358315668103888</v>
      </c>
      <c r="AB262" s="6">
        <f t="shared" si="257"/>
        <v>3.9222969718510976</v>
      </c>
      <c r="AC262" s="6">
        <f t="shared" si="257"/>
        <v>4.3503525928311317</v>
      </c>
      <c r="AD262" s="6">
        <f t="shared" si="257"/>
        <v>4.8226732136605213</v>
      </c>
      <c r="AE262" s="6">
        <f t="shared" si="257"/>
        <v>5.2640196263704846</v>
      </c>
      <c r="AF262" s="6">
        <f t="shared" si="258"/>
        <v>5.7150193755139771</v>
      </c>
      <c r="AG262" s="6">
        <f t="shared" si="258"/>
        <v>6.1777917418207675</v>
      </c>
      <c r="AH262" s="6">
        <f t="shared" si="258"/>
        <v>6.6756326863460593</v>
      </c>
      <c r="AI262" s="6">
        <f t="shared" si="258"/>
        <v>7.1861366208088118</v>
      </c>
      <c r="AJ262" s="6">
        <f t="shared" si="258"/>
        <v>7.7097411263589244</v>
      </c>
      <c r="AK262" s="6">
        <f t="shared" si="258"/>
        <v>8.2481089703657311</v>
      </c>
      <c r="AL262" s="6">
        <f t="shared" si="258"/>
        <v>8.7957539125221391</v>
      </c>
      <c r="AM262" s="6">
        <f t="shared" si="258"/>
        <v>9.3415840138566217</v>
      </c>
      <c r="AN262" s="6">
        <f t="shared" si="258"/>
        <v>9.8816016414218524</v>
      </c>
      <c r="AO262" s="6">
        <f t="shared" si="258"/>
        <v>11.919256684982372</v>
      </c>
      <c r="AP262" s="193">
        <f t="shared" si="260"/>
        <v>14.087928390543993</v>
      </c>
      <c r="AQ262" s="193">
        <f t="shared" si="259"/>
        <v>17.928960682974491</v>
      </c>
      <c r="AR262" s="193">
        <f t="shared" si="259"/>
        <v>20.148700626088107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0.8393149927202127</v>
      </c>
      <c r="V263" s="6">
        <f t="shared" si="257"/>
        <v>1.0465629399842826</v>
      </c>
      <c r="W263" s="6">
        <f t="shared" si="257"/>
        <v>1.1671926114761044</v>
      </c>
      <c r="X263" s="6">
        <f t="shared" si="257"/>
        <v>1.3287646407639924</v>
      </c>
      <c r="Y263" s="6">
        <f t="shared" si="257"/>
        <v>1.4957027689700979</v>
      </c>
      <c r="Z263" s="6">
        <f t="shared" si="257"/>
        <v>1.6784096706528031</v>
      </c>
      <c r="AA263" s="6">
        <f t="shared" si="257"/>
        <v>1.8719580395946949</v>
      </c>
      <c r="AB263" s="6">
        <f t="shared" si="257"/>
        <v>2.0765625317265939</v>
      </c>
      <c r="AC263" s="6">
        <f t="shared" si="257"/>
        <v>2.3031859287822725</v>
      </c>
      <c r="AD263" s="6">
        <f t="shared" si="257"/>
        <v>2.5532443285452238</v>
      </c>
      <c r="AE263" s="6">
        <f t="shared" si="257"/>
        <v>2.7869042045624455</v>
      </c>
      <c r="AF263" s="6">
        <f t="shared" si="258"/>
        <v>3.0256747993467257</v>
      </c>
      <c r="AG263" s="6">
        <f t="shared" si="258"/>
        <v>3.2706781133455665</v>
      </c>
      <c r="AH263" s="6">
        <f t="shared" si="258"/>
        <v>3.5342476134573095</v>
      </c>
      <c r="AI263" s="6">
        <f t="shared" si="258"/>
        <v>3.8045212184934059</v>
      </c>
      <c r="AJ263" s="6">
        <f t="shared" si="258"/>
        <v>4.0817305949051708</v>
      </c>
      <c r="AK263" s="6">
        <f t="shared" si="258"/>
        <v>4.3667560535010175</v>
      </c>
      <c r="AL263" s="6">
        <f t="shared" si="258"/>
        <v>4.6566930408665801</v>
      </c>
      <c r="AM263" s="6">
        <f t="shared" si="258"/>
        <v>4.945669205918354</v>
      </c>
      <c r="AN263" s="6">
        <f t="shared" si="258"/>
        <v>5.2315681013670119</v>
      </c>
      <c r="AO263" s="6">
        <f t="shared" si="258"/>
        <v>6.3103538604281262</v>
      </c>
      <c r="AP263" s="193">
        <f t="shared" si="260"/>
        <v>7.4585031310478707</v>
      </c>
      <c r="AQ263" s="193">
        <f t="shared" si="259"/>
        <v>9.4920421003954143</v>
      </c>
      <c r="AR263" s="193">
        <f t="shared" si="259"/>
        <v>10.66722817863652</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1.1779553125805533</v>
      </c>
      <c r="V266" s="6">
        <f t="shared" si="257"/>
        <v>1.4688220582226228</v>
      </c>
      <c r="W266" s="6">
        <f t="shared" si="257"/>
        <v>1.6381224563104797</v>
      </c>
      <c r="X266" s="6">
        <f t="shared" si="257"/>
        <v>1.8648843179653605</v>
      </c>
      <c r="Y266" s="6">
        <f t="shared" si="257"/>
        <v>2.0991773506148887</v>
      </c>
      <c r="Z266" s="6">
        <f t="shared" si="257"/>
        <v>2.3556014194674506</v>
      </c>
      <c r="AA266" s="6">
        <f t="shared" si="257"/>
        <v>2.6272411869133823</v>
      </c>
      <c r="AB266" s="6">
        <f t="shared" si="257"/>
        <v>2.9143979165977751</v>
      </c>
      <c r="AC266" s="6">
        <f t="shared" si="257"/>
        <v>3.2324575686142363</v>
      </c>
      <c r="AD266" s="6">
        <f t="shared" si="257"/>
        <v>3.5834075969242285</v>
      </c>
      <c r="AE266" s="6">
        <f t="shared" si="257"/>
        <v>3.9113427519955639</v>
      </c>
      <c r="AF266" s="6">
        <f t="shared" si="258"/>
        <v>4.2464506591027593</v>
      </c>
      <c r="AG266" s="6">
        <f t="shared" si="258"/>
        <v>4.5903060147534624</v>
      </c>
      <c r="AH266" s="6">
        <f t="shared" si="258"/>
        <v>4.9602184976516739</v>
      </c>
      <c r="AI266" s="6">
        <f t="shared" si="258"/>
        <v>5.3395400058624745</v>
      </c>
      <c r="AJ266" s="6">
        <f t="shared" si="258"/>
        <v>5.7285956768246553</v>
      </c>
      <c r="AK266" s="6">
        <f t="shared" si="258"/>
        <v>6.1286210023410419</v>
      </c>
      <c r="AL266" s="6">
        <f t="shared" si="258"/>
        <v>6.53553952225686</v>
      </c>
      <c r="AM266" s="6">
        <f t="shared" si="258"/>
        <v>6.9411095547051733</v>
      </c>
      <c r="AN266" s="6">
        <f t="shared" si="258"/>
        <v>7.3423607246183558</v>
      </c>
      <c r="AO266" s="6">
        <f t="shared" si="258"/>
        <v>8.8564066156654793</v>
      </c>
      <c r="AP266" s="193">
        <f t="shared" si="260"/>
        <v>10.467802271280632</v>
      </c>
      <c r="AQ266" s="193">
        <f t="shared" si="259"/>
        <v>13.3218178114046</v>
      </c>
      <c r="AR266" s="193">
        <f t="shared" si="259"/>
        <v>14.97115887660857</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09375" defaultRowHeight="14.4"/>
  <cols>
    <col min="2" max="2" width="11.88671875" customWidth="1"/>
    <col min="3" max="3" width="73" customWidth="1"/>
    <col min="5" max="5" width="13.441406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 thickBot="1">
      <c r="A2" t="s">
        <v>16</v>
      </c>
      <c r="B2" s="310" t="s">
        <v>282</v>
      </c>
      <c r="C2" s="310"/>
      <c r="BE2" s="165"/>
      <c r="BF2" s="165"/>
      <c r="BG2" s="165"/>
      <c r="BH2" s="165" t="s">
        <v>141</v>
      </c>
      <c r="BI2" s="165" t="s">
        <v>141</v>
      </c>
      <c r="BJ2" s="165" t="s">
        <v>530</v>
      </c>
    </row>
    <row r="3" spans="1:62">
      <c r="A3" t="s">
        <v>16</v>
      </c>
      <c r="C3" s="165" t="str">
        <f>INDEX($BF$4:$BF$7,MATCH($D$3,$BE$4:$BE$7,0))</f>
        <v>NDC-PAMS-reference</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788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789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 thickBot="1">
      <c r="A26" t="s">
        <v>16</v>
      </c>
      <c r="B26" s="3"/>
      <c r="C26" s="3"/>
      <c r="P26" s="3"/>
      <c r="R26" s="3"/>
      <c r="T26" s="3"/>
      <c r="U26" s="3"/>
      <c r="V26" s="3"/>
      <c r="W26" s="3"/>
      <c r="X26" s="3"/>
      <c r="Y26" s="3"/>
      <c r="Z26" s="3"/>
      <c r="AA26" s="3"/>
      <c r="AB26" s="3"/>
      <c r="AD26" s="219">
        <v>2030</v>
      </c>
      <c r="AE26" s="219">
        <v>2050</v>
      </c>
      <c r="AF26" s="3"/>
      <c r="AG26" s="3"/>
      <c r="AH26" s="3"/>
      <c r="AI26" s="3"/>
      <c r="AJ26" s="3"/>
      <c r="AK26" s="3"/>
      <c r="AL26" s="3"/>
      <c r="AM26" s="3"/>
      <c r="AN26" s="3"/>
      <c r="AO26" s="3"/>
      <c r="AP26" s="3"/>
      <c r="AQ26" s="3"/>
      <c r="AR26" s="3"/>
      <c r="AS26" s="3"/>
      <c r="AT26" s="3"/>
      <c r="AU26" s="3"/>
      <c r="AV26" s="3"/>
      <c r="AW26" s="3"/>
    </row>
    <row r="27" spans="1:49" ht="15" thickBot="1">
      <c r="A27" t="s">
        <v>16</v>
      </c>
      <c r="B27" s="9" t="s">
        <v>141</v>
      </c>
      <c r="C27" s="9"/>
      <c r="AD27" s="161">
        <f>INDEX($BH$4:$BH$7,MATCH($D$3,$BE$4:$BE$7,0))</f>
        <v>0.95</v>
      </c>
      <c r="AE27" s="161">
        <f>INDEX($BI$4:$BI$7,MATCH($D$3,$BE$4:$BE$7,0))</f>
        <v>0.95</v>
      </c>
    </row>
    <row r="28" spans="1:49">
      <c r="A28" t="s">
        <v>16</v>
      </c>
      <c r="B28" s="3" t="s">
        <v>399</v>
      </c>
      <c r="C28" s="3" t="s">
        <v>779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 t="shared" ref="AD28:AD35" si="41">IF(INDEX($BJ$4:$BJ$7,MATCH($D$3,$BE$4:$BE$7,0)),AB28*$AD$27,AB28)</f>
        <v>1.0745333804376971E-2</v>
      </c>
      <c r="AE28" s="220">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780</v>
      </c>
      <c r="F29" s="196">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7">
        <f t="shared" si="37"/>
        <v>7.4488324862735031E-2</v>
      </c>
      <c r="Q29" s="197">
        <f t="shared" ref="Q29:R35" si="44">P29</f>
        <v>7.4488324862735031E-2</v>
      </c>
      <c r="R29" s="197">
        <f t="shared" si="44"/>
        <v>7.4488324862735031E-2</v>
      </c>
      <c r="S29" s="197">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6">P29</f>
        <v>7.4488324862735031E-2</v>
      </c>
      <c r="AA29" s="197">
        <f t="shared" ref="AA29:AA35" si="47">Q29</f>
        <v>7.4488324862735031E-2</v>
      </c>
      <c r="AB29" s="197">
        <f t="shared" ref="AB29:AB35" si="48">R29</f>
        <v>7.4488324862735031E-2</v>
      </c>
      <c r="AC29" s="197">
        <f t="shared" ref="AC29:AC35" si="49">S29</f>
        <v>7.4488324862735031E-2</v>
      </c>
      <c r="AD29" s="54">
        <f t="shared" si="41"/>
        <v>7.0763908619598276E-2</v>
      </c>
      <c r="AE29" s="220">
        <f t="shared" si="42"/>
        <v>6.7225713188618363E-2</v>
      </c>
      <c r="AF29" s="56">
        <f t="shared" si="43"/>
        <v>7.0763908619598276E-2</v>
      </c>
      <c r="AG29" s="56">
        <f t="shared" si="43"/>
        <v>6.7225713188618363E-2</v>
      </c>
      <c r="AH29" s="56">
        <f t="shared" si="43"/>
        <v>6.3864427529187445E-2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781</v>
      </c>
      <c r="F30" s="196">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7">
        <f t="shared" si="37"/>
        <v>2.1367810388246332E-2</v>
      </c>
      <c r="Q30" s="197">
        <f t="shared" si="44"/>
        <v>2.1367810388246332E-2</v>
      </c>
      <c r="R30" s="197">
        <f t="shared" si="44"/>
        <v>2.1367810388246332E-2</v>
      </c>
      <c r="S30" s="197">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6"/>
        <v>2.1367810388246332E-2</v>
      </c>
      <c r="AA30" s="197">
        <f t="shared" si="47"/>
        <v>2.1367810388246332E-2</v>
      </c>
      <c r="AB30" s="197">
        <f t="shared" si="48"/>
        <v>2.1367810388246332E-2</v>
      </c>
      <c r="AC30" s="197">
        <f t="shared" si="49"/>
        <v>2.1367810388246332E-2</v>
      </c>
      <c r="AD30" s="54">
        <f t="shared" si="41"/>
        <v>2.0299419868834014E-2</v>
      </c>
      <c r="AE30" s="220">
        <f t="shared" si="42"/>
        <v>1.9284448875392313E-2</v>
      </c>
      <c r="AF30" s="56">
        <f t="shared" si="43"/>
        <v>2.0299419868834014E-2</v>
      </c>
      <c r="AG30" s="56">
        <f t="shared" si="43"/>
        <v>1.9284448875392313E-2</v>
      </c>
      <c r="AH30" s="56">
        <f t="shared" si="43"/>
        <v>1.8320226431622698E-2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782</v>
      </c>
      <c r="F31" s="196">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7">
        <f t="shared" si="37"/>
        <v>1.4627762918736976E-2</v>
      </c>
      <c r="Q31" s="197">
        <f t="shared" si="44"/>
        <v>1.4627762918736976E-2</v>
      </c>
      <c r="R31" s="197">
        <f t="shared" si="44"/>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6"/>
        <v>1.4627762918736976E-2</v>
      </c>
      <c r="AA31" s="197">
        <f t="shared" si="47"/>
        <v>1.4627762918736976E-2</v>
      </c>
      <c r="AB31" s="197">
        <f t="shared" si="48"/>
        <v>1.4627762918736976E-2</v>
      </c>
      <c r="AC31" s="197">
        <f t="shared" si="49"/>
        <v>1.4627762918736976E-2</v>
      </c>
      <c r="AD31" s="54">
        <f t="shared" si="41"/>
        <v>1.3896374772800127E-2</v>
      </c>
      <c r="AE31" s="220">
        <f t="shared" si="42"/>
        <v>1.3201556034160121E-2</v>
      </c>
      <c r="AF31" s="56">
        <f t="shared" si="43"/>
        <v>1.3896374772800127E-2</v>
      </c>
      <c r="AG31" s="56">
        <f t="shared" si="43"/>
        <v>1.3201556034160121E-2</v>
      </c>
      <c r="AH31" s="56">
        <f t="shared" si="43"/>
        <v>1.2541478232452115E-2</v>
      </c>
      <c r="AI31" s="198"/>
      <c r="AM31" s="198"/>
      <c r="AP31" s="54">
        <v>1.316775848625332E-2</v>
      </c>
      <c r="AQ31" s="220">
        <v>1.1192594713315322E-2</v>
      </c>
      <c r="AR31" s="56">
        <v>9.513705506318023E-3</v>
      </c>
      <c r="AS31" s="198"/>
      <c r="AT31" s="198"/>
      <c r="AU31" s="198"/>
      <c r="AV31" s="198"/>
      <c r="AW31" s="198"/>
    </row>
    <row r="32" spans="1:49">
      <c r="A32" t="s">
        <v>16</v>
      </c>
      <c r="B32" s="3" t="s">
        <v>403</v>
      </c>
      <c r="C32" s="3" t="s">
        <v>783</v>
      </c>
      <c r="F32" s="196">
        <f t="shared" si="50"/>
        <v>0.58639103006054849</v>
      </c>
      <c r="G32" s="48">
        <v>0.6</v>
      </c>
      <c r="H32" s="48">
        <v>0.60599999999999998</v>
      </c>
      <c r="I32" s="281">
        <v>0.61</v>
      </c>
      <c r="J32" s="48">
        <f>F32</f>
        <v>0.58639103006054849</v>
      </c>
      <c r="K32" s="48">
        <f t="shared" si="36"/>
        <v>0.58639103006054849</v>
      </c>
      <c r="L32" s="48">
        <f t="shared" si="36"/>
        <v>0.58639103006054849</v>
      </c>
      <c r="M32" s="48">
        <f t="shared" si="36"/>
        <v>0.58639103006054849</v>
      </c>
      <c r="N32" s="48">
        <f t="shared" si="36"/>
        <v>0.58639103006054849</v>
      </c>
      <c r="P32" s="197">
        <f t="shared" si="37"/>
        <v>0.58639103006054849</v>
      </c>
      <c r="Q32" s="197">
        <f t="shared" si="44"/>
        <v>0.58639103006054849</v>
      </c>
      <c r="R32" s="281">
        <f>I32</f>
        <v>0.61</v>
      </c>
      <c r="S32" s="197">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8"/>
      <c r="Z32" s="197">
        <f t="shared" si="46"/>
        <v>0.58639103006054849</v>
      </c>
      <c r="AA32" s="197">
        <f t="shared" si="47"/>
        <v>0.58639103006054849</v>
      </c>
      <c r="AB32" s="197">
        <f t="shared" si="48"/>
        <v>0.61</v>
      </c>
      <c r="AC32" s="197">
        <f t="shared" si="49"/>
        <v>0.58639103006054849</v>
      </c>
      <c r="AD32" s="54">
        <f t="shared" si="41"/>
        <v>0.57950000000000002</v>
      </c>
      <c r="AE32" s="220">
        <f t="shared" si="42"/>
        <v>0.55052500000000004</v>
      </c>
      <c r="AF32" s="56">
        <f t="shared" si="43"/>
        <v>0.55707147855752104</v>
      </c>
      <c r="AG32" s="56">
        <f t="shared" si="43"/>
        <v>0.55052500000000004</v>
      </c>
      <c r="AH32" s="56">
        <f t="shared" si="43"/>
        <v>0.52299875000000007</v>
      </c>
      <c r="AI32" s="198"/>
      <c r="AM32" s="198"/>
      <c r="AP32" s="54">
        <v>0.43256392509058594</v>
      </c>
      <c r="AQ32" s="220">
        <v>0.36767933632699806</v>
      </c>
      <c r="AR32" s="56">
        <v>0.31252743587794835</v>
      </c>
      <c r="AS32" s="198"/>
      <c r="AT32" s="198"/>
      <c r="AU32" s="198"/>
      <c r="AV32" s="198"/>
      <c r="AW32" s="198"/>
    </row>
    <row r="33" spans="1:49">
      <c r="A33" t="s">
        <v>16</v>
      </c>
      <c r="B33" s="3" t="s">
        <v>404</v>
      </c>
      <c r="C33" s="3" t="s">
        <v>784</v>
      </c>
      <c r="F33" s="196">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7">
        <f t="shared" si="37"/>
        <v>0.17957151280249187</v>
      </c>
      <c r="Q33" s="197">
        <f t="shared" si="44"/>
        <v>0.17957151280249187</v>
      </c>
      <c r="R33" s="197">
        <f t="shared" si="44"/>
        <v>0.17957151280249187</v>
      </c>
      <c r="S33" s="197">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6"/>
        <v>0.17957151280249187</v>
      </c>
      <c r="AA33" s="197">
        <f t="shared" si="47"/>
        <v>0.17957151280249187</v>
      </c>
      <c r="AB33" s="197">
        <f t="shared" si="48"/>
        <v>0.17957151280249187</v>
      </c>
      <c r="AC33" s="197">
        <f t="shared" si="49"/>
        <v>0.17957151280249187</v>
      </c>
      <c r="AD33" s="54">
        <f t="shared" si="41"/>
        <v>0.17059293716236726</v>
      </c>
      <c r="AE33" s="220">
        <f t="shared" si="42"/>
        <v>0.16206329030424887</v>
      </c>
      <c r="AF33" s="56">
        <f t="shared" si="43"/>
        <v>0.17059293716236726</v>
      </c>
      <c r="AG33" s="56">
        <f t="shared" si="43"/>
        <v>0.16206329030424887</v>
      </c>
      <c r="AH33" s="56">
        <f t="shared" si="43"/>
        <v>0.15396012578903642</v>
      </c>
      <c r="AI33" s="198"/>
      <c r="AM33" s="198"/>
      <c r="AP33" s="54">
        <v>0.15199325034036584</v>
      </c>
      <c r="AQ33" s="220">
        <v>0.12919426278931095</v>
      </c>
      <c r="AR33" s="56">
        <v>0.10981512337091431</v>
      </c>
      <c r="AS33" s="198"/>
      <c r="AT33" s="198"/>
      <c r="AU33" s="198"/>
      <c r="AV33" s="198"/>
      <c r="AW33" s="198"/>
    </row>
    <row r="34" spans="1:49">
      <c r="A34" t="s">
        <v>16</v>
      </c>
      <c r="B34" s="3" t="s">
        <v>405</v>
      </c>
      <c r="C34" s="3" t="s">
        <v>785</v>
      </c>
      <c r="F34" s="196">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7">
        <f t="shared" si="37"/>
        <v>1.0141010242039481E-2</v>
      </c>
      <c r="Q34" s="197">
        <f t="shared" si="44"/>
        <v>1.0141010242039481E-2</v>
      </c>
      <c r="R34" s="197">
        <f t="shared" si="44"/>
        <v>1.0141010242039481E-2</v>
      </c>
      <c r="S34" s="197">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6"/>
        <v>1.0141010242039481E-2</v>
      </c>
      <c r="AA34" s="197">
        <f t="shared" si="47"/>
        <v>1.0141010242039481E-2</v>
      </c>
      <c r="AB34" s="197">
        <f t="shared" si="48"/>
        <v>1.0141010242039481E-2</v>
      </c>
      <c r="AC34" s="197">
        <f t="shared" si="49"/>
        <v>1.0141010242039481E-2</v>
      </c>
      <c r="AD34" s="54">
        <f t="shared" si="41"/>
        <v>9.6339597299375072E-3</v>
      </c>
      <c r="AE34" s="220">
        <f t="shared" si="42"/>
        <v>9.152261743440632E-3</v>
      </c>
      <c r="AF34" s="56">
        <f t="shared" si="43"/>
        <v>9.6339597299375072E-3</v>
      </c>
      <c r="AG34" s="56">
        <f t="shared" si="43"/>
        <v>9.152261743440632E-3</v>
      </c>
      <c r="AH34" s="56">
        <f t="shared" si="43"/>
        <v>8.6946486562685995E-3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786</v>
      </c>
      <c r="F35" s="196">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7">
        <f t="shared" si="37"/>
        <v>2.9052410444323504E-3</v>
      </c>
      <c r="Q35" s="197">
        <f t="shared" si="44"/>
        <v>2.9052410444323504E-3</v>
      </c>
      <c r="R35" s="197">
        <f t="shared" si="44"/>
        <v>2.9052410444323504E-3</v>
      </c>
      <c r="S35" s="197">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6"/>
        <v>2.9052410444323504E-3</v>
      </c>
      <c r="AA35" s="197">
        <f t="shared" si="47"/>
        <v>2.9052410444323504E-3</v>
      </c>
      <c r="AB35" s="197">
        <f t="shared" si="48"/>
        <v>2.9052410444323504E-3</v>
      </c>
      <c r="AC35" s="197">
        <f t="shared" si="49"/>
        <v>2.9052410444323504E-3</v>
      </c>
      <c r="AD35" s="54">
        <f t="shared" si="41"/>
        <v>2.7599789922107326E-3</v>
      </c>
      <c r="AE35" s="220">
        <f t="shared" si="42"/>
        <v>2.6219800426001958E-3</v>
      </c>
      <c r="AF35" s="56">
        <f t="shared" si="43"/>
        <v>2.7599789922107326E-3</v>
      </c>
      <c r="AG35" s="56">
        <f t="shared" si="43"/>
        <v>2.6219800426001958E-3</v>
      </c>
      <c r="AH35" s="56">
        <f t="shared" si="43"/>
        <v>2.4908810404701857E-3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787</v>
      </c>
      <c r="D36" t="s">
        <v>39</v>
      </c>
      <c r="F36" s="196">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7">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8"/>
      <c r="Z36" s="197">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8"/>
      <c r="AJ36" s="198"/>
      <c r="AK36" s="198"/>
      <c r="AL36" s="198"/>
      <c r="AM36" s="198"/>
      <c r="AN36" s="198"/>
      <c r="AO36" s="198"/>
      <c r="AP36" s="198"/>
      <c r="AQ36" s="198"/>
      <c r="AR36" s="198"/>
      <c r="AS36" s="198"/>
      <c r="AT36" s="198"/>
      <c r="AU36" s="198"/>
      <c r="AV36" s="198"/>
      <c r="AW36" s="198"/>
    </row>
    <row r="37" spans="1:49">
      <c r="A37" t="s">
        <v>16</v>
      </c>
    </row>
    <row r="38" spans="1:49" ht="15" thickBot="1">
      <c r="A38" t="s">
        <v>16</v>
      </c>
      <c r="B38" s="9" t="s">
        <v>419</v>
      </c>
      <c r="C38" s="9"/>
      <c r="D38" s="9"/>
    </row>
    <row r="39" spans="1:49">
      <c r="A39" t="s">
        <v>16</v>
      </c>
      <c r="B39" s="3" t="s">
        <v>398</v>
      </c>
      <c r="C39" s="3" t="s">
        <v>778</v>
      </c>
      <c r="D39" t="s">
        <v>39</v>
      </c>
      <c r="F39" s="196">
        <f>F46/F$48</f>
        <v>0.16642758048548645</v>
      </c>
      <c r="G39" s="298">
        <v>0.19</v>
      </c>
      <c r="H39" s="298">
        <f>G39</f>
        <v>0.19</v>
      </c>
      <c r="I39" s="298">
        <f>H39</f>
        <v>0.19</v>
      </c>
      <c r="J39" s="298">
        <v>0.19</v>
      </c>
      <c r="K39" s="48">
        <f>IF($D$4,AE39,U39)</f>
        <v>0.19</v>
      </c>
      <c r="L39" s="48">
        <f>IF($D$4,AF39,V39)</f>
        <v>0.19</v>
      </c>
      <c r="M39" s="48">
        <f>IF($D$4,AG39,W39)</f>
        <v>0.19</v>
      </c>
      <c r="N39" s="48">
        <f>IF($D$4,AH39,X39)</f>
        <v>0.19</v>
      </c>
      <c r="P39" s="197">
        <f>F39</f>
        <v>0.16642758048548645</v>
      </c>
      <c r="Q39" s="197">
        <f t="shared" ref="Q39:T39" si="62">G39</f>
        <v>0.19</v>
      </c>
      <c r="R39" s="197">
        <f t="shared" si="62"/>
        <v>0.19</v>
      </c>
      <c r="S39" s="197">
        <f t="shared" si="62"/>
        <v>0.19</v>
      </c>
      <c r="T39" s="197">
        <f t="shared" si="62"/>
        <v>0.19</v>
      </c>
      <c r="U39" s="25">
        <f>T39</f>
        <v>0.19</v>
      </c>
      <c r="V39" s="25">
        <f>U39</f>
        <v>0.19</v>
      </c>
      <c r="W39" s="25">
        <f t="shared" ref="W39:X39" si="63">V39</f>
        <v>0.19</v>
      </c>
      <c r="X39" s="25">
        <f t="shared" si="63"/>
        <v>0.19</v>
      </c>
      <c r="Y39" s="198"/>
      <c r="Z39" s="197">
        <f>P39</f>
        <v>0.16642758048548645</v>
      </c>
      <c r="AA39" s="197">
        <f>Q39</f>
        <v>0.19</v>
      </c>
      <c r="AB39" s="197">
        <f>R39</f>
        <v>0.19</v>
      </c>
      <c r="AC39" s="197">
        <f>S39</f>
        <v>0.19</v>
      </c>
      <c r="AD39" s="54">
        <f>AB39*0.95</f>
        <v>0.18049999999999999</v>
      </c>
      <c r="AE39" s="54">
        <f>AD39*0.95</f>
        <v>0.17147499999999999</v>
      </c>
      <c r="AF39" s="54">
        <f>AC39*0.95</f>
        <v>0.18049999999999999</v>
      </c>
      <c r="AG39" s="54">
        <f>AD39*0.95</f>
        <v>0.17147499999999999</v>
      </c>
      <c r="AH39" s="54">
        <f>AE39*0.95</f>
        <v>0.16290124999999997</v>
      </c>
      <c r="AI39" s="198"/>
      <c r="AJ39" s="198"/>
      <c r="AK39" s="198"/>
      <c r="AL39" s="198"/>
      <c r="AM39" s="198"/>
      <c r="AN39" s="198"/>
      <c r="AO39" s="198"/>
      <c r="AP39" s="198"/>
      <c r="AQ39" s="198"/>
      <c r="AR39" s="198"/>
      <c r="AS39" s="198"/>
      <c r="AT39" s="198"/>
      <c r="AU39" s="198"/>
      <c r="AV39" s="198"/>
      <c r="AW39" s="198"/>
    </row>
    <row r="40" spans="1:49">
      <c r="A40" t="s">
        <v>16</v>
      </c>
      <c r="B40" s="3" t="s">
        <v>370</v>
      </c>
      <c r="C40" s="3" t="s">
        <v>788</v>
      </c>
      <c r="D40" t="s">
        <v>39</v>
      </c>
      <c r="F40" s="196">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7">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8"/>
      <c r="Z40" s="197">
        <f>P40</f>
        <v>0.83357241951451344</v>
      </c>
      <c r="AA40" s="197">
        <f t="shared" ref="AA40" si="68">Q40</f>
        <v>0.81</v>
      </c>
      <c r="AB40" s="197">
        <f t="shared" ref="AB40" si="69">R40</f>
        <v>0.81</v>
      </c>
      <c r="AC40" s="197">
        <f t="shared" ref="AC40" si="70">S40</f>
        <v>0.81</v>
      </c>
      <c r="AD40" s="48">
        <f>1-AD39</f>
        <v>0.81950000000000001</v>
      </c>
      <c r="AE40" s="48">
        <f>1-AE39</f>
        <v>0.82852499999999996</v>
      </c>
      <c r="AF40" s="48">
        <f>1-AF39</f>
        <v>0.81950000000000001</v>
      </c>
      <c r="AG40" s="48">
        <f>1-AG39</f>
        <v>0.82852499999999996</v>
      </c>
      <c r="AH40" s="48">
        <f>1-AH39</f>
        <v>0.83709875</v>
      </c>
      <c r="AI40" s="198"/>
      <c r="AJ40" s="198"/>
      <c r="AK40" s="198"/>
      <c r="AL40" s="198"/>
      <c r="AM40" s="198"/>
      <c r="AN40" s="198"/>
      <c r="AO40" s="198"/>
      <c r="AP40" s="198"/>
      <c r="AQ40" s="198"/>
      <c r="AR40" s="198"/>
      <c r="AS40" s="198"/>
      <c r="AT40" s="198"/>
      <c r="AU40" s="198"/>
      <c r="AV40" s="198"/>
      <c r="AW40" s="198"/>
    </row>
    <row r="41" spans="1:49">
      <c r="A41" t="s">
        <v>16</v>
      </c>
    </row>
    <row r="42" spans="1:49" ht="1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8">
        <f>R43*(1+(R13+T13)/2*((T7/R7)^(1/(T$4-R$4))-1))^(T$4-R$4)</f>
        <v>20.949315343702175</v>
      </c>
      <c r="U43" s="258">
        <f>T43*(1+(T13+U13)/2*((U7/T7)^(1/(U$4-T$4))-1))^(U$4-T$4)</f>
        <v>28.083097357141792</v>
      </c>
      <c r="V43" s="258">
        <f>S43*(1+(S13+V13)/2*((V7/S7)^(1/(V$4-S$4))-1))^(V$4-S$4)</f>
        <v>37.52614974900834</v>
      </c>
      <c r="W43" s="258">
        <f>T43*(1+(T13+W13)/2*((W7/T7)^(1/(W$4-T$4))-1))^(W$4-T$4)</f>
        <v>46.685846643130326</v>
      </c>
      <c r="X43" s="258">
        <f>U43*(1+(U13+X13)/2*((X7/U7)^(1/(X$4-U$4))-1))^(X$4-U$4)</f>
        <v>50.139845950972003</v>
      </c>
      <c r="Z43" s="35">
        <f>P43</f>
        <v>18.931145021834741</v>
      </c>
      <c r="AA43" s="35">
        <f>Q43</f>
        <v>19.16679090850425</v>
      </c>
      <c r="AB43" s="35">
        <f>R43</f>
        <v>18.454471209495399</v>
      </c>
      <c r="AC43" s="35">
        <f>S43</f>
        <v>18.640659659915396</v>
      </c>
      <c r="AD43" s="258">
        <f>AB43*(1+(AB13+AD13)/2*((AD7/AB7)^(1/(AD$4-AB$4))-1))^(AD$4-AB$4)</f>
        <v>20.949315343702175</v>
      </c>
      <c r="AE43" s="258">
        <f>AD43*(1+(AD13+AE13)/2*((AE7/AD7)^(1/(AE$4-AD$4))-1))^(AE$4-AD$4)</f>
        <v>28.083097357141792</v>
      </c>
      <c r="AF43" s="258">
        <f>AC43*(1+(AC13+AF13)/2*((AF7/AC7)^(1/(AF$4-AC$4))-1))^(AF$4-AC$4)</f>
        <v>37.52614974900834</v>
      </c>
      <c r="AG43" s="258">
        <f>AD43*(1+(AD13+AG13)/2*((AG7/AD7)^(1/(AG$4-AD$4))-1))^(AG$4-AD$4)</f>
        <v>46.685846643130326</v>
      </c>
      <c r="AH43" s="258">
        <f>AE43*(1+(AE13+AH13)/2*((AH7/AE7)^(1/(AH$4-AE$4))-1))^(AH$4-AE$4)</f>
        <v>50.139845950972003</v>
      </c>
    </row>
    <row r="44" spans="1:49">
      <c r="A44" t="s">
        <v>16</v>
      </c>
    </row>
    <row r="45" spans="1:49" ht="1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7">
        <f t="shared" si="76"/>
        <v>6.845128654616043</v>
      </c>
      <c r="U46" s="257">
        <f t="shared" si="76"/>
        <v>9.1760714503508893</v>
      </c>
      <c r="V46" s="257">
        <f t="shared" ref="V46:W46" si="77">V39*V$48</f>
        <v>12.261791122463769</v>
      </c>
      <c r="W46" s="257">
        <f t="shared" si="77"/>
        <v>15.254466381306896</v>
      </c>
      <c r="X46" s="257">
        <f t="shared" si="76"/>
        <v>16.38305074061574</v>
      </c>
      <c r="Y46" s="6"/>
      <c r="Z46" s="6">
        <f t="shared" ref="Z46:AH47" si="78">Z39*Z$48</f>
        <v>5.4191590500230697</v>
      </c>
      <c r="AA46" s="6">
        <f t="shared" si="78"/>
        <v>6.263725567965813</v>
      </c>
      <c r="AB46" s="6">
        <f t="shared" si="78"/>
        <v>6.0299454950865155</v>
      </c>
      <c r="AC46" s="6">
        <f t="shared" si="78"/>
        <v>6.0908959928898438</v>
      </c>
      <c r="AD46" s="257">
        <f t="shared" si="78"/>
        <v>6.5028722218852408</v>
      </c>
      <c r="AE46" s="257">
        <f t="shared" si="78"/>
        <v>8.2814044839416763</v>
      </c>
      <c r="AF46" s="257">
        <f t="shared" ref="AF46:AG46" si="79">AF39*AF$48</f>
        <v>11.648701566340581</v>
      </c>
      <c r="AG46" s="257">
        <f t="shared" si="79"/>
        <v>13.767155909129473</v>
      </c>
      <c r="AH46" s="257">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7">
        <f t="shared" si="76"/>
        <v>29.181864264415765</v>
      </c>
      <c r="U47" s="257">
        <f t="shared" si="76"/>
        <v>39.119041446232735</v>
      </c>
      <c r="V47" s="257">
        <f t="shared" ref="V47:W47" si="82">V40*V$48</f>
        <v>52.273951627345546</v>
      </c>
      <c r="W47" s="257">
        <f t="shared" si="82"/>
        <v>65.032198783466242</v>
      </c>
      <c r="X47" s="257">
        <f t="shared" si="76"/>
        <v>69.843532104730272</v>
      </c>
      <c r="Y47" s="6"/>
      <c r="Z47" s="6">
        <f t="shared" si="78"/>
        <v>27.142505514316699</v>
      </c>
      <c r="AA47" s="6">
        <f t="shared" si="78"/>
        <v>26.703251105538467</v>
      </c>
      <c r="AB47" s="6">
        <f t="shared" si="78"/>
        <v>25.706609742210937</v>
      </c>
      <c r="AC47" s="6">
        <f t="shared" si="78"/>
        <v>25.966451338109337</v>
      </c>
      <c r="AD47" s="257">
        <f t="shared" si="78"/>
        <v>29.524120697146564</v>
      </c>
      <c r="AE47" s="257">
        <f t="shared" si="78"/>
        <v>40.013708412641947</v>
      </c>
      <c r="AF47" s="257">
        <f t="shared" ref="AF47:AG47" si="83">AF40*AF$48</f>
        <v>52.887041183468732</v>
      </c>
      <c r="AG47" s="257">
        <f t="shared" si="83"/>
        <v>66.519509255643669</v>
      </c>
      <c r="AH47" s="257">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8">
        <f>R48*(1+(R21+T21)/2*((T7/R7)^(1/(T$4-R$4))-1))^(T$4-R$4)</f>
        <v>36.026992919031805</v>
      </c>
      <c r="U48" s="258">
        <f>T48*(1+(T21+U21)/2*((U7/T7)^(1/(U$4-T$4))-1))^(U$4-T$4)</f>
        <v>48.295112896583625</v>
      </c>
      <c r="V48" s="258">
        <f>S48*(1+(S21+V21)/2*((V7/S7)^(1/(V$4-S$4))-1))^(V$4-S$4)</f>
        <v>64.535742749809316</v>
      </c>
      <c r="W48" s="258">
        <f>T48*(1+(T21+W21)/2*((W7/T7)^(1/(W$4-T$4))-1))^(W$4-T$4)</f>
        <v>80.28666516477314</v>
      </c>
      <c r="X48" s="258">
        <f>U48*(1+(U21+X21)/2*((X7/U7)^(1/(X$4-U$4))-1))^(X$4-U$4)</f>
        <v>86.226582845346002</v>
      </c>
      <c r="Y48" s="3"/>
      <c r="Z48" s="35">
        <f>P48</f>
        <v>32.561664564339772</v>
      </c>
      <c r="AA48" s="35">
        <f>Q48</f>
        <v>32.966976673504277</v>
      </c>
      <c r="AB48" s="35">
        <f>R48</f>
        <v>31.736555237297448</v>
      </c>
      <c r="AC48" s="35">
        <f>S48</f>
        <v>32.057347330999178</v>
      </c>
      <c r="AD48" s="258">
        <f>AB48*(1+(AB21+AD21)/2*((AD7/AB7)^(1/(AD$4-AB$4))-1))^(AD$4-AB$4)</f>
        <v>36.026992919031805</v>
      </c>
      <c r="AE48" s="258">
        <f>AD48*(1+(AD21+AE21)/2*((AE7/AD7)^(1/(AE$4-AD$4))-1))^(AE$4-AD$4)</f>
        <v>48.295112896583625</v>
      </c>
      <c r="AF48" s="258">
        <f>AC48*(1+(AC21+AF21)/2*((AF7/AC7)^(1/(AF$4-AC$4))-1))^(AF$4-AC$4)</f>
        <v>64.535742749809316</v>
      </c>
      <c r="AG48" s="258">
        <f>AD48*(1+(AD21+AG21)/2*((AG7/AD7)^(1/(AG$4-AD$4))-1))^(AG$4-AD$4)</f>
        <v>80.28666516477314</v>
      </c>
      <c r="AH48" s="258">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7">
        <f t="shared" si="88"/>
        <v>2.7759798598499685</v>
      </c>
      <c r="U51" s="257">
        <f t="shared" si="88"/>
        <v>3.7212725755769114</v>
      </c>
      <c r="V51" s="257">
        <f t="shared" ref="V51:W51" si="89">V28*V$60</f>
        <v>4.9735442205513296</v>
      </c>
      <c r="W51" s="257">
        <f t="shared" si="89"/>
        <v>6.1865792194502198</v>
      </c>
      <c r="X51" s="257">
        <f t="shared" si="88"/>
        <v>6.6460112570730461</v>
      </c>
      <c r="Y51" s="6"/>
      <c r="Z51" s="6">
        <f>P51</f>
        <v>2.508551055458172</v>
      </c>
      <c r="AA51" s="6">
        <f>Q51</f>
        <v>2.539776305544069</v>
      </c>
      <c r="AB51" s="6">
        <f>R51</f>
        <v>2.4453873855547426</v>
      </c>
      <c r="AC51" s="6">
        <f>S51</f>
        <v>2.4700590698758176</v>
      </c>
      <c r="AD51" s="257">
        <f t="shared" ref="AD51:AH59" si="90">AD28*AD$60</f>
        <v>2.6371783483333711</v>
      </c>
      <c r="AE51" s="257">
        <f t="shared" si="90"/>
        <v>3.3584452921189967</v>
      </c>
      <c r="AF51" s="257">
        <f t="shared" ref="AF51:AG51" si="91">AF28*AF$60</f>
        <v>4.7239324049867362</v>
      </c>
      <c r="AG51" s="257">
        <f t="shared" si="91"/>
        <v>5.5831399176963243</v>
      </c>
      <c r="AH51" s="257">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7">
        <f t="shared" si="96"/>
        <v>18.281347858384027</v>
      </c>
      <c r="U52" s="257">
        <f t="shared" si="96"/>
        <v>24.506618154521821</v>
      </c>
      <c r="V52" s="257">
        <f t="shared" ref="V52:W52" si="97">V29*V$60</f>
        <v>32.75351284064012</v>
      </c>
      <c r="W52" s="257">
        <f t="shared" si="97"/>
        <v>40.742012721350214</v>
      </c>
      <c r="X52" s="257">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7">
        <f t="shared" si="90"/>
        <v>17.367263879604167</v>
      </c>
      <c r="AE52" s="257">
        <f t="shared" si="90"/>
        <v>22.117201762370787</v>
      </c>
      <c r="AF52" s="257">
        <f t="shared" ref="AF52:AG52" si="102">AF29*AF$60</f>
        <v>31.109682315822926</v>
      </c>
      <c r="AG52" s="257">
        <f t="shared" si="102"/>
        <v>36.768034398834736</v>
      </c>
      <c r="AH52" s="257">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7">
        <f t="shared" si="96"/>
        <v>5.2442094167021382</v>
      </c>
      <c r="U53" s="257">
        <f t="shared" si="96"/>
        <v>7.0299979352193773</v>
      </c>
      <c r="V53" s="257">
        <f t="shared" ref="V53:W53" si="105">V30*V$60</f>
        <v>9.3957120557817841</v>
      </c>
      <c r="W53" s="257">
        <f t="shared" si="105"/>
        <v>11.687302731932668</v>
      </c>
      <c r="X53" s="257">
        <f t="shared" si="96"/>
        <v>12.555233314889596</v>
      </c>
      <c r="Y53" s="6"/>
      <c r="Z53" s="6">
        <f t="shared" si="98"/>
        <v>4.7389994637867545</v>
      </c>
      <c r="AA53" s="6">
        <f t="shared" si="99"/>
        <v>4.7979882745154434</v>
      </c>
      <c r="AB53" s="6">
        <f t="shared" si="100"/>
        <v>4.6196745661922405</v>
      </c>
      <c r="AC53" s="6">
        <f t="shared" si="101"/>
        <v>4.6662827859109095</v>
      </c>
      <c r="AD53" s="257">
        <f t="shared" si="90"/>
        <v>4.9819941880271097</v>
      </c>
      <c r="AE53" s="257">
        <f t="shared" si="90"/>
        <v>6.3445670774287564</v>
      </c>
      <c r="AF53" s="257">
        <f t="shared" ref="AF53:AG53" si="106">AF30*AF$60</f>
        <v>8.9241608559201584</v>
      </c>
      <c r="AG53" s="257">
        <f t="shared" si="106"/>
        <v>10.547322534512587</v>
      </c>
      <c r="AH53" s="257">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7">
        <f t="shared" si="96"/>
        <v>3.5900286763084908</v>
      </c>
      <c r="U54" s="257">
        <f t="shared" si="96"/>
        <v>4.8125260027655594</v>
      </c>
      <c r="V54" s="257">
        <f t="shared" ref="V54:W54" si="109">V31*V$60</f>
        <v>6.432023024703299</v>
      </c>
      <c r="W54" s="257">
        <f t="shared" si="109"/>
        <v>8.000777356965715</v>
      </c>
      <c r="X54" s="257">
        <f t="shared" si="96"/>
        <v>8.5949366351853822</v>
      </c>
      <c r="Y54" s="6"/>
      <c r="Z54" s="6">
        <f t="shared" si="98"/>
        <v>3.2441770761137643</v>
      </c>
      <c r="AA54" s="6">
        <f t="shared" si="99"/>
        <v>3.284559048927981</v>
      </c>
      <c r="AB54" s="6">
        <f t="shared" si="100"/>
        <v>3.1624908255995221</v>
      </c>
      <c r="AC54" s="6">
        <f t="shared" si="101"/>
        <v>3.1943974166690543</v>
      </c>
      <c r="AD54" s="257">
        <f t="shared" si="90"/>
        <v>3.4105239854183775</v>
      </c>
      <c r="AE54" s="257">
        <f t="shared" si="90"/>
        <v>4.3433005696129499</v>
      </c>
      <c r="AF54" s="257">
        <f t="shared" ref="AF54:AG54" si="110">AF31*AF$60</f>
        <v>6.1092131986007612</v>
      </c>
      <c r="AG54" s="257">
        <f t="shared" si="110"/>
        <v>7.2203810619345479</v>
      </c>
      <c r="AH54" s="257">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7">
        <f t="shared" si="96"/>
        <v>143.91541790377966</v>
      </c>
      <c r="U55" s="257">
        <f t="shared" si="96"/>
        <v>192.92232828986374</v>
      </c>
      <c r="V55" s="257">
        <f t="shared" ref="V55:W55" si="112">V32*V$60</f>
        <v>257.8439798198886</v>
      </c>
      <c r="W55" s="257">
        <f t="shared" si="112"/>
        <v>320.73148175150561</v>
      </c>
      <c r="X55" s="257">
        <f t="shared" si="96"/>
        <v>344.54986554066159</v>
      </c>
      <c r="Y55" s="6"/>
      <c r="Z55" s="6">
        <f t="shared" si="98"/>
        <v>130.05107807184956</v>
      </c>
      <c r="AA55" s="6">
        <f t="shared" si="99"/>
        <v>131.66989201940638</v>
      </c>
      <c r="AB55" s="6">
        <f t="shared" si="100"/>
        <v>131.88068567509137</v>
      </c>
      <c r="AC55" s="6">
        <f t="shared" si="101"/>
        <v>128.0555339862631</v>
      </c>
      <c r="AD55" s="257">
        <f t="shared" si="90"/>
        <v>142.22404633317933</v>
      </c>
      <c r="AE55" s="257">
        <f t="shared" si="90"/>
        <v>181.12225103609083</v>
      </c>
      <c r="AF55" s="257">
        <f t="shared" ref="AF55:AG55" si="113">AF32*AF$60</f>
        <v>244.90332802688854</v>
      </c>
      <c r="AG55" s="257">
        <f t="shared" si="113"/>
        <v>301.10089097344849</v>
      </c>
      <c r="AH55" s="257">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7">
        <f t="shared" si="96"/>
        <v>44.071460823532846</v>
      </c>
      <c r="U56" s="257">
        <f t="shared" si="96"/>
        <v>59.07892953412447</v>
      </c>
      <c r="V56" s="257">
        <f t="shared" ref="V56:W56" si="116">V33*V$60</f>
        <v>78.959996230658021</v>
      </c>
      <c r="W56" s="257">
        <f t="shared" si="116"/>
        <v>98.218141869522995</v>
      </c>
      <c r="X56" s="257">
        <f t="shared" si="96"/>
        <v>105.51208565493091</v>
      </c>
      <c r="Y56" s="6"/>
      <c r="Z56" s="6">
        <f t="shared" si="98"/>
        <v>39.825760684889083</v>
      </c>
      <c r="AA56" s="6">
        <f t="shared" si="99"/>
        <v>40.321492806641579</v>
      </c>
      <c r="AB56" s="6">
        <f t="shared" si="100"/>
        <v>38.822974157550945</v>
      </c>
      <c r="AC56" s="6">
        <f t="shared" si="101"/>
        <v>39.21466185843564</v>
      </c>
      <c r="AD56" s="257">
        <f t="shared" si="90"/>
        <v>41.867847798263455</v>
      </c>
      <c r="AE56" s="257">
        <f t="shared" si="90"/>
        <v>53.318682984825443</v>
      </c>
      <c r="AF56" s="257">
        <f t="shared" ref="AF56:AG56" si="117">AF33*AF$60</f>
        <v>74.997158635957163</v>
      </c>
      <c r="AG56" s="257">
        <f t="shared" si="117"/>
        <v>88.637938521770977</v>
      </c>
      <c r="AH56" s="257">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7">
        <f t="shared" si="96"/>
        <v>2.4888643450069905</v>
      </c>
      <c r="U57" s="257">
        <f t="shared" si="96"/>
        <v>3.3363868251934181</v>
      </c>
      <c r="V57" s="257">
        <f t="shared" ref="V57:W57" si="120">V34*V$60</f>
        <v>4.4591378553858814</v>
      </c>
      <c r="W57" s="257">
        <f t="shared" si="120"/>
        <v>5.5467104281091615</v>
      </c>
      <c r="X57" s="257">
        <f t="shared" si="96"/>
        <v>5.9586240856726436</v>
      </c>
      <c r="Y57" s="6"/>
      <c r="Z57" s="6">
        <f t="shared" si="98"/>
        <v>2.2490953086010257</v>
      </c>
      <c r="AA57" s="6">
        <f t="shared" si="99"/>
        <v>2.2770909769870764</v>
      </c>
      <c r="AB57" s="6">
        <f t="shared" si="100"/>
        <v>2.1924645641939198</v>
      </c>
      <c r="AC57" s="6">
        <f t="shared" si="101"/>
        <v>2.2145844924852267</v>
      </c>
      <c r="AD57" s="257">
        <f t="shared" si="90"/>
        <v>2.3644188697197861</v>
      </c>
      <c r="AE57" s="257">
        <f t="shared" si="90"/>
        <v>3.0110862341282676</v>
      </c>
      <c r="AF57" s="257">
        <f t="shared" ref="AF57:AG57" si="121">AF34*AF$60</f>
        <v>4.2353430228524953</v>
      </c>
      <c r="AG57" s="257">
        <f t="shared" si="121"/>
        <v>5.0056839659818921</v>
      </c>
      <c r="AH57" s="257">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7">
        <f t="shared" si="96"/>
        <v>0.71302076189249108</v>
      </c>
      <c r="U58" s="257">
        <f t="shared" si="96"/>
        <v>0.95582271522347628</v>
      </c>
      <c r="V58" s="257">
        <f t="shared" ref="V58:W58" si="124">V35*V$60</f>
        <v>1.2774733494050514</v>
      </c>
      <c r="W58" s="257">
        <f t="shared" si="124"/>
        <v>1.5890459049652672</v>
      </c>
      <c r="X58" s="257">
        <f t="shared" si="96"/>
        <v>1.7070527342804307</v>
      </c>
      <c r="Y58" s="6"/>
      <c r="Z58" s="6">
        <f t="shared" si="98"/>
        <v>0.64433067785501452</v>
      </c>
      <c r="AA58" s="6">
        <f t="shared" si="99"/>
        <v>0.65235099959024967</v>
      </c>
      <c r="AB58" s="6">
        <f t="shared" si="100"/>
        <v>0.62810685408386391</v>
      </c>
      <c r="AC58" s="6">
        <f t="shared" si="101"/>
        <v>0.63444386805367525</v>
      </c>
      <c r="AD58" s="257">
        <f t="shared" si="90"/>
        <v>0.67736907690557524</v>
      </c>
      <c r="AE58" s="257">
        <f t="shared" si="90"/>
        <v>0.86262917667218164</v>
      </c>
      <c r="AF58" s="257">
        <f t="shared" ref="AF58:AG58" si="125">AF35*AF$60</f>
        <v>1.2133596252799588</v>
      </c>
      <c r="AG58" s="257">
        <f t="shared" si="125"/>
        <v>1.4340502737232992</v>
      </c>
      <c r="AH58" s="257">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7">
        <f t="shared" si="96"/>
        <v>24.345351386737054</v>
      </c>
      <c r="U59" s="257">
        <f t="shared" si="96"/>
        <v>32.635571233266909</v>
      </c>
      <c r="V59" s="257">
        <f t="shared" ref="V59:W59" si="128">V36*V$60</f>
        <v>43.617997175722103</v>
      </c>
      <c r="W59" s="257">
        <f t="shared" si="128"/>
        <v>54.256317618796132</v>
      </c>
      <c r="X59" s="257">
        <f t="shared" si="96"/>
        <v>58.285537915393242</v>
      </c>
      <c r="Y59" s="6"/>
      <c r="Z59" s="6">
        <f t="shared" si="98"/>
        <v>22</v>
      </c>
      <c r="AA59" s="6">
        <f t="shared" si="99"/>
        <v>22.273845533418598</v>
      </c>
      <c r="AB59" s="6">
        <f t="shared" si="100"/>
        <v>16.341846000266067</v>
      </c>
      <c r="AC59" s="6">
        <f t="shared" si="101"/>
        <v>21.662425175294217</v>
      </c>
      <c r="AD59" s="257">
        <f t="shared" si="90"/>
        <v>29.894804169693494</v>
      </c>
      <c r="AE59" s="257">
        <f t="shared" si="90"/>
        <v>54.520974935987176</v>
      </c>
      <c r="AF59" s="257">
        <f t="shared" ref="AF59:AG59" si="129">AF36*AF$60</f>
        <v>63.410220775539976</v>
      </c>
      <c r="AG59" s="257">
        <f t="shared" si="129"/>
        <v>90.636650306955602</v>
      </c>
      <c r="AH59" s="257">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8">
        <f>AB60*(1+(AB22+AD22)/2*((AD7/AB7)^(1/(AD$4-AB$4))-1))^(AD$4-AB$4)</f>
        <v>245.42544664914467</v>
      </c>
      <c r="AE60" s="258">
        <f>AD60*(1+(AD22+AE22)/2*((AE7/AD7)^(1/(AE$4-AD$4))-1))^(AE$4-AD$4)</f>
        <v>328.99913906923541</v>
      </c>
      <c r="AF60" s="258">
        <f>AC60*(1+(AC22+AF22)/2*((AF7/AC7)^(1/(AF$4-AC$4))-1))^(AF$4-AC$4)</f>
        <v>439.62639886184871</v>
      </c>
      <c r="AG60" s="258">
        <f>AD60*(1+(AD22+AG22)/2*((AG7/AD7)^(1/(AG$4-AD$4))-1))^(AG$4-AD$4)</f>
        <v>546.93409195485845</v>
      </c>
      <c r="AH60" s="258">
        <f>AE60*(1+(AE22+AH22)/2*((AH7/AE7)^(1/(AH$4-AE$4))-1))^(AH$4-AE$4)</f>
        <v>587.39838918582825</v>
      </c>
    </row>
    <row r="61" spans="1:49">
      <c r="A61" t="s">
        <v>16</v>
      </c>
      <c r="B61" s="3"/>
      <c r="C61" s="1"/>
      <c r="D61" s="2"/>
      <c r="E61" s="2"/>
      <c r="F61" s="6"/>
      <c r="H61" s="6"/>
      <c r="J61" s="6"/>
      <c r="K61" s="6"/>
      <c r="L61" s="6"/>
      <c r="M61" s="6"/>
      <c r="N61" s="6"/>
    </row>
    <row r="62" spans="1:49" ht="1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199"/>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199"/>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199"/>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199"/>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199"/>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199"/>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199"/>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199"/>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199"/>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199"/>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 thickBot="1">
      <c r="A75" t="s">
        <v>16</v>
      </c>
      <c r="B75" s="9" t="s">
        <v>198</v>
      </c>
      <c r="C75" s="9"/>
      <c r="D75" s="9"/>
      <c r="E75" s="221"/>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2"/>
      <c r="F76" s="200">
        <f t="shared" ref="F76" si="167">F63*F92</f>
        <v>18.931145021834741</v>
      </c>
      <c r="G76" s="200">
        <f t="shared" ref="G76:N85" si="168">G63*G92</f>
        <v>19.16679090850425</v>
      </c>
      <c r="H76" s="200">
        <f t="shared" si="168"/>
        <v>18.454471209495399</v>
      </c>
      <c r="I76" s="200">
        <f>I63*I92</f>
        <v>18.640659659915396</v>
      </c>
      <c r="J76" s="200">
        <f t="shared" si="168"/>
        <v>20.949335350447488</v>
      </c>
      <c r="K76" s="200">
        <f t="shared" si="168"/>
        <v>28.083124176699723</v>
      </c>
      <c r="L76" s="200">
        <f t="shared" ref="L76:M76" si="169">L63*L92</f>
        <v>37.533574095253329</v>
      </c>
      <c r="M76" s="200">
        <f t="shared" si="169"/>
        <v>46.687918963279856</v>
      </c>
      <c r="N76" s="200">
        <f t="shared" si="168"/>
        <v>50.155089588725303</v>
      </c>
      <c r="O76" s="5"/>
      <c r="P76" s="200">
        <f>P43</f>
        <v>18.931145021834741</v>
      </c>
      <c r="Q76" s="200">
        <f t="shared" ref="Q76:X76" si="170">Q43</f>
        <v>19.16679090850425</v>
      </c>
      <c r="R76" s="200">
        <f t="shared" si="170"/>
        <v>18.454471209495399</v>
      </c>
      <c r="S76" s="200">
        <f t="shared" si="170"/>
        <v>18.640659659915396</v>
      </c>
      <c r="T76" s="200">
        <f t="shared" si="170"/>
        <v>20.949315343702175</v>
      </c>
      <c r="U76" s="200">
        <f t="shared" si="170"/>
        <v>28.083097357141792</v>
      </c>
      <c r="V76" s="200">
        <f t="shared" ref="V76:W76" si="171">V43</f>
        <v>37.52614974900834</v>
      </c>
      <c r="W76" s="200">
        <f t="shared" si="171"/>
        <v>46.685846643130326</v>
      </c>
      <c r="X76" s="200">
        <f t="shared" si="170"/>
        <v>50.139845950972003</v>
      </c>
      <c r="Y76" s="5"/>
      <c r="Z76" s="200">
        <f>Z43</f>
        <v>18.931145021834741</v>
      </c>
      <c r="AA76" s="200">
        <f>AA43</f>
        <v>19.16679090850425</v>
      </c>
      <c r="AB76" s="200">
        <f t="shared" ref="AB76:AH76" si="172">AB43</f>
        <v>18.454471209495399</v>
      </c>
      <c r="AC76" s="200">
        <f t="shared" si="172"/>
        <v>18.640659659915396</v>
      </c>
      <c r="AD76" s="200">
        <f t="shared" si="172"/>
        <v>20.949315343702175</v>
      </c>
      <c r="AE76" s="200">
        <f t="shared" si="172"/>
        <v>28.083097357141792</v>
      </c>
      <c r="AF76" s="200">
        <f t="shared" ref="AF76:AG76" si="173">AF43</f>
        <v>37.52614974900834</v>
      </c>
      <c r="AG76" s="200">
        <f t="shared" si="173"/>
        <v>46.685846643130326</v>
      </c>
      <c r="AH76" s="200">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2"/>
      <c r="F77" s="200">
        <f t="shared" ref="F77" si="174">F64*F93</f>
        <v>5.4191590500230697</v>
      </c>
      <c r="G77" s="200">
        <f t="shared" si="168"/>
        <v>6.263725567965813</v>
      </c>
      <c r="H77" s="200">
        <f>H64*H93</f>
        <v>6.0309388102583563</v>
      </c>
      <c r="I77" s="200">
        <f t="shared" si="168"/>
        <v>6.0917853736148873</v>
      </c>
      <c r="J77" s="200">
        <f t="shared" si="168"/>
        <v>6.8462627934374574</v>
      </c>
      <c r="K77" s="200">
        <f t="shared" si="168"/>
        <v>9.1775917926826445</v>
      </c>
      <c r="L77" s="200">
        <f t="shared" ref="L77:M77" si="175">L64*L93</f>
        <v>12.266007848672485</v>
      </c>
      <c r="M77" s="200">
        <f t="shared" si="175"/>
        <v>15.257656491450376</v>
      </c>
      <c r="N77" s="200">
        <f t="shared" si="168"/>
        <v>16.390731162049864</v>
      </c>
      <c r="O77" s="5"/>
      <c r="P77" s="200">
        <f>P46</f>
        <v>5.4191590500230697</v>
      </c>
      <c r="Q77" s="200">
        <f t="shared" ref="Q77:X77" si="176">Q46</f>
        <v>6.263725567965813</v>
      </c>
      <c r="R77" s="200">
        <f t="shared" si="176"/>
        <v>6.0299454950865155</v>
      </c>
      <c r="S77" s="200">
        <f t="shared" si="176"/>
        <v>6.0908959928898438</v>
      </c>
      <c r="T77" s="200">
        <f t="shared" si="176"/>
        <v>6.845128654616043</v>
      </c>
      <c r="U77" s="200">
        <f t="shared" si="176"/>
        <v>9.1760714503508893</v>
      </c>
      <c r="V77" s="200">
        <f t="shared" ref="V77:W77" si="177">V46</f>
        <v>12.261791122463769</v>
      </c>
      <c r="W77" s="200">
        <f t="shared" si="177"/>
        <v>15.254466381306896</v>
      </c>
      <c r="X77" s="200">
        <f t="shared" si="176"/>
        <v>16.38305074061574</v>
      </c>
      <c r="Y77" s="5"/>
      <c r="Z77" s="200">
        <f>Z46</f>
        <v>5.4191590500230697</v>
      </c>
      <c r="AA77" s="200">
        <f>AA46</f>
        <v>6.263725567965813</v>
      </c>
      <c r="AB77" s="200">
        <f t="shared" ref="AB77:AH77" si="178">AB46</f>
        <v>6.0299454950865155</v>
      </c>
      <c r="AC77" s="200">
        <f t="shared" si="178"/>
        <v>6.0908959928898438</v>
      </c>
      <c r="AD77" s="200">
        <f t="shared" si="178"/>
        <v>6.5028722218852408</v>
      </c>
      <c r="AE77" s="200">
        <f t="shared" si="178"/>
        <v>8.2814044839416763</v>
      </c>
      <c r="AF77" s="200">
        <f t="shared" ref="AF77:AG77" si="179">AF46</f>
        <v>11.648701566340581</v>
      </c>
      <c r="AG77" s="200">
        <f t="shared" si="179"/>
        <v>13.767155909129473</v>
      </c>
      <c r="AH77" s="200">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2"/>
      <c r="F78" s="200">
        <f t="shared" ref="F78" si="180">F65*F94</f>
        <v>2.508551055458172</v>
      </c>
      <c r="G78" s="200">
        <f t="shared" si="168"/>
        <v>2.539776305544069</v>
      </c>
      <c r="H78" s="200">
        <f t="shared" si="168"/>
        <v>2.4453873855547426</v>
      </c>
      <c r="I78" s="200">
        <f t="shared" si="168"/>
        <v>2.4700590698758176</v>
      </c>
      <c r="J78" s="200">
        <f t="shared" si="168"/>
        <v>2.7759798598499685</v>
      </c>
      <c r="K78" s="200">
        <f t="shared" si="168"/>
        <v>3.7212725755769114</v>
      </c>
      <c r="L78" s="200">
        <f t="shared" ref="L78:M78" si="181">L65*L94</f>
        <v>4.9735442205513296</v>
      </c>
      <c r="M78" s="200">
        <f t="shared" si="181"/>
        <v>6.1865792194502198</v>
      </c>
      <c r="N78" s="200">
        <f t="shared" si="168"/>
        <v>6.6460112570730461</v>
      </c>
      <c r="O78" s="5"/>
      <c r="P78" s="200">
        <f>P51</f>
        <v>2.508551055458172</v>
      </c>
      <c r="Q78" s="200">
        <f t="shared" ref="Q78:X78" si="182">Q51</f>
        <v>2.539776305544069</v>
      </c>
      <c r="R78" s="200">
        <f t="shared" si="182"/>
        <v>2.4453873855547426</v>
      </c>
      <c r="S78" s="200">
        <f t="shared" si="182"/>
        <v>2.4700590698758176</v>
      </c>
      <c r="T78" s="200">
        <f t="shared" si="182"/>
        <v>2.7759798598499685</v>
      </c>
      <c r="U78" s="200">
        <f t="shared" si="182"/>
        <v>3.7212725755769114</v>
      </c>
      <c r="V78" s="200">
        <f t="shared" ref="V78:W78" si="183">V51</f>
        <v>4.9735442205513296</v>
      </c>
      <c r="W78" s="200">
        <f t="shared" si="183"/>
        <v>6.1865792194502198</v>
      </c>
      <c r="X78" s="200">
        <f t="shared" si="182"/>
        <v>6.6460112570730461</v>
      </c>
      <c r="Y78" s="5"/>
      <c r="Z78" s="200">
        <f>Z51</f>
        <v>2.508551055458172</v>
      </c>
      <c r="AA78" s="200">
        <f>AA51</f>
        <v>2.539776305544069</v>
      </c>
      <c r="AB78" s="200">
        <f t="shared" ref="AB78:AH78" si="184">AB51</f>
        <v>2.4453873855547426</v>
      </c>
      <c r="AC78" s="200">
        <f t="shared" si="184"/>
        <v>2.4700590698758176</v>
      </c>
      <c r="AD78" s="200">
        <f t="shared" si="184"/>
        <v>2.6371783483333711</v>
      </c>
      <c r="AE78" s="200">
        <f t="shared" si="184"/>
        <v>3.3584452921189967</v>
      </c>
      <c r="AF78" s="200">
        <f t="shared" ref="AF78:AG78" si="185">AF51</f>
        <v>4.7239324049867362</v>
      </c>
      <c r="AG78" s="200">
        <f t="shared" si="185"/>
        <v>5.5831399176963243</v>
      </c>
      <c r="AH78" s="200">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2"/>
      <c r="F79" s="200">
        <f t="shared" ref="F79" si="186">F66*F95</f>
        <v>16.520182703280053</v>
      </c>
      <c r="G79" s="200">
        <f t="shared" si="168"/>
        <v>16.725818078032436</v>
      </c>
      <c r="H79" s="200">
        <f t="shared" si="168"/>
        <v>16.10421534046959</v>
      </c>
      <c r="I79" s="200">
        <f t="shared" si="168"/>
        <v>16.266691895090631</v>
      </c>
      <c r="J79" s="200">
        <f t="shared" si="168"/>
        <v>18.281347858384024</v>
      </c>
      <c r="K79" s="200">
        <f t="shared" si="168"/>
        <v>24.50661815452181</v>
      </c>
      <c r="L79" s="200">
        <f t="shared" ref="L79:M79" si="187">L66*L95</f>
        <v>32.753512840640113</v>
      </c>
      <c r="M79" s="200">
        <f t="shared" si="187"/>
        <v>40.742012721350207</v>
      </c>
      <c r="N79" s="200">
        <f t="shared" si="168"/>
        <v>43.767624332784216</v>
      </c>
      <c r="O79" s="5"/>
      <c r="P79" s="200">
        <f t="shared" ref="P79:P85" si="188">P52</f>
        <v>16.520182703280053</v>
      </c>
      <c r="Q79" s="200">
        <f t="shared" ref="Q79:X79" si="189">Q52</f>
        <v>16.725818078032439</v>
      </c>
      <c r="R79" s="200">
        <f t="shared" si="189"/>
        <v>16.104215340469594</v>
      </c>
      <c r="S79" s="200">
        <f t="shared" si="189"/>
        <v>16.266691895090634</v>
      </c>
      <c r="T79" s="200">
        <f t="shared" si="189"/>
        <v>18.281347858384027</v>
      </c>
      <c r="U79" s="200">
        <f t="shared" si="189"/>
        <v>24.506618154521821</v>
      </c>
      <c r="V79" s="200">
        <f t="shared" ref="V79:W79" si="190">V52</f>
        <v>32.75351284064012</v>
      </c>
      <c r="W79" s="200">
        <f t="shared" si="190"/>
        <v>40.742012721350214</v>
      </c>
      <c r="X79" s="200">
        <f t="shared" si="189"/>
        <v>43.767624332784237</v>
      </c>
      <c r="Y79" s="5"/>
      <c r="Z79" s="200">
        <f t="shared" ref="Z79:Z85" si="191">Z52</f>
        <v>16.520182703280053</v>
      </c>
      <c r="AA79" s="200">
        <f t="shared" ref="AA79:AH79" si="192">AA52</f>
        <v>16.725818078032439</v>
      </c>
      <c r="AB79" s="200">
        <f t="shared" si="192"/>
        <v>16.104215340469594</v>
      </c>
      <c r="AC79" s="200">
        <f t="shared" si="192"/>
        <v>16.266691895090634</v>
      </c>
      <c r="AD79" s="200">
        <f t="shared" si="192"/>
        <v>17.367263879604167</v>
      </c>
      <c r="AE79" s="200">
        <f t="shared" si="192"/>
        <v>22.117201762370787</v>
      </c>
      <c r="AF79" s="200">
        <f t="shared" ref="AF79:AG79" si="193">AF52</f>
        <v>31.109682315822926</v>
      </c>
      <c r="AG79" s="200">
        <f t="shared" si="193"/>
        <v>36.768034398834736</v>
      </c>
      <c r="AH79" s="200">
        <f t="shared" si="192"/>
        <v>37.513861856919767</v>
      </c>
      <c r="AM79" s="3"/>
    </row>
    <row r="80" spans="1:50">
      <c r="A80" t="s">
        <v>16</v>
      </c>
      <c r="B80" s="3" t="s">
        <v>401</v>
      </c>
      <c r="C80" s="3" t="s">
        <v>781</v>
      </c>
      <c r="D80" t="s">
        <v>137</v>
      </c>
      <c r="E80" s="222"/>
      <c r="F80" s="200">
        <f t="shared" ref="F80" si="194">F67*F96</f>
        <v>4.7389994637867545</v>
      </c>
      <c r="G80" s="200">
        <f t="shared" si="168"/>
        <v>4.7979882745154434</v>
      </c>
      <c r="H80" s="200">
        <f t="shared" si="168"/>
        <v>4.6196745661922405</v>
      </c>
      <c r="I80" s="200">
        <f t="shared" si="168"/>
        <v>4.6662827859109086</v>
      </c>
      <c r="J80" s="200">
        <f t="shared" si="168"/>
        <v>5.2442094167021374</v>
      </c>
      <c r="K80" s="200">
        <f t="shared" si="168"/>
        <v>7.0299979352193764</v>
      </c>
      <c r="L80" s="200">
        <f t="shared" ref="L80:M80" si="195">L67*L96</f>
        <v>9.3957120557817824</v>
      </c>
      <c r="M80" s="200">
        <f t="shared" si="195"/>
        <v>11.687302731932665</v>
      </c>
      <c r="N80" s="200">
        <f t="shared" si="168"/>
        <v>12.555233314889595</v>
      </c>
      <c r="O80" s="5"/>
      <c r="P80" s="200">
        <f t="shared" si="188"/>
        <v>4.7389994637867545</v>
      </c>
      <c r="Q80" s="200">
        <f t="shared" ref="Q80:X80" si="196">Q53</f>
        <v>4.7979882745154434</v>
      </c>
      <c r="R80" s="200">
        <f t="shared" si="196"/>
        <v>4.6196745661922405</v>
      </c>
      <c r="S80" s="200">
        <f t="shared" si="196"/>
        <v>4.6662827859109095</v>
      </c>
      <c r="T80" s="200">
        <f t="shared" si="196"/>
        <v>5.2442094167021382</v>
      </c>
      <c r="U80" s="200">
        <f t="shared" si="196"/>
        <v>7.0299979352193773</v>
      </c>
      <c r="V80" s="200">
        <f t="shared" ref="V80:W80" si="197">V53</f>
        <v>9.3957120557817841</v>
      </c>
      <c r="W80" s="200">
        <f t="shared" si="197"/>
        <v>11.687302731932668</v>
      </c>
      <c r="X80" s="200">
        <f t="shared" si="196"/>
        <v>12.555233314889596</v>
      </c>
      <c r="Y80" s="5"/>
      <c r="Z80" s="200">
        <f t="shared" si="191"/>
        <v>4.7389994637867545</v>
      </c>
      <c r="AA80" s="200">
        <f t="shared" ref="AA80:AH80" si="198">AA53</f>
        <v>4.7979882745154434</v>
      </c>
      <c r="AB80" s="200">
        <f t="shared" si="198"/>
        <v>4.6196745661922405</v>
      </c>
      <c r="AC80" s="200">
        <f t="shared" si="198"/>
        <v>4.6662827859109095</v>
      </c>
      <c r="AD80" s="200">
        <f t="shared" si="198"/>
        <v>4.9819941880271097</v>
      </c>
      <c r="AE80" s="200">
        <f t="shared" si="198"/>
        <v>6.3445670774287564</v>
      </c>
      <c r="AF80" s="200">
        <f t="shared" ref="AF80:AG80" si="199">AF53</f>
        <v>8.9241608559201584</v>
      </c>
      <c r="AG80" s="200">
        <f t="shared" si="199"/>
        <v>10.547322534512587</v>
      </c>
      <c r="AH80" s="200">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2"/>
      <c r="F81" s="200">
        <f t="shared" ref="F81" si="200">F68*F97</f>
        <v>3.2441770761137643</v>
      </c>
      <c r="G81" s="200">
        <f t="shared" si="168"/>
        <v>3.2845590489279806</v>
      </c>
      <c r="H81" s="200">
        <f t="shared" si="168"/>
        <v>3.1624908255995221</v>
      </c>
      <c r="I81" s="200">
        <f t="shared" si="168"/>
        <v>3.1943974166690539</v>
      </c>
      <c r="J81" s="200">
        <f t="shared" si="168"/>
        <v>3.5900286763084903</v>
      </c>
      <c r="K81" s="200">
        <f t="shared" si="168"/>
        <v>4.8125260027655585</v>
      </c>
      <c r="L81" s="200">
        <f t="shared" ref="L81:M81" si="201">L68*L97</f>
        <v>6.4320230247032972</v>
      </c>
      <c r="M81" s="200">
        <f t="shared" si="201"/>
        <v>8.0007773569657132</v>
      </c>
      <c r="N81" s="200">
        <f t="shared" si="168"/>
        <v>8.5949366351853804</v>
      </c>
      <c r="O81" s="5"/>
      <c r="P81" s="200">
        <f t="shared" si="188"/>
        <v>3.2441770761137643</v>
      </c>
      <c r="Q81" s="200">
        <f t="shared" ref="Q81:X81" si="202">Q54</f>
        <v>3.284559048927981</v>
      </c>
      <c r="R81" s="200">
        <f t="shared" si="202"/>
        <v>3.1624908255995221</v>
      </c>
      <c r="S81" s="200">
        <f t="shared" si="202"/>
        <v>3.1943974166690543</v>
      </c>
      <c r="T81" s="200">
        <f t="shared" si="202"/>
        <v>3.5900286763084908</v>
      </c>
      <c r="U81" s="200">
        <f t="shared" si="202"/>
        <v>4.8125260027655594</v>
      </c>
      <c r="V81" s="200">
        <f t="shared" ref="V81:W81" si="203">V54</f>
        <v>6.432023024703299</v>
      </c>
      <c r="W81" s="200">
        <f t="shared" si="203"/>
        <v>8.000777356965715</v>
      </c>
      <c r="X81" s="200">
        <f t="shared" si="202"/>
        <v>8.5949366351853822</v>
      </c>
      <c r="Y81" s="5"/>
      <c r="Z81" s="200">
        <f t="shared" si="191"/>
        <v>3.2441770761137643</v>
      </c>
      <c r="AA81" s="200">
        <f t="shared" ref="AA81:AH81" si="204">AA54</f>
        <v>3.284559048927981</v>
      </c>
      <c r="AB81" s="200">
        <f t="shared" si="204"/>
        <v>3.1624908255995221</v>
      </c>
      <c r="AC81" s="200">
        <f t="shared" si="204"/>
        <v>3.1943974166690543</v>
      </c>
      <c r="AD81" s="200">
        <f t="shared" si="204"/>
        <v>3.4105239854183775</v>
      </c>
      <c r="AE81" s="200">
        <f t="shared" si="204"/>
        <v>4.3433005696129499</v>
      </c>
      <c r="AF81" s="200">
        <f t="shared" ref="AF81:AG81" si="205">AF54</f>
        <v>6.1092131986007612</v>
      </c>
      <c r="AG81" s="200">
        <f t="shared" si="205"/>
        <v>7.2203810619345479</v>
      </c>
      <c r="AH81" s="200">
        <f t="shared" si="204"/>
        <v>7.3668441117515009</v>
      </c>
      <c r="AI81" s="3"/>
      <c r="AJ81" s="3"/>
      <c r="AK81" s="3"/>
      <c r="AL81" s="3"/>
      <c r="AM81" t="s">
        <v>460</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9.9196429991951648E-2</v>
      </c>
      <c r="AW81" s="164">
        <f>AW78/AW80</f>
        <v>9.9196429991951676E-2</v>
      </c>
      <c r="AX81" s="164">
        <f>AX78/AX80</f>
        <v>9.919642999195169E-2</v>
      </c>
    </row>
    <row r="82" spans="1:50">
      <c r="A82" t="s">
        <v>16</v>
      </c>
      <c r="B82" s="3" t="s">
        <v>403</v>
      </c>
      <c r="C82" s="3" t="s">
        <v>783</v>
      </c>
      <c r="D82" t="s">
        <v>137</v>
      </c>
      <c r="E82" s="222"/>
      <c r="F82" s="200">
        <f>F69*F98</f>
        <v>130.05107807184956</v>
      </c>
      <c r="G82" s="200">
        <f>G69*G98</f>
        <v>134.72568842583831</v>
      </c>
      <c r="H82" s="200">
        <f t="shared" si="168"/>
        <v>131.01589429361539</v>
      </c>
      <c r="I82" s="200">
        <f t="shared" si="168"/>
        <v>133.21123913432774</v>
      </c>
      <c r="J82" s="200">
        <f t="shared" si="168"/>
        <v>143.91541790377966</v>
      </c>
      <c r="K82" s="200">
        <f t="shared" si="168"/>
        <v>192.92232828986377</v>
      </c>
      <c r="L82" s="200">
        <f>L69*L98</f>
        <v>257.8439798198886</v>
      </c>
      <c r="M82" s="200">
        <f>M69*M98</f>
        <v>320.73148175150556</v>
      </c>
      <c r="N82" s="200">
        <f>N69*N98</f>
        <v>344.54986554066159</v>
      </c>
      <c r="O82" s="5"/>
      <c r="P82" s="200">
        <f>P55</f>
        <v>130.05107807184956</v>
      </c>
      <c r="Q82" s="200">
        <f t="shared" ref="Q82:X82" si="206">Q55</f>
        <v>131.66989201940638</v>
      </c>
      <c r="R82" s="200">
        <f t="shared" si="206"/>
        <v>131.88068567509137</v>
      </c>
      <c r="S82" s="200">
        <f t="shared" si="206"/>
        <v>128.0555339862631</v>
      </c>
      <c r="T82" s="200">
        <f t="shared" si="206"/>
        <v>143.91541790377966</v>
      </c>
      <c r="U82" s="200">
        <f t="shared" si="206"/>
        <v>192.92232828986374</v>
      </c>
      <c r="V82" s="200">
        <f t="shared" ref="V82:W82" si="207">V55</f>
        <v>257.8439798198886</v>
      </c>
      <c r="W82" s="200">
        <f t="shared" si="207"/>
        <v>320.73148175150561</v>
      </c>
      <c r="X82" s="200">
        <f t="shared" si="206"/>
        <v>344.54986554066159</v>
      </c>
      <c r="Y82" s="5"/>
      <c r="Z82" s="200">
        <f t="shared" si="191"/>
        <v>130.05107807184956</v>
      </c>
      <c r="AA82" s="200">
        <f t="shared" ref="AA82:AH82" si="208">AA55</f>
        <v>131.66989201940638</v>
      </c>
      <c r="AB82" s="200">
        <f t="shared" si="208"/>
        <v>131.88068567509137</v>
      </c>
      <c r="AC82" s="200">
        <f t="shared" si="208"/>
        <v>128.0555339862631</v>
      </c>
      <c r="AD82" s="200">
        <f t="shared" si="208"/>
        <v>142.22404633317933</v>
      </c>
      <c r="AE82" s="200">
        <f t="shared" si="208"/>
        <v>181.12225103609083</v>
      </c>
      <c r="AF82" s="200">
        <f t="shared" ref="AF82:AG82" si="209">AF55</f>
        <v>244.90332802688854</v>
      </c>
      <c r="AG82" s="200">
        <f t="shared" si="209"/>
        <v>301.10089097344849</v>
      </c>
      <c r="AH82" s="200">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2"/>
      <c r="F83" s="200">
        <f t="shared" ref="F83" si="210">F70*F99</f>
        <v>39.825760684889083</v>
      </c>
      <c r="G83" s="200">
        <f t="shared" si="168"/>
        <v>40.321492806641579</v>
      </c>
      <c r="H83" s="200">
        <f t="shared" si="168"/>
        <v>38.822974157550945</v>
      </c>
      <c r="I83" s="200">
        <f t="shared" si="168"/>
        <v>39.21466185843564</v>
      </c>
      <c r="J83" s="200">
        <f t="shared" si="168"/>
        <v>44.071460823532846</v>
      </c>
      <c r="K83" s="200">
        <f t="shared" si="168"/>
        <v>59.078929534124462</v>
      </c>
      <c r="L83" s="200">
        <f t="shared" ref="L83:M83" si="211">L70*L99</f>
        <v>78.959996230658007</v>
      </c>
      <c r="M83" s="200">
        <f t="shared" si="211"/>
        <v>98.218141869522995</v>
      </c>
      <c r="N83" s="200">
        <f t="shared" si="168"/>
        <v>105.5120856549309</v>
      </c>
      <c r="O83" s="5"/>
      <c r="P83" s="200">
        <f>P56</f>
        <v>39.825760684889083</v>
      </c>
      <c r="Q83" s="200">
        <f t="shared" ref="Q83:X83" si="212">Q56</f>
        <v>40.321492806641579</v>
      </c>
      <c r="R83" s="200">
        <f t="shared" si="212"/>
        <v>38.822974157550945</v>
      </c>
      <c r="S83" s="200">
        <f t="shared" si="212"/>
        <v>39.21466185843564</v>
      </c>
      <c r="T83" s="200">
        <f t="shared" si="212"/>
        <v>44.071460823532846</v>
      </c>
      <c r="U83" s="200">
        <f t="shared" si="212"/>
        <v>59.07892953412447</v>
      </c>
      <c r="V83" s="200">
        <f t="shared" ref="V83:W83" si="213">V56</f>
        <v>78.959996230658021</v>
      </c>
      <c r="W83" s="200">
        <f t="shared" si="213"/>
        <v>98.218141869522995</v>
      </c>
      <c r="X83" s="200">
        <f t="shared" si="212"/>
        <v>105.51208565493091</v>
      </c>
      <c r="Y83" s="5"/>
      <c r="Z83" s="200">
        <f t="shared" si="191"/>
        <v>39.825760684889083</v>
      </c>
      <c r="AA83" s="200">
        <f t="shared" ref="AA83:AH83" si="214">AA56</f>
        <v>40.321492806641579</v>
      </c>
      <c r="AB83" s="200">
        <f t="shared" si="214"/>
        <v>38.822974157550945</v>
      </c>
      <c r="AC83" s="200">
        <f t="shared" si="214"/>
        <v>39.21466185843564</v>
      </c>
      <c r="AD83" s="200">
        <f t="shared" si="214"/>
        <v>41.867847798263455</v>
      </c>
      <c r="AE83" s="200">
        <f t="shared" si="214"/>
        <v>53.318682984825443</v>
      </c>
      <c r="AF83" s="200">
        <f t="shared" ref="AF83:AG83" si="215">AF56</f>
        <v>74.997158635957163</v>
      </c>
      <c r="AG83" s="200">
        <f t="shared" si="215"/>
        <v>88.637938521770977</v>
      </c>
      <c r="AH83" s="200">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2"/>
      <c r="F84" s="200">
        <f t="shared" ref="F84" si="216">F71*F100</f>
        <v>2.2490953086010257</v>
      </c>
      <c r="G84" s="200">
        <f t="shared" si="168"/>
        <v>2.2770909769870769</v>
      </c>
      <c r="H84" s="200">
        <f t="shared" si="168"/>
        <v>2.1924645641939198</v>
      </c>
      <c r="I84" s="200">
        <f t="shared" si="168"/>
        <v>2.2145844924852267</v>
      </c>
      <c r="J84" s="200">
        <f t="shared" si="168"/>
        <v>2.4888643450069901</v>
      </c>
      <c r="K84" s="200">
        <f t="shared" si="168"/>
        <v>3.3363868251934177</v>
      </c>
      <c r="L84" s="200">
        <f t="shared" ref="L84:M84" si="217">L71*L100</f>
        <v>4.4591378553858814</v>
      </c>
      <c r="M84" s="200">
        <f t="shared" si="217"/>
        <v>5.5467104281091606</v>
      </c>
      <c r="N84" s="200">
        <f t="shared" si="168"/>
        <v>5.9586240856726427</v>
      </c>
      <c r="O84" s="5"/>
      <c r="P84" s="200">
        <f t="shared" si="188"/>
        <v>2.2490953086010257</v>
      </c>
      <c r="Q84" s="200">
        <f t="shared" ref="Q84:X84" si="218">Q57</f>
        <v>2.2770909769870764</v>
      </c>
      <c r="R84" s="200">
        <f t="shared" si="218"/>
        <v>2.1924645641939198</v>
      </c>
      <c r="S84" s="200">
        <f t="shared" si="218"/>
        <v>2.2145844924852267</v>
      </c>
      <c r="T84" s="200">
        <f t="shared" si="218"/>
        <v>2.4888643450069905</v>
      </c>
      <c r="U84" s="200">
        <f t="shared" si="218"/>
        <v>3.3363868251934181</v>
      </c>
      <c r="V84" s="200">
        <f t="shared" ref="V84:W84" si="219">V57</f>
        <v>4.4591378553858814</v>
      </c>
      <c r="W84" s="200">
        <f t="shared" si="219"/>
        <v>5.5467104281091615</v>
      </c>
      <c r="X84" s="200">
        <f t="shared" si="218"/>
        <v>5.9586240856726436</v>
      </c>
      <c r="Y84" s="5"/>
      <c r="Z84" s="200">
        <f t="shared" si="191"/>
        <v>2.2490953086010257</v>
      </c>
      <c r="AA84" s="200">
        <f t="shared" ref="AA84:AH84" si="220">AA57</f>
        <v>2.2770909769870764</v>
      </c>
      <c r="AB84" s="200">
        <f t="shared" si="220"/>
        <v>2.1924645641939198</v>
      </c>
      <c r="AC84" s="200">
        <f t="shared" si="220"/>
        <v>2.2145844924852267</v>
      </c>
      <c r="AD84" s="200">
        <f t="shared" si="220"/>
        <v>2.3644188697197861</v>
      </c>
      <c r="AE84" s="200">
        <f t="shared" si="220"/>
        <v>3.0110862341282676</v>
      </c>
      <c r="AF84" s="200">
        <f t="shared" ref="AF84:AG84" si="221">AF57</f>
        <v>4.2353430228524953</v>
      </c>
      <c r="AG84" s="200">
        <f t="shared" si="221"/>
        <v>5.0056839659818921</v>
      </c>
      <c r="AH84" s="200">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2"/>
      <c r="F85" s="200">
        <f t="shared" ref="F85" si="222">F72*F101</f>
        <v>0.64433067785501452</v>
      </c>
      <c r="G85" s="200">
        <f t="shared" si="168"/>
        <v>0.65235099959024956</v>
      </c>
      <c r="H85" s="200">
        <f t="shared" si="168"/>
        <v>0.6281068540838638</v>
      </c>
      <c r="I85" s="200">
        <f t="shared" si="168"/>
        <v>0.63444386805367514</v>
      </c>
      <c r="J85" s="200">
        <f t="shared" si="168"/>
        <v>0.71302076189249097</v>
      </c>
      <c r="K85" s="200">
        <f t="shared" si="168"/>
        <v>0.95582271522347617</v>
      </c>
      <c r="L85" s="200">
        <f t="shared" ref="L85:M85" si="223">L72*L101</f>
        <v>1.2774733494050514</v>
      </c>
      <c r="M85" s="200">
        <f t="shared" si="223"/>
        <v>1.5890459049652668</v>
      </c>
      <c r="N85" s="200">
        <f t="shared" si="168"/>
        <v>1.7070527342804305</v>
      </c>
      <c r="O85" s="5"/>
      <c r="P85" s="200">
        <f t="shared" si="188"/>
        <v>0.64433067785501452</v>
      </c>
      <c r="Q85" s="200">
        <f t="shared" ref="Q85:X85" si="224">Q58</f>
        <v>0.65235099959024967</v>
      </c>
      <c r="R85" s="200">
        <f t="shared" si="224"/>
        <v>0.62810685408386391</v>
      </c>
      <c r="S85" s="200">
        <f t="shared" si="224"/>
        <v>0.63444386805367525</v>
      </c>
      <c r="T85" s="200">
        <f t="shared" si="224"/>
        <v>0.71302076189249108</v>
      </c>
      <c r="U85" s="200">
        <f t="shared" si="224"/>
        <v>0.95582271522347628</v>
      </c>
      <c r="V85" s="200">
        <f t="shared" ref="V85:W85" si="225">V58</f>
        <v>1.2774733494050514</v>
      </c>
      <c r="W85" s="200">
        <f t="shared" si="225"/>
        <v>1.5890459049652672</v>
      </c>
      <c r="X85" s="200">
        <f t="shared" si="224"/>
        <v>1.7070527342804307</v>
      </c>
      <c r="Y85" s="5"/>
      <c r="Z85" s="200">
        <f t="shared" si="191"/>
        <v>0.64433067785501452</v>
      </c>
      <c r="AA85" s="200">
        <f t="shared" ref="AA85:AH85" si="226">AA58</f>
        <v>0.65235099959024967</v>
      </c>
      <c r="AB85" s="200">
        <f t="shared" si="226"/>
        <v>0.62810685408386391</v>
      </c>
      <c r="AC85" s="200">
        <f t="shared" si="226"/>
        <v>0.63444386805367525</v>
      </c>
      <c r="AD85" s="200">
        <f t="shared" si="226"/>
        <v>0.67736907690557524</v>
      </c>
      <c r="AE85" s="200">
        <f t="shared" si="226"/>
        <v>0.86262917667218164</v>
      </c>
      <c r="AF85" s="200">
        <f t="shared" ref="AF85:AG85" si="227">AF58</f>
        <v>1.2133596252799588</v>
      </c>
      <c r="AG85" s="200">
        <f t="shared" si="227"/>
        <v>1.4340502737232992</v>
      </c>
      <c r="AH85" s="200">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0">
        <f t="shared" ref="F86" si="228">F59</f>
        <v>22</v>
      </c>
      <c r="G86" s="200">
        <f t="shared" ref="G86:N86" si="229">G59</f>
        <v>19.218049126986699</v>
      </c>
      <c r="H86" s="200">
        <f t="shared" si="229"/>
        <v>17.206637381742077</v>
      </c>
      <c r="I86" s="200">
        <f t="shared" si="229"/>
        <v>16.506720027229584</v>
      </c>
      <c r="J86" s="200">
        <f t="shared" si="229"/>
        <v>24.345351386737054</v>
      </c>
      <c r="K86" s="200">
        <f t="shared" si="229"/>
        <v>32.635571233266909</v>
      </c>
      <c r="L86" s="200">
        <f t="shared" ref="L86:M86" si="230">L59</f>
        <v>43.617997175722103</v>
      </c>
      <c r="M86" s="200">
        <f t="shared" si="230"/>
        <v>54.256317618796132</v>
      </c>
      <c r="N86" s="200">
        <f t="shared" si="229"/>
        <v>58.285537915393242</v>
      </c>
      <c r="O86" s="5"/>
      <c r="P86" s="200">
        <f>P59</f>
        <v>22</v>
      </c>
      <c r="Q86" s="200">
        <f t="shared" ref="Q86:X86" si="231">Q59</f>
        <v>22.273845533418598</v>
      </c>
      <c r="R86" s="200">
        <f t="shared" si="231"/>
        <v>16.341846000266067</v>
      </c>
      <c r="S86" s="200">
        <f t="shared" si="231"/>
        <v>21.662425175294217</v>
      </c>
      <c r="T86" s="200">
        <f t="shared" si="231"/>
        <v>24.345351386737054</v>
      </c>
      <c r="U86" s="200">
        <f t="shared" si="231"/>
        <v>32.635571233266909</v>
      </c>
      <c r="V86" s="200">
        <f t="shared" ref="V86:W86" si="232">V59</f>
        <v>43.617997175722103</v>
      </c>
      <c r="W86" s="200">
        <f t="shared" si="232"/>
        <v>54.256317618796132</v>
      </c>
      <c r="X86" s="200">
        <f t="shared" si="231"/>
        <v>58.285537915393242</v>
      </c>
      <c r="Y86" s="5"/>
      <c r="Z86" s="200">
        <f>Z59</f>
        <v>22</v>
      </c>
      <c r="AA86" s="200">
        <f>AA59</f>
        <v>22.273845533418598</v>
      </c>
      <c r="AB86" s="200">
        <f t="shared" ref="AB86:AH86" si="233">AB59</f>
        <v>16.341846000266067</v>
      </c>
      <c r="AC86" s="200">
        <f t="shared" si="233"/>
        <v>21.662425175294217</v>
      </c>
      <c r="AD86" s="200">
        <f t="shared" si="233"/>
        <v>29.894804169693494</v>
      </c>
      <c r="AE86" s="200">
        <f t="shared" si="233"/>
        <v>54.520974935987176</v>
      </c>
      <c r="AF86" s="200">
        <f t="shared" ref="AF86:AG86" si="234">AF59</f>
        <v>63.410220775539976</v>
      </c>
      <c r="AG86" s="200">
        <f t="shared" si="234"/>
        <v>90.636650306955602</v>
      </c>
      <c r="AH86" s="200">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0">
        <f t="shared" ref="F87" si="235">F47</f>
        <v>27.142505514316699</v>
      </c>
      <c r="G87" s="200">
        <f t="shared" ref="G87:N87" si="236">G47</f>
        <v>26.703251105538467</v>
      </c>
      <c r="H87" s="200">
        <f t="shared" si="236"/>
        <v>25.710844401627732</v>
      </c>
      <c r="I87" s="200">
        <f t="shared" si="236"/>
        <v>25.970242908568729</v>
      </c>
      <c r="J87" s="200">
        <f t="shared" si="236"/>
        <v>29.186699277286003</v>
      </c>
      <c r="K87" s="200">
        <f t="shared" si="236"/>
        <v>39.125522905647053</v>
      </c>
      <c r="L87" s="200">
        <f t="shared" ref="L87:M87" si="237">L47</f>
        <v>52.291928196972172</v>
      </c>
      <c r="M87" s="200">
        <f t="shared" si="237"/>
        <v>65.045798726709492</v>
      </c>
      <c r="N87" s="200">
        <f t="shared" si="236"/>
        <v>69.876274954002042</v>
      </c>
      <c r="O87" s="5"/>
      <c r="P87" s="200">
        <f>P47</f>
        <v>27.142505514316699</v>
      </c>
      <c r="Q87" s="200">
        <f t="shared" ref="Q87:X87" si="238">Q47</f>
        <v>26.703251105538467</v>
      </c>
      <c r="R87" s="200">
        <f t="shared" si="238"/>
        <v>25.706609742210937</v>
      </c>
      <c r="S87" s="200">
        <f t="shared" si="238"/>
        <v>25.966451338109337</v>
      </c>
      <c r="T87" s="200">
        <f t="shared" si="238"/>
        <v>29.181864264415765</v>
      </c>
      <c r="U87" s="200">
        <f t="shared" si="238"/>
        <v>39.119041446232735</v>
      </c>
      <c r="V87" s="200">
        <f t="shared" ref="V87:W87" si="239">V47</f>
        <v>52.273951627345546</v>
      </c>
      <c r="W87" s="200">
        <f t="shared" si="239"/>
        <v>65.032198783466242</v>
      </c>
      <c r="X87" s="200">
        <f t="shared" si="238"/>
        <v>69.843532104730272</v>
      </c>
      <c r="Y87" s="5"/>
      <c r="Z87" s="200">
        <f>Z47</f>
        <v>27.142505514316699</v>
      </c>
      <c r="AA87" s="200">
        <f>AA47</f>
        <v>26.703251105538467</v>
      </c>
      <c r="AB87" s="200">
        <f t="shared" ref="AB87:AH87" si="240">AB47</f>
        <v>25.706609742210937</v>
      </c>
      <c r="AC87" s="200">
        <f t="shared" si="240"/>
        <v>25.966451338109337</v>
      </c>
      <c r="AD87" s="200">
        <f t="shared" si="240"/>
        <v>29.524120697146564</v>
      </c>
      <c r="AE87" s="200">
        <f t="shared" si="240"/>
        <v>40.013708412641947</v>
      </c>
      <c r="AF87" s="200">
        <f t="shared" ref="AF87:AG87" si="241">AF47</f>
        <v>52.887041183468732</v>
      </c>
      <c r="AG87" s="200">
        <f t="shared" si="241"/>
        <v>66.519509255643669</v>
      </c>
      <c r="AH87" s="200">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0">
        <f t="shared" ref="F88" si="242">F104</f>
        <v>88.672727178245694</v>
      </c>
      <c r="G88" s="200">
        <f t="shared" ref="G88:N88" si="243">G104</f>
        <v>87.357882681535756</v>
      </c>
      <c r="H88" s="200">
        <f t="shared" si="243"/>
        <v>84.559607459462228</v>
      </c>
      <c r="I88" s="200">
        <f t="shared" si="243"/>
        <v>87.144586492335108</v>
      </c>
      <c r="J88" s="200">
        <f t="shared" si="243"/>
        <v>94.639965539685534</v>
      </c>
      <c r="K88" s="200">
        <f t="shared" si="243"/>
        <v>121.94846420566111</v>
      </c>
      <c r="L88" s="200">
        <f t="shared" ref="L88:M88" si="244">L104</f>
        <v>160.75487608174205</v>
      </c>
      <c r="M88" s="200">
        <f t="shared" si="244"/>
        <v>198.48633406136298</v>
      </c>
      <c r="N88" s="200">
        <f t="shared" si="243"/>
        <v>212.60302863276658</v>
      </c>
      <c r="O88" s="5"/>
      <c r="P88" s="200">
        <f>F88</f>
        <v>88.672727178245694</v>
      </c>
      <c r="Q88" s="200">
        <f t="shared" ref="Q88:X88" si="245">G88</f>
        <v>87.357882681535756</v>
      </c>
      <c r="R88" s="200">
        <f t="shared" si="245"/>
        <v>84.559607459462228</v>
      </c>
      <c r="S88" s="200">
        <f t="shared" si="245"/>
        <v>87.144586492335108</v>
      </c>
      <c r="T88" s="200">
        <f t="shared" si="245"/>
        <v>94.639965539685534</v>
      </c>
      <c r="U88" s="200">
        <f t="shared" si="245"/>
        <v>121.94846420566111</v>
      </c>
      <c r="V88" s="200">
        <f t="shared" si="245"/>
        <v>160.75487608174205</v>
      </c>
      <c r="W88" s="200">
        <f t="shared" si="245"/>
        <v>198.48633406136298</v>
      </c>
      <c r="X88" s="200">
        <f t="shared" si="245"/>
        <v>212.60302863276658</v>
      </c>
      <c r="Y88" s="5"/>
      <c r="Z88" s="200">
        <f t="shared" ref="Z88:AH88" si="246">P88</f>
        <v>88.672727178245694</v>
      </c>
      <c r="AA88" s="200">
        <f t="shared" si="246"/>
        <v>87.357882681535756</v>
      </c>
      <c r="AB88" s="200">
        <f t="shared" si="246"/>
        <v>84.559607459462228</v>
      </c>
      <c r="AC88" s="200">
        <f t="shared" si="246"/>
        <v>87.144586492335108</v>
      </c>
      <c r="AD88" s="200">
        <f t="shared" si="246"/>
        <v>94.639965539685534</v>
      </c>
      <c r="AE88" s="200">
        <f t="shared" si="246"/>
        <v>121.94846420566111</v>
      </c>
      <c r="AF88" s="200">
        <f t="shared" si="246"/>
        <v>160.75487608174205</v>
      </c>
      <c r="AG88" s="200">
        <f t="shared" si="246"/>
        <v>198.48633406136298</v>
      </c>
      <c r="AH88" s="200">
        <f t="shared" si="246"/>
        <v>212.60302863276658</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2"/>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8">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8">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8">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8">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8">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8">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8">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8">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8">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8">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8">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8">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8">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1.6">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1.6">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1.6">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09375" defaultRowHeight="14.4"/>
  <cols>
    <col min="1" max="1" width="9" customWidth="1"/>
    <col min="2" max="2" width="11.109375" customWidth="1"/>
    <col min="3" max="3" width="42.88671875" customWidth="1"/>
    <col min="4" max="4" width="15.88671875" customWidth="1"/>
    <col min="5" max="5" width="7.44140625" customWidth="1"/>
    <col min="6" max="6" width="8.44140625" bestFit="1" customWidth="1"/>
    <col min="7" max="7" width="8.88671875" bestFit="1" customWidth="1"/>
    <col min="8" max="9" width="11.109375" bestFit="1" customWidth="1"/>
    <col min="10" max="10" width="9.109375" style="31" bestFit="1" customWidth="1"/>
    <col min="11" max="13" width="7.88671875" customWidth="1"/>
    <col min="14" max="14" width="7.6640625" customWidth="1"/>
    <col min="15" max="15" width="8.44140625" bestFit="1" customWidth="1"/>
    <col min="16" max="17" width="8.44140625" customWidth="1"/>
    <col min="18" max="18" width="7.44140625" customWidth="1"/>
    <col min="19" max="19" width="7.88671875" customWidth="1"/>
    <col min="20" max="20" width="9.44140625" customWidth="1"/>
    <col min="21" max="21" width="8.109375" customWidth="1"/>
    <col min="22" max="24" width="9.88671875" customWidth="1"/>
    <col min="25" max="25" width="9.44140625" customWidth="1"/>
    <col min="26" max="26" width="9.6640625" customWidth="1"/>
    <col min="27" max="36" width="7.6640625" customWidth="1"/>
    <col min="37" max="37" width="10" customWidth="1"/>
    <col min="38" max="48" width="7.6640625" customWidth="1"/>
    <col min="60" max="60" width="19.109375" customWidth="1"/>
    <col min="61" max="61" width="18.88671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NDC-PAMS-reference</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0</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48">
        <f t="shared" ref="Y25:AB27" si="26">O25</f>
        <v>0.02</v>
      </c>
      <c r="Z25" s="48">
        <f t="shared" si="26"/>
        <v>0.02</v>
      </c>
      <c r="AA25" s="48">
        <f t="shared" si="26"/>
        <v>0.02</v>
      </c>
      <c r="AB25" s="48">
        <f t="shared" si="26"/>
        <v>0.02</v>
      </c>
      <c r="AC25" s="54">
        <v>0.05</v>
      </c>
      <c r="AD25" s="54">
        <v>0.04</v>
      </c>
      <c r="AE25" s="54">
        <v>0.04</v>
      </c>
      <c r="AF25" s="54">
        <v>0.04</v>
      </c>
      <c r="AG25" s="54">
        <v>0.04</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3"/>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f>INDEX($BI$4:$BI$7,MATCH($D$3,$BF$4:$BF$7,0))</f>
        <v>0.97499999999999998</v>
      </c>
      <c r="C27" s="18" t="str">
        <f>C21</f>
        <v>High Income</v>
      </c>
      <c r="D27" t="s">
        <v>39</v>
      </c>
      <c r="E27" s="234">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3"/>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0">SUMPRODUCT(E25:E27,E13:E15)/E16</f>
        <v>0.35382139871830592</v>
      </c>
      <c r="F28" s="164">
        <f>SUMPRODUCT(F25:F27,F13:F15)/F16</f>
        <v>0.36055948207621846</v>
      </c>
      <c r="G28" s="164">
        <f t="shared" ref="G28:M28" si="31">SUMPRODUCT(G25:G27,G13:G15)/G16</f>
        <v>0.34183090621497481</v>
      </c>
      <c r="H28" s="164">
        <f t="shared" si="31"/>
        <v>0.34861809307349323</v>
      </c>
      <c r="I28" s="164">
        <f t="shared" si="31"/>
        <v>0.3784258208682183</v>
      </c>
      <c r="J28" s="164">
        <f t="shared" si="31"/>
        <v>0.42483401691820455</v>
      </c>
      <c r="K28" s="164">
        <f t="shared" ref="K28:L28" si="32">SUMPRODUCT(K25:K27,K13:K15)/K16</f>
        <v>0.46879681881448321</v>
      </c>
      <c r="L28" s="164">
        <f t="shared" si="32"/>
        <v>0.511681761737245</v>
      </c>
      <c r="M28" s="164">
        <f t="shared" si="31"/>
        <v>0.55460957461470184</v>
      </c>
      <c r="N28" s="31"/>
      <c r="Y28" t="s">
        <v>188</v>
      </c>
      <c r="AA28" s="164"/>
      <c r="AC28" s="164"/>
      <c r="AD28" s="24"/>
    </row>
    <row r="29" spans="1:61" ht="1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5"/>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5"/>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5"/>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2">SUMPRODUCT(E30:E32,E$13:E$15)/E$16</f>
        <v>0.30091725422531551</v>
      </c>
      <c r="F33" s="293">
        <f t="shared" si="42"/>
        <v>0.30192482056635134</v>
      </c>
      <c r="G33" s="293">
        <f t="shared" si="42"/>
        <v>0.29650350250840096</v>
      </c>
      <c r="H33" s="293">
        <f t="shared" si="42"/>
        <v>0.29982801369349593</v>
      </c>
      <c r="I33" s="293">
        <f t="shared" si="42"/>
        <v>0.30755700375900014</v>
      </c>
      <c r="J33" s="293">
        <f t="shared" si="42"/>
        <v>0.32784140451869009</v>
      </c>
      <c r="K33" s="293">
        <f t="shared" ref="K33:L33" si="43">SUMPRODUCT(K30:K32,K$13:K$15)/K$16</f>
        <v>0.33682214059927695</v>
      </c>
      <c r="L33" s="293">
        <f t="shared" si="43"/>
        <v>0.34558159559897583</v>
      </c>
      <c r="M33" s="293">
        <f t="shared" si="42"/>
        <v>0.36885903595680286</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 thickBot="1">
      <c r="A34" t="s">
        <v>16</v>
      </c>
      <c r="B34" s="13" t="s">
        <v>177</v>
      </c>
      <c r="D34" s="216">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5"/>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5"/>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5"/>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5"/>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8"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6">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49">
        <v>1</v>
      </c>
      <c r="O41" s="183">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49">
        <v>1</v>
      </c>
      <c r="O42" s="183">
        <f>E42*O$39</f>
        <v>12.3446275646806</v>
      </c>
      <c r="P42">
        <f t="shared" ref="P42:T44" si="69">O42</f>
        <v>12.3446275646806</v>
      </c>
      <c r="Q42" s="47">
        <f t="shared" ref="Q42:Q44" si="70">P42*$N42</f>
        <v>12.3446275646806</v>
      </c>
      <c r="R42" s="47">
        <f t="shared" ref="R42:R44" si="71">P42</f>
        <v>12.3446275646806</v>
      </c>
      <c r="S42" s="159">
        <f>R42</f>
        <v>12.3446275646806</v>
      </c>
      <c r="T42" s="159">
        <f t="shared" si="69"/>
        <v>12.3446275646806</v>
      </c>
      <c r="U42" s="159">
        <f>S42</f>
        <v>12.3446275646806</v>
      </c>
      <c r="V42" s="159">
        <f t="shared" si="65"/>
        <v>12.3446275646806</v>
      </c>
      <c r="W42" s="159">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49">
        <v>1</v>
      </c>
      <c r="O43" s="183">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49">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5"/>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5"/>
      <c r="Y48" s="57">
        <f t="shared" ref="Y48:AB51" si="77">O48</f>
        <v>0.5</v>
      </c>
      <c r="Z48" s="57">
        <f t="shared" si="77"/>
        <v>0.5</v>
      </c>
      <c r="AA48" s="57">
        <f t="shared" si="77"/>
        <v>0.5</v>
      </c>
      <c r="AB48" s="57">
        <f t="shared" si="77"/>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5"/>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5"/>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5"/>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0">
        <f t="shared" ref="Y53:AG53" si="86">Y$12</f>
        <v>2017</v>
      </c>
      <c r="Z53" s="250">
        <f t="shared" si="86"/>
        <v>2019</v>
      </c>
      <c r="AA53" s="250">
        <f t="shared" si="86"/>
        <v>2020</v>
      </c>
      <c r="AB53" s="250">
        <f t="shared" si="86"/>
        <v>2021</v>
      </c>
      <c r="AC53" s="250">
        <f t="shared" si="86"/>
        <v>2030</v>
      </c>
      <c r="AD53" s="250">
        <f t="shared" si="86"/>
        <v>2040</v>
      </c>
      <c r="AE53" s="250">
        <f t="shared" si="86"/>
        <v>2050</v>
      </c>
      <c r="AF53" s="250">
        <f t="shared" si="86"/>
        <v>2060</v>
      </c>
      <c r="AG53" s="250">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5"/>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5"/>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5"/>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5"/>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5"/>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5"/>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8">
        <f>IF($D$4,AA61,Q61)</f>
        <v>0.10517083005120005</v>
      </c>
      <c r="F61" s="198">
        <f>IF($D$4,AC61,S61)</f>
        <v>9.1684300411842071E-2</v>
      </c>
      <c r="G61" s="198">
        <f>IF($D$4,AD61,T61)</f>
        <v>8.5635599280435099E-2</v>
      </c>
      <c r="H61" s="198">
        <f>IF($D$4,AG61,W61)</f>
        <v>6.8994820291602213E-2</v>
      </c>
      <c r="I61" s="198">
        <f>IF($D$4,AC61,S61)</f>
        <v>9.1684300411842071E-2</v>
      </c>
      <c r="J61" s="198">
        <f>IF($D$4,AD61,T61)</f>
        <v>8.5635599280435099E-2</v>
      </c>
      <c r="K61" s="198">
        <f>IF($D$4,AD61,T61)</f>
        <v>8.5635599280435099E-2</v>
      </c>
      <c r="L61" s="198">
        <f>IF($D$4,AD61,T61)</f>
        <v>8.5635599280435099E-2</v>
      </c>
      <c r="M61" s="198">
        <f>IF($D$4,AG61,W61)</f>
        <v>6.8994820291602213E-2</v>
      </c>
      <c r="N61" s="31"/>
      <c r="O61" s="198">
        <f t="shared" ref="O61:Q61" si="125">O57/O58</f>
        <v>0.10482160557713756</v>
      </c>
      <c r="P61" s="198">
        <f>P57/P58</f>
        <v>0.10100151877910235</v>
      </c>
      <c r="Q61" s="198">
        <f t="shared" si="125"/>
        <v>0.10517083005120005</v>
      </c>
      <c r="R61" s="198">
        <f>R57/R58</f>
        <v>0.10188460566240697</v>
      </c>
      <c r="S61" s="198">
        <f t="shared" ref="S61:W61" si="126">S57/S58</f>
        <v>9.1684300411842071E-2</v>
      </c>
      <c r="T61" s="198">
        <f t="shared" si="126"/>
        <v>8.5635599280435099E-2</v>
      </c>
      <c r="U61" s="198">
        <f t="shared" ref="U61:V61" si="127">U57/U58</f>
        <v>9.0354678163138163E-2</v>
      </c>
      <c r="V61" s="198">
        <f t="shared" si="127"/>
        <v>8.0996686463293152E-2</v>
      </c>
      <c r="W61" s="198">
        <f t="shared" si="126"/>
        <v>6.8994820291602213E-2</v>
      </c>
      <c r="Y61" s="198">
        <f t="shared" ref="Y61:AB61" si="128">Y57/Y58</f>
        <v>0.10482160557713756</v>
      </c>
      <c r="Z61" s="198">
        <f t="shared" si="128"/>
        <v>0.10100151877910235</v>
      </c>
      <c r="AA61" s="198">
        <f t="shared" si="128"/>
        <v>0.10517083005120005</v>
      </c>
      <c r="AB61" s="198">
        <f t="shared" si="128"/>
        <v>0.10188460566240697</v>
      </c>
      <c r="AC61" s="198">
        <f t="shared" ref="AC61" si="129">AC57/AC58</f>
        <v>9.7652429302193089E-2</v>
      </c>
      <c r="AD61" s="198">
        <f>AD57/AD58</f>
        <v>9.8556630382873447E-2</v>
      </c>
      <c r="AE61" s="198">
        <f>AE57/AE58</f>
        <v>9.4729633180192646E-2</v>
      </c>
      <c r="AF61" s="198">
        <f>AF57/AF58</f>
        <v>8.5211419315908712E-2</v>
      </c>
      <c r="AG61" s="198">
        <f>AG57/AG58</f>
        <v>8.4020253785716884E-2</v>
      </c>
    </row>
    <row r="62" spans="1:51">
      <c r="A62" t="s">
        <v>16</v>
      </c>
      <c r="C62" s="18"/>
      <c r="E62" s="198"/>
      <c r="G62" s="198"/>
      <c r="I62" s="198"/>
      <c r="J62" s="198"/>
      <c r="K62" s="198"/>
      <c r="L62" s="198"/>
      <c r="M62" s="198"/>
      <c r="N62" s="31"/>
      <c r="O62">
        <v>7.7429715476704368</v>
      </c>
      <c r="P62" s="3">
        <f>O62-O58</f>
        <v>-7.9843181079040093E-2</v>
      </c>
    </row>
    <row r="63" spans="1:51" ht="1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0">
        <f t="shared" ref="Y63:AG63" si="134">Y$12</f>
        <v>2017</v>
      </c>
      <c r="Z63" s="250">
        <f t="shared" si="134"/>
        <v>2019</v>
      </c>
      <c r="AA63" s="250">
        <f t="shared" si="134"/>
        <v>2020</v>
      </c>
      <c r="AB63" s="250">
        <f t="shared" si="134"/>
        <v>2021</v>
      </c>
      <c r="AC63" s="250">
        <f t="shared" si="134"/>
        <v>2030</v>
      </c>
      <c r="AD63" s="250">
        <f t="shared" si="134"/>
        <v>2040</v>
      </c>
      <c r="AE63" s="250">
        <f t="shared" si="134"/>
        <v>2050</v>
      </c>
      <c r="AF63" s="250">
        <f t="shared" si="134"/>
        <v>2060</v>
      </c>
      <c r="AG63" s="250">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2">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7">
        <v>18.899999999999999</v>
      </c>
      <c r="P70" s="57">
        <f t="shared" ref="P70:T70" si="144">O70</f>
        <v>18.899999999999999</v>
      </c>
      <c r="Q70" s="3">
        <f t="shared" si="144"/>
        <v>18.899999999999999</v>
      </c>
      <c r="R70" s="3">
        <f t="shared" si="144"/>
        <v>18.899999999999999</v>
      </c>
      <c r="S70" s="266">
        <f t="shared" si="144"/>
        <v>18.899999999999999</v>
      </c>
      <c r="T70" s="266">
        <f t="shared" si="144"/>
        <v>18.899999999999999</v>
      </c>
      <c r="U70" s="266">
        <f>S70</f>
        <v>18.899999999999999</v>
      </c>
      <c r="V70" s="266">
        <f t="shared" si="140"/>
        <v>18.899999999999999</v>
      </c>
      <c r="W70" s="266">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 thickBot="1">
      <c r="A72" t="s">
        <v>16</v>
      </c>
      <c r="C72" s="13" t="s">
        <v>165</v>
      </c>
      <c r="J72"/>
      <c r="N72" s="31"/>
      <c r="O72" s="245">
        <f t="shared" ref="O72:W113" si="145">O$12</f>
        <v>2017</v>
      </c>
      <c r="P72" s="245">
        <f t="shared" si="145"/>
        <v>2019</v>
      </c>
      <c r="Q72" s="245">
        <f t="shared" si="145"/>
        <v>2020</v>
      </c>
      <c r="R72" s="245">
        <f t="shared" si="145"/>
        <v>2021</v>
      </c>
      <c r="S72" s="245">
        <f t="shared" si="145"/>
        <v>2030</v>
      </c>
      <c r="T72" s="245">
        <f t="shared" si="145"/>
        <v>2040</v>
      </c>
      <c r="U72" s="245">
        <f t="shared" si="145"/>
        <v>2050</v>
      </c>
      <c r="V72" s="245">
        <f t="shared" si="145"/>
        <v>2060</v>
      </c>
      <c r="W72" s="245">
        <f t="shared" si="145"/>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0">
        <f t="shared" ref="O76:W76" si="149">O$12</f>
        <v>2017</v>
      </c>
      <c r="P76" s="250">
        <f t="shared" si="149"/>
        <v>2019</v>
      </c>
      <c r="Q76" s="250">
        <f t="shared" si="149"/>
        <v>2020</v>
      </c>
      <c r="R76" s="250">
        <f t="shared" si="149"/>
        <v>2021</v>
      </c>
      <c r="S76" s="250">
        <f t="shared" si="149"/>
        <v>2030</v>
      </c>
      <c r="T76" s="250">
        <f t="shared" si="149"/>
        <v>2040</v>
      </c>
      <c r="U76" s="250">
        <f t="shared" si="149"/>
        <v>2050</v>
      </c>
      <c r="V76" s="250">
        <f t="shared" si="149"/>
        <v>2060</v>
      </c>
      <c r="W76" s="250">
        <f t="shared" si="149"/>
        <v>2070</v>
      </c>
      <c r="Y76" s="250">
        <f t="shared" ref="Y76:AG76" si="150">Y$12</f>
        <v>2017</v>
      </c>
      <c r="Z76" s="250">
        <f t="shared" si="150"/>
        <v>2019</v>
      </c>
      <c r="AA76" s="250">
        <f t="shared" si="150"/>
        <v>2020</v>
      </c>
      <c r="AB76" s="250">
        <f t="shared" si="150"/>
        <v>2021</v>
      </c>
      <c r="AC76" s="250">
        <f t="shared" si="150"/>
        <v>2030</v>
      </c>
      <c r="AD76" s="250">
        <f t="shared" si="150"/>
        <v>2040</v>
      </c>
      <c r="AE76" s="250">
        <f t="shared" si="150"/>
        <v>2050</v>
      </c>
      <c r="AF76" s="250">
        <f t="shared" si="150"/>
        <v>2060</v>
      </c>
      <c r="AG76" s="250">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5"/>
      <c r="O77" s="48">
        <f t="shared" ref="O77:W77" si="152">O$41*1000*O$35*O$30/O$67/O$64</f>
        <v>0.23381516587677725</v>
      </c>
      <c r="P77" s="48">
        <f t="shared" si="152"/>
        <v>0.23381516587677725</v>
      </c>
      <c r="Q77" s="3">
        <f t="shared" si="152"/>
        <v>0.23381516587677725</v>
      </c>
      <c r="R77" s="3">
        <f t="shared" si="152"/>
        <v>0.23381516587677725</v>
      </c>
      <c r="S77" s="238">
        <f t="shared" si="152"/>
        <v>0.23381516587677725</v>
      </c>
      <c r="T77" s="238">
        <f t="shared" si="152"/>
        <v>0.23381516587677725</v>
      </c>
      <c r="U77" s="238">
        <f t="shared" si="152"/>
        <v>0.23381516587677725</v>
      </c>
      <c r="V77" s="238">
        <f t="shared" si="152"/>
        <v>0.23381516587677725</v>
      </c>
      <c r="W77" s="238">
        <f t="shared" si="152"/>
        <v>0.23381516587677725</v>
      </c>
      <c r="X77" s="204"/>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5"/>
      <c r="O78" s="197">
        <f>E78</f>
        <v>5.0000000000000001E-3</v>
      </c>
      <c r="P78" s="197">
        <f>O78</f>
        <v>5.0000000000000001E-3</v>
      </c>
      <c r="Q78" s="3">
        <f>P78</f>
        <v>5.0000000000000001E-3</v>
      </c>
      <c r="R78" s="17">
        <f>AVERAGE(Q78,S78)</f>
        <v>2.75E-2</v>
      </c>
      <c r="S78" s="239">
        <v>0.05</v>
      </c>
      <c r="T78" s="25">
        <v>0.1</v>
      </c>
      <c r="U78" s="25">
        <v>0.15</v>
      </c>
      <c r="V78" s="25">
        <v>0.15</v>
      </c>
      <c r="W78" s="25">
        <v>0.15</v>
      </c>
      <c r="X78" s="204"/>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5"/>
      <c r="O79" s="197">
        <f>E79</f>
        <v>0</v>
      </c>
      <c r="P79" s="197">
        <v>5.0000000000000001E-3</v>
      </c>
      <c r="Q79" s="3">
        <v>5.0000000000000001E-3</v>
      </c>
      <c r="R79" s="3">
        <v>5.0000000000000001E-3</v>
      </c>
      <c r="S79" s="239">
        <v>5.0000000000000001E-3</v>
      </c>
      <c r="T79" s="239">
        <v>5.0000000000000001E-3</v>
      </c>
      <c r="U79" s="239">
        <v>5.0000000000000001E-3</v>
      </c>
      <c r="V79" s="239">
        <v>5.0000000000000001E-3</v>
      </c>
      <c r="W79" s="239">
        <v>5.0000000000000001E-3</v>
      </c>
      <c r="X79" s="204"/>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5"/>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4"/>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0">
        <f t="shared" si="166"/>
        <v>11.231967052229724</v>
      </c>
      <c r="T81" s="240">
        <f t="shared" si="166"/>
        <v>12.879483587435486</v>
      </c>
      <c r="U81" s="240">
        <f t="shared" si="166"/>
        <v>14.819718821037307</v>
      </c>
      <c r="V81" s="240">
        <f t="shared" si="166"/>
        <v>16.49017036923037</v>
      </c>
      <c r="W81" s="240">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5"/>
      <c r="O82" s="48">
        <f t="shared" ref="O82:W82" si="167">O$42*1000*O$36*O$31/O$67/O$64</f>
        <v>0.46899534845462248</v>
      </c>
      <c r="P82" s="48">
        <f t="shared" si="167"/>
        <v>0.46899534845462248</v>
      </c>
      <c r="Q82" s="3">
        <f t="shared" si="167"/>
        <v>0.46899534845462248</v>
      </c>
      <c r="R82" s="3">
        <f t="shared" si="167"/>
        <v>0.46899534845462248</v>
      </c>
      <c r="S82" s="238">
        <f t="shared" si="167"/>
        <v>0.46899534845462248</v>
      </c>
      <c r="T82" s="238">
        <f t="shared" si="167"/>
        <v>0.46899534845462248</v>
      </c>
      <c r="U82" s="238">
        <f t="shared" si="167"/>
        <v>0.46899534845462248</v>
      </c>
      <c r="V82" s="238">
        <f t="shared" si="167"/>
        <v>0.46899534845462248</v>
      </c>
      <c r="W82" s="238">
        <f t="shared" si="167"/>
        <v>0.46899534845462248</v>
      </c>
      <c r="X82" s="204"/>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5"/>
      <c r="O83" s="206">
        <f>E83</f>
        <v>0.01</v>
      </c>
      <c r="P83" s="206">
        <f t="shared" ref="P83:T84" si="169">O83</f>
        <v>0.01</v>
      </c>
      <c r="Q83" s="3">
        <f>P83</f>
        <v>0.01</v>
      </c>
      <c r="R83" s="3">
        <f>AVERAGE(Q83,S83)</f>
        <v>3.0000000000000002E-2</v>
      </c>
      <c r="S83" s="239">
        <v>0.05</v>
      </c>
      <c r="T83" s="25">
        <v>0.1</v>
      </c>
      <c r="U83" s="25">
        <v>0.15</v>
      </c>
      <c r="V83" s="25">
        <v>0.15</v>
      </c>
      <c r="W83" s="25">
        <v>0.15</v>
      </c>
      <c r="X83" s="204"/>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5"/>
      <c r="O84" s="242">
        <f>E84</f>
        <v>2E-3</v>
      </c>
      <c r="P84" s="242">
        <f t="shared" si="169"/>
        <v>2E-3</v>
      </c>
      <c r="Q84" s="3">
        <f t="shared" si="169"/>
        <v>2E-3</v>
      </c>
      <c r="R84" s="3">
        <f t="shared" si="169"/>
        <v>2E-3</v>
      </c>
      <c r="S84" s="243">
        <f t="shared" si="169"/>
        <v>2E-3</v>
      </c>
      <c r="T84" s="243">
        <f t="shared" si="169"/>
        <v>2E-3</v>
      </c>
      <c r="U84" s="243">
        <f>S84</f>
        <v>2E-3</v>
      </c>
      <c r="V84" s="243">
        <f>S84</f>
        <v>2E-3</v>
      </c>
      <c r="W84" s="243">
        <f>T84</f>
        <v>2E-3</v>
      </c>
      <c r="X84" s="204"/>
      <c r="Y84" s="48">
        <f t="shared" si="153"/>
        <v>2E-3</v>
      </c>
      <c r="Z84" s="48">
        <f t="shared" si="154"/>
        <v>2E-3</v>
      </c>
      <c r="AA84" s="48">
        <f t="shared" si="155"/>
        <v>2E-3</v>
      </c>
      <c r="AB84" s="48">
        <f t="shared" si="156"/>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5"/>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4"/>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0">
        <f t="shared" si="178"/>
        <v>12.698067863869753</v>
      </c>
      <c r="T86" s="240">
        <f t="shared" si="178"/>
        <v>16.252284827245894</v>
      </c>
      <c r="U86" s="240">
        <f t="shared" si="178"/>
        <v>19.240417093428157</v>
      </c>
      <c r="V86" s="240">
        <f t="shared" si="178"/>
        <v>21.904668491054593</v>
      </c>
      <c r="W86" s="240">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5"/>
      <c r="O87" s="48">
        <f t="shared" ref="O87:T87" si="179">O$43*1000*O$37*O$32/O$67/O$64</f>
        <v>0.67590526860622457</v>
      </c>
      <c r="P87" s="48">
        <f t="shared" si="179"/>
        <v>0.67590526860622457</v>
      </c>
      <c r="Q87" s="3">
        <f t="shared" si="179"/>
        <v>0.66964336043507822</v>
      </c>
      <c r="R87" s="3">
        <f t="shared" si="179"/>
        <v>0.67601785001266457</v>
      </c>
      <c r="S87" s="238">
        <f t="shared" si="179"/>
        <v>0.69385224655604116</v>
      </c>
      <c r="T87" s="238">
        <f t="shared" si="179"/>
        <v>0.75803881812016827</v>
      </c>
      <c r="U87" s="238">
        <f>U$43*1000*U$37*U$32/U$67/U$64</f>
        <v>0.75803881812016827</v>
      </c>
      <c r="V87" s="238">
        <f>V$43*1000*V$37*V$32/V$67/V$64</f>
        <v>0.75803881812016827</v>
      </c>
      <c r="W87" s="238">
        <f>W$43*1000*W$37*W$32/W$67/W$64</f>
        <v>0.81752427961750451</v>
      </c>
      <c r="X87" s="204"/>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5"/>
      <c r="O88" s="197">
        <f>E88</f>
        <v>0.01</v>
      </c>
      <c r="P88" s="197">
        <v>5.0000000000000001E-3</v>
      </c>
      <c r="Q88" s="3">
        <v>5.0000000000000001E-3</v>
      </c>
      <c r="R88" s="3">
        <v>5.0000000000000001E-3</v>
      </c>
      <c r="S88" s="25">
        <v>0.03</v>
      </c>
      <c r="T88" s="25">
        <v>3.5000000000000003E-2</v>
      </c>
      <c r="U88" s="25">
        <v>0.04</v>
      </c>
      <c r="V88" s="25">
        <v>0.04</v>
      </c>
      <c r="W88" s="25">
        <v>0.04</v>
      </c>
      <c r="X88" s="204"/>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5"/>
      <c r="O89" s="206">
        <f>E89</f>
        <v>5.0000000000000001E-3</v>
      </c>
      <c r="P89" s="206">
        <v>5.0000000000000001E-3</v>
      </c>
      <c r="Q89" s="3">
        <v>5.0000000000000001E-3</v>
      </c>
      <c r="R89" s="3">
        <v>5.0000000000000001E-3</v>
      </c>
      <c r="S89" s="244">
        <v>5.0000000000000001E-3</v>
      </c>
      <c r="T89" s="244">
        <v>5.0000000000000001E-3</v>
      </c>
      <c r="U89" s="244">
        <v>5.0000000000000001E-3</v>
      </c>
      <c r="V89" s="244">
        <v>5.0000000000000001E-3</v>
      </c>
      <c r="W89" s="244">
        <v>5.0000000000000001E-3</v>
      </c>
      <c r="X89" s="204"/>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5"/>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4"/>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1">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5"/>
      <c r="O94" s="197">
        <f>E94</f>
        <v>5.0000000000000001E-3</v>
      </c>
      <c r="P94" s="197">
        <v>0.01</v>
      </c>
      <c r="Q94" s="197">
        <f>P94</f>
        <v>0.01</v>
      </c>
      <c r="R94" s="197">
        <f>AVERAGE(Q94,S94)</f>
        <v>3.0000000000000002E-2</v>
      </c>
      <c r="S94" s="25">
        <v>0.05</v>
      </c>
      <c r="T94" s="25">
        <v>0.1</v>
      </c>
      <c r="U94" s="25">
        <v>0.15</v>
      </c>
      <c r="V94" s="25">
        <v>0.15</v>
      </c>
      <c r="W94" s="25">
        <v>0.15</v>
      </c>
      <c r="X94" s="204"/>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191"/>
        <v>0</v>
      </c>
      <c r="G95" s="48">
        <f t="shared" si="191"/>
        <v>0</v>
      </c>
      <c r="H95" s="48">
        <f t="shared" si="191"/>
        <v>0</v>
      </c>
      <c r="I95" s="48">
        <f t="shared" si="191"/>
        <v>0</v>
      </c>
      <c r="J95" s="48">
        <f t="shared" si="191"/>
        <v>0</v>
      </c>
      <c r="K95" s="48">
        <f>IF($D$4,AD95,T95)</f>
        <v>0</v>
      </c>
      <c r="L95" s="48">
        <f>IF($D$4,AD95,T95)</f>
        <v>0</v>
      </c>
      <c r="M95" s="48">
        <f>IF($D$4,AG95,W95)</f>
        <v>0</v>
      </c>
      <c r="N95" s="205"/>
      <c r="O95" s="197">
        <f>E95</f>
        <v>0</v>
      </c>
      <c r="P95" s="197">
        <f>O95</f>
        <v>0</v>
      </c>
      <c r="Q95" s="197">
        <f>P95</f>
        <v>0</v>
      </c>
      <c r="R95" s="197">
        <f t="shared" ref="R95:T95" si="192">Q95</f>
        <v>0</v>
      </c>
      <c r="S95" s="25">
        <f t="shared" si="192"/>
        <v>0</v>
      </c>
      <c r="T95" s="25">
        <f t="shared" si="192"/>
        <v>0</v>
      </c>
      <c r="U95" s="25">
        <f>S95</f>
        <v>0</v>
      </c>
      <c r="V95" s="25">
        <f>S95</f>
        <v>0</v>
      </c>
      <c r="W95" s="25">
        <f>T95</f>
        <v>0</v>
      </c>
      <c r="X95" s="204"/>
      <c r="Y95" s="3">
        <f t="shared" si="187"/>
        <v>0</v>
      </c>
      <c r="Z95" s="3">
        <f t="shared" si="188"/>
        <v>0</v>
      </c>
      <c r="AA95" s="3">
        <f t="shared" si="189"/>
        <v>0</v>
      </c>
      <c r="AB95" s="3">
        <f t="shared" si="190"/>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5"/>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4"/>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1">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5"/>
      <c r="O98" s="197">
        <f>E98</f>
        <v>5.0000000000000001E-3</v>
      </c>
      <c r="P98" s="197">
        <v>0.01</v>
      </c>
      <c r="Q98" s="197">
        <f>P98</f>
        <v>0.01</v>
      </c>
      <c r="R98" s="197">
        <f>AVERAGE(Q98,S98)</f>
        <v>3.0000000000000002E-2</v>
      </c>
      <c r="S98" s="25">
        <v>0.05</v>
      </c>
      <c r="T98" s="25">
        <v>0.1</v>
      </c>
      <c r="U98" s="25">
        <v>0.15</v>
      </c>
      <c r="V98" s="25">
        <v>0.15</v>
      </c>
      <c r="W98" s="25">
        <v>0.15</v>
      </c>
      <c r="X98" s="204"/>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5"/>
      <c r="O99" s="197">
        <f>E99</f>
        <v>2E-3</v>
      </c>
      <c r="P99" s="197">
        <f>O99</f>
        <v>2E-3</v>
      </c>
      <c r="Q99" s="197">
        <f>P99</f>
        <v>2E-3</v>
      </c>
      <c r="R99" s="197">
        <f t="shared" ref="R99:T99" si="200">Q99</f>
        <v>2E-3</v>
      </c>
      <c r="S99" s="36">
        <f t="shared" si="200"/>
        <v>2E-3</v>
      </c>
      <c r="T99" s="36">
        <f t="shared" si="200"/>
        <v>2E-3</v>
      </c>
      <c r="U99" s="36">
        <f>S99</f>
        <v>2E-3</v>
      </c>
      <c r="V99" s="36">
        <f>S99</f>
        <v>2E-3</v>
      </c>
      <c r="W99" s="36">
        <f>T99</f>
        <v>2E-3</v>
      </c>
      <c r="X99" s="204"/>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5"/>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4"/>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1">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5"/>
      <c r="O102" s="197">
        <f>E102</f>
        <v>5.0000000000000001E-3</v>
      </c>
      <c r="P102" s="197">
        <v>0.01</v>
      </c>
      <c r="Q102" s="197">
        <f>P102</f>
        <v>0.01</v>
      </c>
      <c r="R102" s="197">
        <f>AVERAGE(Q102,S102)</f>
        <v>0.02</v>
      </c>
      <c r="S102" s="25">
        <v>0.03</v>
      </c>
      <c r="T102" s="25">
        <v>0.03</v>
      </c>
      <c r="U102" s="25">
        <v>0.03</v>
      </c>
      <c r="V102" s="25">
        <v>0.03</v>
      </c>
      <c r="W102" s="25">
        <v>0.03</v>
      </c>
      <c r="X102" s="204"/>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5"/>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4"/>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1">
        <f t="shared" si="214"/>
        <v>0.99461441202891065</v>
      </c>
      <c r="T107" s="251">
        <f t="shared" si="214"/>
        <v>0.89561192931330413</v>
      </c>
      <c r="U107" s="251">
        <f t="shared" ref="U107:V107" si="215">U25*U13*U30*U41</f>
        <v>0.75768355513691332</v>
      </c>
      <c r="V107" s="251">
        <f t="shared" si="215"/>
        <v>0.59199840196302089</v>
      </c>
      <c r="W107" s="251">
        <f t="shared" si="214"/>
        <v>0.40821111734841553</v>
      </c>
      <c r="Y107" s="3">
        <f t="shared" ref="Y107:AB111" si="216">O107</f>
        <v>0.95104494317767596</v>
      </c>
      <c r="Z107" s="3">
        <f t="shared" si="216"/>
        <v>0.95811068480591965</v>
      </c>
      <c r="AA107" s="3">
        <f t="shared" si="216"/>
        <v>0.99694052475857964</v>
      </c>
      <c r="AB107" s="3">
        <f t="shared" si="216"/>
        <v>1.0138180732411568</v>
      </c>
      <c r="AC107" s="251">
        <f t="shared" ref="AC107:AG109" si="217">AC25*AC13*AC30*AC41</f>
        <v>2.2440987671402297</v>
      </c>
      <c r="AD107" s="251">
        <f t="shared" si="217"/>
        <v>1.4589630280004884</v>
      </c>
      <c r="AE107" s="251">
        <f t="shared" ref="AE107:AF107" si="218">AE25*AE13*AE30*AE41</f>
        <v>1.2342759823624707</v>
      </c>
      <c r="AF107" s="251">
        <f t="shared" si="218"/>
        <v>0.96437279677778553</v>
      </c>
      <c r="AG107" s="251">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1">
        <f t="shared" si="214"/>
        <v>41.596335023561807</v>
      </c>
      <c r="T108" s="251">
        <f t="shared" si="214"/>
        <v>47.697728433692241</v>
      </c>
      <c r="U108" s="251">
        <f t="shared" ref="U108:V108" si="219">U26*U14*U31*U42</f>
        <v>54.883172837697913</v>
      </c>
      <c r="V108" s="251">
        <f t="shared" si="219"/>
        <v>61.069503505884143</v>
      </c>
      <c r="W108" s="251">
        <f t="shared" si="214"/>
        <v>66.464892110904259</v>
      </c>
      <c r="Y108" s="3">
        <f t="shared" si="216"/>
        <v>34.197290035069827</v>
      </c>
      <c r="Z108" s="3">
        <f t="shared" si="216"/>
        <v>36.069073018912839</v>
      </c>
      <c r="AA108" s="3">
        <f t="shared" si="216"/>
        <v>37.904058592062199</v>
      </c>
      <c r="AB108" s="3">
        <f t="shared" si="216"/>
        <v>36.063632167515003</v>
      </c>
      <c r="AC108" s="251">
        <f t="shared" si="217"/>
        <v>35.663657740826288</v>
      </c>
      <c r="AD108" s="251">
        <f t="shared" si="217"/>
        <v>36.907593024042768</v>
      </c>
      <c r="AE108" s="251">
        <f t="shared" ref="AE108:AF108" si="220">AE26*AE14*AE31*AE42</f>
        <v>42.467552931328413</v>
      </c>
      <c r="AF108" s="251">
        <f t="shared" si="220"/>
        <v>47.254417675442554</v>
      </c>
      <c r="AG108" s="251">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1">
        <f t="shared" si="214"/>
        <v>69.572138655159137</v>
      </c>
      <c r="T109" s="251">
        <f t="shared" si="214"/>
        <v>97.282916469426368</v>
      </c>
      <c r="U109" s="251">
        <f t="shared" ref="U109:V109" si="221">U27*U15*U32*U43</f>
        <v>115.16927674064662</v>
      </c>
      <c r="V109" s="251">
        <f t="shared" si="221"/>
        <v>131.11695110913519</v>
      </c>
      <c r="W109" s="251">
        <f t="shared" si="214"/>
        <v>156.61536823836511</v>
      </c>
      <c r="Y109" s="3">
        <f t="shared" si="216"/>
        <v>54.704085477855955</v>
      </c>
      <c r="Z109" s="3">
        <f t="shared" si="216"/>
        <v>57.565210586195825</v>
      </c>
      <c r="AA109" s="3">
        <f t="shared" si="216"/>
        <v>48.165244164109204</v>
      </c>
      <c r="AB109" s="3">
        <f t="shared" si="216"/>
        <v>55.613127090413983</v>
      </c>
      <c r="AC109" s="251">
        <f t="shared" si="217"/>
        <v>62.233721102174179</v>
      </c>
      <c r="AD109" s="251">
        <f t="shared" si="217"/>
        <v>73.827199989864013</v>
      </c>
      <c r="AE109" s="251">
        <f t="shared" ref="AE109:AF109" si="222">AE27*AE15*AE32*AE43</f>
        <v>87.401010734416857</v>
      </c>
      <c r="AF109" s="251">
        <f t="shared" si="222"/>
        <v>99.50356879604378</v>
      </c>
      <c r="AG109" s="251">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1">
        <f t="shared" si="223"/>
        <v>11.887241558431914</v>
      </c>
      <c r="T110" s="251">
        <f t="shared" si="223"/>
        <v>14.265886742132098</v>
      </c>
      <c r="U110" s="251">
        <f t="shared" ref="U110:V110" si="224">U50</f>
        <v>17.684897919991023</v>
      </c>
      <c r="V110" s="251">
        <f t="shared" si="224"/>
        <v>17.684897919991023</v>
      </c>
      <c r="W110" s="251">
        <f t="shared" si="223"/>
        <v>17.196292141981164</v>
      </c>
      <c r="Y110" s="3">
        <f t="shared" si="216"/>
        <v>11.069999999999999</v>
      </c>
      <c r="Z110" s="3">
        <f t="shared" si="216"/>
        <v>11.17821196363794</v>
      </c>
      <c r="AA110" s="3">
        <f t="shared" si="216"/>
        <v>10.819193604037091</v>
      </c>
      <c r="AB110" s="3">
        <f t="shared" si="216"/>
        <v>11.073637640042646</v>
      </c>
      <c r="AC110" s="251">
        <f>AC50</f>
        <v>11.310639302337838</v>
      </c>
      <c r="AD110" s="251">
        <f>AD50</f>
        <v>12.465190011768271</v>
      </c>
      <c r="AE110" s="251">
        <f>AE50</f>
        <v>13.889475503866946</v>
      </c>
      <c r="AF110" s="251">
        <f>AF50</f>
        <v>13.889475503866946</v>
      </c>
      <c r="AG110" s="251">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1">
        <f t="shared" si="225"/>
        <v>124.05032964918176</v>
      </c>
      <c r="T111" s="251">
        <f t="shared" si="225"/>
        <v>160.14214357456402</v>
      </c>
      <c r="U111" s="251">
        <f t="shared" ref="U111:V111" si="226">SUM(U107:U110)</f>
        <v>188.49503105347247</v>
      </c>
      <c r="V111" s="251">
        <f t="shared" si="226"/>
        <v>210.46335093697337</v>
      </c>
      <c r="W111" s="251">
        <f t="shared" si="225"/>
        <v>240.68476360859896</v>
      </c>
      <c r="Y111" s="3">
        <f t="shared" si="216"/>
        <v>100.92242045610345</v>
      </c>
      <c r="Z111" s="3">
        <f t="shared" si="216"/>
        <v>105.77060625355251</v>
      </c>
      <c r="AA111" s="3">
        <f t="shared" si="216"/>
        <v>97.885436884967078</v>
      </c>
      <c r="AB111" s="3">
        <f t="shared" si="216"/>
        <v>103.76421497121279</v>
      </c>
      <c r="AC111" s="251">
        <f>SUM(AC107:AC110)</f>
        <v>111.45211691247853</v>
      </c>
      <c r="AD111" s="251">
        <f>SUM(AD107:AD110)</f>
        <v>124.65894605367555</v>
      </c>
      <c r="AE111" s="251">
        <f>SUM(AE107:AE110)</f>
        <v>144.99231515197468</v>
      </c>
      <c r="AF111" s="251">
        <f>SUM(AF107:AF110)</f>
        <v>161.61183477213106</v>
      </c>
      <c r="AG111" s="251">
        <f>SUM(AG107:AG110)</f>
        <v>160.14114119261896</v>
      </c>
    </row>
    <row r="112" spans="1:51">
      <c r="A112" t="s">
        <v>16</v>
      </c>
      <c r="C112" s="18"/>
      <c r="E112" s="199">
        <f t="shared" ref="E112:J112" si="227">SUM(E149:E151)</f>
        <v>104.81558613918145</v>
      </c>
      <c r="F112" s="199">
        <f t="shared" si="227"/>
        <v>105.77060625355251</v>
      </c>
      <c r="G112" s="199">
        <f t="shared" si="227"/>
        <v>97.885436884967078</v>
      </c>
      <c r="H112" s="199">
        <f t="shared" si="227"/>
        <v>103.76421497121278</v>
      </c>
      <c r="I112" s="199">
        <f t="shared" si="227"/>
        <v>124.05032964918176</v>
      </c>
      <c r="J112" s="199">
        <f t="shared" si="227"/>
        <v>160.14214357456399</v>
      </c>
      <c r="K112" s="199">
        <f>SUM(K149:K151)</f>
        <v>188.49503105347247</v>
      </c>
      <c r="L112" s="199">
        <f>SUM(L149:L151)</f>
        <v>210.46335093697337</v>
      </c>
      <c r="M112" s="199">
        <f>SUM(M149:M151)</f>
        <v>240.68476360859893</v>
      </c>
      <c r="N112" s="31"/>
      <c r="O112">
        <v>104.81558613918145</v>
      </c>
    </row>
    <row r="113" spans="1:51" ht="15" thickBot="1">
      <c r="A113" t="s">
        <v>16</v>
      </c>
      <c r="C113" s="13" t="s">
        <v>170</v>
      </c>
      <c r="E113" s="245">
        <f t="shared" ref="E113:M113" si="228">E$12</f>
        <v>2017</v>
      </c>
      <c r="F113" s="245">
        <f t="shared" si="228"/>
        <v>2019</v>
      </c>
      <c r="G113" s="245">
        <f t="shared" si="228"/>
        <v>2020</v>
      </c>
      <c r="H113" s="245">
        <f t="shared" si="228"/>
        <v>2021</v>
      </c>
      <c r="I113" s="245">
        <f t="shared" si="228"/>
        <v>2030</v>
      </c>
      <c r="J113" s="245">
        <f t="shared" si="228"/>
        <v>2040</v>
      </c>
      <c r="K113" s="245">
        <f t="shared" si="228"/>
        <v>2050</v>
      </c>
      <c r="L113" s="245">
        <f t="shared" si="228"/>
        <v>2060</v>
      </c>
      <c r="M113" s="245">
        <f t="shared" si="228"/>
        <v>2070</v>
      </c>
      <c r="N113" s="31"/>
      <c r="O113" s="245">
        <f t="shared" si="145"/>
        <v>2017</v>
      </c>
      <c r="P113" s="245">
        <f t="shared" si="145"/>
        <v>2019</v>
      </c>
      <c r="Q113" s="245">
        <f t="shared" si="145"/>
        <v>2020</v>
      </c>
      <c r="R113" s="245">
        <f t="shared" si="145"/>
        <v>2021</v>
      </c>
      <c r="S113" s="245">
        <f t="shared" si="145"/>
        <v>2030</v>
      </c>
      <c r="T113" s="245">
        <f t="shared" si="145"/>
        <v>2040</v>
      </c>
      <c r="U113" s="245">
        <f t="shared" si="145"/>
        <v>2050</v>
      </c>
      <c r="V113" s="245">
        <f t="shared" si="145"/>
        <v>2060</v>
      </c>
      <c r="W113" s="245">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5"/>
      <c r="O115" s="3">
        <f t="shared" ref="O115:R115" si="231">O$64*(1-O$73)*O68*(O75*O78+O93*O94)/1000</f>
        <v>0.61672823758459472</v>
      </c>
      <c r="P115" s="3">
        <f t="shared" si="231"/>
        <v>1.2301941755901284</v>
      </c>
      <c r="Q115" s="3">
        <f t="shared" si="231"/>
        <v>1.2800508818208238</v>
      </c>
      <c r="R115" s="3">
        <f t="shared" si="231"/>
        <v>3.9380356583352976</v>
      </c>
      <c r="S115" s="251">
        <f>S$64*(1-S$73)*S68*(S75*S78+S93*S94)/1000</f>
        <v>6.4498191994721568</v>
      </c>
      <c r="T115" s="251">
        <f>T$64*(1-T$73)*T68*(T75*T78+T93*T94)/1000</f>
        <v>11.615627015051418</v>
      </c>
      <c r="U115" s="251">
        <f>U$64*(1-U$73)*U68*(U75*U78+U93*U94)/1000</f>
        <v>14.740150198741542</v>
      </c>
      <c r="V115" s="251">
        <f>V$64*(1-V$73)*V68*(V75*V78+V93*V94)/1000</f>
        <v>11.516873110401724</v>
      </c>
      <c r="W115" s="251">
        <f>W$64*(1-W$73)*W68*(W75*W78+W93*W94)/1000</f>
        <v>7.9414329923320901</v>
      </c>
      <c r="X115" s="204"/>
      <c r="Y115" s="3">
        <f t="shared" ref="Y115:AB117" si="232">O115</f>
        <v>0.61672823758459472</v>
      </c>
      <c r="Z115" s="3">
        <f t="shared" si="232"/>
        <v>1.2301941755901284</v>
      </c>
      <c r="AA115" s="3">
        <f t="shared" si="232"/>
        <v>1.2800508818208238</v>
      </c>
      <c r="AB115" s="3">
        <f t="shared" si="232"/>
        <v>3.9380356583352976</v>
      </c>
      <c r="AC115" s="251">
        <f>AC$64*(1-AC$73)*AC68*(AC75*AC78+AC93*AC94)/1000</f>
        <v>7.9377774892108492</v>
      </c>
      <c r="AD115" s="251">
        <f>AD$64*(1-AD$73)*AD68*(AD75*AD78+AD93*AD94)/1000</f>
        <v>20.217674146849031</v>
      </c>
      <c r="AE115" s="251">
        <f>AE$64*(1-AE$73)*AE68*(AE75*AE78+AE93*AE94)/1000</f>
        <v>34.035349603084882</v>
      </c>
      <c r="AF115" s="251">
        <f>AF$64*(1-AF$73)*AF68*(AF75*AF78+AF93*AF94)/1000</f>
        <v>26.592727846175958</v>
      </c>
      <c r="AG115" s="251">
        <f>AG$64*(1-AG$73)*AG68*(AG75*AG78+AG93*AG94)/1000</f>
        <v>18.336953463782994</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5"/>
      <c r="O116" s="3">
        <f t="shared" ref="O116:R116" si="235">O$64*(1-O$73)*O69*(O75*O79+O93*O95)/1000</f>
        <v>0</v>
      </c>
      <c r="P116" s="3">
        <f t="shared" si="235"/>
        <v>1.6568271725119574E-2</v>
      </c>
      <c r="Q116" s="3">
        <f t="shared" si="235"/>
        <v>1.7239742516105373E-2</v>
      </c>
      <c r="R116" s="3">
        <f t="shared" si="235"/>
        <v>1.7531600037107617E-2</v>
      </c>
      <c r="S116" s="251">
        <f>S$64*(1-S$73)*S69*(S75*S79+S93*S95)/1000</f>
        <v>1.7199517865259088E-2</v>
      </c>
      <c r="T116" s="251">
        <f>T$64*(1-T$73)*T69*(T75*T79+T93*T95)/1000</f>
        <v>1.5487502686735224E-2</v>
      </c>
      <c r="U116" s="251">
        <f>U$64*(1-U$73)*U69*(U75*U79+U93*U95)/1000</f>
        <v>1.3102355732214705E-2</v>
      </c>
      <c r="V116" s="251">
        <f>V$64*(1-V$73)*V69*(V75*V79+V93*V95)/1000</f>
        <v>1.0237220542579311E-2</v>
      </c>
      <c r="W116" s="251">
        <f>W$64*(1-W$73)*W69*(W75*W79+W93*W95)/1000</f>
        <v>7.0590515487396381E-3</v>
      </c>
      <c r="X116" s="204"/>
      <c r="Y116" s="3">
        <f t="shared" si="232"/>
        <v>0</v>
      </c>
      <c r="Z116" s="3">
        <f t="shared" si="232"/>
        <v>1.6568271725119574E-2</v>
      </c>
      <c r="AA116" s="3">
        <f t="shared" si="232"/>
        <v>1.7239742516105373E-2</v>
      </c>
      <c r="AB116" s="3">
        <f t="shared" si="232"/>
        <v>1.7531600037107617E-2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5"/>
      <c r="O117" s="3">
        <f t="shared" ref="O117:R117" si="238">O$64*(1-O$73)*O70*(O75*O80+O93*O96)/1000</f>
        <v>71.586822418370105</v>
      </c>
      <c r="P117" s="3">
        <f t="shared" si="238"/>
        <v>71.754556525225468</v>
      </c>
      <c r="Q117" s="3">
        <f t="shared" si="238"/>
        <v>74.662590001872275</v>
      </c>
      <c r="R117" s="3">
        <f t="shared" si="238"/>
        <v>74.381575794723446</v>
      </c>
      <c r="S117" s="251">
        <f>S$64*(1-S$73)*S70*(S75*S80+S93*S96)/1000</f>
        <v>71.456908398045044</v>
      </c>
      <c r="T117" s="251">
        <f>T$64*(1-T$73)*T70*(T75*T80+T93*T96)/1000</f>
        <v>60.940542047352452</v>
      </c>
      <c r="U117" s="251">
        <f>U$64*(1-U$73)*U70*(U75*U80+U93*U96)/1000</f>
        <v>48.675945870388247</v>
      </c>
      <c r="V117" s="251">
        <f>V$64*(1-V$73)*V70*(V75*V80+V93*V96)/1000</f>
        <v>38.031816810517014</v>
      </c>
      <c r="W117" s="251">
        <f>W$64*(1-W$73)*W70*(W75*W80+W93*W96)/1000</f>
        <v>26.224750579615872</v>
      </c>
      <c r="X117" s="204"/>
      <c r="Y117" s="3">
        <f t="shared" si="232"/>
        <v>71.586822418370105</v>
      </c>
      <c r="Z117" s="3">
        <f t="shared" si="232"/>
        <v>71.754556525225468</v>
      </c>
      <c r="AA117" s="3">
        <f t="shared" si="232"/>
        <v>74.662590001872275</v>
      </c>
      <c r="AB117" s="3">
        <f t="shared" si="232"/>
        <v>74.381575794723446</v>
      </c>
      <c r="AC117" s="251">
        <f>AC$64*(1-AC$73)*AC70*(AC75*AC80+AC93*AC96)/1000</f>
        <v>69.508402801486397</v>
      </c>
      <c r="AD117" s="251">
        <f>AD$64*(1-AD$73)*AD70*(AD75*AD80+AD93*AD96)/1000</f>
        <v>54.075964127784871</v>
      </c>
      <c r="AE117" s="251">
        <f>AE$64*(1-AE$73)*AE70*(AE75*AE80+AE93*AE96)/1000</f>
        <v>34.460488750972559</v>
      </c>
      <c r="AF117" s="251">
        <f>AF$64*(1-AF$73)*AF70*(AF75*AF80+AF93*AF96)/1000</f>
        <v>26.924900419349918</v>
      </c>
      <c r="AG117" s="251">
        <f>AG$64*(1-AG$73)*AG70*(AG75*AG80+AG93*AG96)/1000</f>
        <v>18.589047005381673</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5"/>
      <c r="O119" s="3">
        <f t="shared" ref="O119:R119" si="241">O$64*(1-O$73)*O68*(O81*O83+O97*O98)/1000</f>
        <v>0.63831372590005553</v>
      </c>
      <c r="P119" s="3">
        <f t="shared" si="241"/>
        <v>0.88006760986958676</v>
      </c>
      <c r="Q119" s="3">
        <f t="shared" si="241"/>
        <v>0.92484035372856965</v>
      </c>
      <c r="R119" s="3">
        <f t="shared" si="241"/>
        <v>2.6398045673288144</v>
      </c>
      <c r="S119" s="251">
        <f>S$64*(1-S$73)*S68*(S81*S83+S97*S98)/1000</f>
        <v>5.0746503970763834</v>
      </c>
      <c r="T119" s="251">
        <f>T$64*(1-T$73)*T68*(T81*T83+T97*T98)/1000</f>
        <v>11.638010723712634</v>
      </c>
      <c r="U119" s="251">
        <f>U$64*(1-U$73)*U68*(U81*U83+U97*U98)/1000</f>
        <v>20.08683563173593</v>
      </c>
      <c r="V119" s="251">
        <f>V$64*(1-V$73)*V68*(V81*V83+V97*V98)/1000</f>
        <v>22.350986934775577</v>
      </c>
      <c r="W119" s="251">
        <f>W$64*(1-W$73)*W68*(W81*W83+W97*W98)/1000</f>
        <v>24.325659288337814</v>
      </c>
      <c r="X119" s="204"/>
      <c r="Y119" s="3">
        <f t="shared" ref="Y119:AB121" si="242">O119</f>
        <v>0.63831372590005553</v>
      </c>
      <c r="Z119" s="3">
        <f t="shared" si="242"/>
        <v>0.88006760986958676</v>
      </c>
      <c r="AA119" s="3">
        <f t="shared" si="242"/>
        <v>0.92484035372856965</v>
      </c>
      <c r="AB119" s="3">
        <f t="shared" si="242"/>
        <v>2.6398045673288144</v>
      </c>
      <c r="AC119" s="251">
        <f>AC$64*(1-AC$73)*AC68*(AC81*AC83+AC97*AC98)/1000</f>
        <v>6.2453604421693534</v>
      </c>
      <c r="AD119" s="251">
        <f>AD$64*(1-AD$73)*AD68*(AD81*AD83+AD97*AD98)/1000</f>
        <v>18.014465296549766</v>
      </c>
      <c r="AE119" s="251">
        <f>AE$64*(1-AE$73)*AE68*(AE81*AE83+AE97*AE98)/1000</f>
        <v>38.641146138948564</v>
      </c>
      <c r="AF119" s="251">
        <f>AF$64*(1-AF$73)*AF68*(AF81*AF83+AF97*AF98)/1000</f>
        <v>42.996705321362455</v>
      </c>
      <c r="AG119" s="251">
        <f>AG$64*(1-AG$73)*AG68*(AG81*AG83+AG97*AG98)/1000</f>
        <v>47.306816335004171</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5"/>
      <c r="O120" s="3">
        <f t="shared" ref="O120:R120" si="245">O$64*(1-O$73)*O69*(O81*O84+O97*O99)/1000</f>
        <v>0.22250587395208909</v>
      </c>
      <c r="P120" s="3">
        <f t="shared" si="245"/>
        <v>0.23468469596522318</v>
      </c>
      <c r="Q120" s="3">
        <f t="shared" si="245"/>
        <v>0.24662409432761853</v>
      </c>
      <c r="R120" s="3">
        <f t="shared" si="245"/>
        <v>0.23464929487367245</v>
      </c>
      <c r="S120" s="251">
        <f>S$64*(1-S$73)*S69*(S81*S84+S97*S99)/1000</f>
        <v>0.27064802117740716</v>
      </c>
      <c r="T120" s="251">
        <f>T$64*(1-T$73)*T69*(T81*T84+T97*T99)/1000</f>
        <v>0.31034695263233691</v>
      </c>
      <c r="U120" s="251">
        <f>U$64*(1-U$73)*U69*(U81*U84+U97*U99)/1000</f>
        <v>0.35709930011974989</v>
      </c>
      <c r="V120" s="251">
        <f>V$64*(1-V$73)*V69*(V81*V84+V97*V99)/1000</f>
        <v>0.39735087884045472</v>
      </c>
      <c r="W120" s="251">
        <f>W$64*(1-W$73)*W69*(W81*W84+W97*W99)/1000</f>
        <v>0.43245616512600571</v>
      </c>
      <c r="X120" s="204"/>
      <c r="Y120" s="3">
        <f t="shared" si="242"/>
        <v>0.22250587395208909</v>
      </c>
      <c r="Z120" s="3">
        <f t="shared" si="242"/>
        <v>0.23468469596522318</v>
      </c>
      <c r="AA120" s="3">
        <f t="shared" si="242"/>
        <v>0.24662409432761853</v>
      </c>
      <c r="AB120" s="3">
        <f t="shared" si="242"/>
        <v>0.23464929487367245</v>
      </c>
      <c r="AC120" s="251">
        <f>AC$64*(1-AC$73)*AC69*(AC81*AC84+AC97*AC99)/1000</f>
        <v>1.1895924651751146</v>
      </c>
      <c r="AD120" s="251">
        <f>AD$64*(1-AD$73)*AD69*(AD81*AD84+AD97*AD99)/1000</f>
        <v>2.7281662347679845</v>
      </c>
      <c r="AE120" s="251">
        <f>AE$64*(1-AE$73)*AE69*(AE81*AE84+AE97*AE99)/1000</f>
        <v>4.7087279806487938</v>
      </c>
      <c r="AF120" s="251">
        <f>AF$64*(1-AF$73)*AF69*(AF81*AF84+AF97*AF99)/1000</f>
        <v>5.2394871698264609</v>
      </c>
      <c r="AG120" s="251">
        <f>AG$64*(1-AG$73)*AG69*(AG81*AG84+AG97*AG99)/1000</f>
        <v>5.7023871075917478</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5"/>
      <c r="O121" s="3">
        <f t="shared" ref="O121:R121" si="248">O$64*(1-O$73)*O70*(O81*O85+O97*O100)/1000</f>
        <v>36.272826317000501</v>
      </c>
      <c r="P121" s="3">
        <f t="shared" si="248"/>
        <v>38.137009704222031</v>
      </c>
      <c r="Q121" s="3">
        <f t="shared" si="248"/>
        <v>40.077199921298309</v>
      </c>
      <c r="R121" s="3">
        <f t="shared" si="248"/>
        <v>37.099891408847448</v>
      </c>
      <c r="S121" s="251">
        <f>S$64*(1-S$73)*S70*(S81*S85+S97*S100)/1000</f>
        <v>41.601979532119842</v>
      </c>
      <c r="T121" s="251">
        <f>T$64*(1-T$73)*T70*(T81*T85+T97*T100)/1000</f>
        <v>44.293993091139065</v>
      </c>
      <c r="U121" s="251">
        <f>U$64*(1-U$73)*U70*(U81*U85+U97*U100)/1000</f>
        <v>47.042740365951651</v>
      </c>
      <c r="V121" s="251">
        <f>V$64*(1-V$73)*V70*(V81*V85+V97*V100)/1000</f>
        <v>52.345311853610134</v>
      </c>
      <c r="W121" s="251">
        <f>W$64*(1-W$73)*W70*(W81*W85+W97*W100)/1000</f>
        <v>56.969932701788139</v>
      </c>
      <c r="X121" s="204"/>
      <c r="Y121" s="3">
        <f t="shared" si="242"/>
        <v>36.272826317000501</v>
      </c>
      <c r="Z121" s="3">
        <f t="shared" si="242"/>
        <v>38.137009704222031</v>
      </c>
      <c r="AA121" s="3">
        <f t="shared" si="242"/>
        <v>40.077199921298309</v>
      </c>
      <c r="AB121" s="3">
        <f t="shared" si="242"/>
        <v>37.099891408847448</v>
      </c>
      <c r="AC121" s="251">
        <f>AC$64*(1-AC$73)*AC70*(AC81*AC85+AC97*AC100)/1000</f>
        <v>42.045218391487566</v>
      </c>
      <c r="AD121" s="251">
        <f>AD$64*(1-AD$73)*AD70*(AD81*AD85+AD97*AD100)/1000</f>
        <v>41.712258768923419</v>
      </c>
      <c r="AE121" s="251">
        <f>AE$64*(1-AE$73)*AE70*(AE81*AE85+AE97*AE100)/1000</f>
        <v>35.269308825767098</v>
      </c>
      <c r="AF121" s="251">
        <f>AF$64*(1-AF$73)*AF70*(AF81*AF85+AF97*AF100)/1000</f>
        <v>39.244800685171896</v>
      </c>
      <c r="AG121" s="251">
        <f>AG$64*(1-AG$73)*AG70*(AG81*AG85+AG97*AG100)/1000</f>
        <v>44.978199057546973</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5"/>
      <c r="O123" s="3">
        <f t="shared" ref="O123:R123" si="251">O$64*(1-O$73)*O68*(O86*O88+O101*O102)/1000</f>
        <v>0.56495760904595693</v>
      </c>
      <c r="P123" s="3">
        <f t="shared" si="251"/>
        <v>0.41420942719344656</v>
      </c>
      <c r="Q123" s="3">
        <f t="shared" si="251"/>
        <v>0.34981297345213413</v>
      </c>
      <c r="R123" s="3">
        <f t="shared" si="251"/>
        <v>0.55072533892605668</v>
      </c>
      <c r="S123" s="251">
        <f>S$64*(1-S$73)*S68*(S86*S88+S101*S102)/1000</f>
        <v>2.3751591846233739</v>
      </c>
      <c r="T123" s="251">
        <f>T$64*(1-T$73)*T68*(T86*T88+T101*T102)/1000</f>
        <v>3.4291425522909531</v>
      </c>
      <c r="U123" s="251">
        <f>U$64*(1-U$73)*U68*(U86*U88+U101*U102)/1000</f>
        <v>4.5203458091138948</v>
      </c>
      <c r="V123" s="251">
        <f>V$64*(1-V$73)*V68*(V86*V88+V101*V102)/1000</f>
        <v>5.146285339489256</v>
      </c>
      <c r="W123" s="251">
        <f>W$64*(1-W$73)*W68*(W86*W88+W101*W102)/1000</f>
        <v>5.6998074220797728</v>
      </c>
      <c r="X123" s="204"/>
      <c r="Y123" s="3">
        <f t="shared" ref="Y123:AB125" si="252">O123</f>
        <v>0.56495760904595693</v>
      </c>
      <c r="Z123" s="3">
        <f t="shared" si="252"/>
        <v>0.41420942719344656</v>
      </c>
      <c r="AA123" s="3">
        <f t="shared" si="252"/>
        <v>0.34981297345213413</v>
      </c>
      <c r="AB123" s="3">
        <f t="shared" si="252"/>
        <v>0.55072533892605668</v>
      </c>
      <c r="AC123" s="251">
        <f>AC$64*(1-AC$73)*AC68*(AC86*AC88+AC101*AC102)/1000</f>
        <v>2.7869547595306861</v>
      </c>
      <c r="AD123" s="251">
        <f>AD$64*(1-AD$73)*AD68*(AD86*AD88+AD101*AD102)/1000</f>
        <v>8.0591379341325649</v>
      </c>
      <c r="AE123" s="251">
        <f>AE$64*(1-AE$73)*AE68*(AE86*AE88+AE101*AE102)/1000</f>
        <v>19.081769352974856</v>
      </c>
      <c r="AF123" s="251">
        <f>AF$64*(1-AF$73)*AF68*(AF86*AF88+AF101*AF102)/1000</f>
        <v>21.724052543665834</v>
      </c>
      <c r="AG123" s="251">
        <f>AG$64*(1-AG$73)*AG68*(AG86*AG88+AG101*AG102)/1000</f>
        <v>24.788843351133373</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5"/>
      <c r="O124" s="3">
        <f t="shared" ref="O124:R124" si="255">O$64*(1-O$73)*O69*(O86*O89+O101*O103)/1000</f>
        <v>0.42603549444003685</v>
      </c>
      <c r="P124" s="3">
        <f t="shared" si="255"/>
        <v>0.44831794079735332</v>
      </c>
      <c r="Q124" s="3">
        <f t="shared" si="255"/>
        <v>0.37861869292756944</v>
      </c>
      <c r="R124" s="3">
        <f t="shared" si="255"/>
        <v>0.43304298247293793</v>
      </c>
      <c r="S124" s="251">
        <f>S$64*(1-S$73)*S69*(S86*S89+S101*S103)/1000</f>
        <v>0.52781315213852753</v>
      </c>
      <c r="T124" s="251">
        <f>T$64*(1-T$73)*T69*(T86*T89+T101*T103)/1000</f>
        <v>0.67554920764989612</v>
      </c>
      <c r="U124" s="251">
        <f>U$64*(1-U$73)*U69*(U86*U89+U101*U103)/1000</f>
        <v>0.79975515199738978</v>
      </c>
      <c r="V124" s="251">
        <f>V$64*(1-V$73)*V69*(V86*V89+V101*V103)/1000</f>
        <v>0.91049852991489744</v>
      </c>
      <c r="W124" s="251">
        <f>W$64*(1-W$73)*W69*(W86*W89+W101*W103)/1000</f>
        <v>1.0084295635105036</v>
      </c>
      <c r="X124" s="204"/>
      <c r="Y124" s="3">
        <f t="shared" si="252"/>
        <v>0.42603549444003685</v>
      </c>
      <c r="Z124" s="3">
        <f t="shared" si="252"/>
        <v>0.44831794079735332</v>
      </c>
      <c r="AA124" s="3">
        <f t="shared" si="252"/>
        <v>0.37861869292756944</v>
      </c>
      <c r="AB124" s="3">
        <f t="shared" si="252"/>
        <v>0.43304298247293793</v>
      </c>
      <c r="AC124" s="251">
        <f>AC$64*(1-AC$73)*AC69*(AC86*AC89+AC101*AC103)/1000</f>
        <v>0.92796916980634148</v>
      </c>
      <c r="AD124" s="251">
        <f>AD$64*(1-AD$73)*AD69*(AD86*AD89+AD101*AD103)/1000</f>
        <v>3.5631293091859635</v>
      </c>
      <c r="AE124" s="251">
        <f>AE$64*(1-AE$73)*AE69*(AE86*AE89+AE101*AE103)/1000</f>
        <v>7.0304057547677496</v>
      </c>
      <c r="AF124" s="251">
        <f>AF$64*(1-AF$73)*AF69*(AF86*AF89+AF101*AF103)/1000</f>
        <v>8.0039173094844447</v>
      </c>
      <c r="AG124" s="251">
        <f>AG$64*(1-AG$73)*AG69*(AG86*AG89+AG101*AG103)/1000</f>
        <v>8.8647994187667525</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5"/>
      <c r="O125" s="3">
        <f t="shared" ref="O125:R125" si="258">O$64*(1-O$73)*O70*(O86*O90+O101*O104)/1000</f>
        <v>17.489515172046392</v>
      </c>
      <c r="P125" s="3">
        <f t="shared" si="258"/>
        <v>18.509911388527211</v>
      </c>
      <c r="Q125" s="3">
        <f t="shared" si="258"/>
        <v>15.792292516858499</v>
      </c>
      <c r="R125" s="3">
        <f t="shared" si="258"/>
        <v>17.787679758177696</v>
      </c>
      <c r="S125" s="251">
        <f>S$64*(1-S$73)*S70*(S86*S90+S101*S104)/1000</f>
        <v>20.046289906828232</v>
      </c>
      <c r="T125" s="251">
        <f>T$64*(1-T$73)*T70*(T86*T90+T101*T104)/1000</f>
        <v>22.501381135700125</v>
      </c>
      <c r="U125" s="251">
        <f>U$64*(1-U$73)*U70*(U86*U90+U101*U104)/1000</f>
        <v>26.368461735786568</v>
      </c>
      <c r="V125" s="251">
        <f>V$64*(1-V$73)*V70*(V86*V90+V101*V104)/1000</f>
        <v>30.019744901411098</v>
      </c>
      <c r="W125" s="251">
        <f>W$64*(1-W$73)*W70*(W86*W90+W101*W104)/1000</f>
        <v>29.198157493972552</v>
      </c>
      <c r="X125" s="204"/>
      <c r="Y125" s="3">
        <f t="shared" si="252"/>
        <v>17.489515172046392</v>
      </c>
      <c r="Z125" s="3">
        <f t="shared" si="252"/>
        <v>18.509911388527211</v>
      </c>
      <c r="AA125" s="3">
        <f t="shared" si="252"/>
        <v>15.792292516858499</v>
      </c>
      <c r="AB125" s="3">
        <f t="shared" si="252"/>
        <v>17.787679758177696</v>
      </c>
      <c r="AC125" s="251">
        <f>AC$64*(1-AC$73)*AC70*(AC86*AC90+AC101*AC104)/1000</f>
        <v>21.956596090694308</v>
      </c>
      <c r="AD125" s="251">
        <f>AD$64*(1-AD$73)*AD70*(AD86*AD90+AD101*AD104)/1000</f>
        <v>25.990554155970955</v>
      </c>
      <c r="AE125" s="251">
        <f>AE$64*(1-AE$73)*AE70*(AE86*AE90+AE101*AE104)/1000</f>
        <v>23.002486002697424</v>
      </c>
      <c r="AF125" s="251">
        <f>AF$64*(1-AF$73)*AF70*(AF86*AF90+AF101*AF104)/1000</f>
        <v>26.18767711284762</v>
      </c>
      <c r="AG125" s="251">
        <f>AG$64*(1-AG$73)*AG70*(AG86*AG90+AG101*AG104)/1000</f>
        <v>31.383868779359904</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5"/>
      <c r="O127" s="3">
        <f t="shared" ref="O127:R129" si="263">O115+O119+O123</f>
        <v>1.8199995725306071</v>
      </c>
      <c r="P127" s="3">
        <f t="shared" si="263"/>
        <v>2.5244712126531619</v>
      </c>
      <c r="Q127" s="3">
        <f t="shared" si="263"/>
        <v>2.5547042090015273</v>
      </c>
      <c r="R127" s="3">
        <f t="shared" si="263"/>
        <v>7.1285655645901684</v>
      </c>
      <c r="S127" s="251">
        <f t="shared" ref="S127:W129" si="264">S115+S119+S123</f>
        <v>13.899628781171915</v>
      </c>
      <c r="T127" s="251">
        <f t="shared" si="264"/>
        <v>26.682780291055003</v>
      </c>
      <c r="U127" s="251">
        <f t="shared" ref="U127:V127" si="265">U115+U119+U123</f>
        <v>39.34733163959136</v>
      </c>
      <c r="V127" s="251">
        <f t="shared" si="265"/>
        <v>39.014145384666556</v>
      </c>
      <c r="W127" s="251">
        <f t="shared" si="264"/>
        <v>37.966899702749679</v>
      </c>
      <c r="X127" s="204"/>
      <c r="Y127" s="3">
        <f t="shared" ref="Y127:AB128" si="266">O127</f>
        <v>1.8199995725306071</v>
      </c>
      <c r="Z127" s="3">
        <f t="shared" si="266"/>
        <v>2.5244712126531619</v>
      </c>
      <c r="AA127" s="3">
        <f t="shared" si="266"/>
        <v>2.5547042090015273</v>
      </c>
      <c r="AB127" s="3">
        <f t="shared" si="266"/>
        <v>7.1285655645901684</v>
      </c>
      <c r="AC127" s="251">
        <f t="shared" ref="AC127:AG129" si="267">AC115+AC119+AC123</f>
        <v>16.970092690910889</v>
      </c>
      <c r="AD127" s="251">
        <f t="shared" si="267"/>
        <v>46.291277377531358</v>
      </c>
      <c r="AE127" s="251">
        <f t="shared" ref="AE127:AF127" si="268">AE115+AE119+AE123</f>
        <v>91.758265095008298</v>
      </c>
      <c r="AF127" s="251">
        <f t="shared" si="268"/>
        <v>91.313485711204251</v>
      </c>
      <c r="AG127" s="251">
        <f t="shared" si="267"/>
        <v>90.432613149920542</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5"/>
      <c r="O128" s="3">
        <f t="shared" si="263"/>
        <v>0.64854136839212595</v>
      </c>
      <c r="P128" s="3">
        <f t="shared" si="263"/>
        <v>0.6995709084876961</v>
      </c>
      <c r="Q128" s="3">
        <f t="shared" si="263"/>
        <v>0.64248252977129328</v>
      </c>
      <c r="R128" s="3">
        <f t="shared" si="263"/>
        <v>0.68522387738371804</v>
      </c>
      <c r="S128" s="251">
        <f t="shared" si="264"/>
        <v>0.81566069118119378</v>
      </c>
      <c r="T128" s="251">
        <f t="shared" si="264"/>
        <v>1.0013836629689683</v>
      </c>
      <c r="U128" s="251">
        <f t="shared" ref="U128:V128" si="271">U116+U120+U124</f>
        <v>1.1699568078493543</v>
      </c>
      <c r="V128" s="251">
        <f t="shared" si="271"/>
        <v>1.3180866292979314</v>
      </c>
      <c r="W128" s="251">
        <f t="shared" si="264"/>
        <v>1.447944780185249</v>
      </c>
      <c r="X128" s="204"/>
      <c r="Y128" s="3">
        <f t="shared" si="266"/>
        <v>0.64854136839212595</v>
      </c>
      <c r="Z128" s="3">
        <f t="shared" si="266"/>
        <v>0.6995709084876961</v>
      </c>
      <c r="AA128" s="3">
        <f t="shared" si="266"/>
        <v>0.64248252977129328</v>
      </c>
      <c r="AB128" s="3">
        <f t="shared" si="266"/>
        <v>0.68522387738371804</v>
      </c>
      <c r="AC128" s="251">
        <f t="shared" si="267"/>
        <v>2.1175616349814561</v>
      </c>
      <c r="AD128" s="251">
        <f t="shared" si="267"/>
        <v>6.2912955439539484</v>
      </c>
      <c r="AE128" s="251">
        <f t="shared" ref="AE128:AF128" si="272">AE116+AE120+AE124</f>
        <v>11.739133735416544</v>
      </c>
      <c r="AF128" s="251">
        <f t="shared" si="272"/>
        <v>13.243404479310906</v>
      </c>
      <c r="AG128" s="251">
        <f t="shared" si="267"/>
        <v>14.567186526358501</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5"/>
      <c r="O129" s="3">
        <f t="shared" si="263"/>
        <v>125.34916390741699</v>
      </c>
      <c r="P129" s="3">
        <f t="shared" si="263"/>
        <v>128.40147761797471</v>
      </c>
      <c r="Q129" s="3">
        <f t="shared" si="263"/>
        <v>130.53208244002909</v>
      </c>
      <c r="R129" s="3">
        <f t="shared" si="263"/>
        <v>129.26914696174859</v>
      </c>
      <c r="S129" s="251">
        <f t="shared" si="264"/>
        <v>133.10517783699311</v>
      </c>
      <c r="T129" s="251">
        <f t="shared" si="264"/>
        <v>127.73591627419164</v>
      </c>
      <c r="U129" s="251">
        <f t="shared" ref="U129:V129" si="275">U117+U121+U125</f>
        <v>122.08714797212646</v>
      </c>
      <c r="V129" s="251">
        <f t="shared" si="275"/>
        <v>120.39687356553826</v>
      </c>
      <c r="W129" s="251">
        <f t="shared" si="264"/>
        <v>112.39284077537656</v>
      </c>
      <c r="X129" s="204"/>
      <c r="Y129" s="3">
        <f t="shared" ref="Y129:AB129" si="276">Y117+Y121+Y125</f>
        <v>125.34916390741699</v>
      </c>
      <c r="Z129" s="3">
        <f t="shared" si="276"/>
        <v>128.40147761797471</v>
      </c>
      <c r="AA129" s="3">
        <f t="shared" si="276"/>
        <v>130.53208244002909</v>
      </c>
      <c r="AB129" s="3">
        <f t="shared" si="276"/>
        <v>129.26914696174859</v>
      </c>
      <c r="AC129" s="251">
        <f t="shared" si="267"/>
        <v>133.51021728366828</v>
      </c>
      <c r="AD129" s="251">
        <f t="shared" si="267"/>
        <v>121.77877705267925</v>
      </c>
      <c r="AE129" s="251">
        <f t="shared" ref="AE129:AF129" si="277">AE117+AE121+AE125</f>
        <v>92.73228357943708</v>
      </c>
      <c r="AF129" s="251">
        <f t="shared" si="277"/>
        <v>92.35737821736943</v>
      </c>
      <c r="AG129" s="251">
        <f t="shared" si="267"/>
        <v>94.951114842288547</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 thickBot="1">
      <c r="A131" t="s">
        <v>16</v>
      </c>
      <c r="C131" s="13" t="s">
        <v>163</v>
      </c>
      <c r="E131" s="245">
        <f t="shared" ref="E131:M131" si="278">E$12</f>
        <v>2017</v>
      </c>
      <c r="F131" s="245">
        <f t="shared" si="278"/>
        <v>2019</v>
      </c>
      <c r="G131" s="245">
        <f t="shared" si="278"/>
        <v>2020</v>
      </c>
      <c r="H131" s="245">
        <f t="shared" si="278"/>
        <v>2021</v>
      </c>
      <c r="I131" s="245">
        <f t="shared" si="278"/>
        <v>2030</v>
      </c>
      <c r="J131" s="245">
        <f t="shared" si="278"/>
        <v>2040</v>
      </c>
      <c r="K131" s="245">
        <f t="shared" si="278"/>
        <v>2050</v>
      </c>
      <c r="L131" s="245">
        <f t="shared" si="278"/>
        <v>2060</v>
      </c>
      <c r="M131" s="245">
        <f t="shared" si="278"/>
        <v>2070</v>
      </c>
      <c r="N131" s="31"/>
      <c r="O131" s="245">
        <f t="shared" ref="O131:W131" si="279">O$12</f>
        <v>2017</v>
      </c>
      <c r="P131" s="245">
        <f t="shared" si="279"/>
        <v>2019</v>
      </c>
      <c r="Q131" s="245">
        <f t="shared" si="279"/>
        <v>2020</v>
      </c>
      <c r="R131" s="245">
        <f t="shared" si="279"/>
        <v>2021</v>
      </c>
      <c r="S131" s="245">
        <f t="shared" si="279"/>
        <v>2030</v>
      </c>
      <c r="T131" s="245">
        <f t="shared" si="279"/>
        <v>2040</v>
      </c>
      <c r="U131" s="245">
        <f t="shared" si="279"/>
        <v>2050</v>
      </c>
      <c r="V131" s="245">
        <f t="shared" si="279"/>
        <v>2060</v>
      </c>
      <c r="W131" s="245">
        <f t="shared" si="279"/>
        <v>2070</v>
      </c>
      <c r="Y131" t="s">
        <v>193</v>
      </c>
    </row>
    <row r="132" spans="1:51">
      <c r="A132" t="s">
        <v>16</v>
      </c>
      <c r="C132" s="18" t="s">
        <v>88</v>
      </c>
      <c r="E132" s="197">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7">
        <f t="shared" ref="O132" si="282">1-O133-O134</f>
        <v>0.79999999999999993</v>
      </c>
      <c r="P132" s="197">
        <f t="shared" ref="P132:W132" si="283">1-P133-P134</f>
        <v>0.79999999999999993</v>
      </c>
      <c r="Q132" s="197">
        <f t="shared" si="283"/>
        <v>0.79999999999999993</v>
      </c>
      <c r="R132" s="197">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7">
        <f t="shared" ref="Y132:AB134" si="285">O132</f>
        <v>0.79999999999999993</v>
      </c>
      <c r="Z132" s="197">
        <f t="shared" si="285"/>
        <v>0.79999999999999993</v>
      </c>
      <c r="AA132" s="197">
        <f t="shared" si="285"/>
        <v>0.79999999999999993</v>
      </c>
      <c r="AB132" s="197">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1">
        <f>E133</f>
        <v>0.17</v>
      </c>
      <c r="P133" s="197">
        <f t="shared" ref="P133:T133" si="286">O133</f>
        <v>0.17</v>
      </c>
      <c r="Q133" s="197">
        <f t="shared" si="286"/>
        <v>0.17</v>
      </c>
      <c r="R133" s="197">
        <f t="shared" si="286"/>
        <v>0.17</v>
      </c>
      <c r="S133" s="52">
        <f t="shared" si="286"/>
        <v>0.17</v>
      </c>
      <c r="T133" s="52">
        <f t="shared" si="286"/>
        <v>0.17</v>
      </c>
      <c r="U133" s="52">
        <f>S133</f>
        <v>0.17</v>
      </c>
      <c r="V133" s="52">
        <f>S133</f>
        <v>0.17</v>
      </c>
      <c r="W133" s="52">
        <f>T133</f>
        <v>0.17</v>
      </c>
      <c r="Y133" s="197">
        <f t="shared" si="285"/>
        <v>0.17</v>
      </c>
      <c r="Z133" s="197">
        <f t="shared" si="285"/>
        <v>0.17</v>
      </c>
      <c r="AA133" s="197">
        <f t="shared" si="285"/>
        <v>0.17</v>
      </c>
      <c r="AB133" s="197">
        <f t="shared" si="285"/>
        <v>0.17</v>
      </c>
      <c r="AC133" s="59">
        <v>0.09</v>
      </c>
      <c r="AD133" s="59">
        <v>0.08</v>
      </c>
      <c r="AE133" s="52">
        <f>AC133</f>
        <v>0.09</v>
      </c>
      <c r="AF133" s="52">
        <f>AC133</f>
        <v>0.09</v>
      </c>
      <c r="AG133" s="52">
        <f>AD133</f>
        <v>0.08</v>
      </c>
    </row>
    <row r="134" spans="1:51">
      <c r="A134" t="s">
        <v>16</v>
      </c>
      <c r="C134" s="18" t="s">
        <v>164</v>
      </c>
      <c r="E134" s="264">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5">
        <f>E134</f>
        <v>0.03</v>
      </c>
      <c r="P134" s="197">
        <f t="shared" ref="P134:T134" si="287">O134</f>
        <v>0.03</v>
      </c>
      <c r="Q134" s="197">
        <f t="shared" si="287"/>
        <v>0.03</v>
      </c>
      <c r="R134" s="197">
        <f t="shared" si="287"/>
        <v>0.03</v>
      </c>
      <c r="S134" s="52">
        <f t="shared" si="287"/>
        <v>0.03</v>
      </c>
      <c r="T134" s="52">
        <f t="shared" si="287"/>
        <v>0.03</v>
      </c>
      <c r="U134" s="52">
        <f>S134</f>
        <v>0.03</v>
      </c>
      <c r="V134" s="52">
        <f>S134</f>
        <v>0.03</v>
      </c>
      <c r="W134" s="52">
        <f>T134</f>
        <v>0.03</v>
      </c>
      <c r="Y134" s="197">
        <f t="shared" si="285"/>
        <v>0.03</v>
      </c>
      <c r="Z134" s="197">
        <f t="shared" si="285"/>
        <v>0.03</v>
      </c>
      <c r="AA134" s="197">
        <f t="shared" si="285"/>
        <v>0.03</v>
      </c>
      <c r="AB134" s="197">
        <f t="shared" si="285"/>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 thickBot="1">
      <c r="A136" t="s">
        <v>16</v>
      </c>
      <c r="C136" s="13" t="s">
        <v>173</v>
      </c>
      <c r="E136" s="198"/>
      <c r="G136" s="198"/>
      <c r="I136" s="198"/>
      <c r="J136" s="198"/>
      <c r="K136" s="198"/>
      <c r="L136" s="198"/>
      <c r="M136" s="198"/>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7">
        <f>E137</f>
        <v>0.1278</v>
      </c>
      <c r="P137" s="197">
        <f t="shared" ref="P137:R139" si="289">O137</f>
        <v>0.1278</v>
      </c>
      <c r="Q137" s="197">
        <f t="shared" si="289"/>
        <v>0.1278</v>
      </c>
      <c r="R137" s="197">
        <f t="shared" si="289"/>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290">O137</f>
        <v>0.1278</v>
      </c>
      <c r="Z137" s="197">
        <f t="shared" si="290"/>
        <v>0.1278</v>
      </c>
      <c r="AA137" s="197">
        <f t="shared" si="290"/>
        <v>0.1278</v>
      </c>
      <c r="AB137" s="197">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7">
        <f>E138</f>
        <v>0.80300000000000005</v>
      </c>
      <c r="P138" s="197">
        <f t="shared" si="289"/>
        <v>0.80300000000000005</v>
      </c>
      <c r="Q138" s="197">
        <f t="shared" si="289"/>
        <v>0.80300000000000005</v>
      </c>
      <c r="R138" s="197">
        <f t="shared" si="289"/>
        <v>0.80300000000000005</v>
      </c>
      <c r="S138" s="52">
        <f>Q138</f>
        <v>0.80300000000000005</v>
      </c>
      <c r="T138" s="52">
        <f>S138</f>
        <v>0.80300000000000005</v>
      </c>
      <c r="U138" s="52">
        <f>S138</f>
        <v>0.80300000000000005</v>
      </c>
      <c r="V138" s="52">
        <f>S138</f>
        <v>0.80300000000000005</v>
      </c>
      <c r="W138" s="52">
        <f>T138</f>
        <v>0.80300000000000005</v>
      </c>
      <c r="Y138" s="197">
        <f t="shared" si="290"/>
        <v>0.80300000000000005</v>
      </c>
      <c r="Z138" s="197">
        <f t="shared" si="290"/>
        <v>0.80300000000000005</v>
      </c>
      <c r="AA138" s="197">
        <f t="shared" si="290"/>
        <v>0.80300000000000005</v>
      </c>
      <c r="AB138" s="197">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7">
        <f>1-SUM(Q137:Q138)</f>
        <v>6.9199999999999928E-2</v>
      </c>
      <c r="P139" s="197">
        <f t="shared" si="289"/>
        <v>6.9199999999999928E-2</v>
      </c>
      <c r="Q139" s="197">
        <f t="shared" si="289"/>
        <v>6.9199999999999928E-2</v>
      </c>
      <c r="R139" s="197">
        <f t="shared" si="289"/>
        <v>6.9199999999999928E-2</v>
      </c>
      <c r="S139" s="52">
        <f>Q139</f>
        <v>6.9199999999999928E-2</v>
      </c>
      <c r="T139" s="52">
        <f>S139</f>
        <v>6.9199999999999928E-2</v>
      </c>
      <c r="U139" s="52">
        <f>S139</f>
        <v>6.9199999999999928E-2</v>
      </c>
      <c r="V139" s="52">
        <f>S139</f>
        <v>6.9199999999999928E-2</v>
      </c>
      <c r="W139" s="52">
        <f>T139</f>
        <v>6.9199999999999928E-2</v>
      </c>
      <c r="Y139" s="197">
        <f t="shared" si="290"/>
        <v>6.9199999999999928E-2</v>
      </c>
      <c r="Z139" s="197">
        <f t="shared" si="290"/>
        <v>6.9199999999999928E-2</v>
      </c>
      <c r="AA139" s="197">
        <f t="shared" si="290"/>
        <v>6.9199999999999928E-2</v>
      </c>
      <c r="AB139" s="197">
        <f t="shared" si="290"/>
        <v>6.9199999999999928E-2</v>
      </c>
      <c r="AC139" s="52">
        <v>9.5000000000000001E-2</v>
      </c>
      <c r="AD139" s="52">
        <v>0.115</v>
      </c>
      <c r="AE139" s="59">
        <f>D139*1.1</f>
        <v>0</v>
      </c>
      <c r="AF139" s="59">
        <f>D139*1.1</f>
        <v>0</v>
      </c>
      <c r="AG139" s="59" t="e">
        <f>#REF!*1.1</f>
        <v>#REF!</v>
      </c>
    </row>
    <row r="140" spans="1:51">
      <c r="A140" t="s">
        <v>16</v>
      </c>
      <c r="C140" s="18"/>
      <c r="E140" s="198"/>
      <c r="G140" s="198"/>
      <c r="I140" s="198"/>
      <c r="J140" s="198"/>
      <c r="K140" s="198"/>
      <c r="L140" s="198"/>
      <c r="M140" s="198"/>
      <c r="N140" s="31"/>
    </row>
    <row r="141" spans="1:51" ht="1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8"/>
      <c r="O142" s="209">
        <f>E142</f>
        <v>25</v>
      </c>
      <c r="P142" s="209">
        <f>O142</f>
        <v>25</v>
      </c>
      <c r="Q142" s="209">
        <f t="shared" ref="Q142:T142" si="292">P142</f>
        <v>25</v>
      </c>
      <c r="R142" s="209">
        <f t="shared" si="292"/>
        <v>25</v>
      </c>
      <c r="S142" s="46">
        <f t="shared" si="292"/>
        <v>25</v>
      </c>
      <c r="T142" s="46">
        <f t="shared" si="292"/>
        <v>25</v>
      </c>
      <c r="U142" s="46">
        <f>S142</f>
        <v>25</v>
      </c>
      <c r="V142" s="46">
        <f t="shared" ref="V142:W144" si="293">S142</f>
        <v>25</v>
      </c>
      <c r="W142" s="46">
        <f t="shared" si="293"/>
        <v>25</v>
      </c>
      <c r="X142" s="210"/>
      <c r="Y142" s="209">
        <f t="shared" ref="Y142:AB144" si="294">O142</f>
        <v>25</v>
      </c>
      <c r="Z142" s="209">
        <f t="shared" si="294"/>
        <v>25</v>
      </c>
      <c r="AA142" s="209">
        <f t="shared" si="294"/>
        <v>25</v>
      </c>
      <c r="AB142" s="209">
        <f t="shared" si="294"/>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8"/>
      <c r="O143" s="209">
        <f t="shared" ref="O143:O144" si="295">E143</f>
        <v>14</v>
      </c>
      <c r="P143" s="209">
        <f t="shared" ref="P143" si="296">O143</f>
        <v>14</v>
      </c>
      <c r="Q143" s="209">
        <f t="shared" ref="Q143:T143" si="297">P143</f>
        <v>14</v>
      </c>
      <c r="R143" s="209">
        <f t="shared" si="297"/>
        <v>14</v>
      </c>
      <c r="S143" s="46">
        <f t="shared" si="297"/>
        <v>14</v>
      </c>
      <c r="T143" s="46">
        <f t="shared" si="297"/>
        <v>14</v>
      </c>
      <c r="U143" s="46">
        <f>S143</f>
        <v>14</v>
      </c>
      <c r="V143" s="46">
        <f t="shared" si="293"/>
        <v>14</v>
      </c>
      <c r="W143" s="46">
        <f t="shared" si="293"/>
        <v>14</v>
      </c>
      <c r="X143" s="210"/>
      <c r="Y143" s="209">
        <f t="shared" si="294"/>
        <v>14</v>
      </c>
      <c r="Z143" s="209">
        <f t="shared" si="294"/>
        <v>14</v>
      </c>
      <c r="AA143" s="209">
        <f t="shared" si="294"/>
        <v>14</v>
      </c>
      <c r="AB143" s="209">
        <f t="shared" si="294"/>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8"/>
      <c r="O144" s="209">
        <f t="shared" si="295"/>
        <v>25</v>
      </c>
      <c r="P144" s="209">
        <f t="shared" ref="P144:T144" si="298">O144</f>
        <v>25</v>
      </c>
      <c r="Q144" s="209">
        <f t="shared" si="298"/>
        <v>25</v>
      </c>
      <c r="R144" s="209">
        <f t="shared" si="298"/>
        <v>25</v>
      </c>
      <c r="S144" s="46">
        <f t="shared" si="298"/>
        <v>25</v>
      </c>
      <c r="T144" s="46">
        <f t="shared" si="298"/>
        <v>25</v>
      </c>
      <c r="U144" s="46">
        <f>S144</f>
        <v>25</v>
      </c>
      <c r="V144" s="46">
        <f t="shared" si="293"/>
        <v>25</v>
      </c>
      <c r="W144" s="46">
        <f t="shared" si="293"/>
        <v>25</v>
      </c>
      <c r="X144" s="210"/>
      <c r="Y144" s="209">
        <f t="shared" si="294"/>
        <v>25</v>
      </c>
      <c r="Z144" s="209">
        <f t="shared" si="294"/>
        <v>25</v>
      </c>
      <c r="AA144" s="209">
        <f t="shared" si="294"/>
        <v>25</v>
      </c>
      <c r="AB144" s="209">
        <f t="shared" si="294"/>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8"/>
      <c r="O148" s="245">
        <f t="shared" ref="O148:W148" si="301">O$12</f>
        <v>2017</v>
      </c>
      <c r="P148" s="245">
        <f t="shared" si="301"/>
        <v>2019</v>
      </c>
      <c r="Q148" s="245">
        <f t="shared" si="301"/>
        <v>2020</v>
      </c>
      <c r="R148" s="245">
        <f t="shared" si="301"/>
        <v>2021</v>
      </c>
      <c r="S148" s="245">
        <f t="shared" si="301"/>
        <v>2030</v>
      </c>
      <c r="T148" s="245">
        <f t="shared" si="301"/>
        <v>2040</v>
      </c>
      <c r="U148" s="245">
        <f t="shared" si="301"/>
        <v>2050</v>
      </c>
      <c r="V148" s="245">
        <f t="shared" si="301"/>
        <v>2060</v>
      </c>
      <c r="W148" s="245">
        <f t="shared" si="301"/>
        <v>2070</v>
      </c>
      <c r="X148" s="210"/>
      <c r="Y148" s="245">
        <f t="shared" ref="Y148:AG148" si="302">Y$12</f>
        <v>2017</v>
      </c>
      <c r="Z148" s="245">
        <f t="shared" si="302"/>
        <v>2019</v>
      </c>
      <c r="AA148" s="245">
        <f t="shared" si="302"/>
        <v>2020</v>
      </c>
      <c r="AB148" s="245">
        <f t="shared" si="302"/>
        <v>2021</v>
      </c>
      <c r="AC148" s="245">
        <f t="shared" si="302"/>
        <v>2030</v>
      </c>
      <c r="AD148" s="245">
        <f t="shared" si="302"/>
        <v>2040</v>
      </c>
      <c r="AE148" s="245">
        <f t="shared" si="302"/>
        <v>2050</v>
      </c>
      <c r="AF148" s="245">
        <f t="shared" si="302"/>
        <v>2060</v>
      </c>
      <c r="AG148" s="245">
        <f t="shared" si="302"/>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1" t="str">
        <f t="shared" ref="N149:N156" si="307">C149</f>
        <v>Car Priv.Veh. Vehicle km</v>
      </c>
      <c r="O149" s="199">
        <f t="shared" ref="O149:R149" si="308">O132*O$111</f>
        <v>80.737936364882756</v>
      </c>
      <c r="P149" s="199">
        <f>P132*P$111</f>
        <v>84.616485002842012</v>
      </c>
      <c r="Q149" s="199">
        <f t="shared" si="308"/>
        <v>78.308349507973659</v>
      </c>
      <c r="R149" s="199">
        <f t="shared" si="308"/>
        <v>83.011371976970224</v>
      </c>
      <c r="S149" s="252">
        <f t="shared" ref="S149:W151" si="309">S132*S$111</f>
        <v>99.240263719345407</v>
      </c>
      <c r="T149" s="252">
        <f t="shared" si="309"/>
        <v>128.1137148596512</v>
      </c>
      <c r="U149" s="252">
        <f t="shared" ref="U149:V149" si="310">U132*U$111</f>
        <v>150.79602484277797</v>
      </c>
      <c r="V149" s="252">
        <f t="shared" si="310"/>
        <v>168.3706807495787</v>
      </c>
      <c r="W149" s="252">
        <f t="shared" si="309"/>
        <v>192.54781088687915</v>
      </c>
      <c r="X149" s="199"/>
      <c r="Y149" s="199">
        <f t="shared" ref="Y149:AB156" si="311">O149</f>
        <v>80.737936364882756</v>
      </c>
      <c r="Z149" s="199">
        <f t="shared" si="311"/>
        <v>84.616485002842012</v>
      </c>
      <c r="AA149" s="199">
        <f t="shared" si="311"/>
        <v>78.308349507973659</v>
      </c>
      <c r="AB149" s="199">
        <f t="shared" si="311"/>
        <v>83.011371976970224</v>
      </c>
      <c r="AC149" s="199">
        <f t="shared" ref="AC149:AG151" si="312">AC161/AC$36</f>
        <v>79.392210975476317</v>
      </c>
      <c r="AD149" s="199">
        <f t="shared" si="312"/>
        <v>102.49097188772095</v>
      </c>
      <c r="AE149" s="199">
        <f t="shared" ref="AE149:AF149" si="313">AE161/AE$36</f>
        <v>134.69654459966296</v>
      </c>
      <c r="AF149" s="199">
        <f t="shared" si="313"/>
        <v>134.69654459966296</v>
      </c>
      <c r="AG149" s="199">
        <f t="shared" si="312"/>
        <v>154.03824870950331</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1" t="str">
        <f t="shared" si="307"/>
        <v>SUV Priv.Veh. Vehicle km</v>
      </c>
      <c r="O150" s="199">
        <f t="shared" ref="O150:R150" si="314">O133*O$111</f>
        <v>17.156811477537588</v>
      </c>
      <c r="P150" s="199">
        <f t="shared" si="314"/>
        <v>17.98100306310393</v>
      </c>
      <c r="Q150" s="199">
        <f t="shared" si="314"/>
        <v>16.640524270444406</v>
      </c>
      <c r="R150" s="199">
        <f t="shared" si="314"/>
        <v>17.639916545106175</v>
      </c>
      <c r="S150" s="252">
        <f t="shared" si="309"/>
        <v>21.088556040360903</v>
      </c>
      <c r="T150" s="252">
        <f t="shared" si="309"/>
        <v>27.224164407675886</v>
      </c>
      <c r="U150" s="252">
        <f t="shared" ref="U150:V150" si="315">U133*U$111</f>
        <v>32.044155279090326</v>
      </c>
      <c r="V150" s="252">
        <f t="shared" si="315"/>
        <v>35.778769659285473</v>
      </c>
      <c r="W150" s="252">
        <f t="shared" si="309"/>
        <v>40.916409813461826</v>
      </c>
      <c r="X150" s="199"/>
      <c r="Y150" s="199">
        <f t="shared" si="311"/>
        <v>17.156811477537588</v>
      </c>
      <c r="Z150" s="199">
        <f t="shared" si="311"/>
        <v>17.98100306310393</v>
      </c>
      <c r="AA150" s="199">
        <f t="shared" si="311"/>
        <v>16.640524270444406</v>
      </c>
      <c r="AB150" s="199">
        <f t="shared" si="311"/>
        <v>17.639916545106175</v>
      </c>
      <c r="AC150" s="199">
        <f t="shared" si="312"/>
        <v>16.870844832288718</v>
      </c>
      <c r="AD150" s="199">
        <f t="shared" si="312"/>
        <v>21.779331526140709</v>
      </c>
      <c r="AE150" s="199">
        <f t="shared" ref="AE150:AF150" si="316">AE162/AE$36</f>
        <v>28.623015727428385</v>
      </c>
      <c r="AF150" s="199">
        <f t="shared" si="316"/>
        <v>28.623015727428385</v>
      </c>
      <c r="AG150" s="199">
        <f t="shared" si="312"/>
        <v>32.733127850769463</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1" t="str">
        <f t="shared" si="307"/>
        <v>Motorbikes Priv.Veh. Vehicle km</v>
      </c>
      <c r="O151" s="199">
        <f t="shared" ref="O151:R151" si="317">O134*O$111</f>
        <v>3.0276726136831034</v>
      </c>
      <c r="P151" s="199">
        <f t="shared" si="317"/>
        <v>3.1731181876065753</v>
      </c>
      <c r="Q151" s="199">
        <f t="shared" si="317"/>
        <v>2.9365631065490123</v>
      </c>
      <c r="R151" s="199">
        <f t="shared" si="317"/>
        <v>3.1129264491363839</v>
      </c>
      <c r="S151" s="252">
        <f t="shared" si="309"/>
        <v>3.7215098894754526</v>
      </c>
      <c r="T151" s="252">
        <f t="shared" si="309"/>
        <v>4.8042643072369202</v>
      </c>
      <c r="U151" s="252">
        <f t="shared" ref="U151:V151" si="318">U134*U$111</f>
        <v>5.654850931604174</v>
      </c>
      <c r="V151" s="252">
        <f t="shared" si="318"/>
        <v>6.3139005281092011</v>
      </c>
      <c r="W151" s="252">
        <f t="shared" si="309"/>
        <v>7.2205429082579684</v>
      </c>
      <c r="X151" s="199"/>
      <c r="Y151" s="199">
        <f t="shared" si="311"/>
        <v>3.0276726136831034</v>
      </c>
      <c r="Z151" s="199">
        <f t="shared" si="311"/>
        <v>3.1731181876065753</v>
      </c>
      <c r="AA151" s="199">
        <f t="shared" si="311"/>
        <v>2.9365631065490123</v>
      </c>
      <c r="AB151" s="199">
        <f t="shared" si="311"/>
        <v>3.1129264491363839</v>
      </c>
      <c r="AC151" s="199">
        <f t="shared" si="312"/>
        <v>3.7215098894754521</v>
      </c>
      <c r="AD151" s="199">
        <f t="shared" si="312"/>
        <v>4.8042643072369193</v>
      </c>
      <c r="AE151" s="199">
        <f t="shared" ref="AE151:AF151" si="319">AE163/AE$36</f>
        <v>6.313900528109202</v>
      </c>
      <c r="AF151" s="199">
        <f t="shared" si="319"/>
        <v>6.313900528109202</v>
      </c>
      <c r="AG151" s="199">
        <f t="shared" si="312"/>
        <v>7.2205429082579675</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1" t="str">
        <f t="shared" si="307"/>
        <v>Bus vehicle km</v>
      </c>
      <c r="O152" s="199">
        <f t="shared" ref="O152:R152" si="320">O137*O$129/O142</f>
        <v>0.6407849258947157</v>
      </c>
      <c r="P152" s="199">
        <f t="shared" si="320"/>
        <v>0.65638835358308667</v>
      </c>
      <c r="Q152" s="199">
        <f t="shared" si="320"/>
        <v>0.66728000543342869</v>
      </c>
      <c r="R152" s="199">
        <f t="shared" si="320"/>
        <v>0.66082387926845887</v>
      </c>
      <c r="S152" s="252">
        <f t="shared" ref="S152:W153" si="321">S137*S$129/S142</f>
        <v>0.68043366910270886</v>
      </c>
      <c r="T152" s="252">
        <f t="shared" si="321"/>
        <v>0.6529860039936678</v>
      </c>
      <c r="U152" s="252">
        <f t="shared" ref="U152:V152" si="322">U137*U$129/U142</f>
        <v>0.62410950043351054</v>
      </c>
      <c r="V152" s="252">
        <f t="shared" si="322"/>
        <v>0.61546881766703165</v>
      </c>
      <c r="W152" s="252">
        <f t="shared" si="321"/>
        <v>0.57455220204372504</v>
      </c>
      <c r="X152" s="199"/>
      <c r="Y152" s="199">
        <f t="shared" si="311"/>
        <v>0.6407849258947157</v>
      </c>
      <c r="Z152" s="199">
        <f t="shared" si="311"/>
        <v>0.65638835358308667</v>
      </c>
      <c r="AA152" s="199">
        <f t="shared" si="311"/>
        <v>0.66728000543342869</v>
      </c>
      <c r="AB152" s="199">
        <f t="shared" si="311"/>
        <v>0.66082387926845887</v>
      </c>
      <c r="AC152" s="199">
        <f>AC164/AC142</f>
        <v>0.83552192520891355</v>
      </c>
      <c r="AD152" s="199">
        <f t="shared" ref="AD152:AG152" si="323">AD164/AD142</f>
        <v>0.85319640122780671</v>
      </c>
      <c r="AE152" s="199">
        <f t="shared" ref="AE152:AF152" si="324">AE164/AE142</f>
        <v>0.87859100495497688</v>
      </c>
      <c r="AF152" s="199">
        <f t="shared" si="324"/>
        <v>0.91637394516612591</v>
      </c>
      <c r="AG152" s="199">
        <f t="shared" si="323"/>
        <v>0.57455220204372504</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1" t="str">
        <f t="shared" si="307"/>
        <v>Minibus vehicle km</v>
      </c>
      <c r="O153" s="199">
        <f t="shared" ref="O153:R153" si="325">O138*O$129/O143</f>
        <v>7.1896699012611327</v>
      </c>
      <c r="P153" s="199">
        <f t="shared" si="325"/>
        <v>7.3647418948024068</v>
      </c>
      <c r="Q153" s="199">
        <f t="shared" si="325"/>
        <v>7.4869472999530968</v>
      </c>
      <c r="R153" s="199">
        <f t="shared" si="325"/>
        <v>7.4145089293060087</v>
      </c>
      <c r="S153" s="252">
        <f t="shared" si="321"/>
        <v>7.6345327002218193</v>
      </c>
      <c r="T153" s="252">
        <f t="shared" si="321"/>
        <v>7.3265671977268498</v>
      </c>
      <c r="U153" s="252">
        <f t="shared" ref="U153:V153" si="326">U138*U$129/U143</f>
        <v>7.0025699872583971</v>
      </c>
      <c r="V153" s="252">
        <f t="shared" si="326"/>
        <v>6.9056206766519441</v>
      </c>
      <c r="W153" s="252">
        <f t="shared" si="321"/>
        <v>6.4465322244733843</v>
      </c>
      <c r="X153" s="199"/>
      <c r="Y153" s="199">
        <f t="shared" si="311"/>
        <v>7.1896699012611327</v>
      </c>
      <c r="Z153" s="199">
        <f t="shared" si="311"/>
        <v>7.3647418948024068</v>
      </c>
      <c r="AA153" s="199">
        <f t="shared" si="311"/>
        <v>7.4869472999530968</v>
      </c>
      <c r="AB153" s="199">
        <f t="shared" si="311"/>
        <v>7.4145089293060087</v>
      </c>
      <c r="AC153" s="199">
        <f>AC165/AC143</f>
        <v>9.3746381894527921</v>
      </c>
      <c r="AD153" s="199">
        <f t="shared" ref="AD153:AG153" si="327">AD165/AD143</f>
        <v>9.5729475489873774</v>
      </c>
      <c r="AE153" s="199">
        <f t="shared" ref="AE153:AF153" si="328">AE165/AE143</f>
        <v>9.8578775008222426</v>
      </c>
      <c r="AF153" s="199">
        <f t="shared" si="328"/>
        <v>10.281805806623057</v>
      </c>
      <c r="AG153" s="199">
        <f t="shared" si="327"/>
        <v>6.4465322244733843</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1" t="str">
        <f t="shared" si="307"/>
        <v>BRT vehicle km</v>
      </c>
      <c r="O154" s="299">
        <f t="shared" ref="O154:R154" si="329">O$127/O144</f>
        <v>7.2799982901224289E-2</v>
      </c>
      <c r="P154" s="199">
        <f t="shared" si="329"/>
        <v>0.10097884850612647</v>
      </c>
      <c r="Q154" s="199">
        <f t="shared" si="329"/>
        <v>0.10218816836006109</v>
      </c>
      <c r="R154" s="199">
        <f t="shared" si="329"/>
        <v>0.28514262258360673</v>
      </c>
      <c r="S154" s="252">
        <f>S$127/S144</f>
        <v>0.55598515124687653</v>
      </c>
      <c r="T154" s="252">
        <f>T$127/T144</f>
        <v>1.0673112116422001</v>
      </c>
      <c r="U154" s="252">
        <f>U$127/U144</f>
        <v>1.5738932655836544</v>
      </c>
      <c r="V154" s="252">
        <f>V$127/V144</f>
        <v>1.5605658153866622</v>
      </c>
      <c r="W154" s="252">
        <f>W$127/W144</f>
        <v>1.5186759881099872</v>
      </c>
      <c r="X154" s="199"/>
      <c r="Y154" s="199">
        <f t="shared" si="311"/>
        <v>7.2799982901224289E-2</v>
      </c>
      <c r="Z154" s="199">
        <f t="shared" si="311"/>
        <v>0.10097884850612647</v>
      </c>
      <c r="AA154" s="199">
        <f t="shared" si="311"/>
        <v>0.10218816836006109</v>
      </c>
      <c r="AB154" s="199">
        <f t="shared" si="311"/>
        <v>0.28514262258360673</v>
      </c>
      <c r="AC154" s="199">
        <f>AC166/AC144</f>
        <v>0.68270840355379148</v>
      </c>
      <c r="AD154" s="199">
        <f t="shared" ref="AD154" si="330">AD166/AD144</f>
        <v>1.2309039511581772</v>
      </c>
      <c r="AE154" s="199">
        <f>AE166/AE144</f>
        <v>1.7755640374596724</v>
      </c>
      <c r="AF154" s="199">
        <f>AF166/AF144</f>
        <v>1.8064366333962447</v>
      </c>
      <c r="AG154" s="199">
        <f>AG166/AG144</f>
        <v>1.5186759881099872</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1" t="str">
        <f t="shared" si="307"/>
        <v>Metro Rail pkm</v>
      </c>
      <c r="O155" s="199">
        <f t="shared" ref="O155:R155" si="331">O139*O$129</f>
        <v>8.6741621423932465</v>
      </c>
      <c r="P155" s="199">
        <f t="shared" si="331"/>
        <v>8.8853822511638398</v>
      </c>
      <c r="Q155" s="199">
        <f t="shared" si="331"/>
        <v>9.0328201048500034</v>
      </c>
      <c r="R155" s="199">
        <f t="shared" si="331"/>
        <v>8.9454249697529935</v>
      </c>
      <c r="S155" s="252">
        <f>S139*S$129</f>
        <v>9.2108783063199127</v>
      </c>
      <c r="T155" s="252">
        <f>T139*T$129</f>
        <v>8.8393254061740514</v>
      </c>
      <c r="U155" s="252">
        <f>U139*U$129</f>
        <v>8.4484306396711428</v>
      </c>
      <c r="V155" s="252">
        <f>V139*V$129</f>
        <v>8.3314636507352393</v>
      </c>
      <c r="W155" s="252">
        <f>W139*W$129</f>
        <v>7.7775845816560496</v>
      </c>
      <c r="X155" s="199"/>
      <c r="Y155" s="199">
        <f t="shared" si="311"/>
        <v>8.6741621423932465</v>
      </c>
      <c r="Z155" s="199">
        <f t="shared" si="311"/>
        <v>8.8853822511638398</v>
      </c>
      <c r="AA155" s="199">
        <f t="shared" si="311"/>
        <v>9.0328201048500034</v>
      </c>
      <c r="AB155" s="199">
        <f t="shared" si="311"/>
        <v>8.9454249697529935</v>
      </c>
      <c r="AC155" s="199">
        <f t="shared" ref="AC155:AG156" si="332">AC167</f>
        <v>11.310273322468063</v>
      </c>
      <c r="AD155" s="199">
        <f t="shared" si="332"/>
        <v>11.549528749014897</v>
      </c>
      <c r="AE155" s="199">
        <f t="shared" ref="AE155:AF155" si="333">AE167</f>
        <v>11.893289816683163</v>
      </c>
      <c r="AF155" s="199">
        <f t="shared" si="333"/>
        <v>12.404749022984319</v>
      </c>
      <c r="AG155" s="199">
        <f t="shared" si="332"/>
        <v>7.7775845816560496</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1" t="str">
        <f t="shared" si="307"/>
        <v>Gautrain pkm</v>
      </c>
      <c r="O156" s="199">
        <f t="shared" ref="O156:R156" si="334">O128</f>
        <v>0.64854136839212595</v>
      </c>
      <c r="P156" s="199">
        <f t="shared" si="334"/>
        <v>0.6995709084876961</v>
      </c>
      <c r="Q156" s="199">
        <f t="shared" si="334"/>
        <v>0.64248252977129328</v>
      </c>
      <c r="R156" s="199">
        <f t="shared" si="334"/>
        <v>0.68522387738371804</v>
      </c>
      <c r="S156" s="252">
        <f>S128</f>
        <v>0.81566069118119378</v>
      </c>
      <c r="T156" s="252">
        <f>T128</f>
        <v>1.0013836629689683</v>
      </c>
      <c r="U156" s="252">
        <f>U128</f>
        <v>1.1699568078493543</v>
      </c>
      <c r="V156" s="252">
        <f>V128</f>
        <v>1.3180866292979314</v>
      </c>
      <c r="W156" s="252">
        <f>W128</f>
        <v>1.447944780185249</v>
      </c>
      <c r="X156" s="199"/>
      <c r="Y156" s="199">
        <f t="shared" si="311"/>
        <v>0.64854136839212595</v>
      </c>
      <c r="Z156" s="199">
        <f t="shared" si="311"/>
        <v>0.6995709084876961</v>
      </c>
      <c r="AA156" s="199">
        <f t="shared" si="311"/>
        <v>0.64248252977129328</v>
      </c>
      <c r="AB156" s="199">
        <f t="shared" si="311"/>
        <v>0.68522387738371804</v>
      </c>
      <c r="AC156" s="199">
        <f t="shared" si="332"/>
        <v>1.0015706481891828</v>
      </c>
      <c r="AD156" s="199">
        <f t="shared" si="332"/>
        <v>1.241383178579371</v>
      </c>
      <c r="AE156" s="199">
        <f t="shared" ref="AE156:AF156" si="335">AE168</f>
        <v>1.6335008054238884</v>
      </c>
      <c r="AF156" s="199">
        <f t="shared" si="335"/>
        <v>1.678792595831796</v>
      </c>
      <c r="AG156" s="199">
        <f t="shared" si="332"/>
        <v>1.447944780185249</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5">
        <f t="shared" ref="O160:W160" si="338">O$12</f>
        <v>2017</v>
      </c>
      <c r="P160" s="245">
        <f t="shared" si="338"/>
        <v>2019</v>
      </c>
      <c r="Q160" s="245">
        <f t="shared" si="338"/>
        <v>2020</v>
      </c>
      <c r="R160" s="245">
        <f t="shared" si="338"/>
        <v>2021</v>
      </c>
      <c r="S160" s="245">
        <f t="shared" si="338"/>
        <v>2030</v>
      </c>
      <c r="T160" s="245">
        <f t="shared" si="338"/>
        <v>2040</v>
      </c>
      <c r="U160" s="245">
        <f t="shared" si="338"/>
        <v>2050</v>
      </c>
      <c r="V160" s="245">
        <f t="shared" si="338"/>
        <v>2060</v>
      </c>
      <c r="W160" s="245">
        <f t="shared" si="338"/>
        <v>2070</v>
      </c>
      <c r="Y160" s="245">
        <f t="shared" ref="Y160:AG160" si="339">Y$12</f>
        <v>2017</v>
      </c>
      <c r="Z160" s="245">
        <f t="shared" si="339"/>
        <v>2019</v>
      </c>
      <c r="AA160" s="245">
        <f t="shared" si="339"/>
        <v>2020</v>
      </c>
      <c r="AB160" s="245">
        <f t="shared" si="339"/>
        <v>2021</v>
      </c>
      <c r="AC160" s="245">
        <f t="shared" si="339"/>
        <v>2030</v>
      </c>
      <c r="AD160" s="245">
        <f t="shared" si="339"/>
        <v>2040</v>
      </c>
      <c r="AE160" s="245">
        <f t="shared" si="339"/>
        <v>2050</v>
      </c>
      <c r="AF160" s="245">
        <f t="shared" si="339"/>
        <v>2060</v>
      </c>
      <c r="AG160" s="245">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3">
        <f t="shared" ref="S161:W163" si="346">SUMPRODUCT(S$35:S$38,S$41:S$44,S$54:S$57)*S132</f>
        <v>138.93636920708354</v>
      </c>
      <c r="T161" s="253">
        <f t="shared" si="346"/>
        <v>179.35920080351164</v>
      </c>
      <c r="U161" s="253">
        <f t="shared" ref="U161:V161" si="347">SUMPRODUCT(U$35:U$38,U$41:U$44,U$54:U$57)*U132</f>
        <v>211.11443477988914</v>
      </c>
      <c r="V161" s="253">
        <f t="shared" si="347"/>
        <v>235.71895304941015</v>
      </c>
      <c r="W161" s="253">
        <f t="shared" si="346"/>
        <v>269.56693524163074</v>
      </c>
      <c r="Y161" s="6">
        <f t="shared" ref="Y161:AB168" si="348">O161</f>
        <v>113.03311091083582</v>
      </c>
      <c r="Z161" s="6">
        <f t="shared" si="348"/>
        <v>118.46307900397879</v>
      </c>
      <c r="AA161" s="6">
        <f t="shared" si="348"/>
        <v>109.6316893111631</v>
      </c>
      <c r="AB161" s="6">
        <f t="shared" si="348"/>
        <v>116.21592076775832</v>
      </c>
      <c r="AC161" s="257" cm="1">
        <f t="array" ref="AC161">S161*INDEX($AK$161:$AW$168,MATCH($C161,$C$161:$C$168,0),MATCH(AC$160&amp;$D$3,$AK$160:$AW$160&amp;$AK$159:$AW$159,0))</f>
        <v>111.14909536566684</v>
      </c>
      <c r="AD161" s="257">
        <f t="array" ref="AD161">T161*INDEX($AK$161:$AW$168,MATCH($C161,$C$161:$C$168,0),MATCH(AD$160&amp;$D$3,$AK$160:$AW$160&amp;$AK$159:$AW$159,0))</f>
        <v>143.48736064280931</v>
      </c>
      <c r="AE161" s="257" cm="1">
        <f t="array" ref="AE161">V161*INDEX($AK$161:$AW$168,MATCH($C161,$C$161:$C$168,0),MATCH(AE$160&amp;$D$3,$AK$160:$AW$160&amp;$AK$159:$AW$159,0))</f>
        <v>188.57516243952813</v>
      </c>
      <c r="AF161" s="257" cm="1">
        <f t="array" ref="AF161">V161*INDEX($AK$161:$AW$168,MATCH($C161,$C$161:$C$168,0),MATCH(AF$160&amp;$D$3,$AK$160:$AW$160&amp;$AK$159:$AW$159,0))</f>
        <v>188.57516243952813</v>
      </c>
      <c r="AG161" s="257" cm="1">
        <f t="array" ref="AG161">W161*INDEX($AK$161:$AW$168,MATCH($C161,$C$161:$C$168,0),MATCH(AG$160&amp;$D$3,$AK$160:$AW$160&amp;$AK$159:$AW$159,0))</f>
        <v>215.6535481933046</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3">
        <f t="shared" si="346"/>
        <v>29.523978456505255</v>
      </c>
      <c r="T162" s="253">
        <f t="shared" si="346"/>
        <v>38.113830170746233</v>
      </c>
      <c r="U162" s="253">
        <f>SUMPRODUCT(U$35:U$38,U$41:U$44,U$54:U$57)*U133</f>
        <v>44.861817390726443</v>
      </c>
      <c r="V162" s="253">
        <f>SUMPRODUCT(V$35:V$38,V$41:V$44,V$54:V$57)*V133</f>
        <v>50.090277522999664</v>
      </c>
      <c r="W162" s="253">
        <f>SUMPRODUCT(W$35:W$38,W$41:W$44,W$54:W$57)*W133</f>
        <v>57.28297373884655</v>
      </c>
      <c r="Y162" s="6">
        <f t="shared" si="348"/>
        <v>24.019536068552615</v>
      </c>
      <c r="Z162" s="6">
        <f t="shared" si="348"/>
        <v>25.173404288345498</v>
      </c>
      <c r="AA162" s="6">
        <f t="shared" si="348"/>
        <v>23.296733978622161</v>
      </c>
      <c r="AB162" s="6">
        <f t="shared" si="348"/>
        <v>24.695883163148647</v>
      </c>
      <c r="AC162" s="257">
        <f t="array" ref="AC162">S162*INDEX($AK$161:$AW$168,MATCH($C162,$C$161:$C$168,0),MATCH(AC$160&amp;$D$3,$AK$160:$AW$160&amp;$AK$159:$AW$159,0))</f>
        <v>23.619182765204204</v>
      </c>
      <c r="AD162" s="257">
        <f t="array" ref="AD162">T162*INDEX($AK$161:$AW$168,MATCH($C162,$C$161:$C$168,0),MATCH(AD$160&amp;$D$3,$AK$160:$AW$160&amp;$AK$159:$AW$159,0))</f>
        <v>30.491064136596989</v>
      </c>
      <c r="AE162" s="257">
        <f t="array" ref="AE162">V162*INDEX($AK$161:$AW$168,MATCH($C162,$C$161:$C$168,0),MATCH(AE$160&amp;$D$3,$AK$160:$AW$160&amp;$AK$159:$AW$159,0))</f>
        <v>40.072222018399735</v>
      </c>
      <c r="AF162" s="257">
        <f t="array" ref="AF162">V162*INDEX($AK$161:$AW$168,MATCH($C162,$C$161:$C$168,0),MATCH(AF$160&amp;$D$3,$AK$160:$AW$160&amp;$AK$159:$AW$159,0))</f>
        <v>40.072222018399735</v>
      </c>
      <c r="AG162" s="257">
        <f t="array" ref="AG162">W162*INDEX($AK$161:$AW$168,MATCH($C162,$C$161:$C$168,0),MATCH(AG$160&amp;$D$3,$AK$160:$AW$160&amp;$AK$159:$AW$159,0))</f>
        <v>45.826378991077242</v>
      </c>
      <c r="AK162" s="199">
        <f>AK161</f>
        <v>0.8</v>
      </c>
      <c r="AL162" s="199">
        <f t="shared" ref="AL162:AN162" si="350">AL161</f>
        <v>0.8</v>
      </c>
      <c r="AM162" s="199">
        <f t="shared" ref="AM162" si="351">AM161</f>
        <v>0.8</v>
      </c>
      <c r="AN162" s="199">
        <f t="shared" si="350"/>
        <v>0.8</v>
      </c>
      <c r="AO162" s="199">
        <f t="shared" ref="AO162" si="352">AO161</f>
        <v>0.8</v>
      </c>
      <c r="AP162" s="210"/>
      <c r="AQ162" s="199">
        <f>AQ161</f>
        <v>0.93333333333333324</v>
      </c>
      <c r="AR162" s="199">
        <f t="shared" ref="AR162:AS162" si="353">AR161</f>
        <v>0.8666666666666667</v>
      </c>
      <c r="AS162" s="199">
        <f t="shared" si="353"/>
        <v>0.8</v>
      </c>
      <c r="AU162" s="199">
        <f>AU161</f>
        <v>0.8</v>
      </c>
      <c r="AV162" s="199">
        <f t="shared" ref="AV162:AW162" si="354">AV161</f>
        <v>0.75</v>
      </c>
      <c r="AW162" s="199">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3">
        <f t="shared" si="346"/>
        <v>5.2101138452656324</v>
      </c>
      <c r="T163" s="253">
        <f t="shared" si="346"/>
        <v>6.7259700301316867</v>
      </c>
      <c r="U163" s="253">
        <f t="shared" ref="U163:V163" si="356">SUMPRODUCT(U$35:U$38,U$41:U$44,U$54:U$57)*U134</f>
        <v>7.9167913042458427</v>
      </c>
      <c r="V163" s="253">
        <f t="shared" si="356"/>
        <v>8.8394607393528819</v>
      </c>
      <c r="W163" s="253">
        <f t="shared" si="346"/>
        <v>10.108760071561154</v>
      </c>
      <c r="Y163" s="6">
        <f t="shared" si="348"/>
        <v>4.2387416591563438</v>
      </c>
      <c r="Z163" s="6">
        <f t="shared" si="348"/>
        <v>4.4423654626492048</v>
      </c>
      <c r="AA163" s="6">
        <f t="shared" si="348"/>
        <v>4.1111883491686161</v>
      </c>
      <c r="AB163" s="6">
        <f t="shared" si="348"/>
        <v>4.3580970287909366</v>
      </c>
      <c r="AC163" s="257">
        <f t="array" ref="AC163">S163*INDEX($AK$161:$AW$168,MATCH($C163,$C$161:$C$168,0),MATCH(AC$160&amp;$D$3,$AK$160:$AW$160&amp;$AK$159:$AW$159,0))</f>
        <v>5.2101138452656324</v>
      </c>
      <c r="AD163" s="257">
        <f t="array" ref="AD163">T163*INDEX($AK$161:$AW$168,MATCH($C163,$C$161:$C$168,0),MATCH(AD$160&amp;$D$3,$AK$160:$AW$160&amp;$AK$159:$AW$159,0))</f>
        <v>6.7259700301316867</v>
      </c>
      <c r="AE163" s="257">
        <f t="array" ref="AE163">V163*INDEX($AK$161:$AW$168,MATCH($C163,$C$161:$C$168,0),MATCH(AE$160&amp;$D$3,$AK$160:$AW$160&amp;$AK$159:$AW$159,0))</f>
        <v>8.8394607393528819</v>
      </c>
      <c r="AF163" s="257">
        <f t="array" ref="AF163">V163*INDEX($AK$161:$AW$168,MATCH($C163,$C$161:$C$168,0),MATCH(AF$160&amp;$D$3,$AK$160:$AW$160&amp;$AK$159:$AW$159,0))</f>
        <v>8.8394607393528819</v>
      </c>
      <c r="AG163" s="257">
        <f t="array" ref="AG163">W163*INDEX($AK$161:$AW$168,MATCH($C163,$C$161:$C$168,0),MATCH(AG$160&amp;$D$3,$AK$160:$AW$160&amp;$AK$159:$AW$159,0))</f>
        <v>10.108760071561154</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3">
        <f t="shared" ref="S164:W166" si="358">S152*S142</f>
        <v>17.010841727567723</v>
      </c>
      <c r="T164" s="253">
        <f t="shared" si="358"/>
        <v>16.324650099841694</v>
      </c>
      <c r="U164" s="253">
        <f t="shared" ref="U164:V164" si="359">U152*U142</f>
        <v>15.602737510837764</v>
      </c>
      <c r="V164" s="253">
        <f t="shared" si="359"/>
        <v>15.386720441675791</v>
      </c>
      <c r="W164" s="253">
        <f t="shared" si="358"/>
        <v>14.363805051093125</v>
      </c>
      <c r="Y164" s="6">
        <f t="shared" si="348"/>
        <v>16.019623147367891</v>
      </c>
      <c r="Z164" s="6">
        <f t="shared" si="348"/>
        <v>16.409708839577167</v>
      </c>
      <c r="AA164" s="6">
        <f t="shared" si="348"/>
        <v>16.682000135835718</v>
      </c>
      <c r="AB164" s="6">
        <f t="shared" si="348"/>
        <v>16.520596981711471</v>
      </c>
      <c r="AC164" s="257">
        <f t="array" ref="AC164">S164+INDEX($AK$161:$AW$168,MATCH($C164,$C$161:$C$168,0),MATCH(AC$160&amp;$D$3,$AK$160:$AW$160&amp;$AK$159:$AW$159,0))</f>
        <v>20.888048130222838</v>
      </c>
      <c r="AD164" s="257">
        <f t="array" ref="AD164">T164+INDEX($AK$161:$AW$168,MATCH($C164,$C$161:$C$168,0),MATCH(AD$160&amp;$D$3,$AK$160:$AW$160&amp;$AK$159:$AW$159,0))</f>
        <v>21.329910030695167</v>
      </c>
      <c r="AE164" s="257">
        <f t="array" ref="AE164">V164+INDEX($AK$161:$AW$168,MATCH($C164,$C$161:$C$168,0),MATCH(AE$160&amp;$D$3,$AK$160:$AW$160&amp;$AK$159:$AW$159,0))</f>
        <v>21.964775123874421</v>
      </c>
      <c r="AF164" s="257">
        <f t="array" ref="AF164">V164+INDEX($AK$161:$AW$168,MATCH($C164,$C$161:$C$168,0),MATCH(AF$160&amp;$D$3,$AK$160:$AW$160&amp;$AK$159:$AW$159,0))</f>
        <v>22.909348629153147</v>
      </c>
      <c r="AG164" s="257">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3">
        <f t="shared" si="358"/>
        <v>106.88345780310547</v>
      </c>
      <c r="T165" s="253">
        <f t="shared" si="358"/>
        <v>102.57194076817589</v>
      </c>
      <c r="U165" s="253">
        <f t="shared" ref="U165:V165" si="365">U153*U143</f>
        <v>98.035979821617559</v>
      </c>
      <c r="V165" s="253">
        <f t="shared" si="365"/>
        <v>96.678689473127221</v>
      </c>
      <c r="W165" s="253">
        <f t="shared" si="358"/>
        <v>90.251451142627374</v>
      </c>
      <c r="Y165" s="6">
        <f t="shared" si="348"/>
        <v>100.65537861765586</v>
      </c>
      <c r="Z165" s="6">
        <f t="shared" si="348"/>
        <v>103.1063865272337</v>
      </c>
      <c r="AA165" s="6">
        <f t="shared" si="348"/>
        <v>104.81726219934336</v>
      </c>
      <c r="AB165" s="6">
        <f t="shared" si="348"/>
        <v>103.80312501028412</v>
      </c>
      <c r="AC165" s="257">
        <f t="array" ref="AC165">S165+INDEX($AK$161:$AW$168,MATCH($C165,$C$161:$C$168,0),MATCH(AC$160&amp;$D$3,$AK$160:$AW$160&amp;$AK$159:$AW$159,0))</f>
        <v>131.24493465233908</v>
      </c>
      <c r="AD165" s="257">
        <f t="array" ref="AD165">T165+INDEX($AK$161:$AW$168,MATCH($C165,$C$161:$C$168,0),MATCH(AD$160&amp;$D$3,$AK$160:$AW$160&amp;$AK$159:$AW$159,0))</f>
        <v>134.02126568582329</v>
      </c>
      <c r="AE165" s="257" cm="1">
        <f t="array" ref="AE165">V165+INDEX($AK$161:$AW$168,MATCH($C165,$C$161:$C$168,0),MATCH(AE$160&amp;$D$3,$AK$160:$AW$160&amp;$AK$159:$AW$159,0))</f>
        <v>138.0102850115114</v>
      </c>
      <c r="AF165" s="257" cm="1">
        <f t="array" ref="AF165">V165+INDEX($AK$161:$AW$168,MATCH($C165,$C$161:$C$168,0),MATCH(AF$160&amp;$D$3,$AK$160:$AW$160&amp;$AK$159:$AW$159,0))</f>
        <v>143.9452812927228</v>
      </c>
      <c r="AG165" s="257"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3">
        <f t="shared" si="358"/>
        <v>13.899628781171913</v>
      </c>
      <c r="T166" s="253">
        <f t="shared" si="358"/>
        <v>26.682780291055003</v>
      </c>
      <c r="U166" s="253">
        <f t="shared" ref="U166:V166" si="367">U154*U144</f>
        <v>39.34733163959136</v>
      </c>
      <c r="V166" s="253">
        <f t="shared" si="367"/>
        <v>39.014145384666556</v>
      </c>
      <c r="W166" s="253">
        <f t="shared" si="358"/>
        <v>37.966899702749679</v>
      </c>
      <c r="Y166" s="6">
        <f t="shared" si="348"/>
        <v>1.8199995725306073</v>
      </c>
      <c r="Z166" s="6">
        <f t="shared" si="348"/>
        <v>2.5244712126531619</v>
      </c>
      <c r="AA166" s="6">
        <f t="shared" si="348"/>
        <v>2.5547042090015273</v>
      </c>
      <c r="AB166" s="6">
        <f t="shared" si="348"/>
        <v>7.1285655645901684</v>
      </c>
      <c r="AC166" s="257">
        <f t="array" ref="AC166">S166+INDEX($AK$161:$AW$168,MATCH($C166,$C$161:$C$168,0),MATCH(AC$160&amp;$D$3,$AK$160:$AW$160&amp;$AK$159:$AW$159,0))</f>
        <v>17.067710088844787</v>
      </c>
      <c r="AD166" s="257">
        <f t="array" ref="AD166">T166+INDEX($AK$161:$AW$168,MATCH($C166,$C$161:$C$168,0),MATCH(AD$160&amp;$D$3,$AK$160:$AW$160&amp;$AK$159:$AW$159,0))</f>
        <v>30.772598778954432</v>
      </c>
      <c r="AE166" s="257">
        <f t="array" ref="AE166">V166+INDEX($AK$161:$AW$168,MATCH($C166,$C$161:$C$168,0),MATCH(AE$160&amp;$D$3,$AK$160:$AW$160&amp;$AK$159:$AW$159,0))</f>
        <v>44.389100936491808</v>
      </c>
      <c r="AF166" s="257">
        <f t="array" ref="AF166">V166+INDEX($AK$161:$AW$168,MATCH($C166,$C$161:$C$168,0),MATCH(AF$160&amp;$D$3,$AK$160:$AW$160&amp;$AK$159:$AW$159,0))</f>
        <v>45.16091583490612</v>
      </c>
      <c r="AG166" s="257">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3">
        <f t="shared" ref="S167:W168" si="369">S155</f>
        <v>9.2108783063199127</v>
      </c>
      <c r="T167" s="253">
        <f t="shared" si="369"/>
        <v>8.8393254061740514</v>
      </c>
      <c r="U167" s="253">
        <f t="shared" ref="U167:V167" si="370">U155</f>
        <v>8.4484306396711428</v>
      </c>
      <c r="V167" s="253">
        <f t="shared" si="370"/>
        <v>8.3314636507352393</v>
      </c>
      <c r="W167" s="253">
        <f t="shared" si="369"/>
        <v>7.7775845816560496</v>
      </c>
      <c r="Y167" s="6">
        <f t="shared" si="348"/>
        <v>8.6741621423932465</v>
      </c>
      <c r="Z167" s="6">
        <f t="shared" si="348"/>
        <v>8.8853822511638398</v>
      </c>
      <c r="AA167" s="6">
        <f t="shared" si="348"/>
        <v>9.0328201048500034</v>
      </c>
      <c r="AB167" s="6">
        <f t="shared" si="348"/>
        <v>8.9454249697529935</v>
      </c>
      <c r="AC167" s="257">
        <f t="array" ref="AC167">S167+INDEX($AK$161:$AW$168,MATCH($C167,$C$161:$C$168,0),MATCH(AC$160&amp;$D$3,$AK$160:$AW$160&amp;$AK$159:$AW$159,0))</f>
        <v>11.310273322468063</v>
      </c>
      <c r="AD167" s="257">
        <f t="array" ref="AD167">T167+INDEX($AK$161:$AW$168,MATCH($C167,$C$161:$C$168,0),MATCH(AD$160&amp;$D$3,$AK$160:$AW$160&amp;$AK$159:$AW$159,0))</f>
        <v>11.549528749014897</v>
      </c>
      <c r="AE167" s="257">
        <f t="array" ref="AE167">V167+INDEX($AK$161:$AW$168,MATCH($C167,$C$161:$C$168,0),MATCH(AE$160&amp;$D$3,$AK$160:$AW$160&amp;$AK$159:$AW$159,0))</f>
        <v>11.893289816683163</v>
      </c>
      <c r="AF167" s="257">
        <f t="array" ref="AF167">V167+INDEX($AK$161:$AW$168,MATCH($C167,$C$161:$C$168,0),MATCH(AF$160&amp;$D$3,$AK$160:$AW$160&amp;$AK$159:$AW$159,0))</f>
        <v>12.404749022984319</v>
      </c>
      <c r="AG167" s="257">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3">
        <f t="shared" si="369"/>
        <v>0.81566069118119378</v>
      </c>
      <c r="T168" s="253">
        <f t="shared" si="369"/>
        <v>1.0013836629689683</v>
      </c>
      <c r="U168" s="253">
        <f t="shared" ref="U168:V168" si="372">U156</f>
        <v>1.1699568078493543</v>
      </c>
      <c r="V168" s="253">
        <f t="shared" si="372"/>
        <v>1.3180866292979314</v>
      </c>
      <c r="W168" s="253">
        <f t="shared" si="369"/>
        <v>1.447944780185249</v>
      </c>
      <c r="Y168" s="6">
        <f t="shared" si="348"/>
        <v>0.64854136839212595</v>
      </c>
      <c r="Z168" s="6">
        <f t="shared" si="348"/>
        <v>0.6995709084876961</v>
      </c>
      <c r="AA168" s="6">
        <f t="shared" si="348"/>
        <v>0.64248252977129328</v>
      </c>
      <c r="AB168" s="6">
        <f t="shared" si="348"/>
        <v>0.68522387738371804</v>
      </c>
      <c r="AC168" s="257">
        <f t="array" ref="AC168">S168+INDEX($AK$161:$AW$168,MATCH($C168,$C$161:$C$168,0),MATCH(AC$160&amp;$D$3,$AK$160:$AW$160&amp;$AK$159:$AW$159,0))</f>
        <v>1.0015706481891828</v>
      </c>
      <c r="AD168" s="257">
        <f t="array" ref="AD168">T168+INDEX($AK$161:$AW$168,MATCH($C168,$C$161:$C$168,0),MATCH(AD$160&amp;$D$3,$AK$160:$AW$160&amp;$AK$159:$AW$159,0))</f>
        <v>1.241383178579371</v>
      </c>
      <c r="AE168" s="257">
        <f t="array" ref="AE168">V168+INDEX($AK$161:$AW$168,MATCH($C168,$C$161:$C$168,0),MATCH(AE$160&amp;$D$3,$AK$160:$AW$160&amp;$AK$159:$AW$159,0))</f>
        <v>1.6335008054238884</v>
      </c>
      <c r="AF168" s="257">
        <f t="array" ref="AF168">V168+INDEX($AK$161:$AW$168,MATCH($C168,$C$161:$C$168,0),MATCH(AF$160&amp;$D$3,$AK$160:$AW$160&amp;$AK$159:$AW$159,0))</f>
        <v>1.678792595831796</v>
      </c>
      <c r="AG168" s="257">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6">
        <f t="shared" ref="O171:W171" si="378">O160</f>
        <v>2017</v>
      </c>
      <c r="P171" s="246">
        <f t="shared" si="378"/>
        <v>2019</v>
      </c>
      <c r="Q171" s="246">
        <f t="shared" si="378"/>
        <v>2020</v>
      </c>
      <c r="R171" s="246">
        <f t="shared" si="378"/>
        <v>2021</v>
      </c>
      <c r="S171" s="246">
        <f t="shared" si="378"/>
        <v>2030</v>
      </c>
      <c r="T171" s="246">
        <f t="shared" si="378"/>
        <v>2040</v>
      </c>
      <c r="U171" s="246">
        <f t="shared" ref="U171:V171" si="379">U160</f>
        <v>2050</v>
      </c>
      <c r="V171" s="246">
        <f t="shared" si="379"/>
        <v>2060</v>
      </c>
      <c r="W171" s="246">
        <f t="shared" si="378"/>
        <v>2070</v>
      </c>
      <c r="Y171" s="246">
        <f t="shared" ref="Y171:AG171" si="380">Y160</f>
        <v>2017</v>
      </c>
      <c r="Z171" s="246">
        <f t="shared" si="380"/>
        <v>2019</v>
      </c>
      <c r="AA171" s="246">
        <f t="shared" si="380"/>
        <v>2020</v>
      </c>
      <c r="AB171" s="246">
        <f t="shared" si="380"/>
        <v>2021</v>
      </c>
      <c r="AC171" s="246">
        <f t="shared" si="380"/>
        <v>2030</v>
      </c>
      <c r="AD171" s="246">
        <f t="shared" si="380"/>
        <v>2040</v>
      </c>
      <c r="AE171" s="246">
        <f t="shared" ref="AE171:AF171" si="381">AE160</f>
        <v>2050</v>
      </c>
      <c r="AF171" s="246">
        <f t="shared" si="381"/>
        <v>2060</v>
      </c>
      <c r="AG171" s="246">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4">
        <f t="shared" ref="E172:E179" si="383">E161/E$169</f>
        <v>0.42002709550335088</v>
      </c>
      <c r="F172" s="204">
        <f>F161/F$169</f>
        <v>0.42352959891823155</v>
      </c>
      <c r="G172" s="204">
        <f t="shared" ref="G172:H172" si="384">G161/G$169</f>
        <v>0.40489028495468804</v>
      </c>
      <c r="H172" s="204">
        <f t="shared" si="384"/>
        <v>0.41159820405195774</v>
      </c>
      <c r="I172" s="204">
        <f t="shared" ref="I172:M179" si="385">I161/I$169</f>
        <v>0.43216264209324057</v>
      </c>
      <c r="J172" s="204">
        <f t="shared" si="385"/>
        <v>0.47247151070789384</v>
      </c>
      <c r="K172" s="204">
        <f t="shared" ref="K172:L172" si="386">K161/K$169</f>
        <v>0.47247151070789384</v>
      </c>
      <c r="L172" s="204">
        <f t="shared" si="386"/>
        <v>0.47247151070789384</v>
      </c>
      <c r="M172" s="204">
        <f t="shared" si="385"/>
        <v>0.55152514665619745</v>
      </c>
      <c r="N172" s="31" t="str">
        <f>C172</f>
        <v>Car</v>
      </c>
      <c r="O172" s="204">
        <f t="shared" ref="O172:R172" si="387">O161/O$169</f>
        <v>0.42002709550335088</v>
      </c>
      <c r="P172" s="204">
        <f t="shared" si="387"/>
        <v>0.42352959891823155</v>
      </c>
      <c r="Q172" s="204">
        <f t="shared" si="387"/>
        <v>0.40489028495468804</v>
      </c>
      <c r="R172" s="204">
        <f t="shared" si="387"/>
        <v>0.41159820405195774</v>
      </c>
      <c r="S172" s="254">
        <f t="shared" ref="S172:W179" si="388">S161/S$169</f>
        <v>0.43216264209324057</v>
      </c>
      <c r="T172" s="254">
        <f t="shared" si="388"/>
        <v>0.47247151070789384</v>
      </c>
      <c r="U172" s="254">
        <f t="shared" ref="U172:V172" si="389">U161/U$169</f>
        <v>0.49499573791654417</v>
      </c>
      <c r="V172" s="254">
        <f t="shared" si="389"/>
        <v>0.51763382988497975</v>
      </c>
      <c r="W172" s="254">
        <f t="shared" si="388"/>
        <v>0.55152514665619745</v>
      </c>
      <c r="Y172" s="204">
        <f t="shared" ref="Y172:AB179" si="390">O172</f>
        <v>0.42002709550335088</v>
      </c>
      <c r="Z172" s="204">
        <f t="shared" si="390"/>
        <v>0.42352959891823155</v>
      </c>
      <c r="AA172" s="204">
        <f t="shared" si="390"/>
        <v>0.40489028495468804</v>
      </c>
      <c r="AB172" s="204">
        <f t="shared" si="390"/>
        <v>0.41159820405195774</v>
      </c>
      <c r="AC172" s="204">
        <f t="shared" ref="AC172:AG179" si="391">AC161/AC$169</f>
        <v>0.34573011367459255</v>
      </c>
      <c r="AD172" s="204">
        <f t="shared" si="391"/>
        <v>0.37797720856631511</v>
      </c>
      <c r="AE172" s="204">
        <f t="shared" ref="AE172:AF172" si="392">AE161/AE$169</f>
        <v>0.41410706390798391</v>
      </c>
      <c r="AF172" s="204">
        <f t="shared" si="392"/>
        <v>0.40677498860447581</v>
      </c>
      <c r="AG172" s="204">
        <f t="shared" si="391"/>
        <v>0.50934198352406568</v>
      </c>
      <c r="AK172" s="164"/>
      <c r="AL172" s="164"/>
      <c r="AM172" s="164"/>
      <c r="AN172" s="164"/>
      <c r="AO172" s="164"/>
      <c r="AQ172" s="164"/>
      <c r="AR172" s="164"/>
      <c r="AS172" s="164"/>
      <c r="AU172" s="199"/>
      <c r="AV172" s="199"/>
      <c r="AW172" s="199"/>
    </row>
    <row r="173" spans="1:50">
      <c r="A173" t="s">
        <v>16</v>
      </c>
      <c r="B173" t="str">
        <f t="shared" si="382"/>
        <v>TPPRSUV</v>
      </c>
      <c r="C173" t="str">
        <f t="shared" si="382"/>
        <v>SUV</v>
      </c>
      <c r="E173" s="204">
        <f t="shared" si="383"/>
        <v>8.9255757794462084E-2</v>
      </c>
      <c r="F173" s="204">
        <f t="shared" ref="F173:H173" si="393">F162/F$169</f>
        <v>9.0000039770124232E-2</v>
      </c>
      <c r="G173" s="204">
        <f t="shared" si="393"/>
        <v>8.6039185552871225E-2</v>
      </c>
      <c r="H173" s="204">
        <f t="shared" si="393"/>
        <v>8.7464618361041024E-2</v>
      </c>
      <c r="I173" s="204">
        <f t="shared" si="385"/>
        <v>9.1834561444813625E-2</v>
      </c>
      <c r="J173" s="204">
        <f t="shared" si="385"/>
        <v>0.10040019602542746</v>
      </c>
      <c r="K173" s="204">
        <f t="shared" ref="K173:L173" si="394">K162/K$169</f>
        <v>0.10040019602542746</v>
      </c>
      <c r="L173" s="204">
        <f t="shared" si="394"/>
        <v>0.10040019602542746</v>
      </c>
      <c r="M173" s="204">
        <f t="shared" si="385"/>
        <v>0.11719909366444199</v>
      </c>
      <c r="N173" s="31"/>
      <c r="O173" s="204">
        <f t="shared" ref="O173:R173" si="395">O162/O$169</f>
        <v>8.9255757794462084E-2</v>
      </c>
      <c r="P173" s="204">
        <f t="shared" si="395"/>
        <v>9.0000039770124232E-2</v>
      </c>
      <c r="Q173" s="204">
        <f t="shared" si="395"/>
        <v>8.6039185552871225E-2</v>
      </c>
      <c r="R173" s="204">
        <f t="shared" si="395"/>
        <v>8.7464618361041024E-2</v>
      </c>
      <c r="S173" s="254">
        <f t="shared" si="388"/>
        <v>9.1834561444813625E-2</v>
      </c>
      <c r="T173" s="254">
        <f t="shared" si="388"/>
        <v>0.10040019602542746</v>
      </c>
      <c r="U173" s="254">
        <f t="shared" ref="U173:V173" si="396">U162/U$169</f>
        <v>0.10518659430726564</v>
      </c>
      <c r="V173" s="254">
        <f t="shared" si="396"/>
        <v>0.1099971888505582</v>
      </c>
      <c r="W173" s="254">
        <f t="shared" si="388"/>
        <v>0.11719909366444199</v>
      </c>
      <c r="Y173" s="204">
        <f t="shared" si="390"/>
        <v>8.9255757794462084E-2</v>
      </c>
      <c r="Z173" s="204">
        <f t="shared" si="390"/>
        <v>9.0000039770124232E-2</v>
      </c>
      <c r="AA173" s="204">
        <f t="shared" si="390"/>
        <v>8.6039185552871225E-2</v>
      </c>
      <c r="AB173" s="204">
        <f t="shared" si="390"/>
        <v>8.7464618361041024E-2</v>
      </c>
      <c r="AC173" s="254">
        <f t="shared" si="391"/>
        <v>7.3467649155850925E-2</v>
      </c>
      <c r="AD173" s="254">
        <f t="shared" si="391"/>
        <v>8.0320156820341992E-2</v>
      </c>
      <c r="AE173" s="254">
        <f t="shared" ref="AE173:AF173" si="397">AE162/AE$169</f>
        <v>8.7997751080446593E-2</v>
      </c>
      <c r="AF173" s="254">
        <f t="shared" si="397"/>
        <v>8.6439685078451123E-2</v>
      </c>
      <c r="AG173" s="254">
        <f t="shared" si="391"/>
        <v>0.10823517149886398</v>
      </c>
      <c r="AK173" s="164"/>
      <c r="AL173" s="164"/>
      <c r="AM173" s="164"/>
      <c r="AN173" s="164"/>
      <c r="AO173" s="164"/>
      <c r="AQ173" s="164"/>
      <c r="AR173" s="164"/>
      <c r="AS173" s="164"/>
      <c r="AU173" s="199"/>
      <c r="AV173" s="199"/>
      <c r="AW173" s="199"/>
    </row>
    <row r="174" spans="1:50">
      <c r="A174" t="s">
        <v>16</v>
      </c>
      <c r="B174" t="str">
        <f t="shared" si="382"/>
        <v>TPPRMOT</v>
      </c>
      <c r="C174" t="str">
        <f t="shared" si="382"/>
        <v>Motorbike</v>
      </c>
      <c r="E174" s="204">
        <f t="shared" si="383"/>
        <v>1.5751016081375663E-2</v>
      </c>
      <c r="F174" s="204">
        <f t="shared" ref="F174:H174" si="398">F163/F$169</f>
        <v>1.5882359959433684E-2</v>
      </c>
      <c r="G174" s="204">
        <f t="shared" si="398"/>
        <v>1.5183385685800802E-2</v>
      </c>
      <c r="H174" s="204">
        <f t="shared" si="398"/>
        <v>1.5434932651948414E-2</v>
      </c>
      <c r="I174" s="204">
        <f t="shared" si="385"/>
        <v>1.620609907849652E-2</v>
      </c>
      <c r="J174" s="204">
        <f t="shared" si="385"/>
        <v>1.7717681651546018E-2</v>
      </c>
      <c r="K174" s="204">
        <f t="shared" ref="K174:L174" si="399">K163/K$169</f>
        <v>1.7717681651546018E-2</v>
      </c>
      <c r="L174" s="204">
        <f t="shared" si="399"/>
        <v>1.7717681651546018E-2</v>
      </c>
      <c r="M174" s="204">
        <f t="shared" si="385"/>
        <v>2.0682192999607406E-2</v>
      </c>
      <c r="N174" s="31"/>
      <c r="O174" s="204">
        <f t="shared" ref="O174:R174" si="400">O163/O$169</f>
        <v>1.5751016081375663E-2</v>
      </c>
      <c r="P174" s="204">
        <f t="shared" si="400"/>
        <v>1.5882359959433684E-2</v>
      </c>
      <c r="Q174" s="204">
        <f t="shared" si="400"/>
        <v>1.5183385685800802E-2</v>
      </c>
      <c r="R174" s="204">
        <f t="shared" si="400"/>
        <v>1.5434932651948414E-2</v>
      </c>
      <c r="S174" s="254">
        <f t="shared" si="388"/>
        <v>1.620609907849652E-2</v>
      </c>
      <c r="T174" s="254">
        <f t="shared" si="388"/>
        <v>1.7717681651546018E-2</v>
      </c>
      <c r="U174" s="254">
        <f t="shared" ref="U174:V174" si="401">U163/U$169</f>
        <v>1.8562340171870407E-2</v>
      </c>
      <c r="V174" s="254">
        <f t="shared" si="401"/>
        <v>1.941126862068674E-2</v>
      </c>
      <c r="W174" s="254">
        <f t="shared" si="388"/>
        <v>2.0682192999607406E-2</v>
      </c>
      <c r="Y174" s="204">
        <f t="shared" si="390"/>
        <v>1.5751016081375663E-2</v>
      </c>
      <c r="Z174" s="204">
        <f t="shared" si="390"/>
        <v>1.5882359959433684E-2</v>
      </c>
      <c r="AA174" s="204">
        <f t="shared" si="390"/>
        <v>1.5183385685800802E-2</v>
      </c>
      <c r="AB174" s="204">
        <f t="shared" si="390"/>
        <v>1.5434932651948414E-2</v>
      </c>
      <c r="AC174" s="254">
        <f t="shared" si="391"/>
        <v>1.6206099078496523E-2</v>
      </c>
      <c r="AD174" s="254">
        <f t="shared" si="391"/>
        <v>1.7717681651546021E-2</v>
      </c>
      <c r="AE174" s="254">
        <f t="shared" ref="AE174:AF174" si="402">AE163/AE$169</f>
        <v>1.9411268620686747E-2</v>
      </c>
      <c r="AF174" s="254">
        <f t="shared" si="402"/>
        <v>1.9067577590834807E-2</v>
      </c>
      <c r="AG174" s="254">
        <f t="shared" si="391"/>
        <v>2.3875405477690577E-2</v>
      </c>
      <c r="AK174" s="164"/>
      <c r="AL174" s="164"/>
      <c r="AM174" s="164"/>
      <c r="AN174" s="164"/>
      <c r="AO174" s="164"/>
      <c r="AQ174" s="164"/>
      <c r="AR174" s="164"/>
      <c r="AS174" s="164"/>
    </row>
    <row r="175" spans="1:50">
      <c r="A175" t="s">
        <v>16</v>
      </c>
      <c r="B175" t="str">
        <f t="shared" si="382"/>
        <v>TPPUBUS</v>
      </c>
      <c r="C175" t="str">
        <f t="shared" si="382"/>
        <v>Bus</v>
      </c>
      <c r="E175" s="204">
        <f t="shared" si="383"/>
        <v>5.9528360561136653E-2</v>
      </c>
      <c r="F175" s="204">
        <f t="shared" ref="F175:H175" si="403">F164/F$169</f>
        <v>5.8668046294471622E-2</v>
      </c>
      <c r="G175" s="204">
        <f t="shared" si="403"/>
        <v>6.160973921912296E-2</v>
      </c>
      <c r="H175" s="204">
        <f t="shared" si="403"/>
        <v>5.8510469156177011E-2</v>
      </c>
      <c r="I175" s="204">
        <f t="shared" si="385"/>
        <v>5.2912353670753649E-2</v>
      </c>
      <c r="J175" s="204">
        <f t="shared" si="385"/>
        <v>4.3002712210451405E-2</v>
      </c>
      <c r="K175" s="204">
        <f t="shared" ref="K175:L175" si="404">K164/K$169</f>
        <v>4.3002712210451405E-2</v>
      </c>
      <c r="L175" s="204">
        <f t="shared" si="404"/>
        <v>4.3002712210451405E-2</v>
      </c>
      <c r="M175" s="204">
        <f t="shared" si="385"/>
        <v>2.9387876077027589E-2</v>
      </c>
      <c r="N175" s="31"/>
      <c r="O175" s="204">
        <f t="shared" ref="O175:R175" si="405">O164/O$169</f>
        <v>5.9528360561136653E-2</v>
      </c>
      <c r="P175" s="204">
        <f t="shared" si="405"/>
        <v>5.8668046294471622E-2</v>
      </c>
      <c r="Q175" s="204">
        <f t="shared" si="405"/>
        <v>6.160973921912296E-2</v>
      </c>
      <c r="R175" s="204">
        <f t="shared" si="405"/>
        <v>5.8510469156177011E-2</v>
      </c>
      <c r="S175" s="254">
        <f t="shared" si="388"/>
        <v>5.2912353670753649E-2</v>
      </c>
      <c r="T175" s="254">
        <f t="shared" si="388"/>
        <v>4.3002712210451405E-2</v>
      </c>
      <c r="U175" s="254">
        <f t="shared" ref="U175:V175" si="406">U164/U$169</f>
        <v>3.6583422520339227E-2</v>
      </c>
      <c r="V175" s="254">
        <f t="shared" si="406"/>
        <v>3.3788912298132565E-2</v>
      </c>
      <c r="W175" s="254">
        <f t="shared" si="388"/>
        <v>2.9387876077027589E-2</v>
      </c>
      <c r="Y175" s="204">
        <f t="shared" si="390"/>
        <v>5.9528360561136653E-2</v>
      </c>
      <c r="Z175" s="204">
        <f t="shared" si="390"/>
        <v>5.8668046294471622E-2</v>
      </c>
      <c r="AA175" s="204">
        <f t="shared" si="390"/>
        <v>6.160973921912296E-2</v>
      </c>
      <c r="AB175" s="204">
        <f t="shared" si="390"/>
        <v>5.8510469156177011E-2</v>
      </c>
      <c r="AC175" s="254">
        <f t="shared" si="391"/>
        <v>6.4972433925296807E-2</v>
      </c>
      <c r="AD175" s="254">
        <f t="shared" si="391"/>
        <v>5.6187665702782802E-2</v>
      </c>
      <c r="AE175" s="254">
        <f t="shared" ref="AE175:AF175" si="407">AE164/AE$169</f>
        <v>4.8234181099345845E-2</v>
      </c>
      <c r="AF175" s="254">
        <f t="shared" si="407"/>
        <v>4.9417695877886969E-2</v>
      </c>
      <c r="AG175" s="254">
        <f t="shared" si="391"/>
        <v>3.3925196301981868E-2</v>
      </c>
      <c r="AI175" s="218">
        <f>S175</f>
        <v>5.2912353670753649E-2</v>
      </c>
      <c r="AK175" s="255">
        <f>AI175/$AI$180</f>
        <v>0.11507771580757398</v>
      </c>
      <c r="AL175" s="255">
        <f>AK175</f>
        <v>0.11507771580757398</v>
      </c>
      <c r="AM175" s="255">
        <f>AK175</f>
        <v>0.11507771580757398</v>
      </c>
      <c r="AN175" s="255">
        <f>AL175</f>
        <v>0.11507771580757398</v>
      </c>
      <c r="AO175" s="255">
        <f>AN175</f>
        <v>0.11507771580757398</v>
      </c>
      <c r="AP175" s="256"/>
      <c r="AQ175" s="255">
        <f>AK175</f>
        <v>0.11507771580757398</v>
      </c>
      <c r="AR175" s="255">
        <f>AL175</f>
        <v>0.11507771580757398</v>
      </c>
      <c r="AS175" s="255">
        <f>AN175</f>
        <v>0.11507771580757398</v>
      </c>
      <c r="AT175" s="256"/>
      <c r="AU175" s="255">
        <f>AQ175</f>
        <v>0.11507771580757398</v>
      </c>
      <c r="AV175" s="255">
        <f t="shared" ref="AV175:AW179" si="408">AR175</f>
        <v>0.11507771580757398</v>
      </c>
      <c r="AW175" s="255">
        <f t="shared" si="408"/>
        <v>0.11507771580757398</v>
      </c>
    </row>
    <row r="176" spans="1:50">
      <c r="A176" t="s">
        <v>16</v>
      </c>
      <c r="B176" t="str">
        <f t="shared" si="382"/>
        <v>TPPUMBT</v>
      </c>
      <c r="C176" t="str">
        <f t="shared" si="382"/>
        <v>Minibus</v>
      </c>
      <c r="E176" s="204">
        <f t="shared" si="383"/>
        <v>0.37403187426128903</v>
      </c>
      <c r="F176" s="204">
        <f t="shared" ref="F176:H176" si="409">F165/F$169</f>
        <v>0.36862630026964566</v>
      </c>
      <c r="G176" s="204">
        <f t="shared" si="409"/>
        <v>0.38710970730012317</v>
      </c>
      <c r="H176" s="204">
        <f t="shared" si="409"/>
        <v>0.36763620291400734</v>
      </c>
      <c r="I176" s="204">
        <f t="shared" si="385"/>
        <v>0.33246181531780261</v>
      </c>
      <c r="J176" s="204">
        <f t="shared" si="385"/>
        <v>0.27019701021120868</v>
      </c>
      <c r="K176" s="204">
        <f t="shared" ref="K176:L176" si="410">K165/K$169</f>
        <v>0.27019701021120868</v>
      </c>
      <c r="L176" s="204">
        <f t="shared" si="410"/>
        <v>0.27019701021120868</v>
      </c>
      <c r="M176" s="204">
        <f t="shared" si="385"/>
        <v>0.18465152182983688</v>
      </c>
      <c r="N176" s="31"/>
      <c r="O176" s="204">
        <f t="shared" ref="O176:R176" si="411">O165/O$169</f>
        <v>0.37403187426128903</v>
      </c>
      <c r="P176" s="204">
        <f t="shared" si="411"/>
        <v>0.36862630026964566</v>
      </c>
      <c r="Q176" s="204">
        <f t="shared" si="411"/>
        <v>0.38710970730012317</v>
      </c>
      <c r="R176" s="204">
        <f t="shared" si="411"/>
        <v>0.36763620291400734</v>
      </c>
      <c r="S176" s="254">
        <f t="shared" si="388"/>
        <v>0.33246181531780261</v>
      </c>
      <c r="T176" s="254">
        <f t="shared" si="388"/>
        <v>0.27019701021120868</v>
      </c>
      <c r="U176" s="254">
        <f t="shared" ref="U176:V176" si="412">U165/U$169</f>
        <v>0.22986297561684191</v>
      </c>
      <c r="V176" s="254">
        <f t="shared" si="412"/>
        <v>0.21230435505008172</v>
      </c>
      <c r="W176" s="254">
        <f t="shared" si="388"/>
        <v>0.18465152182983688</v>
      </c>
      <c r="Y176" s="204">
        <f t="shared" si="390"/>
        <v>0.37403187426128903</v>
      </c>
      <c r="Z176" s="204">
        <f t="shared" si="390"/>
        <v>0.36862630026964566</v>
      </c>
      <c r="AA176" s="204">
        <f t="shared" si="390"/>
        <v>0.38710970730012317</v>
      </c>
      <c r="AB176" s="204">
        <f t="shared" si="390"/>
        <v>0.36763620291400734</v>
      </c>
      <c r="AC176" s="254">
        <f t="shared" si="391"/>
        <v>0.40823837591559725</v>
      </c>
      <c r="AD176" s="254">
        <f t="shared" si="391"/>
        <v>0.35304143630152257</v>
      </c>
      <c r="AE176" s="254">
        <f t="shared" ref="AE176:AF176" si="413">AE165/AE$169</f>
        <v>0.30306766371498206</v>
      </c>
      <c r="AF176" s="254">
        <f t="shared" si="413"/>
        <v>0.3105039889666919</v>
      </c>
      <c r="AG176" s="254">
        <f t="shared" si="391"/>
        <v>0.21316066221041813</v>
      </c>
      <c r="AI176" s="218">
        <f>S176</f>
        <v>0.33246181531780261</v>
      </c>
      <c r="AK176" s="255">
        <f>1-SUM(AK177:AK179,AK175)</f>
        <v>0.72306264314148572</v>
      </c>
      <c r="AL176" s="255">
        <f t="shared" ref="AL176:AN176" si="414">1-SUM(AL177:AL179,AL175)</f>
        <v>0.72306264314148572</v>
      </c>
      <c r="AM176" s="255">
        <f t="shared" ref="AM176" si="415">1-SUM(AM177:AM179,AM175)</f>
        <v>0.72306264314148572</v>
      </c>
      <c r="AN176" s="255">
        <f t="shared" si="414"/>
        <v>0.72306264314148572</v>
      </c>
      <c r="AO176" s="255">
        <f t="shared" ref="AO176" si="416">1-SUM(AO177:AO179,AO175)</f>
        <v>0.72306264314148572</v>
      </c>
      <c r="AP176" s="256"/>
      <c r="AQ176" s="255">
        <f t="shared" ref="AQ176:AQ179" si="417">AK176</f>
        <v>0.72306264314148572</v>
      </c>
      <c r="AR176" s="255">
        <f>AL176</f>
        <v>0.72306264314148572</v>
      </c>
      <c r="AS176" s="255">
        <f>AN176</f>
        <v>0.72306264314148572</v>
      </c>
      <c r="AT176" s="256"/>
      <c r="AU176" s="255">
        <f t="shared" ref="AU176:AU178" si="418">AQ176</f>
        <v>0.72306264314148572</v>
      </c>
      <c r="AV176" s="255">
        <f t="shared" si="408"/>
        <v>0.72306264314148572</v>
      </c>
      <c r="AW176" s="255">
        <f t="shared" si="408"/>
        <v>0.72306264314148572</v>
      </c>
    </row>
    <row r="177" spans="1:51">
      <c r="A177" t="s">
        <v>16</v>
      </c>
      <c r="B177" t="str">
        <f t="shared" si="382"/>
        <v>TPPUBRT</v>
      </c>
      <c r="C177" t="str">
        <f t="shared" si="382"/>
        <v>BRT</v>
      </c>
      <c r="E177" s="204">
        <f t="shared" si="383"/>
        <v>6.7630548969884888E-3</v>
      </c>
      <c r="F177" s="204">
        <f t="shared" ref="F177:H177" si="419">F166/F$169</f>
        <v>9.0254979793299543E-3</v>
      </c>
      <c r="G177" s="204">
        <f t="shared" si="419"/>
        <v>9.4349993296349351E-3</v>
      </c>
      <c r="H177" s="204">
        <f t="shared" si="419"/>
        <v>2.5247012323856659E-2</v>
      </c>
      <c r="I177" s="204">
        <f t="shared" si="385"/>
        <v>4.3234901937254933E-2</v>
      </c>
      <c r="J177" s="204">
        <f t="shared" si="385"/>
        <v>7.0288301115995752E-2</v>
      </c>
      <c r="K177" s="204">
        <f t="shared" ref="K177:L177" si="420">K166/K$169</f>
        <v>7.0288301115995752E-2</v>
      </c>
      <c r="L177" s="204">
        <f t="shared" si="420"/>
        <v>7.0288301115995752E-2</v>
      </c>
      <c r="M177" s="204">
        <f t="shared" si="385"/>
        <v>7.7679036963010734E-2</v>
      </c>
      <c r="N177" s="31"/>
      <c r="O177" s="204">
        <f t="shared" ref="O177:R177" si="421">O166/O$169</f>
        <v>6.7630548969884888E-3</v>
      </c>
      <c r="P177" s="204">
        <f t="shared" si="421"/>
        <v>9.0254979793299543E-3</v>
      </c>
      <c r="Q177" s="204">
        <f t="shared" si="421"/>
        <v>9.4349993296349351E-3</v>
      </c>
      <c r="R177" s="204">
        <f t="shared" si="421"/>
        <v>2.5247012323856659E-2</v>
      </c>
      <c r="S177" s="254">
        <f t="shared" si="388"/>
        <v>4.3234901937254933E-2</v>
      </c>
      <c r="T177" s="254">
        <f t="shared" si="388"/>
        <v>7.0288301115995752E-2</v>
      </c>
      <c r="U177" s="254">
        <f t="shared" ref="U177:V177" si="422">U166/U$169</f>
        <v>9.225689129354539E-2</v>
      </c>
      <c r="V177" s="254">
        <f t="shared" si="422"/>
        <v>8.5674237196027153E-2</v>
      </c>
      <c r="W177" s="254">
        <f t="shared" si="388"/>
        <v>7.7679036963010734E-2</v>
      </c>
      <c r="Y177" s="204">
        <f t="shared" si="390"/>
        <v>6.7630548969884888E-3</v>
      </c>
      <c r="Z177" s="204">
        <f t="shared" si="390"/>
        <v>9.0254979793299543E-3</v>
      </c>
      <c r="AA177" s="204">
        <f t="shared" si="390"/>
        <v>9.4349993296349351E-3</v>
      </c>
      <c r="AB177" s="204">
        <f t="shared" si="390"/>
        <v>2.5247012323856659E-2</v>
      </c>
      <c r="AC177" s="254">
        <f t="shared" si="391"/>
        <v>5.3089243144699677E-2</v>
      </c>
      <c r="AD177" s="254">
        <f t="shared" si="391"/>
        <v>8.1061780875284942E-2</v>
      </c>
      <c r="AE177" s="254">
        <f t="shared" ref="AE177:AF177" si="423">AE166/AE$169</f>
        <v>9.7477525780843011E-2</v>
      </c>
      <c r="AF177" s="254">
        <f t="shared" si="423"/>
        <v>9.7416493171536236E-2</v>
      </c>
      <c r="AG177" s="254">
        <f t="shared" si="391"/>
        <v>8.9672236626145027E-2</v>
      </c>
      <c r="AI177" s="218">
        <f>S177</f>
        <v>4.3234901937254933E-2</v>
      </c>
      <c r="AK177" s="255">
        <f>AI177/$AI$180</f>
        <v>9.4030475171506145E-2</v>
      </c>
      <c r="AL177" s="255">
        <f t="shared" ref="AL177:AO177" si="424">AK177</f>
        <v>9.4030475171506145E-2</v>
      </c>
      <c r="AM177" s="255">
        <f>AK177</f>
        <v>9.4030475171506145E-2</v>
      </c>
      <c r="AN177" s="255">
        <f>AL177</f>
        <v>9.4030475171506145E-2</v>
      </c>
      <c r="AO177" s="255">
        <f t="shared" si="424"/>
        <v>9.4030475171506145E-2</v>
      </c>
      <c r="AP177" s="256"/>
      <c r="AQ177" s="255">
        <f t="shared" si="417"/>
        <v>9.4030475171506145E-2</v>
      </c>
      <c r="AR177" s="255">
        <f>AL177</f>
        <v>9.4030475171506145E-2</v>
      </c>
      <c r="AS177" s="255">
        <f>AN177</f>
        <v>9.4030475171506145E-2</v>
      </c>
      <c r="AT177" s="256"/>
      <c r="AU177" s="255">
        <f t="shared" si="418"/>
        <v>9.4030475171506145E-2</v>
      </c>
      <c r="AV177" s="255">
        <f t="shared" si="408"/>
        <v>9.4030475171506145E-2</v>
      </c>
      <c r="AW177" s="255">
        <f t="shared" si="408"/>
        <v>9.4030475171506145E-2</v>
      </c>
    </row>
    <row r="178" spans="1:51">
      <c r="A178" t="s">
        <v>16</v>
      </c>
      <c r="B178" t="str">
        <f t="shared" si="382"/>
        <v>TPPUMER</v>
      </c>
      <c r="C178" t="str">
        <f t="shared" si="382"/>
        <v>Metro Rail</v>
      </c>
      <c r="D178" s="217">
        <f>INDEX($BO$4:$BO$7,MATCH($D$3,$BF$4:$BF$7,0))</f>
        <v>0</v>
      </c>
      <c r="E178" s="204">
        <f t="shared" si="383"/>
        <v>3.2232883809316527E-2</v>
      </c>
      <c r="F178" s="204">
        <f t="shared" ref="F178:H178" si="425">F167/F$169</f>
        <v>3.176704854129446E-2</v>
      </c>
      <c r="G178" s="204">
        <f t="shared" si="425"/>
        <v>3.3359890093609582E-2</v>
      </c>
      <c r="H178" s="204">
        <f t="shared" si="425"/>
        <v>3.1681725083000351E-2</v>
      </c>
      <c r="I178" s="204">
        <f t="shared" si="385"/>
        <v>2.8650507621409606E-2</v>
      </c>
      <c r="J178" s="204">
        <f t="shared" si="385"/>
        <v>2.3284723669508865E-2</v>
      </c>
      <c r="K178" s="204">
        <f t="shared" ref="K178:L178" si="426">K167/K$169</f>
        <v>2.3284723669508865E-2</v>
      </c>
      <c r="L178" s="204">
        <f t="shared" si="426"/>
        <v>2.3284723669508865E-2</v>
      </c>
      <c r="M178" s="204">
        <f t="shared" si="385"/>
        <v>1.5912684073007097E-2</v>
      </c>
      <c r="N178" s="31"/>
      <c r="O178" s="204">
        <f t="shared" ref="O178:R178" si="427">O167/O$169</f>
        <v>3.2232883809316527E-2</v>
      </c>
      <c r="P178" s="204">
        <f t="shared" si="427"/>
        <v>3.176704854129446E-2</v>
      </c>
      <c r="Q178" s="204">
        <f t="shared" si="427"/>
        <v>3.3359890093609582E-2</v>
      </c>
      <c r="R178" s="204">
        <f t="shared" si="427"/>
        <v>3.1681725083000351E-2</v>
      </c>
      <c r="S178" s="254">
        <f t="shared" si="388"/>
        <v>2.8650507621409606E-2</v>
      </c>
      <c r="T178" s="254">
        <f t="shared" si="388"/>
        <v>2.3284723669508865E-2</v>
      </c>
      <c r="U178" s="254">
        <f t="shared" ref="U178:V178" si="428">U167/U$169</f>
        <v>1.9808864150293204E-2</v>
      </c>
      <c r="V178" s="254">
        <f t="shared" si="428"/>
        <v>1.8295717770193825E-2</v>
      </c>
      <c r="W178" s="254">
        <f t="shared" si="388"/>
        <v>1.5912684073007097E-2</v>
      </c>
      <c r="Y178" s="204">
        <f t="shared" si="390"/>
        <v>3.2232883809316527E-2</v>
      </c>
      <c r="Z178" s="204">
        <f t="shared" si="390"/>
        <v>3.176704854129446E-2</v>
      </c>
      <c r="AA178" s="204">
        <f t="shared" si="390"/>
        <v>3.3359890093609582E-2</v>
      </c>
      <c r="AB178" s="204">
        <f t="shared" si="390"/>
        <v>3.1681725083000351E-2</v>
      </c>
      <c r="AC178" s="254">
        <f t="shared" si="391"/>
        <v>3.5180691921991657E-2</v>
      </c>
      <c r="AD178" s="254">
        <f t="shared" si="391"/>
        <v>3.0423994261600668E-2</v>
      </c>
      <c r="AE178" s="254">
        <f t="shared" ref="AE178:AF178" si="429">AE167/AE$169</f>
        <v>2.611741261404326E-2</v>
      </c>
      <c r="AF178" s="254">
        <f t="shared" si="429"/>
        <v>2.675825160211091E-2</v>
      </c>
      <c r="AG178" s="254">
        <f t="shared" si="391"/>
        <v>1.8369511612653697E-2</v>
      </c>
      <c r="AI178" s="218">
        <f>S178</f>
        <v>2.8650507621409606E-2</v>
      </c>
      <c r="AK178" s="255">
        <f>AI178/$AI$180</f>
        <v>6.2311251438842793E-2</v>
      </c>
      <c r="AL178" s="255">
        <f>AK178*(1+$D$178)</f>
        <v>6.2311251438842793E-2</v>
      </c>
      <c r="AM178" s="255">
        <f>AK178*(1+$D$178)</f>
        <v>6.2311251438842793E-2</v>
      </c>
      <c r="AN178" s="255">
        <f>AL178*(1+$D$178)</f>
        <v>6.2311251438842793E-2</v>
      </c>
      <c r="AO178" s="255">
        <f>AN178*(1+$D$178)</f>
        <v>6.2311251438842793E-2</v>
      </c>
      <c r="AP178" s="256"/>
      <c r="AQ178" s="255">
        <f>AK178</f>
        <v>6.2311251438842793E-2</v>
      </c>
      <c r="AR178" s="255">
        <f>AL178</f>
        <v>6.2311251438842793E-2</v>
      </c>
      <c r="AS178" s="255">
        <f>AN178</f>
        <v>6.2311251438842793E-2</v>
      </c>
      <c r="AT178" s="256"/>
      <c r="AU178" s="255">
        <f t="shared" si="418"/>
        <v>6.2311251438842793E-2</v>
      </c>
      <c r="AV178" s="255">
        <f t="shared" si="408"/>
        <v>6.2311251438842793E-2</v>
      </c>
      <c r="AW178" s="255">
        <f>AS178</f>
        <v>6.2311251438842793E-2</v>
      </c>
    </row>
    <row r="179" spans="1:51">
      <c r="A179" t="s">
        <v>16</v>
      </c>
      <c r="B179" t="str">
        <f t="shared" si="382"/>
        <v>TPPUGAT</v>
      </c>
      <c r="C179" t="str">
        <f t="shared" si="382"/>
        <v>Gautrain</v>
      </c>
      <c r="E179" s="204">
        <f t="shared" si="383"/>
        <v>2.4099570920807019E-3</v>
      </c>
      <c r="F179" s="204">
        <f t="shared" ref="F179:H179" si="430">F168/F$169</f>
        <v>2.5011082674687647E-3</v>
      </c>
      <c r="G179" s="204">
        <f t="shared" si="430"/>
        <v>2.372807864149366E-3</v>
      </c>
      <c r="H179" s="204">
        <f t="shared" si="430"/>
        <v>2.426835458011554E-3</v>
      </c>
      <c r="I179" s="204">
        <f t="shared" si="385"/>
        <v>2.5371188362283163E-3</v>
      </c>
      <c r="J179" s="204">
        <f t="shared" si="385"/>
        <v>2.6378644079679105E-3</v>
      </c>
      <c r="K179" s="204">
        <f t="shared" ref="K179:L179" si="431">K168/K$169</f>
        <v>2.6378644079679105E-3</v>
      </c>
      <c r="L179" s="204">
        <f t="shared" si="431"/>
        <v>2.6378644079679105E-3</v>
      </c>
      <c r="M179" s="204">
        <f t="shared" si="385"/>
        <v>2.9624477368707203E-3</v>
      </c>
      <c r="N179" s="31"/>
      <c r="O179" s="204">
        <f t="shared" ref="O179:R179" si="432">O168/O$169</f>
        <v>2.4099570920807019E-3</v>
      </c>
      <c r="P179" s="204">
        <f t="shared" si="432"/>
        <v>2.5011082674687647E-3</v>
      </c>
      <c r="Q179" s="204">
        <f t="shared" si="432"/>
        <v>2.372807864149366E-3</v>
      </c>
      <c r="R179" s="204">
        <f t="shared" si="432"/>
        <v>2.426835458011554E-3</v>
      </c>
      <c r="S179" s="254">
        <f t="shared" si="388"/>
        <v>2.5371188362283163E-3</v>
      </c>
      <c r="T179" s="254">
        <f t="shared" si="388"/>
        <v>2.6378644079679105E-3</v>
      </c>
      <c r="U179" s="254">
        <f t="shared" ref="U179:V179" si="433">U168/U$169</f>
        <v>2.7431740233001029E-3</v>
      </c>
      <c r="V179" s="254">
        <f t="shared" si="433"/>
        <v>2.8944903293400192E-3</v>
      </c>
      <c r="W179" s="254">
        <f t="shared" si="388"/>
        <v>2.9624477368707203E-3</v>
      </c>
      <c r="Y179" s="204">
        <f t="shared" si="390"/>
        <v>2.4099570920807019E-3</v>
      </c>
      <c r="Z179" s="204">
        <f t="shared" si="390"/>
        <v>2.5011082674687647E-3</v>
      </c>
      <c r="AA179" s="204">
        <f t="shared" si="390"/>
        <v>2.372807864149366E-3</v>
      </c>
      <c r="AB179" s="204">
        <f t="shared" si="390"/>
        <v>2.426835458011554E-3</v>
      </c>
      <c r="AC179" s="254">
        <f t="shared" si="391"/>
        <v>3.1153931834747334E-3</v>
      </c>
      <c r="AD179" s="254">
        <f t="shared" si="391"/>
        <v>3.2700758206059052E-3</v>
      </c>
      <c r="AE179" s="254">
        <f t="shared" ref="AE179:AF179" si="434">AE168/AE$169</f>
        <v>3.5871331816687895E-3</v>
      </c>
      <c r="AF179" s="254">
        <f t="shared" si="434"/>
        <v>3.6213191080121439E-3</v>
      </c>
      <c r="AG179" s="254">
        <f t="shared" si="391"/>
        <v>3.4198327481809042E-3</v>
      </c>
      <c r="AI179" s="218">
        <f>S179</f>
        <v>2.5371188362283163E-3</v>
      </c>
      <c r="AK179" s="255">
        <f>AI179/$AI$180</f>
        <v>5.5179144405912879E-3</v>
      </c>
      <c r="AL179" s="255">
        <f t="shared" ref="AL179:AO179" si="435">AK179</f>
        <v>5.5179144405912879E-3</v>
      </c>
      <c r="AM179" s="255">
        <f>AK179</f>
        <v>5.5179144405912879E-3</v>
      </c>
      <c r="AN179" s="255">
        <f>AL179</f>
        <v>5.5179144405912879E-3</v>
      </c>
      <c r="AO179" s="255">
        <f t="shared" si="435"/>
        <v>5.5179144405912879E-3</v>
      </c>
      <c r="AP179" s="256"/>
      <c r="AQ179" s="255">
        <f t="shared" si="417"/>
        <v>5.5179144405912879E-3</v>
      </c>
      <c r="AR179" s="255">
        <f>AL179</f>
        <v>5.5179144405912879E-3</v>
      </c>
      <c r="AS179" s="255">
        <f>AN179</f>
        <v>5.5179144405912879E-3</v>
      </c>
      <c r="AT179" s="256"/>
      <c r="AU179" s="255">
        <f>AQ179</f>
        <v>5.5179144405912879E-3</v>
      </c>
      <c r="AV179" s="255">
        <f t="shared" si="408"/>
        <v>5.5179144405912879E-3</v>
      </c>
      <c r="AW179" s="255">
        <f t="shared" si="408"/>
        <v>5.5179144405912879E-3</v>
      </c>
    </row>
    <row r="180" spans="1:51">
      <c r="A180" t="s">
        <v>16</v>
      </c>
      <c r="J180"/>
      <c r="N180" s="31"/>
      <c r="AI180" s="218">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4">
        <f t="shared" ref="Y181:AB182" si="439">O181</f>
        <v>0.52503386937918861</v>
      </c>
      <c r="Z181" s="204">
        <f t="shared" si="439"/>
        <v>0.52941199864778943</v>
      </c>
      <c r="AA181" s="204">
        <f t="shared" si="439"/>
        <v>0.50611285619336011</v>
      </c>
      <c r="AB181" s="204">
        <f t="shared" si="439"/>
        <v>0.51449775506494722</v>
      </c>
      <c r="AC181" s="254">
        <f>SUM(AC172:AC174)</f>
        <v>0.43540386190893998</v>
      </c>
      <c r="AD181" s="254">
        <f>SUM(AD172:AD174)</f>
        <v>0.47601504703820313</v>
      </c>
      <c r="AE181" s="254">
        <f>SUM(AE172:AE174)</f>
        <v>0.52151608360911728</v>
      </c>
      <c r="AF181" s="254">
        <f>SUM(AF172:AF174)</f>
        <v>0.5122822512737617</v>
      </c>
      <c r="AG181" s="254">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4">
        <f t="shared" si="439"/>
        <v>0.47496613062081139</v>
      </c>
      <c r="Z182" s="204">
        <f t="shared" si="439"/>
        <v>0.47058800135221057</v>
      </c>
      <c r="AA182" s="204">
        <f t="shared" si="439"/>
        <v>0.49388714380663989</v>
      </c>
      <c r="AB182" s="204">
        <f t="shared" si="439"/>
        <v>0.48550224493505278</v>
      </c>
      <c r="AC182" s="254">
        <f>1-AC181</f>
        <v>0.56459613809106002</v>
      </c>
      <c r="AD182" s="254">
        <f>1-AD181</f>
        <v>0.52398495296179681</v>
      </c>
      <c r="AE182" s="254">
        <f>1-AE181</f>
        <v>0.47848391639088272</v>
      </c>
      <c r="AF182" s="254">
        <f>1-AF181</f>
        <v>0.4877177487262383</v>
      </c>
      <c r="AG182" s="254">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1.6">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1.6">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7">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7">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7">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7">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7">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7">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7">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7">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1"/>
    </row>
    <row r="2" spans="1:43" ht="1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 thickBot="1">
      <c r="A7" t="s">
        <v>16</v>
      </c>
      <c r="B7" s="9" t="s">
        <v>93</v>
      </c>
      <c r="C7" s="9"/>
      <c r="D7">
        <f>D32</f>
        <v>0</v>
      </c>
      <c r="E7">
        <f>E32</f>
        <v>2017</v>
      </c>
      <c r="F7">
        <f>F32</f>
        <v>2020</v>
      </c>
      <c r="G7">
        <f>G32</f>
        <v>2030</v>
      </c>
      <c r="H7">
        <f>H32</f>
        <v>2050</v>
      </c>
      <c r="U7" s="286" t="str">
        <f>$C$14</f>
        <v>No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8"/>
      <c r="AG28" s="289">
        <v>2017</v>
      </c>
      <c r="AH28" s="289">
        <v>2018</v>
      </c>
      <c r="AI28" s="289">
        <v>2019</v>
      </c>
      <c r="AJ28" s="289">
        <v>2025</v>
      </c>
      <c r="AK28" s="289">
        <v>2030</v>
      </c>
      <c r="AN28" s="3"/>
      <c r="AO28" s="3"/>
      <c r="AP28" s="3"/>
      <c r="AQ28" s="3"/>
    </row>
    <row r="29" spans="1:43">
      <c r="A29" t="s">
        <v>16</v>
      </c>
      <c r="B29" s="3" t="s">
        <v>367</v>
      </c>
      <c r="C29" s="3" t="s">
        <v>792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7">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1.6">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Savanha Jade</cp:lastModifiedBy>
  <dcterms:created xsi:type="dcterms:W3CDTF">2011-09-16T10:01:44Z</dcterms:created>
  <dcterms:modified xsi:type="dcterms:W3CDTF">2023-10-05T10:25:09Z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