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6AAC3C07-E7DB-44AC-A729-9E36C8B89251}" xr6:coauthVersionLast="47" xr6:coauthVersionMax="47" xr10:uidLastSave="{00000000-0000-0000-0000-000000000000}"/>
  <bookViews>
    <workbookView xWindow="-4110" yWindow="-18615" windowWidth="26610" windowHeight="13740" firstSheet="6" activeTab="14"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9" i="56" l="1"/>
  <c r="I39" i="56" s="1"/>
  <c r="S39" i="56" s="1"/>
  <c r="Q39" i="56"/>
  <c r="R39" i="56"/>
  <c r="T39" i="56"/>
  <c r="U39" i="56" s="1"/>
  <c r="V39" i="56" s="1"/>
  <c r="W39" i="56" s="1"/>
  <c r="X39" i="56" s="1"/>
  <c r="AA24" i="56"/>
  <c r="AB24" i="56"/>
  <c r="AC24" i="56"/>
  <c r="AD24" i="56"/>
  <c r="Z24" i="56"/>
  <c r="Q24" i="56"/>
  <c r="R24" i="56"/>
  <c r="S24" i="56"/>
  <c r="T24" i="56"/>
  <c r="P24" i="56"/>
  <c r="J23" i="35"/>
  <c r="J24" i="35"/>
  <c r="J25" i="35"/>
  <c r="J26" i="35"/>
  <c r="J22" i="35"/>
  <c r="R32" i="56"/>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L14" i="57" l="1" a="1"/>
  <c r="L14" i="57" s="1"/>
  <c r="L13" i="57" a="1"/>
  <c r="L13" i="57" s="1"/>
  <c r="K13" i="57" a="1"/>
  <c r="K13" i="57" s="1"/>
  <c r="K14" i="57" a="1"/>
  <c r="K14" i="57" s="1"/>
  <c r="AE15" i="57"/>
  <c r="AF15" i="57"/>
  <c r="U15" i="57"/>
  <c r="V15" i="57"/>
  <c r="F48" i="56"/>
  <c r="P48" i="56" s="1"/>
  <c r="F60" i="56"/>
  <c r="P60" i="56" s="1"/>
  <c r="K16" i="57" l="1"/>
  <c r="AE13" i="57"/>
  <c r="AE75" i="57" s="1"/>
  <c r="AF13" i="57"/>
  <c r="AE14" i="57"/>
  <c r="AF14" i="57"/>
  <c r="U13" i="57"/>
  <c r="V13" i="57"/>
  <c r="L16" i="57"/>
  <c r="U14" i="57"/>
  <c r="V14"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I28" i="44"/>
  <c r="AI29"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K7" i="44" l="1"/>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N173" i="56" l="1"/>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Q47" i="57" l="1"/>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G134" i="58" s="1"/>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T132" i="58" s="1"/>
  <c r="AS121" i="58"/>
  <c r="AR121" i="58"/>
  <c r="AQ121" i="58"/>
  <c r="AP121" i="58"/>
  <c r="AO121" i="58"/>
  <c r="AO132" i="58" s="1"/>
  <c r="AN121" i="58"/>
  <c r="AM121" i="58"/>
  <c r="AL121" i="58"/>
  <c r="AK121" i="58"/>
  <c r="AJ121" i="58"/>
  <c r="AI121" i="58"/>
  <c r="AH121" i="58"/>
  <c r="AH132" i="58" s="1"/>
  <c r="AG121" i="58"/>
  <c r="AF121" i="58"/>
  <c r="AE121" i="58"/>
  <c r="AD121" i="58"/>
  <c r="AC121" i="58"/>
  <c r="AC132" i="58" s="1"/>
  <c r="AB121" i="58"/>
  <c r="AB132" i="58" s="1"/>
  <c r="AA121" i="58"/>
  <c r="Z121" i="58"/>
  <c r="Y121" i="58"/>
  <c r="X121" i="58"/>
  <c r="W121" i="58"/>
  <c r="W132" i="58" s="1"/>
  <c r="V121" i="58"/>
  <c r="V132" i="58" s="1"/>
  <c r="U121" i="58"/>
  <c r="T121" i="58"/>
  <c r="S121" i="58"/>
  <c r="R121" i="58"/>
  <c r="Q121" i="58"/>
  <c r="Q132" i="58" s="1"/>
  <c r="P121" i="58"/>
  <c r="P132" i="58" s="1"/>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O130" i="58" l="1"/>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T131" i="58"/>
  <c r="AF131" i="58"/>
  <c r="AR131" i="58"/>
  <c r="U131" i="58"/>
  <c r="AG131" i="58"/>
  <c r="AS131" i="58"/>
  <c r="Q135" i="58"/>
  <c r="AC135" i="58"/>
  <c r="AO135" i="58"/>
  <c r="Y134" i="58"/>
  <c r="AK134" i="58"/>
  <c r="AW134" i="58"/>
  <c r="AH134" i="58"/>
  <c r="S134" i="58"/>
  <c r="AE134" i="58"/>
  <c r="AE145" i="58" s="1"/>
  <c r="T134" i="58"/>
  <c r="AF134" i="58"/>
  <c r="AR134" i="58"/>
  <c r="P135" i="58"/>
  <c r="AB135" i="58"/>
  <c r="AN135" i="58"/>
  <c r="V134" i="58"/>
  <c r="AT134" i="58"/>
  <c r="R135" i="58"/>
  <c r="AD135" i="58"/>
  <c r="AP135" i="58"/>
  <c r="AE129" i="58"/>
  <c r="W131" i="58"/>
  <c r="AI131" i="58"/>
  <c r="AI142" i="58" s="1"/>
  <c r="AU131" i="58"/>
  <c r="W134" i="58"/>
  <c r="W145" i="58" s="1"/>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N142" i="58" s="1"/>
  <c r="E146" i="58"/>
  <c r="M132" i="58"/>
  <c r="Y132" i="58"/>
  <c r="AK132" i="58"/>
  <c r="AW132" i="58"/>
  <c r="Y135" i="58"/>
  <c r="AK135" i="58"/>
  <c r="AW135" i="58"/>
  <c r="L131" i="58"/>
  <c r="AI135" i="58"/>
  <c r="N132" i="58"/>
  <c r="AL132" i="58"/>
  <c r="AX132" i="58"/>
  <c r="M131" i="58"/>
  <c r="AM135" i="58"/>
  <c r="O132" i="58"/>
  <c r="AM132" i="58"/>
  <c r="O135" i="58"/>
  <c r="AA135" i="58"/>
  <c r="E138" i="58"/>
  <c r="AU138" i="58" s="1"/>
  <c r="AK131" i="58"/>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AS140" i="58" s="1"/>
  <c r="P133" i="58"/>
  <c r="AB133" i="58"/>
  <c r="AN133" i="58"/>
  <c r="V129" i="58"/>
  <c r="AH129" i="58"/>
  <c r="AT129" i="58"/>
  <c r="Q133" i="58"/>
  <c r="AC133" i="58"/>
  <c r="AO133" i="58"/>
  <c r="M145" i="58"/>
  <c r="W129" i="58"/>
  <c r="AI129" i="58"/>
  <c r="AU129" i="58"/>
  <c r="R133" i="58"/>
  <c r="AD133" i="58"/>
  <c r="AP133" i="58"/>
  <c r="C81" i="58"/>
  <c r="C96" i="58"/>
  <c r="C155" i="58" s="1"/>
  <c r="L129" i="58"/>
  <c r="X129" i="58"/>
  <c r="AJ129" i="58"/>
  <c r="AV129" i="58"/>
  <c r="AE133" i="58"/>
  <c r="AQ133" i="58"/>
  <c r="AS133" i="58"/>
  <c r="AK129" i="58"/>
  <c r="T133" i="58"/>
  <c r="AF133" i="58"/>
  <c r="AR133" i="58"/>
  <c r="P145" i="58"/>
  <c r="AB145" i="58"/>
  <c r="AN145" i="58"/>
  <c r="E144"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Z140" i="58" s="1"/>
  <c r="AL129" i="58"/>
  <c r="AX129" i="58"/>
  <c r="AX140" i="58" s="1"/>
  <c r="O129" i="58"/>
  <c r="AA129" i="58"/>
  <c r="AM129" i="58"/>
  <c r="V133" i="58"/>
  <c r="AH133" i="58"/>
  <c r="AT133" i="58"/>
  <c r="R145" i="58"/>
  <c r="Z146" i="58"/>
  <c r="AL146" i="58"/>
  <c r="P138"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X142" i="58"/>
  <c r="Y142" i="58"/>
  <c r="D263" i="58"/>
  <c r="B191" i="58"/>
  <c r="L142" i="58"/>
  <c r="M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R139" i="58" l="1"/>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c r="N250" i="57" l="1"/>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K48"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J48" i="57" l="1"/>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O77" i="58" s="1" a="1"/>
  <c r="AO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88" i="58" l="1" a="1"/>
  <c r="AO88" i="58" s="1"/>
  <c r="AO87" i="58" a="1"/>
  <c r="AO87" i="58" s="1"/>
  <c r="AG199" i="57"/>
  <c r="AF199" i="57"/>
  <c r="AP77" i="58" a="1"/>
  <c r="AP77" i="58" s="1"/>
  <c r="AP87" i="58" a="1"/>
  <c r="AP87" i="58" s="1"/>
  <c r="AP88" i="58" a="1"/>
  <c r="AP88" i="58" s="1"/>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N251" i="57" l="1"/>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Z87" i="58" a="1"/>
  <c r="AZ87" i="58" s="1"/>
  <c r="BA87" i="58" s="1" a="1"/>
  <c r="BA87"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77" i="58" l="1" a="1"/>
  <c r="AZ77" i="58" s="1"/>
  <c r="BA77" i="58" s="1" a="1"/>
  <c r="BA77" i="58" s="1"/>
  <c r="BB7" i="58"/>
  <c r="BB6" i="58"/>
  <c r="BB67" i="58"/>
  <c r="BB104" i="58" s="1"/>
  <c r="BB5" i="58"/>
  <c r="BB8" i="58" s="1"/>
  <c r="BB76" i="58" s="1" a="1"/>
  <c r="BB76" i="58" s="1"/>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7" i="58" l="1" a="1"/>
  <c r="BB87"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D5" i="58" l="1"/>
  <c r="BD6" i="58"/>
  <c r="BD67" i="58"/>
  <c r="BD104" i="58" s="1"/>
  <c r="BD7" i="58"/>
  <c r="BD8" i="58" s="1"/>
  <c r="BC8" i="58"/>
  <c r="BC76" i="58" s="1" a="1"/>
  <c r="BC76" i="58" s="1"/>
  <c r="BD76" i="58" s="1" a="1"/>
  <c r="BD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C87" i="58" l="1"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8" i="58" s="1"/>
  <c r="BN76" i="58" s="1" a="1"/>
  <c r="BN76" i="58" s="1"/>
  <c r="BN12" i="58" a="1"/>
  <c r="BN12" i="58" s="1"/>
  <c r="BN11" i="58" s="1"/>
  <c r="BN3" i="58"/>
  <c r="BO4" i="58"/>
  <c r="BN22" i="58"/>
  <c r="BN25" i="58" s="1"/>
  <c r="BJ252" i="57"/>
  <c r="BK249" i="57"/>
  <c r="BK250" i="57"/>
  <c r="BJ259" i="57"/>
  <c r="BK251" i="57"/>
  <c r="BM77" i="58" l="1"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O88" i="58" a="1"/>
  <c r="BO88" i="58" s="1"/>
  <c r="BO87" i="58" a="1"/>
  <c r="BO87" i="58" s="1"/>
  <c r="BP6" i="58"/>
  <c r="BP67" i="58"/>
  <c r="BP104" i="58" s="1"/>
  <c r="BP7" i="58"/>
  <c r="BP5" i="58"/>
  <c r="BO77" i="58" a="1"/>
  <c r="BO77" i="58" s="1"/>
  <c r="BP22" i="58"/>
  <c r="BP25" i="58" s="1"/>
  <c r="BP3" i="58"/>
  <c r="BP12" i="58" a="1"/>
  <c r="BP12" i="58" s="1"/>
  <c r="BP11" i="58" s="1"/>
  <c r="BQ4" i="58"/>
  <c r="BM250" i="57"/>
  <c r="BM251" i="57"/>
  <c r="BL259" i="57"/>
  <c r="BM249" i="57"/>
  <c r="BL252" i="57"/>
  <c r="BP8" i="58" l="1"/>
  <c r="BP76" i="58" s="1" a="1"/>
  <c r="BP76" i="58" s="1"/>
  <c r="BQ7" i="58"/>
  <c r="BQ6" i="58"/>
  <c r="BQ67" i="58"/>
  <c r="BQ104" i="58" s="1"/>
  <c r="BQ5" i="58"/>
  <c r="BP88" i="58" a="1"/>
  <c r="BP88" i="58" s="1"/>
  <c r="BP87" i="58" a="1"/>
  <c r="BP87" i="58" s="1"/>
  <c r="BR4" i="58"/>
  <c r="BQ12" i="58" a="1"/>
  <c r="BQ12" i="58" s="1"/>
  <c r="BQ11" i="58" s="1"/>
  <c r="BQ3" i="58"/>
  <c r="BQ22" i="58"/>
  <c r="BQ25" i="58" s="1"/>
  <c r="BM252" i="57"/>
  <c r="BM259" i="57"/>
  <c r="BN251" i="57"/>
  <c r="BN249" i="57"/>
  <c r="BN250" i="57"/>
  <c r="BP77" i="58" l="1"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T62" i="55" s="1" a="1"/>
  <c r="T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K49" i="52" s="1"/>
  <c r="J15" i="52"/>
  <c r="I15" i="52"/>
  <c r="I49" i="52" s="1"/>
  <c r="H15" i="52"/>
  <c r="H49" i="52" s="1"/>
  <c r="G15" i="52"/>
  <c r="F15" i="52"/>
  <c r="E15" i="52"/>
  <c r="D15" i="52"/>
  <c r="S14" i="52"/>
  <c r="R14" i="52"/>
  <c r="Q14" i="52"/>
  <c r="P14" i="52"/>
  <c r="O14" i="52"/>
  <c r="O48" i="52" s="1"/>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K40" i="52" s="1"/>
  <c r="J6" i="52"/>
  <c r="I6" i="52"/>
  <c r="I40" i="52" s="1"/>
  <c r="H6" i="52"/>
  <c r="G6" i="52"/>
  <c r="F6" i="52"/>
  <c r="E6" i="52"/>
  <c r="D6" i="52"/>
  <c r="S5" i="52"/>
  <c r="R5" i="52"/>
  <c r="Q5" i="52"/>
  <c r="P5" i="52"/>
  <c r="O5" i="52"/>
  <c r="O39" i="52" s="1"/>
  <c r="N5" i="52"/>
  <c r="M5" i="52"/>
  <c r="M39" i="52" s="1"/>
  <c r="L5" i="52"/>
  <c r="K5" i="52"/>
  <c r="J5" i="52"/>
  <c r="I5" i="52"/>
  <c r="H5" i="52"/>
  <c r="G5" i="52"/>
  <c r="F5" i="52"/>
  <c r="E5" i="52"/>
  <c r="D5" i="52"/>
  <c r="S4" i="52"/>
  <c r="R4" i="52"/>
  <c r="Q4" i="52"/>
  <c r="Q38" i="52" s="1"/>
  <c r="P4" i="52"/>
  <c r="O4" i="52"/>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8" i="52"/>
  <c r="H38" i="52" l="1"/>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T5" i="29" l="1"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D24" i="58" s="1"/>
  <c r="AC31" i="58"/>
  <c r="AC34" i="58" s="1"/>
  <c r="AC35" i="58" s="1"/>
  <c r="AC36" i="58" s="1"/>
  <c r="AC41" i="58" s="1"/>
  <c r="U28" i="44"/>
  <c r="U29" i="44" s="1"/>
  <c r="P3" i="29"/>
  <c r="M7" i="47"/>
  <c r="M9" i="47"/>
  <c r="M5" i="47"/>
  <c r="M8" i="47"/>
  <c r="N6" i="47"/>
  <c r="AE23" i="58" l="1"/>
  <c r="AE24" i="58" s="1"/>
  <c r="AD31" i="58"/>
  <c r="AD34" i="58" s="1"/>
  <c r="AC169" i="58"/>
  <c r="AC168" i="58"/>
  <c r="P33" i="29" a="1"/>
  <c r="P33" i="29" s="1"/>
  <c r="P5" i="29" a="1"/>
  <c r="P5" i="29" s="1"/>
  <c r="AD35" i="58"/>
  <c r="AI60" i="58"/>
  <c r="AD60" i="58"/>
  <c r="AE31" i="58"/>
  <c r="AE34" i="58" s="1"/>
  <c r="V28" i="44"/>
  <c r="V29" i="44" s="1"/>
  <c r="AF23" i="58"/>
  <c r="N7" i="47"/>
  <c r="N9" i="47"/>
  <c r="O6" i="47"/>
  <c r="N5" i="47"/>
  <c r="N8" i="47"/>
  <c r="H21" i="57" l="1"/>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B9" i="56"/>
  <c r="W5" i="47"/>
  <c r="X6" i="47"/>
  <c r="W8" i="47"/>
  <c r="W7" i="47"/>
  <c r="W9" i="47"/>
  <c r="J43" i="56" l="1"/>
  <c r="T7" i="56"/>
  <c r="J104" i="56"/>
  <c r="T8" i="56"/>
  <c r="AG7" i="56"/>
  <c r="U7" i="56"/>
  <c r="K104" i="56"/>
  <c r="L104" i="56" s="1"/>
  <c r="M104" i="56" s="1"/>
  <c r="N104" i="56" s="1"/>
  <c r="K43" i="56"/>
  <c r="V43" i="56"/>
  <c r="V76" i="56" s="1"/>
  <c r="V92" i="56" s="1"/>
  <c r="AD8" i="56"/>
  <c r="AF8" i="56"/>
  <c r="AD9" i="56"/>
  <c r="AF9" i="56"/>
  <c r="AE9" i="56"/>
  <c r="AG9" i="56"/>
  <c r="AE8" i="56"/>
  <c r="AG8" i="56"/>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G14" i="57"/>
  <c r="W14" i="57"/>
  <c r="AG15" i="57"/>
  <c r="W15" i="57"/>
  <c r="AD14" i="57"/>
  <c r="T14" i="57"/>
  <c r="W13" i="57"/>
  <c r="AG13"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Q34" i="55" l="1"/>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V150" i="57"/>
  <c r="V149" i="57"/>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U151" i="57"/>
  <c r="U149" i="57"/>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O43" i="58" a="1"/>
  <c r="O43" i="58" s="1"/>
  <c r="AA45" i="58" a="1"/>
  <c r="AA45" i="58" s="1"/>
  <c r="AD45" i="58" a="1"/>
  <c r="AD45" i="58" s="1"/>
  <c r="AP45" i="58" a="1"/>
  <c r="AP45" i="58" s="1"/>
  <c r="O44" i="58" a="1"/>
  <c r="O44" i="58" s="1"/>
  <c r="AE45" i="58" a="1"/>
  <c r="AE45" i="58" s="1"/>
  <c r="P45" i="58" a="1"/>
  <c r="P45" i="58" s="1"/>
  <c r="N45" i="58" a="1"/>
  <c r="N45" i="58" s="1"/>
  <c r="AJ46" i="58" a="1"/>
  <c r="AJ46" i="58" s="1"/>
  <c r="AM45" i="58" a="1"/>
  <c r="AM45" i="58" s="1"/>
  <c r="N43" i="58" a="1"/>
  <c r="N43" i="58" s="1"/>
  <c r="Q43" i="58" a="1"/>
  <c r="Q43" i="58" s="1"/>
  <c r="AD43" i="58" a="1"/>
  <c r="AD43" i="58" s="1"/>
  <c r="AA43" i="58" a="1"/>
  <c r="AA43" i="58" s="1"/>
  <c r="Q46" i="58" a="1"/>
  <c r="Q46" i="58" s="1"/>
  <c r="M46" i="58" a="1"/>
  <c r="M46" i="58" s="1"/>
  <c r="M52" i="58" s="1"/>
  <c r="AA46" i="58" a="1"/>
  <c r="AA46" i="58" s="1"/>
  <c r="R45" i="58" a="1"/>
  <c r="R45" i="58" s="1"/>
  <c r="AR45" i="58" a="1"/>
  <c r="AR45" i="58" s="1"/>
  <c r="AR44" i="58" a="1"/>
  <c r="AR44" i="58" s="1"/>
  <c r="Z43" i="58" a="1"/>
  <c r="Z43" i="58" s="1"/>
  <c r="L46" i="58" a="1"/>
  <c r="L46" i="58" s="1"/>
  <c r="AT46" i="58" a="1"/>
  <c r="AT46" i="58" s="1"/>
  <c r="AS45" i="58" a="1"/>
  <c r="AS45" i="58" s="1"/>
  <c r="AB45" i="58" a="1"/>
  <c r="AB45" i="58" s="1"/>
  <c r="AF43" i="58" a="1"/>
  <c r="AF43" i="58" s="1"/>
  <c r="AQ43" i="58" a="1"/>
  <c r="AQ43" i="58" s="1"/>
  <c r="P44" i="58" a="1"/>
  <c r="P44" i="58" s="1"/>
  <c r="O46" i="58" a="1"/>
  <c r="O46" i="58" s="1"/>
  <c r="AB43" i="58" a="1"/>
  <c r="AB43" i="58" s="1"/>
  <c r="AM43" i="58" a="1"/>
  <c r="AM43" i="58" s="1"/>
  <c r="T44" i="58" a="1"/>
  <c r="T44" i="58" s="1"/>
  <c r="AW43" i="58" a="1"/>
  <c r="AW43" i="58" s="1"/>
  <c r="AI46" i="58" a="1"/>
  <c r="AI46" i="58" s="1"/>
  <c r="AR43" i="58" a="1"/>
  <c r="AR43" i="58" s="1"/>
  <c r="R46" i="58" a="1"/>
  <c r="R46" i="58" s="1"/>
  <c r="AU45" i="58" a="1"/>
  <c r="AU45" i="58" s="1"/>
  <c r="AM46" i="58" a="1"/>
  <c r="AM46" i="58" s="1"/>
  <c r="S45" i="58" a="1"/>
  <c r="S45" i="58" s="1"/>
  <c r="M44" i="58" a="1"/>
  <c r="M44" i="58" s="1"/>
  <c r="M50" i="58" s="1"/>
  <c r="W44" i="58" a="1"/>
  <c r="W44" i="58" s="1"/>
  <c r="AN46" i="58" a="1"/>
  <c r="AN46" i="58" s="1"/>
  <c r="W46" i="58" a="1"/>
  <c r="W46" i="58" s="1"/>
  <c r="AC46" i="58" a="1"/>
  <c r="AC46" i="58" s="1"/>
  <c r="AJ44" i="58" a="1"/>
  <c r="AJ44" i="58" s="1"/>
  <c r="AG44" i="58" a="1"/>
  <c r="AG44" i="58" s="1"/>
  <c r="AS44" i="58" a="1"/>
  <c r="AS44" i="58" s="1"/>
  <c r="P43" i="58" a="1"/>
  <c r="P43" i="58" s="1"/>
  <c r="R44" i="58" a="1"/>
  <c r="R44" i="58" s="1"/>
  <c r="R43" i="58" a="1"/>
  <c r="R43" i="58" s="1"/>
  <c r="AH44" i="58" a="1"/>
  <c r="AH44" i="58" s="1"/>
  <c r="AM44" i="58" a="1"/>
  <c r="AM44" i="58" s="1"/>
  <c r="AL46" i="58" a="1"/>
  <c r="AL46" i="58" s="1"/>
  <c r="S44" i="58" a="1"/>
  <c r="S44" i="58" s="1"/>
  <c r="AH43" i="58" a="1"/>
  <c r="AH43" i="58" s="1"/>
  <c r="AG46" i="58" a="1"/>
  <c r="AG46" i="58" s="1"/>
  <c r="AW45" i="58" a="1"/>
  <c r="AW45" i="58" s="1"/>
  <c r="AV45" i="58" a="1"/>
  <c r="AV45" i="58" s="1"/>
  <c r="AP44" i="58" a="1"/>
  <c r="AP44" i="58" s="1"/>
  <c r="AO43" i="58" a="1"/>
  <c r="AO43" i="58" s="1"/>
  <c r="AU46" i="58" a="1"/>
  <c r="AU46" i="58" s="1"/>
  <c r="AP46" i="58" a="1"/>
  <c r="AP46" i="58" s="1"/>
  <c r="AN43" i="58" a="1"/>
  <c r="AN43" i="58" s="1"/>
  <c r="Z45" i="58" a="1"/>
  <c r="Z45" i="58" s="1"/>
  <c r="W45" i="58" a="1"/>
  <c r="W45" i="58" s="1"/>
  <c r="AI45" i="58" a="1"/>
  <c r="AI45" i="58" s="1"/>
  <c r="U44" i="58" a="1"/>
  <c r="U44" i="58" s="1"/>
  <c r="AU44" i="58" a="1"/>
  <c r="AU44" i="58" s="1"/>
  <c r="AU43" i="58" a="1"/>
  <c r="AU43" i="58" s="1"/>
  <c r="X45" i="58" a="1"/>
  <c r="X45" i="58" s="1"/>
  <c r="AC45" i="58" a="1"/>
  <c r="AC45" i="58" s="1"/>
  <c r="AV44" i="58" a="1"/>
  <c r="AV44" i="58" s="1"/>
  <c r="AE44" i="58" a="1"/>
  <c r="AE44" i="58" s="1"/>
  <c r="AK44" i="58" a="1"/>
  <c r="AK44" i="58" s="1"/>
  <c r="AI43" i="58" a="1"/>
  <c r="AI43" i="58" s="1"/>
  <c r="T45" i="58" a="1"/>
  <c r="T45" i="58" s="1"/>
  <c r="AF45" i="58" a="1"/>
  <c r="AF45" i="58" s="1"/>
  <c r="M43" i="58" a="1"/>
  <c r="M43" i="58" s="1"/>
  <c r="M49"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Q44" i="58" l="1"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N52"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53" i="58"/>
  <c r="M181" i="58"/>
  <c r="N49" i="58"/>
  <c r="M180" i="58"/>
  <c r="M193" i="58"/>
  <c r="M192" i="58"/>
  <c r="N50" i="58"/>
  <c r="M214" i="58"/>
  <c r="M215" i="58"/>
  <c r="M203" i="58"/>
  <c r="M204" i="58"/>
  <c r="N51" i="58"/>
  <c r="X137" i="56"/>
  <c r="S87" i="47" s="1"/>
  <c r="AH33" i="55"/>
  <c r="X127" i="47"/>
  <c r="V136" i="47"/>
  <c r="AF42" i="55"/>
  <c r="V134" i="47"/>
  <c r="AG43" i="55"/>
  <c r="W135" i="47"/>
  <c r="BD36" i="58" l="1"/>
  <c r="BD41" i="58" s="1"/>
  <c r="BD169" i="58"/>
  <c r="BD168" i="58"/>
  <c r="BF23" i="58"/>
  <c r="BE31" i="58"/>
  <c r="BE34" i="58" s="1"/>
  <c r="BE35" i="58" s="1"/>
  <c r="BE24" i="58"/>
  <c r="AI35" i="55"/>
  <c r="Y130" i="47"/>
  <c r="AI32" i="55"/>
  <c r="Y137" i="47"/>
  <c r="AH30" i="55"/>
  <c r="X138" i="47"/>
  <c r="N215" i="58"/>
  <c r="N214" i="58"/>
  <c r="O52" i="58"/>
  <c r="N192" i="58"/>
  <c r="O50" i="58"/>
  <c r="N193" i="58"/>
  <c r="M226" i="58"/>
  <c r="M264" i="58" s="1"/>
  <c r="M227" i="58"/>
  <c r="M265" i="58" s="1"/>
  <c r="N181" i="58"/>
  <c r="N180" i="58"/>
  <c r="O49" i="58"/>
  <c r="N53" i="58"/>
  <c r="O51" i="58"/>
  <c r="N204" i="58"/>
  <c r="N203" i="58"/>
  <c r="Y137" i="56"/>
  <c r="T87" i="47" s="1"/>
  <c r="Y127" i="47"/>
  <c r="AI33" i="55"/>
  <c r="W136" i="47"/>
  <c r="AG42" i="55"/>
  <c r="W134" i="47"/>
  <c r="X135" i="47"/>
  <c r="AH43" i="55"/>
  <c r="BE36" i="58" l="1"/>
  <c r="BE41" i="58" s="1"/>
  <c r="BE169" i="58"/>
  <c r="BE168" i="58"/>
  <c r="BF24" i="58"/>
  <c r="BG23" i="58"/>
  <c r="BF31" i="58"/>
  <c r="BF34" i="58" s="1"/>
  <c r="BF35" i="58" s="1"/>
  <c r="AJ35" i="55"/>
  <c r="Z130" i="47"/>
  <c r="AI30" i="55"/>
  <c r="Y138" i="47"/>
  <c r="AJ32" i="55"/>
  <c r="Z137" i="47"/>
  <c r="N226" i="58"/>
  <c r="N264" i="58" s="1"/>
  <c r="N227" i="58"/>
  <c r="N265" i="58" s="1"/>
  <c r="O180" i="58"/>
  <c r="O53" i="58"/>
  <c r="P49" i="58"/>
  <c r="O181" i="58"/>
  <c r="O193" i="58"/>
  <c r="O192" i="58"/>
  <c r="P50" i="58"/>
  <c r="O215" i="58"/>
  <c r="O214" i="58"/>
  <c r="P52" i="58"/>
  <c r="O203" i="58"/>
  <c r="P51" i="58"/>
  <c r="O204" i="58"/>
  <c r="Z137" i="56"/>
  <c r="U87" i="47" s="1"/>
  <c r="X136" i="47"/>
  <c r="X134" i="47"/>
  <c r="AH42" i="55"/>
  <c r="AI43" i="55"/>
  <c r="Y135" i="47"/>
  <c r="AJ33" i="55"/>
  <c r="Z127" i="47"/>
  <c r="BF36" i="58" l="1"/>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BL24" i="58" s="1"/>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K36" i="58" l="1"/>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BN24" i="58" s="1"/>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M36" i="58" l="1"/>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H46" i="58" a="1"/>
  <c r="BH46" i="58" s="1"/>
  <c r="BC46" i="58" a="1"/>
  <c r="BC46" i="58" s="1"/>
  <c r="BI46" i="58" a="1"/>
  <c r="BI46" i="58" s="1"/>
  <c r="BA46" i="58" a="1"/>
  <c r="BA46" i="58" s="1"/>
  <c r="BB46" i="58" a="1"/>
  <c r="BB46" i="58" s="1"/>
  <c r="BR46" i="58" a="1"/>
  <c r="BR46" i="58" s="1"/>
  <c r="AZ46" i="58" a="1"/>
  <c r="AZ46" i="58" s="1"/>
  <c r="BL46" i="58" a="1"/>
  <c r="BL46" i="58" s="1"/>
  <c r="AY46" i="58" a="1"/>
  <c r="AY46" i="58" s="1"/>
  <c r="BO46" i="58" a="1"/>
  <c r="BO46" i="58" s="1"/>
  <c r="BP46" i="58" a="1"/>
  <c r="BP46" i="58" s="1"/>
  <c r="BF46" i="58" a="1"/>
  <c r="BF46" i="58" s="1"/>
  <c r="BN46" i="58" a="1"/>
  <c r="BN46" i="58" s="1"/>
  <c r="BD46" i="58" a="1"/>
  <c r="BD46" i="58" s="1"/>
  <c r="BK46" i="58" a="1"/>
  <c r="BK46" i="58" s="1"/>
  <c r="BJ46" i="58" a="1"/>
  <c r="BJ46" i="58" s="1"/>
  <c r="BQ46" i="58" a="1"/>
  <c r="BQ46" i="58" s="1"/>
  <c r="BM46" i="58" a="1"/>
  <c r="BM46" i="58" s="1"/>
  <c r="AA227" i="58"/>
  <c r="AA265" i="58" s="1"/>
  <c r="Q125" i="47" s="1"/>
  <c r="AB193" i="58"/>
  <c r="AC50" i="58"/>
  <c r="AB192" i="58"/>
  <c r="AC49" i="58"/>
  <c r="AB181" i="58"/>
  <c r="AB53" i="58"/>
  <c r="AB180" i="58"/>
  <c r="AC51" i="58"/>
  <c r="AB203" i="58"/>
  <c r="AB204" i="58"/>
  <c r="AB214" i="58"/>
  <c r="AC52" i="58"/>
  <c r="AB215" i="58"/>
  <c r="AA226" i="58"/>
  <c r="AA264" i="58" s="1"/>
  <c r="Q119" i="47" s="1"/>
  <c r="BE46" i="58" l="1"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64" i="57" s="1"/>
  <c r="U127" i="57"/>
  <c r="U154" i="57" s="1"/>
  <c r="U166" i="57" s="1"/>
  <c r="V123" i="57"/>
  <c r="V121" i="57"/>
  <c r="V120" i="57"/>
  <c r="V119" i="57"/>
  <c r="V117" i="57"/>
  <c r="V116" i="57"/>
  <c r="V115" i="57"/>
  <c r="V125" i="57"/>
  <c r="V124" i="57"/>
  <c r="U128" i="57"/>
  <c r="U156" i="57" s="1"/>
  <c r="U168"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V127" i="57" l="1"/>
  <c r="V154" i="57" s="1"/>
  <c r="V166" i="57" s="1"/>
  <c r="U155" i="57"/>
  <c r="U167" i="57" s="1"/>
  <c r="U153" i="57"/>
  <c r="U165" i="57" s="1"/>
  <c r="V128" i="57"/>
  <c r="V156" i="57" s="1"/>
  <c r="V168" i="57" s="1"/>
  <c r="V129" i="57"/>
  <c r="L129" i="57"/>
  <c r="L127" i="57"/>
  <c r="L128" i="57"/>
  <c r="K115" i="57"/>
  <c r="K125" i="57"/>
  <c r="K124" i="57"/>
  <c r="K117" i="57"/>
  <c r="K123" i="57"/>
  <c r="K121" i="57"/>
  <c r="K120" i="57"/>
  <c r="K119" i="57"/>
  <c r="K116" i="57"/>
  <c r="W123" i="57"/>
  <c r="W124" i="57"/>
  <c r="W125" i="57"/>
  <c r="AB168" i="57"/>
  <c r="H168" i="57" s="1"/>
  <c r="U169" i="57" l="1"/>
  <c r="U178" i="57" s="1"/>
  <c r="V155" i="57"/>
  <c r="V167" i="57" s="1"/>
  <c r="V153" i="57"/>
  <c r="V165" i="57" s="1"/>
  <c r="V152" i="57"/>
  <c r="V164" i="57" s="1"/>
  <c r="K128" i="57"/>
  <c r="K129" i="57"/>
  <c r="K127" i="57"/>
  <c r="T85" i="57"/>
  <c r="W120" i="57"/>
  <c r="S119" i="57"/>
  <c r="R85" i="57"/>
  <c r="AB85" i="57" s="1"/>
  <c r="S85" i="57"/>
  <c r="S120" i="57"/>
  <c r="P85" i="57"/>
  <c r="Z85" i="57" s="1"/>
  <c r="U175" i="57" l="1"/>
  <c r="U172" i="57"/>
  <c r="U174" i="57"/>
  <c r="U173" i="57"/>
  <c r="U177" i="57"/>
  <c r="U176" i="57"/>
  <c r="U179" i="57"/>
  <c r="V169" i="57"/>
  <c r="V175" i="57" s="1"/>
  <c r="R121" i="57"/>
  <c r="AB121" i="57" s="1"/>
  <c r="P121" i="57"/>
  <c r="Z121" i="57" s="1"/>
  <c r="S121" i="57"/>
  <c r="T121" i="57"/>
  <c r="O85" i="57"/>
  <c r="Y85" i="57" s="1"/>
  <c r="T120" i="57"/>
  <c r="W85" i="57"/>
  <c r="W119" i="57"/>
  <c r="Q85" i="57"/>
  <c r="T119" i="57"/>
  <c r="S116" i="57"/>
  <c r="S128" i="57" s="1"/>
  <c r="S156" i="57" s="1"/>
  <c r="S115" i="57"/>
  <c r="S127" i="57" s="1"/>
  <c r="S154" i="57" s="1"/>
  <c r="S80" i="57"/>
  <c r="U181" i="57" l="1"/>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W80" i="57"/>
  <c r="T115" i="57"/>
  <c r="T127" i="57" s="1"/>
  <c r="T154" i="57" s="1"/>
  <c r="W115" i="57"/>
  <c r="W127" i="57" s="1"/>
  <c r="T116" i="57"/>
  <c r="T128" i="57" s="1"/>
  <c r="T156" i="57" s="1"/>
  <c r="T80" i="57"/>
  <c r="V181" i="57" l="1"/>
  <c r="V182" i="57" s="1"/>
  <c r="K156" i="57"/>
  <c r="K193" i="57" s="1"/>
  <c r="L156" i="57"/>
  <c r="L193" i="57" s="1"/>
  <c r="K154" i="57"/>
  <c r="K191" i="57" s="1"/>
  <c r="L154" i="57"/>
  <c r="L191" i="57" s="1"/>
  <c r="T117" i="57"/>
  <c r="T129" i="57" s="1"/>
  <c r="T153" i="57" s="1"/>
  <c r="W117" i="57"/>
  <c r="W129" i="57" s="1"/>
  <c r="W155" i="57" s="1"/>
  <c r="S152" i="57"/>
  <c r="S155" i="57"/>
  <c r="S165" i="57"/>
  <c r="T166" i="57"/>
  <c r="T168" i="57"/>
  <c r="W168" i="57"/>
  <c r="K168" i="57" l="1"/>
  <c r="L168" i="57"/>
  <c r="K166" i="57"/>
  <c r="L166" i="57"/>
  <c r="K153" i="57"/>
  <c r="K190" i="57" s="1"/>
  <c r="L153" i="57"/>
  <c r="L190" i="57" s="1"/>
  <c r="S164" i="57"/>
  <c r="T152" i="57"/>
  <c r="T155" i="57"/>
  <c r="S167" i="57"/>
  <c r="T165" i="57"/>
  <c r="W167" i="57"/>
  <c r="K155" i="57" l="1"/>
  <c r="K192" i="57" s="1"/>
  <c r="L155" i="57"/>
  <c r="L192" i="57" s="1"/>
  <c r="K165" i="57"/>
  <c r="L165" i="57"/>
  <c r="K152" i="57"/>
  <c r="K189" i="57" s="1"/>
  <c r="L152" i="57"/>
  <c r="L189" i="57" s="1"/>
  <c r="T167" i="57"/>
  <c r="T164" i="57"/>
  <c r="K167" i="57" l="1"/>
  <c r="L167" i="57"/>
  <c r="K164" i="57"/>
  <c r="L164" i="57"/>
  <c r="W153" i="57" l="1"/>
  <c r="W152" i="57"/>
  <c r="W154" i="57"/>
  <c r="W166" i="57" l="1"/>
  <c r="W165" i="57"/>
  <c r="W164" i="57"/>
  <c r="AC138" i="57" l="1"/>
  <c r="AE138" i="57" l="1"/>
  <c r="AE137" i="57" s="1"/>
  <c r="AF138" i="57"/>
  <c r="AF137" i="57" s="1"/>
  <c r="AC137" i="57"/>
  <c r="AD138" i="57"/>
  <c r="AG138" i="57" l="1"/>
  <c r="AG137" i="57" s="1"/>
  <c r="M137" i="57" s="1"/>
  <c r="AD137" i="57"/>
  <c r="T150" i="57" l="1"/>
  <c r="W150" i="57"/>
  <c r="T151" i="57"/>
  <c r="W151" i="57"/>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51" i="57"/>
  <c r="K188" i="57" s="1"/>
  <c r="L151" i="57"/>
  <c r="L188" i="57" s="1"/>
  <c r="K132" i="57"/>
  <c r="L132" i="57"/>
  <c r="K150" i="57"/>
  <c r="K187" i="57" s="1"/>
  <c r="L150" i="57"/>
  <c r="L187" i="57" s="1"/>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O132" i="57"/>
  <c r="P132" i="57"/>
  <c r="L169" i="57" l="1"/>
  <c r="L174" i="57" s="1"/>
  <c r="K149" i="57"/>
  <c r="K186" i="57" s="1"/>
  <c r="AV200" i="57" s="1" a="1"/>
  <c r="AV200" i="57" s="1"/>
  <c r="L149" i="57"/>
  <c r="AD161" i="57" a="1"/>
  <c r="AD161" i="57" s="1"/>
  <c r="J161" i="57" s="1"/>
  <c r="K161" i="57"/>
  <c r="AD150" i="57"/>
  <c r="S169" i="57"/>
  <c r="S173" i="57" s="1"/>
  <c r="I161" i="57"/>
  <c r="AG161" i="57" a="1"/>
  <c r="AG161" i="57" s="1"/>
  <c r="AG183" i="57" s="1"/>
  <c r="AB132" i="57"/>
  <c r="H132" i="57" s="1"/>
  <c r="Z132" i="57"/>
  <c r="F132" i="57" s="1"/>
  <c r="Y132" i="57"/>
  <c r="I149" i="57"/>
  <c r="I186" i="57" s="1"/>
  <c r="M150" i="57"/>
  <c r="M187" i="57" s="1"/>
  <c r="F150" i="57"/>
  <c r="F187" i="57" s="1"/>
  <c r="J150" i="57"/>
  <c r="J187" i="57" s="1"/>
  <c r="G149" i="57"/>
  <c r="M151" i="57"/>
  <c r="M188" i="57" s="1"/>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49" i="57" s="1"/>
  <c r="M186" i="57" s="1"/>
  <c r="I112" i="57"/>
  <c r="T177" i="57"/>
  <c r="T176" i="57"/>
  <c r="T178" i="57"/>
  <c r="T172" i="57"/>
  <c r="T175" i="57"/>
  <c r="G112" i="57"/>
  <c r="T179" i="57"/>
  <c r="G186" i="57"/>
  <c r="J151" i="57"/>
  <c r="J188" i="57" s="1"/>
  <c r="E151" i="57"/>
  <c r="E188" i="57" s="1"/>
  <c r="T173" i="57"/>
  <c r="E150" i="57"/>
  <c r="E187" i="57" s="1"/>
  <c r="J149" i="57"/>
  <c r="J186" i="57" s="1"/>
  <c r="Z149" i="57"/>
  <c r="F149" i="57" s="1"/>
  <c r="Z183" i="57"/>
  <c r="Z151" i="57"/>
  <c r="Y149" i="57"/>
  <c r="E149" i="57" s="1"/>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S168" i="57"/>
  <c r="AG168" i="57" s="1" a="1"/>
  <c r="AG168" i="57" s="1"/>
  <c r="M168" i="57" s="1"/>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4" i="57" l="1"/>
  <c r="AE164" i="57" a="1"/>
  <c r="AE164" i="57" s="1"/>
  <c r="AE152" i="57" s="1"/>
  <c r="AF164" i="57" a="1"/>
  <c r="AF164" i="57" s="1"/>
  <c r="AE167" i="57" a="1"/>
  <c r="AE167" i="57" s="1"/>
  <c r="AE155" i="57" s="1"/>
  <c r="AF167" i="57" a="1"/>
  <c r="AF167" i="57" s="1"/>
  <c r="AF156" i="57"/>
  <c r="AS167" i="57"/>
  <c r="AO167" i="57"/>
  <c r="AG167" i="57" s="1" a="1"/>
  <c r="AG167" i="57" s="1"/>
  <c r="AG155" i="57" s="1"/>
  <c r="M155" i="57" s="1"/>
  <c r="M192" i="57" s="1"/>
  <c r="AO176" i="57"/>
  <c r="AO165" i="57" s="1"/>
  <c r="AG165" i="57" s="1" a="1"/>
  <c r="AG165" i="57" s="1"/>
  <c r="AD155" i="57"/>
  <c r="J155" i="57" s="1"/>
  <c r="J192" i="57" s="1"/>
  <c r="AG156" i="57"/>
  <c r="M156" i="57" s="1"/>
  <c r="M193" i="57" s="1"/>
  <c r="M167" i="57"/>
  <c r="AN165" i="57"/>
  <c r="AS165" i="57"/>
  <c r="J164" i="57"/>
  <c r="AC176" i="57"/>
  <c r="AC179" i="57"/>
  <c r="AC172" i="57"/>
  <c r="AC174" i="57"/>
  <c r="AC173" i="57"/>
  <c r="I179" i="57"/>
  <c r="AC178" i="57"/>
  <c r="AC177" i="57"/>
  <c r="I174" i="57"/>
  <c r="I173" i="57"/>
  <c r="I177" i="57"/>
  <c r="I172" i="57"/>
  <c r="I176" i="57"/>
  <c r="I175" i="57"/>
  <c r="AG154" i="57"/>
  <c r="M154" i="57" s="1"/>
  <c r="M191" i="57" s="1"/>
  <c r="J165" i="57"/>
  <c r="AD169" i="57"/>
  <c r="AD176" i="57" s="1"/>
  <c r="AD153" i="57"/>
  <c r="J153" i="57" s="1"/>
  <c r="J190" i="57" s="1"/>
  <c r="M164" i="57"/>
  <c r="AG152" i="57"/>
  <c r="M152" i="57" s="1"/>
  <c r="M189" i="57" s="1"/>
  <c r="AE165" i="57" l="1" a="1"/>
  <c r="AE165" i="57" s="1"/>
  <c r="AE169" i="57" s="1"/>
  <c r="AE174" i="57" s="1"/>
  <c r="AF165" i="57" a="1"/>
  <c r="AF165" i="57" s="1"/>
  <c r="AF169" i="57" s="1"/>
  <c r="AF155" i="57"/>
  <c r="AF152" i="57"/>
  <c r="AC181" i="57"/>
  <c r="AC182" i="57" s="1"/>
  <c r="I181" i="57"/>
  <c r="I182" i="57" s="1"/>
  <c r="M165" i="57"/>
  <c r="M169" i="57" s="1"/>
  <c r="M174" i="57" s="1"/>
  <c r="AG153" i="57"/>
  <c r="M153" i="57" s="1"/>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41" i="58" s="1"/>
  <c r="N256" i="58" s="1"/>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BA74" i="58" l="1"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H221" i="58" s="1"/>
  <c r="AQ259" i="58" s="1"/>
  <c r="AG120" i="47" s="1"/>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2" i="58" l="1"/>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Q155" i="58"/>
  <c r="BQ237" i="58" s="1"/>
  <c r="BQ100" i="58" a="1"/>
  <c r="BQ100" i="58" s="1"/>
  <c r="BP159" i="58"/>
  <c r="BP241" i="58" s="1"/>
  <c r="BR97" i="58" a="1"/>
  <c r="BR97" i="58" s="1"/>
  <c r="BR156" i="58" s="1"/>
  <c r="BR238" i="58" s="1"/>
  <c r="AR253" i="58" s="1"/>
  <c r="AH117" i="47" s="1"/>
  <c r="AJ117" i="47" s="1"/>
  <c r="BQ156" i="58"/>
  <c r="BQ238" i="58" s="1"/>
  <c r="BR237" i="58"/>
  <c r="AR252" i="58" s="1"/>
  <c r="AH115" i="47" s="1"/>
  <c r="AJ115" i="47"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N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J56" i="29"/>
  <c r="G108" i="47" s="1"/>
  <c r="M41" i="29"/>
  <c r="K41" i="29"/>
  <c r="J22" i="29"/>
  <c r="K22" i="29" s="1"/>
  <c r="J28" i="29"/>
  <c r="J54" i="29" s="1"/>
  <c r="G85" i="47" s="1"/>
  <c r="M38" i="29"/>
  <c r="J52" i="29"/>
  <c r="G83" i="47" s="1"/>
  <c r="J21" i="29"/>
  <c r="K21" i="29" s="1"/>
  <c r="J27" i="29"/>
  <c r="J53" i="29" s="1"/>
  <c r="G84" i="47" s="1"/>
  <c r="N38" i="29" l="1"/>
  <c r="L22" i="29"/>
  <c r="M22" i="29" s="1"/>
  <c r="K28" i="29"/>
  <c r="N41" i="29"/>
  <c r="J23" i="29"/>
  <c r="K23" i="29" s="1"/>
  <c r="J29" i="29"/>
  <c r="J55" i="29" s="1"/>
  <c r="G86" i="47" s="1"/>
  <c r="L21" i="29"/>
  <c r="M21" i="29" s="1"/>
  <c r="K27" i="29"/>
  <c r="N21" i="29" l="1"/>
  <c r="M27" i="29"/>
  <c r="L23" i="29"/>
  <c r="K29" i="29"/>
  <c r="P41" i="29"/>
  <c r="O38" i="29"/>
  <c r="P38" i="29" s="1"/>
  <c r="N22" i="29"/>
  <c r="M28" i="29"/>
  <c r="Q38" i="29" l="1"/>
  <c r="M23" i="29"/>
  <c r="L29" i="29"/>
  <c r="O22" i="29"/>
  <c r="O28" i="29" s="1"/>
  <c r="P22" i="29"/>
  <c r="N28" i="29"/>
  <c r="O21" i="29"/>
  <c r="O27" i="29" s="1"/>
  <c r="P21" i="29"/>
  <c r="N27" i="29"/>
  <c r="Q41" i="29"/>
  <c r="N23" i="29" l="1"/>
  <c r="M29" i="29"/>
  <c r="R38" i="29"/>
  <c r="AM52" i="29" s="1" a="1"/>
  <c r="AM52" i="29" s="1"/>
  <c r="R41" i="29"/>
  <c r="AM56" i="29" s="1" a="1"/>
  <c r="AM56" i="29" s="1"/>
  <c r="Q22" i="29"/>
  <c r="P28" i="29"/>
  <c r="Q21" i="29"/>
  <c r="P27" i="29"/>
  <c r="R22" i="29" l="1"/>
  <c r="Q28" i="29"/>
  <c r="AN52" i="29" a="1"/>
  <c r="AN52" i="29" s="1"/>
  <c r="O23" i="29"/>
  <c r="O29" i="29" s="1"/>
  <c r="P23" i="29"/>
  <c r="N29" i="29"/>
  <c r="R21" i="29"/>
  <c r="Q27" i="29"/>
  <c r="AN56" i="29" a="1"/>
  <c r="AN56" i="29" s="1"/>
  <c r="R27" i="29" l="1"/>
  <c r="S21" i="29"/>
  <c r="T21" i="29" s="1"/>
  <c r="R28" i="29"/>
  <c r="AM54" i="29" s="1" a="1"/>
  <c r="AM54" i="29" s="1"/>
  <c r="S22" i="29"/>
  <c r="T22" i="29" s="1"/>
  <c r="AO56" i="29" a="1"/>
  <c r="AO56" i="29" s="1"/>
  <c r="AN54" i="29" a="1"/>
  <c r="AN54" i="29" s="1"/>
  <c r="Q23" i="29"/>
  <c r="P29" i="29"/>
  <c r="AN53" i="29" a="1"/>
  <c r="AN53" i="29" s="1"/>
  <c r="AO52" i="29" a="1"/>
  <c r="AO52" i="29" s="1"/>
  <c r="AM53" i="29" l="1" a="1"/>
  <c r="AM53" i="29" s="1"/>
  <c r="AO53" i="29" a="1"/>
  <c r="AO53" i="29" s="1"/>
  <c r="R23" i="29"/>
  <c r="Q29" i="29"/>
  <c r="AO54" i="29" a="1"/>
  <c r="AO54" i="29" s="1"/>
  <c r="K186" i="56"/>
  <c r="R29" i="29" l="1"/>
  <c r="AM55" i="29" s="1" a="1"/>
  <c r="AM55" i="29" s="1"/>
  <c r="S23" i="29"/>
  <c r="T23" i="29" s="1"/>
  <c r="K187" i="56"/>
  <c r="AN55" i="29" a="1"/>
  <c r="AN55" i="29" s="1"/>
  <c r="AO55" i="29" l="1" a="1"/>
  <c r="AO55" i="29" s="1"/>
  <c r="N188" i="56" l="1"/>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AB53" i="56"/>
  <c r="AB80" i="56" s="1"/>
  <c r="R80" i="56"/>
  <c r="R96" i="56" s="1"/>
  <c r="AB96"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R81" i="56"/>
  <c r="R97" i="56" s="1"/>
  <c r="AB97" i="56" s="1"/>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T56" i="56" l="1"/>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T89"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W185" i="56" l="1"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H116" i="56" a="1"/>
  <c r="AH116"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N145" i="56" l="1"/>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54" i="57"/>
  <c r="E191" i="57" s="1"/>
  <c r="Q205" i="57" s="1"/>
  <c r="O166" i="57"/>
  <c r="E90" i="57"/>
  <c r="E125" i="57" s="1"/>
  <c r="E129" i="57" s="1"/>
  <c r="E124" i="57"/>
  <c r="E128" i="57" s="1"/>
  <c r="O89" i="57"/>
  <c r="Y89" i="57" s="1"/>
  <c r="O124" i="57" l="1"/>
  <c r="O128" i="57" s="1"/>
  <c r="O156" i="57" s="1"/>
  <c r="E166" i="57"/>
  <c r="Y166" i="57"/>
  <c r="O90" i="57"/>
  <c r="Y128" i="57" l="1"/>
  <c r="Y124" i="57"/>
  <c r="E156" i="57"/>
  <c r="E193" i="57" s="1"/>
  <c r="Q207" i="57" s="1"/>
  <c r="Y156" i="57"/>
  <c r="O168" i="57"/>
  <c r="O125" i="57"/>
  <c r="Y90" i="57"/>
  <c r="Y125" i="57" l="1"/>
  <c r="Y129" i="57" s="1"/>
  <c r="O129" i="57"/>
  <c r="E168" i="57"/>
  <c r="Y168" i="57"/>
  <c r="O152" i="57" l="1"/>
  <c r="O153" i="57"/>
  <c r="O155" i="57"/>
  <c r="Y153" i="57" l="1"/>
  <c r="O165" i="57"/>
  <c r="E153" i="57"/>
  <c r="E190" i="57" s="1"/>
  <c r="Q204" i="57" s="1"/>
  <c r="Y155" i="57"/>
  <c r="E155" i="57"/>
  <c r="E192" i="57" s="1"/>
  <c r="Q206" i="57" s="1"/>
  <c r="O167" i="57"/>
  <c r="O164" i="57"/>
  <c r="E152" i="57"/>
  <c r="E189" i="57" s="1"/>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E224" i="57" a="1"/>
  <c r="AE224" i="57" s="1"/>
  <c r="AF224" i="57" a="1"/>
  <c r="AF224" i="57" s="1"/>
  <c r="U103" i="47"/>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G222" i="57" l="1"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K52" i="29" a="1"/>
  <c r="K52" i="29" s="1"/>
  <c r="H83" i="47" s="1"/>
  <c r="L52" i="29" a="1"/>
  <c r="L52" i="29" s="1"/>
  <c r="I83" i="47" s="1"/>
  <c r="K55" i="29" a="1"/>
  <c r="K55" i="29" s="1"/>
  <c r="H86" i="47" s="1"/>
  <c r="L55" i="29" a="1"/>
  <c r="L55" i="29" s="1"/>
  <c r="I86" i="47" s="1"/>
  <c r="M55" i="29" a="1"/>
  <c r="M55" i="29" s="1"/>
  <c r="J86" i="47" s="1"/>
  <c r="N55" i="29" a="1"/>
  <c r="N55" i="29" s="1"/>
  <c r="W55" i="29" a="1"/>
  <c r="W55" i="29" s="1"/>
  <c r="T86" i="47" s="1"/>
  <c r="AG55" i="29" a="1"/>
  <c r="AG55" i="29" s="1"/>
  <c r="AD86" i="47" s="1"/>
  <c r="K53" i="29" a="1"/>
  <c r="K53" i="29" s="1"/>
  <c r="H84" i="47" s="1"/>
  <c r="L53" i="29" a="1"/>
  <c r="L53" i="29" s="1"/>
  <c r="I84" i="47" s="1"/>
  <c r="M53" i="29" a="1"/>
  <c r="M53" i="29" s="1"/>
  <c r="J84" i="47" s="1"/>
  <c r="N53" i="29" a="1"/>
  <c r="N53" i="29"/>
  <c r="W53" i="29" a="1"/>
  <c r="W53" i="29" s="1"/>
  <c r="T84" i="47" s="1"/>
  <c r="AG53" i="29" a="1"/>
  <c r="AG53" i="29" s="1"/>
  <c r="K54" i="29" a="1"/>
  <c r="K54" i="29" s="1"/>
  <c r="H85" i="47" s="1"/>
  <c r="L54" i="29" a="1"/>
  <c r="L54" i="29" s="1"/>
  <c r="I85" i="47" s="1"/>
  <c r="M54" i="29" a="1"/>
  <c r="M54" i="29" s="1"/>
  <c r="J85" i="47" s="1"/>
  <c r="N54" i="29" a="1"/>
  <c r="N54" i="29" s="1"/>
  <c r="W54" i="29" a="1"/>
  <c r="W54" i="29" s="1"/>
  <c r="T85" i="47" s="1"/>
  <c r="AG54" i="29" a="1"/>
  <c r="AG54" i="29" s="1"/>
  <c r="AD85" i="47" s="1"/>
  <c r="K56" i="29" a="1"/>
  <c r="K56" i="29" s="1"/>
  <c r="H108" i="47" s="1"/>
  <c r="L56" i="29" a="1"/>
  <c r="L56" i="29" s="1"/>
  <c r="I108" i="47" s="1"/>
  <c r="M56" i="29" a="1"/>
  <c r="M56" i="29"/>
  <c r="J108" i="47" s="1"/>
  <c r="N56" i="29" a="1"/>
  <c r="N56" i="29" s="1"/>
  <c r="W56" i="29" a="1"/>
  <c r="W56" i="29" s="1"/>
  <c r="T108" i="47" s="1"/>
  <c r="AG56" i="29" a="1"/>
  <c r="AG56" i="29" s="1"/>
  <c r="AD108" i="47" s="1"/>
  <c r="M52" i="29" a="1"/>
  <c r="M52" i="29" s="1"/>
  <c r="J83" i="47" s="1"/>
  <c r="N52" i="29" a="1"/>
  <c r="N52" i="29" s="1"/>
  <c r="W52" i="29" a="1"/>
  <c r="W52" i="29" s="1"/>
  <c r="T83" i="47" s="1"/>
  <c r="AG52" i="29" a="1"/>
  <c r="AG52" i="29" s="1"/>
  <c r="AD83" i="47" s="1"/>
  <c r="O54" i="29" l="1" a="1"/>
  <c r="O54" i="29" s="1"/>
  <c r="L85" i="47" s="1"/>
  <c r="K85" i="47"/>
  <c r="O55" i="29" a="1"/>
  <c r="O55" i="29" s="1"/>
  <c r="L86" i="47" s="1"/>
  <c r="K86" i="47"/>
  <c r="AH53" i="29" a="1"/>
  <c r="AH53" i="29" s="1"/>
  <c r="AE84" i="47" s="1"/>
  <c r="AD84" i="47"/>
  <c r="O53" i="29" a="1"/>
  <c r="O53" i="29" s="1"/>
  <c r="L84" i="47" s="1"/>
  <c r="K84" i="47"/>
  <c r="O56" i="29" a="1"/>
  <c r="O56" i="29" s="1"/>
  <c r="L108" i="47" s="1"/>
  <c r="K108" i="47"/>
  <c r="O52" i="29" a="1"/>
  <c r="O52" i="29" s="1"/>
  <c r="L83" i="47" s="1"/>
  <c r="K83" i="47"/>
  <c r="AH56" i="29" a="1"/>
  <c r="AH56" i="29" s="1"/>
  <c r="X56" i="29" a="1"/>
  <c r="X56" i="29" s="1"/>
  <c r="U108" i="47" s="1"/>
  <c r="X53" i="29" a="1"/>
  <c r="X53" i="29" s="1"/>
  <c r="U84" i="47" s="1"/>
  <c r="AH55" i="29" a="1"/>
  <c r="AH55" i="29" s="1"/>
  <c r="AE86" i="47" s="1"/>
  <c r="X55" i="29" a="1"/>
  <c r="X55" i="29" s="1"/>
  <c r="U86" i="47" s="1"/>
  <c r="P55" i="29" a="1"/>
  <c r="P55" i="29" s="1"/>
  <c r="M86" i="47" s="1"/>
  <c r="X52" i="29" a="1"/>
  <c r="X52" i="29" s="1"/>
  <c r="U83" i="47" s="1"/>
  <c r="AI53" i="29" a="1"/>
  <c r="AI53" i="29" s="1"/>
  <c r="AF84" i="47" s="1"/>
  <c r="AH52" i="29" a="1"/>
  <c r="AH52" i="29" s="1"/>
  <c r="AE83" i="47" s="1"/>
  <c r="AH54" i="29" a="1"/>
  <c r="AH54" i="29" s="1"/>
  <c r="AE85" i="47" s="1"/>
  <c r="X54" i="29" a="1"/>
  <c r="X54" i="29" s="1"/>
  <c r="U85" i="47" s="1"/>
  <c r="P54" i="29" a="1"/>
  <c r="P54" i="29" s="1"/>
  <c r="M85" i="47" s="1"/>
  <c r="P53" i="29" l="1" a="1"/>
  <c r="P53" i="29" s="1"/>
  <c r="M84" i="47" s="1"/>
  <c r="P56" i="29" a="1"/>
  <c r="P56" i="29" s="1"/>
  <c r="M108" i="47" s="1"/>
  <c r="P52" i="29" a="1"/>
  <c r="P52" i="29" s="1"/>
  <c r="M83" i="47" s="1"/>
  <c r="Y53" i="29" a="1"/>
  <c r="Y53" i="29" s="1"/>
  <c r="V84" i="47" s="1"/>
  <c r="AI56" i="29" a="1"/>
  <c r="AI56" i="29" s="1"/>
  <c r="AF108" i="47" s="1"/>
  <c r="AE108" i="47"/>
  <c r="Y56" i="29" a="1"/>
  <c r="Y56" i="29" s="1"/>
  <c r="V108" i="47" s="1"/>
  <c r="AI54" i="29" a="1"/>
  <c r="AI54" i="29" s="1"/>
  <c r="AF85" i="47" s="1"/>
  <c r="AJ56" i="29" a="1"/>
  <c r="AJ56" i="29" s="1"/>
  <c r="AG108" i="47" s="1"/>
  <c r="Q52" i="29" a="1"/>
  <c r="Q52" i="29" s="1"/>
  <c r="N83" i="47" s="1"/>
  <c r="AI52" i="29" a="1"/>
  <c r="AI52" i="29" s="1"/>
  <c r="AF83" i="47" s="1"/>
  <c r="Q53" i="29" a="1"/>
  <c r="Q53" i="29" s="1"/>
  <c r="N84" i="47" s="1"/>
  <c r="AI55" i="29" a="1"/>
  <c r="AI55" i="29" s="1"/>
  <c r="AF86" i="47" s="1"/>
  <c r="Q54" i="29" a="1"/>
  <c r="Q54" i="29" s="1"/>
  <c r="N85" i="47" s="1"/>
  <c r="Z53" i="29" a="1"/>
  <c r="Z53" i="29" s="1"/>
  <c r="W84" i="47" s="1"/>
  <c r="AJ53" i="29" a="1"/>
  <c r="AJ53" i="29" s="1"/>
  <c r="AG84" i="47" s="1"/>
  <c r="Q56" i="29" a="1"/>
  <c r="Q56" i="29" s="1"/>
  <c r="N108" i="47" s="1"/>
  <c r="Y52" i="29" a="1"/>
  <c r="Y52" i="29" s="1"/>
  <c r="V83" i="47" s="1"/>
  <c r="Y55" i="29" a="1"/>
  <c r="Y55" i="29" s="1"/>
  <c r="V86" i="47" s="1"/>
  <c r="Y54" i="29" a="1"/>
  <c r="Y54" i="29" s="1"/>
  <c r="V85" i="47" s="1"/>
  <c r="Q55" i="29" a="1"/>
  <c r="Q55" i="29" s="1"/>
  <c r="N86" i="47" s="1"/>
  <c r="Z56" i="29" l="1" a="1"/>
  <c r="Z56" i="29" s="1"/>
  <c r="W108" i="47" s="1"/>
  <c r="AJ55" i="29" a="1"/>
  <c r="AJ55" i="29" s="1"/>
  <c r="AG86" i="47" s="1"/>
  <c r="Z52" i="29" a="1"/>
  <c r="Z52" i="29" s="1"/>
  <c r="W83" i="47" s="1"/>
  <c r="R53" i="29" a="1"/>
  <c r="R53" i="29" s="1"/>
  <c r="O84" i="47" s="1"/>
  <c r="Z55" i="29" a="1"/>
  <c r="Z55" i="29" s="1"/>
  <c r="W86" i="47" s="1"/>
  <c r="AJ54" i="29" a="1"/>
  <c r="AJ54" i="29" s="1"/>
  <c r="AG85" i="47" s="1"/>
  <c r="R56" i="29" a="1"/>
  <c r="R56" i="29" s="1"/>
  <c r="O108" i="47" s="1"/>
  <c r="R55" i="29" a="1"/>
  <c r="R55" i="29" s="1"/>
  <c r="O86" i="47" s="1"/>
  <c r="R52" i="29" a="1"/>
  <c r="R52" i="29" s="1"/>
  <c r="O83" i="47" s="1"/>
  <c r="AJ52" i="29" a="1"/>
  <c r="AJ52" i="29" s="1"/>
  <c r="AG83" i="47" s="1"/>
  <c r="AK53" i="29" a="1"/>
  <c r="AK53" i="29" s="1"/>
  <c r="AH84" i="47" s="1"/>
  <c r="AJ84" i="47" s="1"/>
  <c r="Z54" i="29" a="1"/>
  <c r="Z54" i="29" s="1"/>
  <c r="W85" i="47" s="1"/>
  <c r="AA53" i="29" a="1"/>
  <c r="AA53" i="29" s="1"/>
  <c r="X84" i="47" s="1"/>
  <c r="AK56" i="29" a="1"/>
  <c r="AK56" i="29" s="1"/>
  <c r="AH108" i="47" s="1"/>
  <c r="AJ108" i="47" s="1"/>
  <c r="AA56" i="29" a="1"/>
  <c r="AA56" i="29" s="1"/>
  <c r="X108" i="47" s="1"/>
  <c r="R54" i="29" a="1"/>
  <c r="R54" i="29" s="1"/>
  <c r="O85" i="47" s="1"/>
  <c r="AB53" i="29" l="1" a="1"/>
  <c r="AB53" i="29" s="1"/>
  <c r="Y84" i="47" s="1"/>
  <c r="AA54" i="29" a="1"/>
  <c r="AA54" i="29" s="1"/>
  <c r="X85" i="47" s="1"/>
  <c r="AK54" i="29" a="1"/>
  <c r="AK54" i="29" s="1"/>
  <c r="AH85" i="47" s="1"/>
  <c r="AJ85" i="47" s="1"/>
  <c r="AA55" i="29" a="1"/>
  <c r="AA55" i="29" s="1"/>
  <c r="X86" i="47" s="1"/>
  <c r="AK52" i="29" a="1"/>
  <c r="AK52" i="29" s="1"/>
  <c r="AH83" i="47" s="1"/>
  <c r="AJ83" i="47" s="1"/>
  <c r="S56" i="29" a="1"/>
  <c r="S56" i="29" s="1"/>
  <c r="P108" i="47" s="1"/>
  <c r="S54" i="29" a="1"/>
  <c r="S54" i="29" s="1"/>
  <c r="P85" i="47" s="1"/>
  <c r="S53" i="29" a="1"/>
  <c r="S53" i="29" s="1"/>
  <c r="P84" i="47" s="1"/>
  <c r="AB56" i="29" a="1"/>
  <c r="AB56" i="29" s="1"/>
  <c r="Y108" i="47" s="1"/>
  <c r="S52" i="29" a="1"/>
  <c r="S52" i="29" s="1"/>
  <c r="P83" i="47" s="1"/>
  <c r="AL53" i="29" a="1"/>
  <c r="AL53" i="29" s="1"/>
  <c r="AA52" i="29" a="1"/>
  <c r="AA52" i="29" s="1"/>
  <c r="X83" i="47" s="1"/>
  <c r="AL56" i="29" a="1"/>
  <c r="AL56" i="29" s="1"/>
  <c r="S55" i="29" a="1"/>
  <c r="S55" i="29" s="1"/>
  <c r="P86" i="47" s="1"/>
  <c r="AK55" i="29" a="1"/>
  <c r="AK55" i="29" s="1"/>
  <c r="AH86" i="47" s="1"/>
  <c r="AJ86" i="47" s="1"/>
  <c r="T54" i="29" l="1" a="1"/>
  <c r="T54" i="29" s="1"/>
  <c r="Q85" i="47" s="1"/>
  <c r="T56" i="29" a="1"/>
  <c r="T56" i="29" s="1"/>
  <c r="Q108" i="47" s="1"/>
  <c r="AL52" i="29" a="1"/>
  <c r="AL52" i="29" s="1"/>
  <c r="AC53" i="29" a="1"/>
  <c r="AC53" i="29" s="1"/>
  <c r="Z84" i="47" s="1"/>
  <c r="AB55" i="29" a="1"/>
  <c r="AB55" i="29" s="1"/>
  <c r="Y86" i="47" s="1"/>
  <c r="AL55" i="29" a="1"/>
  <c r="AL55" i="29" s="1"/>
  <c r="AC56" i="29" a="1"/>
  <c r="AC56" i="29" s="1"/>
  <c r="Z108" i="47" s="1"/>
  <c r="AL54" i="29" a="1"/>
  <c r="AL54" i="29" s="1"/>
  <c r="AB52" i="29" a="1"/>
  <c r="AB52" i="29" s="1"/>
  <c r="Y83" i="47" s="1"/>
  <c r="T55" i="29" a="1"/>
  <c r="T55" i="29" s="1"/>
  <c r="Q86" i="47" s="1"/>
  <c r="T52" i="29" a="1"/>
  <c r="T52" i="29" s="1"/>
  <c r="Q83" i="47" s="1"/>
  <c r="T53" i="29" a="1"/>
  <c r="T53" i="29" s="1"/>
  <c r="Q84" i="47" s="1"/>
  <c r="AB54" i="29" a="1"/>
  <c r="AB54" i="29" s="1"/>
  <c r="Y85" i="47" s="1"/>
  <c r="U55" i="29" l="1" a="1"/>
  <c r="U55" i="29" s="1"/>
  <c r="R86" i="47" s="1"/>
  <c r="U52" i="29" a="1"/>
  <c r="U52" i="29" s="1"/>
  <c r="R83" i="47" s="1"/>
  <c r="AC55" i="29" a="1"/>
  <c r="AC55" i="29" s="1"/>
  <c r="Z86" i="47" s="1"/>
  <c r="AC52" i="29" a="1"/>
  <c r="AC52" i="29" s="1"/>
  <c r="Z83" i="47" s="1"/>
  <c r="AD53" i="29" a="1"/>
  <c r="AD53" i="29" s="1"/>
  <c r="AA84" i="47" s="1"/>
  <c r="AC54" i="29" a="1"/>
  <c r="AC54" i="29" s="1"/>
  <c r="Z85" i="47" s="1"/>
  <c r="AD56" i="29" a="1"/>
  <c r="AD56" i="29" s="1"/>
  <c r="AA108" i="47" s="1"/>
  <c r="U56" i="29" a="1"/>
  <c r="U56" i="29" s="1"/>
  <c r="R108" i="47" s="1"/>
  <c r="U54" i="29" a="1"/>
  <c r="U54" i="29" s="1"/>
  <c r="R85" i="47" s="1"/>
  <c r="U53" i="29" a="1"/>
  <c r="U53" i="29" s="1"/>
  <c r="R84" i="47" s="1"/>
  <c r="AD55" i="29" l="1" a="1"/>
  <c r="AD55" i="29" s="1"/>
  <c r="AA86" i="47" s="1"/>
  <c r="AD52" i="29" a="1"/>
  <c r="AD52" i="29" s="1"/>
  <c r="AA83" i="47" s="1"/>
  <c r="AE56" i="29" a="1"/>
  <c r="AE56" i="29" s="1"/>
  <c r="AB108" i="47" s="1"/>
  <c r="AD54" i="29" a="1"/>
  <c r="AD54" i="29" s="1"/>
  <c r="AA85" i="47" s="1"/>
  <c r="V52" i="29" a="1"/>
  <c r="V52" i="29" s="1"/>
  <c r="S83" i="47" s="1"/>
  <c r="V54" i="29" a="1"/>
  <c r="V54" i="29" s="1"/>
  <c r="S85" i="47" s="1"/>
  <c r="V53" i="29" a="1"/>
  <c r="V53" i="29" s="1"/>
  <c r="S84" i="47" s="1"/>
  <c r="V56" i="29" a="1"/>
  <c r="V56" i="29" s="1"/>
  <c r="S108" i="47" s="1"/>
  <c r="AE53" i="29" a="1"/>
  <c r="AE53" i="29" s="1"/>
  <c r="AB84" i="47" s="1"/>
  <c r="V55" i="29" a="1"/>
  <c r="V55" i="29" s="1"/>
  <c r="S86" i="47" s="1"/>
  <c r="AE54" i="29" l="1" a="1"/>
  <c r="AE54" i="29" s="1"/>
  <c r="AB85" i="47" s="1"/>
  <c r="AF56" i="29" a="1"/>
  <c r="AF56" i="29" s="1"/>
  <c r="AC108" i="47" s="1"/>
  <c r="AF53" i="29" a="1"/>
  <c r="AF53" i="29" s="1"/>
  <c r="AC84" i="47" s="1"/>
  <c r="AE52" i="29" a="1"/>
  <c r="AE52" i="29" s="1"/>
  <c r="AB83" i="47" s="1"/>
  <c r="AE55" i="29" a="1"/>
  <c r="AE55" i="29" s="1"/>
  <c r="AB86" i="47" s="1"/>
  <c r="AF55" i="29" l="1" a="1"/>
  <c r="AF55" i="29" s="1"/>
  <c r="AC86" i="47" s="1"/>
  <c r="AF52" i="29" a="1"/>
  <c r="AF52" i="29" s="1"/>
  <c r="AC83" i="47" s="1"/>
  <c r="AF54" i="29" a="1"/>
  <c r="AF54" i="29" s="1"/>
  <c r="AC85"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<sst xmlns="http://schemas.openxmlformats.org/spreadsheetml/2006/main" count="4605" uniqueCount="800">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</sst>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4.4240772343619568E-2</c:v>
                </c:pt>
                <c:pt idx="7">
                  <c:v>8.5233440955760117E-2</c:v>
                </c:pt>
                <c:pt idx="8">
                  <c:v>0.11096421137942057</c:v>
                </c:pt>
                <c:pt idx="9">
                  <c:v>0.19560836177839702</c:v>
                </c:pt>
                <c:pt idx="10">
                  <c:v>0.24390897811181003</c:v>
                </c:pt>
                <c:pt idx="11">
                  <c:v>0.27202258578835886</c:v>
                </c:pt>
                <c:pt idx="12">
                  <c:v>0.30967810276629809</c:v>
                </c:pt>
                <c:pt idx="13">
                  <c:v>0.3485842274751102</c:v>
                </c:pt>
                <c:pt idx="14">
                  <c:v>0.39116537761986192</c:v>
                </c:pt>
                <c:pt idx="15">
                  <c:v>0.43627320924681917</c:v>
                </c:pt>
                <c:pt idx="16">
                  <c:v>0.48395774945586473</c:v>
                </c:pt>
                <c:pt idx="17">
                  <c:v>0.53677395293513919</c:v>
                </c:pt>
                <c:pt idx="18">
                  <c:v>0.59505185140092265</c:v>
                </c:pt>
                <c:pt idx="19">
                  <c:v>0.65705012720037204</c:v>
                </c:pt>
                <c:pt idx="20">
                  <c:v>0.72040445846409018</c:v>
                </c:pt>
                <c:pt idx="21">
                  <c:v>0.78541255181752356</c:v>
                </c:pt>
                <c:pt idx="22">
                  <c:v>0.85534691469909285</c:v>
                </c:pt>
                <c:pt idx="23">
                  <c:v>0.92706011506518526</c:v>
                </c:pt>
                <c:pt idx="24">
                  <c:v>1.0006136222651258</c:v>
                </c:pt>
                <c:pt idx="25">
                  <c:v>1.0762410140668208</c:v>
                </c:pt>
                <c:pt idx="26">
                  <c:v>1.1531716091418036</c:v>
                </c:pt>
                <c:pt idx="27">
                  <c:v>1.2298472638829137</c:v>
                </c:pt>
                <c:pt idx="28">
                  <c:v>1.3057064095476041</c:v>
                </c:pt>
                <c:pt idx="29">
                  <c:v>1.6844022359090647</c:v>
                </c:pt>
                <c:pt idx="30">
                  <c:v>2.0874473569366785</c:v>
                </c:pt>
                <c:pt idx="31">
                  <c:v>2.8012987532561162</c:v>
                </c:pt>
                <c:pt idx="32">
                  <c:v>3.2138348469985143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0.12308744286494512</c:v>
                </c:pt>
                <c:pt idx="7">
                  <c:v>0.23713795528567072</c:v>
                </c:pt>
                <c:pt idx="8">
                  <c:v>0.30872655029920448</c:v>
                </c:pt>
                <c:pt idx="9">
                  <c:v>0.54422497119393853</c:v>
                </c:pt>
                <c:pt idx="10">
                  <c:v>0.67860778230546359</c:v>
                </c:pt>
                <c:pt idx="11">
                  <c:v>0.75682594838397133</c:v>
                </c:pt>
                <c:pt idx="12">
                  <c:v>0.86159177974361567</c:v>
                </c:pt>
                <c:pt idx="13">
                  <c:v>0.96983707358697679</c:v>
                </c:pt>
                <c:pt idx="14">
                  <c:v>1.0883070868330649</c:v>
                </c:pt>
                <c:pt idx="15">
                  <c:v>1.2138068770496659</c:v>
                </c:pt>
                <c:pt idx="16">
                  <c:v>1.3464756305003172</c:v>
                </c:pt>
                <c:pt idx="17">
                  <c:v>1.4934217863586496</c:v>
                </c:pt>
                <c:pt idx="18">
                  <c:v>1.6555635645803564</c:v>
                </c:pt>
                <c:pt idx="19">
                  <c:v>1.8280562410399348</c:v>
                </c:pt>
                <c:pt idx="20">
                  <c:v>2.0043217584929627</c:v>
                </c:pt>
                <c:pt idx="21">
                  <c:v>2.185188401467693</c:v>
                </c:pt>
                <c:pt idx="22">
                  <c:v>2.3797609968243592</c:v>
                </c:pt>
                <c:pt idx="23">
                  <c:v>2.579282704631904</c:v>
                </c:pt>
                <c:pt idx="24">
                  <c:v>2.7839245459783903</c:v>
                </c:pt>
                <c:pt idx="25">
                  <c:v>2.9943363849741997</c:v>
                </c:pt>
                <c:pt idx="26">
                  <c:v>3.2083740186825502</c:v>
                </c:pt>
                <c:pt idx="27">
                  <c:v>3.4217023529795845</c:v>
                </c:pt>
                <c:pt idx="28">
                  <c:v>3.6327589815859502</c:v>
                </c:pt>
                <c:pt idx="29">
                  <c:v>4.6863730669915356</c:v>
                </c:pt>
                <c:pt idx="30">
                  <c:v>5.8077321816371921</c:v>
                </c:pt>
                <c:pt idx="31">
                  <c:v>7.7938218971618403</c:v>
                </c:pt>
                <c:pt idx="32">
                  <c:v>8.9415869604353855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9.659057554929279E-2</c:v>
                </c:pt>
                <c:pt idx="7">
                  <c:v>0.1860895884461399</c:v>
                </c:pt>
                <c:pt idx="8">
                  <c:v>0.24226740345452824</c:v>
                </c:pt>
                <c:pt idx="9">
                  <c:v>0.42707039786014378</c:v>
                </c:pt>
                <c:pt idx="10">
                  <c:v>0.53252480301369165</c:v>
                </c:pt>
                <c:pt idx="11">
                  <c:v>0.59390505029222951</c:v>
                </c:pt>
                <c:pt idx="12">
                  <c:v>0.67611808285990971</c:v>
                </c:pt>
                <c:pt idx="13">
                  <c:v>0.7610615587293742</c:v>
                </c:pt>
                <c:pt idx="14">
                  <c:v>0.8540286924875079</c:v>
                </c:pt>
                <c:pt idx="15">
                  <c:v>0.95251231263743408</c:v>
                </c:pt>
                <c:pt idx="16">
                  <c:v>1.0566216430040265</c:v>
                </c:pt>
                <c:pt idx="17">
                  <c:v>1.1719348986761426</c:v>
                </c:pt>
                <c:pt idx="18">
                  <c:v>1.299172635641761</c:v>
                </c:pt>
                <c:pt idx="19">
                  <c:v>1.4345330469840432</c:v>
                </c:pt>
                <c:pt idx="20">
                  <c:v>1.5728541249429284</c:v>
                </c:pt>
                <c:pt idx="21">
                  <c:v>1.7147858503567561</c:v>
                </c:pt>
                <c:pt idx="22">
                  <c:v>1.8674730663243606</c:v>
                </c:pt>
                <c:pt idx="23">
                  <c:v>2.0240440060005893</c:v>
                </c:pt>
                <c:pt idx="24">
                  <c:v>2.184632874995232</c:v>
                </c:pt>
                <c:pt idx="25">
                  <c:v>2.3497496420507482</c:v>
                </c:pt>
                <c:pt idx="26">
                  <c:v>2.5177116838959299</c:v>
                </c:pt>
                <c:pt idx="27">
                  <c:v>2.6851171162545451</c:v>
                </c:pt>
                <c:pt idx="28">
                  <c:v>2.8507398699334106</c:v>
                </c:pt>
                <c:pt idx="29">
                  <c:v>3.6775438764788317</c:v>
                </c:pt>
                <c:pt idx="30">
                  <c:v>4.5575095314637437</c:v>
                </c:pt>
                <c:pt idx="31">
                  <c:v>6.1160564006642542</c:v>
                </c:pt>
                <c:pt idx="32">
                  <c:v>7.0167436314372953</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0.27721728301412524</c:v>
                </c:pt>
                <c:pt idx="7">
                  <c:v>0.53408161006276722</c:v>
                </c:pt>
                <c:pt idx="8">
                  <c:v>0.69531329497335159</c:v>
                </c:pt>
                <c:pt idx="9">
                  <c:v>1.2257023490882113</c:v>
                </c:pt>
                <c:pt idx="10">
                  <c:v>1.5283590369927007</c:v>
                </c:pt>
                <c:pt idx="11">
                  <c:v>1.7045218280779229</c:v>
                </c:pt>
                <c:pt idx="12">
                  <c:v>1.9404752157366729</c:v>
                </c:pt>
                <c:pt idx="13">
                  <c:v>2.184265041570062</c:v>
                </c:pt>
                <c:pt idx="14">
                  <c:v>2.4510829591927639</c:v>
                </c:pt>
                <c:pt idx="15">
                  <c:v>2.7337333258988314</c:v>
                </c:pt>
                <c:pt idx="16">
                  <c:v>3.0325296167017393</c:v>
                </c:pt>
                <c:pt idx="17">
                  <c:v>3.363481443535234</c:v>
                </c:pt>
                <c:pt idx="18">
                  <c:v>3.728656819475241</c:v>
                </c:pt>
                <c:pt idx="19">
                  <c:v>4.1171444669148425</c:v>
                </c:pt>
                <c:pt idx="20">
                  <c:v>4.5141292989989896</c:v>
                </c:pt>
                <c:pt idx="21">
                  <c:v>4.9214767764208318</c:v>
                </c:pt>
                <c:pt idx="22">
                  <c:v>5.3596927713128943</c:v>
                </c:pt>
                <c:pt idx="23">
                  <c:v>5.8090551469813398</c:v>
                </c:pt>
                <c:pt idx="24">
                  <c:v>6.269949076765279</c:v>
                </c:pt>
                <c:pt idx="25">
                  <c:v>6.7438381832635335</c:v>
                </c:pt>
                <c:pt idx="26">
                  <c:v>7.2258932970780707</c:v>
                </c:pt>
                <c:pt idx="27">
                  <c:v>7.706350928232542</c:v>
                </c:pt>
                <c:pt idx="28">
                  <c:v>8.1816922285516593</c:v>
                </c:pt>
                <c:pt idx="29">
                  <c:v>10.554639682030135</c:v>
                </c:pt>
                <c:pt idx="30">
                  <c:v>13.080162349572088</c:v>
                </c:pt>
                <c:pt idx="31">
                  <c:v>17.553229479288557</c:v>
                </c:pt>
                <c:pt idx="32">
                  <c:v>20.138223569452116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6.9569582927509241</c:v>
                </c:pt>
                <c:pt idx="2">
                  <c:v>6.0628051975207526</c:v>
                </c:pt>
                <c:pt idx="3">
                  <c:v>5.1383948129081354</c:v>
                </c:pt>
                <c:pt idx="4">
                  <c:v>4.1920231416170504</c:v>
                </c:pt>
                <c:pt idx="5">
                  <c:v>3.2163463029575503</c:v>
                </c:pt>
                <c:pt idx="6">
                  <c:v>3.1952430330138797</c:v>
                </c:pt>
                <c:pt idx="7">
                  <c:v>3.1733277371373392</c:v>
                </c:pt>
                <c:pt idx="8">
                  <c:v>3.1475969667136785</c:v>
                </c:pt>
                <c:pt idx="9">
                  <c:v>3.1365945412838472</c:v>
                </c:pt>
                <c:pt idx="10">
                  <c:v>3.1165062323376245</c:v>
                </c:pt>
                <c:pt idx="11">
                  <c:v>3.0913711712271867</c:v>
                </c:pt>
                <c:pt idx="12">
                  <c:v>3.0686215874420961</c:v>
                </c:pt>
                <c:pt idx="13">
                  <c:v>3.0461846555897236</c:v>
                </c:pt>
                <c:pt idx="14">
                  <c:v>3.0246664800963359</c:v>
                </c:pt>
                <c:pt idx="15">
                  <c:v>3.0037799749734995</c:v>
                </c:pt>
                <c:pt idx="16">
                  <c:v>2.9835376469961856</c:v>
                </c:pt>
                <c:pt idx="17">
                  <c:v>2.9645782348364285</c:v>
                </c:pt>
                <c:pt idx="18">
                  <c:v>2.9469842464232991</c:v>
                </c:pt>
                <c:pt idx="19">
                  <c:v>2.93047691364611</c:v>
                </c:pt>
                <c:pt idx="20">
                  <c:v>2.9143120191174732</c:v>
                </c:pt>
                <c:pt idx="21">
                  <c:v>2.8985647412781588</c:v>
                </c:pt>
                <c:pt idx="22">
                  <c:v>2.8840614708954435</c:v>
                </c:pt>
                <c:pt idx="23">
                  <c:v>2.8700074018977104</c:v>
                </c:pt>
                <c:pt idx="24">
                  <c:v>2.8564180568479172</c:v>
                </c:pt>
                <c:pt idx="25">
                  <c:v>2.8433524200308913</c:v>
                </c:pt>
                <c:pt idx="26">
                  <c:v>2.8306158749495434</c:v>
                </c:pt>
                <c:pt idx="27">
                  <c:v>2.8178149509960062</c:v>
                </c:pt>
                <c:pt idx="28">
                  <c:v>2.8048078378817562</c:v>
                </c:pt>
                <c:pt idx="29">
                  <c:v>2.7415724198585587</c:v>
                </c:pt>
                <c:pt idx="30">
                  <c:v>2.6846112995745273</c:v>
                </c:pt>
                <c:pt idx="31">
                  <c:v>2.5469210612390478</c:v>
                </c:pt>
                <c:pt idx="32">
                  <c:v>2.3315882485433743</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9.7093058544330706</c:v>
                </c:pt>
                <c:pt idx="2">
                  <c:v>9.5472996446607326</c:v>
                </c:pt>
                <c:pt idx="3">
                  <c:v>9.3654141937030779</c:v>
                </c:pt>
                <c:pt idx="4">
                  <c:v>9.1737538310427791</c:v>
                </c:pt>
                <c:pt idx="5">
                  <c:v>8.9485743766917007</c:v>
                </c:pt>
                <c:pt idx="6">
                  <c:v>8.8898604936410202</c:v>
                </c:pt>
                <c:pt idx="7">
                  <c:v>8.8288873779792834</c:v>
                </c:pt>
                <c:pt idx="8">
                  <c:v>8.7572987829657496</c:v>
                </c:pt>
                <c:pt idx="9">
                  <c:v>8.7266876444225154</c:v>
                </c:pt>
                <c:pt idx="10">
                  <c:v>8.6707976034334795</c:v>
                </c:pt>
                <c:pt idx="11">
                  <c:v>8.6008664011861917</c:v>
                </c:pt>
                <c:pt idx="12">
                  <c:v>8.5375721152591844</c:v>
                </c:pt>
                <c:pt idx="13">
                  <c:v>8.4751476949531064</c:v>
                </c:pt>
                <c:pt idx="14">
                  <c:v>8.4152794544977123</c:v>
                </c:pt>
                <c:pt idx="15">
                  <c:v>8.3571686582849445</c:v>
                </c:pt>
                <c:pt idx="16">
                  <c:v>8.3008501028806911</c:v>
                </c:pt>
                <c:pt idx="17">
                  <c:v>8.2481008980783574</c:v>
                </c:pt>
                <c:pt idx="18">
                  <c:v>8.1991505988668667</c:v>
                </c:pt>
                <c:pt idx="19">
                  <c:v>8.1532236117816623</c:v>
                </c:pt>
                <c:pt idx="20">
                  <c:v>8.1082493623210645</c:v>
                </c:pt>
                <c:pt idx="21">
                  <c:v>8.0644370132447367</c:v>
                </c:pt>
                <c:pt idx="22">
                  <c:v>8.0240857632547549</c:v>
                </c:pt>
                <c:pt idx="23">
                  <c:v>7.9849842891362091</c:v>
                </c:pt>
                <c:pt idx="24">
                  <c:v>7.9471757780325447</c:v>
                </c:pt>
                <c:pt idx="25">
                  <c:v>7.9108243370423477</c:v>
                </c:pt>
                <c:pt idx="26">
                  <c:v>7.8753885007775395</c:v>
                </c:pt>
                <c:pt idx="27">
                  <c:v>7.8397735484997728</c:v>
                </c:pt>
                <c:pt idx="28">
                  <c:v>7.8035849331688052</c:v>
                </c:pt>
                <c:pt idx="29">
                  <c:v>7.6276502581925971</c:v>
                </c:pt>
                <c:pt idx="30">
                  <c:v>7.4691720430288155</c:v>
                </c:pt>
                <c:pt idx="31">
                  <c:v>7.0860878777582847</c:v>
                </c:pt>
                <c:pt idx="32">
                  <c:v>6.4869851976838238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9.1678442614977111</c:v>
                </c:pt>
                <c:pt idx="2">
                  <c:v>8.6673404802106742</c:v>
                </c:pt>
                <c:pt idx="3">
                  <c:v>8.1409135851774916</c:v>
                </c:pt>
                <c:pt idx="4">
                  <c:v>7.5985760862331366</c:v>
                </c:pt>
                <c:pt idx="5">
                  <c:v>7.0222268760485296</c:v>
                </c:pt>
                <c:pt idx="6">
                  <c:v>6.9761522511753675</c:v>
                </c:pt>
                <c:pt idx="7">
                  <c:v>6.9283047356390943</c:v>
                </c:pt>
                <c:pt idx="8">
                  <c:v>6.8721269206307056</c:v>
                </c:pt>
                <c:pt idx="9">
                  <c:v>6.8481054004716242</c:v>
                </c:pt>
                <c:pt idx="10">
                  <c:v>6.8042467329995251</c:v>
                </c:pt>
                <c:pt idx="11">
                  <c:v>6.7493695260586755</c:v>
                </c:pt>
                <c:pt idx="12">
                  <c:v>6.6997005154401092</c:v>
                </c:pt>
                <c:pt idx="13">
                  <c:v>6.6507141156469887</c:v>
                </c:pt>
                <c:pt idx="14">
                  <c:v>6.6037336303260386</c:v>
                </c:pt>
                <c:pt idx="15">
                  <c:v>6.5581322666030326</c:v>
                </c:pt>
                <c:pt idx="16">
                  <c:v>6.5139373304341976</c:v>
                </c:pt>
                <c:pt idx="17">
                  <c:v>6.4725433755917408</c:v>
                </c:pt>
                <c:pt idx="18">
                  <c:v>6.4341305410726601</c:v>
                </c:pt>
                <c:pt idx="19">
                  <c:v>6.3980901943683071</c:v>
                </c:pt>
                <c:pt idx="20">
                  <c:v>6.362797490748954</c:v>
                </c:pt>
                <c:pt idx="21">
                  <c:v>6.3284165667899401</c:v>
                </c:pt>
                <c:pt idx="22">
                  <c:v>6.2967516757990527</c:v>
                </c:pt>
                <c:pt idx="23">
                  <c:v>6.2660675231184229</c:v>
                </c:pt>
                <c:pt idx="24">
                  <c:v>6.2363979990535539</c:v>
                </c:pt>
                <c:pt idx="25">
                  <c:v>6.2078718835899158</c:v>
                </c:pt>
                <c:pt idx="26">
                  <c:v>6.1800642718610428</c:v>
                </c:pt>
                <c:pt idx="27">
                  <c:v>6.1521161021810151</c:v>
                </c:pt>
                <c:pt idx="28">
                  <c:v>6.1237177611172129</c:v>
                </c:pt>
                <c:pt idx="29">
                  <c:v>5.985656305622717</c:v>
                </c:pt>
                <c:pt idx="30">
                  <c:v>5.8612934814515301</c:v>
                </c:pt>
                <c:pt idx="31">
                  <c:v>5.5606753262112685</c:v>
                </c:pt>
                <c:pt idx="32">
                  <c:v>5.0905406696239996</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19.022617087360871</c:v>
                </c:pt>
                <c:pt idx="2">
                  <c:v>19.343582968996284</c:v>
                </c:pt>
                <c:pt idx="3">
                  <c:v>19.638739314133556</c:v>
                </c:pt>
                <c:pt idx="4">
                  <c:v>19.927016277984702</c:v>
                </c:pt>
                <c:pt idx="5">
                  <c:v>20.153960613823003</c:v>
                </c:pt>
                <c:pt idx="6">
                  <c:v>20.021725328438301</c:v>
                </c:pt>
                <c:pt idx="7">
                  <c:v>19.884401804062229</c:v>
                </c:pt>
                <c:pt idx="8">
                  <c:v>19.723170119151646</c:v>
                </c:pt>
                <c:pt idx="9">
                  <c:v>19.654227776542129</c:v>
                </c:pt>
                <c:pt idx="10">
                  <c:v>19.528352342380025</c:v>
                </c:pt>
                <c:pt idx="11">
                  <c:v>19.3708534340131</c:v>
                </c:pt>
                <c:pt idx="12">
                  <c:v>19.228302174789555</c:v>
                </c:pt>
                <c:pt idx="13">
                  <c:v>19.087710025109672</c:v>
                </c:pt>
                <c:pt idx="14">
                  <c:v>18.952874898377118</c:v>
                </c:pt>
                <c:pt idx="15">
                  <c:v>18.821997883915401</c:v>
                </c:pt>
                <c:pt idx="16">
                  <c:v>18.695157350477903</c:v>
                </c:pt>
                <c:pt idx="17">
                  <c:v>18.576355701048044</c:v>
                </c:pt>
                <c:pt idx="18">
                  <c:v>18.466109938894817</c:v>
                </c:pt>
                <c:pt idx="19">
                  <c:v>18.362673274029216</c:v>
                </c:pt>
                <c:pt idx="20">
                  <c:v>18.261382362861724</c:v>
                </c:pt>
                <c:pt idx="21">
                  <c:v>18.162708281324974</c:v>
                </c:pt>
                <c:pt idx="22">
                  <c:v>18.071829279957463</c:v>
                </c:pt>
                <c:pt idx="23">
                  <c:v>17.98376502121026</c:v>
                </c:pt>
                <c:pt idx="24">
                  <c:v>17.898612771078071</c:v>
                </c:pt>
                <c:pt idx="25">
                  <c:v>17.816742131227279</c:v>
                </c:pt>
                <c:pt idx="26">
                  <c:v>17.736933614436154</c:v>
                </c:pt>
                <c:pt idx="27">
                  <c:v>17.656721692932891</c:v>
                </c:pt>
                <c:pt idx="28">
                  <c:v>17.575217768693427</c:v>
                </c:pt>
                <c:pt idx="29">
                  <c:v>17.178978059347997</c:v>
                </c:pt>
                <c:pt idx="30">
                  <c:v>16.822053752513256</c:v>
                </c:pt>
                <c:pt idx="31">
                  <c:v>15.959272391635096</c:v>
                </c:pt>
                <c:pt idx="32">
                  <c:v>14.60997458065569</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18.628433215417598</c:v>
                </c:pt>
                <c:pt idx="1">
                  <c:v>19.103965876282803</c:v>
                </c:pt>
                <c:pt idx="2">
                  <c:v>19.420963800072055</c:v>
                </c:pt>
                <c:pt idx="3">
                  <c:v>19.233060383938469</c:v>
                </c:pt>
                <c:pt idx="4">
                  <c:v>19.803796829503952</c:v>
                </c:pt>
                <c:pt idx="5">
                  <c:v>19.004941617091376</c:v>
                </c:pt>
                <c:pt idx="6">
                  <c:v>17.913016320967916</c:v>
                </c:pt>
                <c:pt idx="7">
                  <c:v>17.913016320967916</c:v>
                </c:pt>
                <c:pt idx="8">
                  <c:v>16.722151759807353</c:v>
                </c:pt>
                <c:pt idx="10">
                  <c:v>18.628433215417598</c:v>
                </c:pt>
                <c:pt idx="11">
                  <c:v>19.103965876282803</c:v>
                </c:pt>
                <c:pt idx="12">
                  <c:v>19.420963800072055</c:v>
                </c:pt>
                <c:pt idx="13">
                  <c:v>19.233060383938469</c:v>
                </c:pt>
                <c:pt idx="14">
                  <c:v>24.296186150659896</c:v>
                </c:pt>
                <c:pt idx="15">
                  <c:v>24.804368814874227</c:v>
                </c:pt>
                <c:pt idx="16">
                  <c:v>25.534788168876837</c:v>
                </c:pt>
                <c:pt idx="17">
                  <c:v>26.629233882485252</c:v>
                </c:pt>
                <c:pt idx="18">
                  <c:v>16.722151759807353</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98.554481132918795</c:v>
                </c:pt>
                <c:pt idx="1">
                  <c:v>101.07030595357726</c:v>
                </c:pt>
                <c:pt idx="2">
                  <c:v>102.74739632065149</c:v>
                </c:pt>
                <c:pt idx="3">
                  <c:v>101.75328567989068</c:v>
                </c:pt>
                <c:pt idx="4">
                  <c:v>104.77278998311887</c:v>
                </c:pt>
                <c:pt idx="5">
                  <c:v>100.54641409582801</c:v>
                </c:pt>
                <c:pt idx="6">
                  <c:v>94.769539049445115</c:v>
                </c:pt>
                <c:pt idx="7">
                  <c:v>94.769539049445115</c:v>
                </c:pt>
                <c:pt idx="8">
                  <c:v>88.46922181033213</c:v>
                </c:pt>
                <c:pt idx="10">
                  <c:v>98.554481132918795</c:v>
                </c:pt>
                <c:pt idx="11">
                  <c:v>101.07030595357726</c:v>
                </c:pt>
                <c:pt idx="12">
                  <c:v>102.74739632065149</c:v>
                </c:pt>
                <c:pt idx="13">
                  <c:v>101.75328567989068</c:v>
                </c:pt>
                <c:pt idx="14">
                  <c:v>128.53995781058578</c:v>
                </c:pt>
                <c:pt idx="15">
                  <c:v>131.2285187976116</c:v>
                </c:pt>
                <c:pt idx="16">
                  <c:v>135.09283200155784</c:v>
                </c:pt>
                <c:pt idx="17">
                  <c:v>140.88304141882398</c:v>
                </c:pt>
                <c:pt idx="18">
                  <c:v>88.46922181033213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17.052687987048071</c:v>
                </c:pt>
                <c:pt idx="15">
                  <c:v>30.753206072868721</c:v>
                </c:pt>
                <c:pt idx="16">
                  <c:v>44.363614491665786</c:v>
                </c:pt>
                <c:pt idx="17">
                  <c:v>45.131769672779242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8.6848776477284702</c:v>
                </c:pt>
                <c:pt idx="1">
                  <c:v>8.9065786855642735</c:v>
                </c:pt>
                <c:pt idx="2">
                  <c:v>9.0543682581416949</c:v>
                </c:pt>
                <c:pt idx="3">
                  <c:v>8.9667646384577928</c:v>
                </c:pt>
                <c:pt idx="4">
                  <c:v>9.2328512245660228</c:v>
                </c:pt>
                <c:pt idx="5">
                  <c:v>8.8604119701304302</c:v>
                </c:pt>
                <c:pt idx="6">
                  <c:v>8.351338690180981</c:v>
                </c:pt>
                <c:pt idx="7">
                  <c:v>8.351338690180981</c:v>
                </c:pt>
                <c:pt idx="8">
                  <c:v>7.7961383204507184</c:v>
                </c:pt>
                <c:pt idx="10">
                  <c:v>8.6848776477284702</c:v>
                </c:pt>
                <c:pt idx="11">
                  <c:v>8.9065786855642735</c:v>
                </c:pt>
                <c:pt idx="12">
                  <c:v>9.0543682581416949</c:v>
                </c:pt>
                <c:pt idx="13">
                  <c:v>8.9667646384577928</c:v>
                </c:pt>
                <c:pt idx="14">
                  <c:v>11.327275975645481</c:v>
                </c:pt>
                <c:pt idx="15">
                  <c:v>11.564198974502162</c:v>
                </c:pt>
                <c:pt idx="16">
                  <c:v>11.904732321976352</c:v>
                </c:pt>
                <c:pt idx="17">
                  <c:v>12.414980661428924</c:v>
                </c:pt>
                <c:pt idx="18">
                  <c:v>7.7961383204507184</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0.97578268601336504</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0.97578268601336504</c:v>
                </c:pt>
                <c:pt idx="11">
                  <c:v>0.6995709084876961</c:v>
                </c:pt>
                <c:pt idx="12">
                  <c:v>0.64248252977129328</c:v>
                </c:pt>
                <c:pt idx="13">
                  <c:v>0.68522387738371804</c:v>
                </c:pt>
                <c:pt idx="14">
                  <c:v>1.0006891183204785</c:v>
                </c:pt>
                <c:pt idx="15">
                  <c:v>1.2402451720686383</c:v>
                </c:pt>
                <c:pt idx="16">
                  <c:v>1.63200520496363</c:v>
                </c:pt>
                <c:pt idx="17">
                  <c:v>1.6770822351365602</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35.778769659285473</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6.3139005281092011</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0.7451373286167039</c:v>
                </c:pt>
                <c:pt idx="1">
                  <c:v>0.7641586350513121</c:v>
                </c:pt>
                <c:pt idx="2">
                  <c:v>0.77683855200288221</c:v>
                </c:pt>
                <c:pt idx="3">
                  <c:v>0.76932241535753876</c:v>
                </c:pt>
                <c:pt idx="4">
                  <c:v>0.79215187318015812</c:v>
                </c:pt>
                <c:pt idx="5">
                  <c:v>0.76019766468365502</c:v>
                </c:pt>
                <c:pt idx="6">
                  <c:v>0.71652065283871669</c:v>
                </c:pt>
                <c:pt idx="7">
                  <c:v>0.71652065283871669</c:v>
                </c:pt>
                <c:pt idx="8">
                  <c:v>0.66888607039229409</c:v>
                </c:pt>
                <c:pt idx="10">
                  <c:v>0.7451373286167039</c:v>
                </c:pt>
                <c:pt idx="11">
                  <c:v>0.7641586350513121</c:v>
                </c:pt>
                <c:pt idx="12">
                  <c:v>0.77683855200288221</c:v>
                </c:pt>
                <c:pt idx="13">
                  <c:v>0.76932241535753876</c:v>
                </c:pt>
                <c:pt idx="14">
                  <c:v>0.97184744602639583</c:v>
                </c:pt>
                <c:pt idx="15">
                  <c:v>0.99217475259496912</c:v>
                </c:pt>
                <c:pt idx="16">
                  <c:v>1.0213915267550735</c:v>
                </c:pt>
                <c:pt idx="17">
                  <c:v>1.0651693552994101</c:v>
                </c:pt>
                <c:pt idx="18">
                  <c:v>0.66888607039229409</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7.0396057952084856</c:v>
                </c:pt>
                <c:pt idx="1">
                  <c:v>7.2193075681126615</c:v>
                </c:pt>
                <c:pt idx="2">
                  <c:v>7.3390997371893922</c:v>
                </c:pt>
                <c:pt idx="3">
                  <c:v>7.2680918342779055</c:v>
                </c:pt>
                <c:pt idx="4">
                  <c:v>7.4837707130799194</c:v>
                </c:pt>
                <c:pt idx="5">
                  <c:v>7.1818867211305726</c:v>
                </c:pt>
                <c:pt idx="6">
                  <c:v>6.7692527892460799</c:v>
                </c:pt>
                <c:pt idx="7">
                  <c:v>6.7692527892460799</c:v>
                </c:pt>
                <c:pt idx="8">
                  <c:v>6.3192301293094379</c:v>
                </c:pt>
                <c:pt idx="10">
                  <c:v>7.0396057952084856</c:v>
                </c:pt>
                <c:pt idx="11">
                  <c:v>7.2193075681126615</c:v>
                </c:pt>
                <c:pt idx="12">
                  <c:v>7.3390997371893922</c:v>
                </c:pt>
                <c:pt idx="13">
                  <c:v>7.2680918342779055</c:v>
                </c:pt>
                <c:pt idx="14">
                  <c:v>9.1814255578989847</c:v>
                </c:pt>
                <c:pt idx="15">
                  <c:v>9.3734656284008278</c:v>
                </c:pt>
                <c:pt idx="16">
                  <c:v>9.6494880001112744</c:v>
                </c:pt>
                <c:pt idx="17">
                  <c:v>10.063074387058856</c:v>
                </c:pt>
                <c:pt idx="18">
                  <c:v>6.3192301293094379</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c:v>7.2799982901224289E-2</c:v>
                </c:pt>
                <c:pt idx="1">
                  <c:v>0.10097884850612647</c:v>
                </c:pt>
                <c:pt idx="2">
                  <c:v>0.10218816836006109</c:v>
                </c:pt>
                <c:pt idx="3">
                  <c:v>0.28514262258360673</c:v>
                </c:pt>
                <c:pt idx="4">
                  <c:v>0.55598515124687653</c:v>
                </c:pt>
                <c:pt idx="5">
                  <c:v>1.0673112116422001</c:v>
                </c:pt>
                <c:pt idx="6">
                  <c:v>1.5605658153866622</c:v>
                </c:pt>
                <c:pt idx="7">
                  <c:v>1.5605658153866622</c:v>
                </c:pt>
                <c:pt idx="8">
                  <c:v>1.5186759881099872</c:v>
                </c:pt>
                <c:pt idx="10">
                  <c:v>7.2799982901224289E-2</c:v>
                </c:pt>
                <c:pt idx="11">
                  <c:v>0.10097884850612647</c:v>
                </c:pt>
                <c:pt idx="12">
                  <c:v>0.10218816836006109</c:v>
                </c:pt>
                <c:pt idx="13">
                  <c:v>0.28514262258360673</c:v>
                </c:pt>
                <c:pt idx="14">
                  <c:v>0.68210751948192283</c:v>
                </c:pt>
                <c:pt idx="15">
                  <c:v>1.2301282429147489</c:v>
                </c:pt>
                <c:pt idx="16">
                  <c:v>1.7745445796666315</c:v>
                </c:pt>
                <c:pt idx="17">
                  <c:v>1.8052707869111697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18.628433215417598</c:v>
                </c:pt>
                <c:pt idx="1">
                  <c:v>19.103965876282803</c:v>
                </c:pt>
                <c:pt idx="2">
                  <c:v>19.420963800072055</c:v>
                </c:pt>
                <c:pt idx="3">
                  <c:v>19.233060383938469</c:v>
                </c:pt>
                <c:pt idx="4">
                  <c:v>19.803796829503952</c:v>
                </c:pt>
                <c:pt idx="5">
                  <c:v>19.004941617091376</c:v>
                </c:pt>
                <c:pt idx="6">
                  <c:v>17.913016320967916</c:v>
                </c:pt>
                <c:pt idx="7">
                  <c:v>17.913016320967916</c:v>
                </c:pt>
                <c:pt idx="8">
                  <c:v>16.722151759807353</c:v>
                </c:pt>
                <c:pt idx="10">
                  <c:v>18.628433215417598</c:v>
                </c:pt>
                <c:pt idx="11">
                  <c:v>19.103965876282803</c:v>
                </c:pt>
                <c:pt idx="12">
                  <c:v>19.420963800072055</c:v>
                </c:pt>
                <c:pt idx="13">
                  <c:v>19.233060383938469</c:v>
                </c:pt>
                <c:pt idx="14">
                  <c:v>24.296186150659896</c:v>
                </c:pt>
                <c:pt idx="15">
                  <c:v>24.804368814874227</c:v>
                </c:pt>
                <c:pt idx="16">
                  <c:v>25.534788168876837</c:v>
                </c:pt>
                <c:pt idx="17">
                  <c:v>26.629233882485252</c:v>
                </c:pt>
                <c:pt idx="18">
                  <c:v>16.722151759807353</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98.554481132918795</c:v>
                </c:pt>
                <c:pt idx="1">
                  <c:v>101.07030595357726</c:v>
                </c:pt>
                <c:pt idx="2">
                  <c:v>102.74739632065149</c:v>
                </c:pt>
                <c:pt idx="3">
                  <c:v>101.75328567989068</c:v>
                </c:pt>
                <c:pt idx="4">
                  <c:v>104.77278998311887</c:v>
                </c:pt>
                <c:pt idx="5">
                  <c:v>100.54641409582801</c:v>
                </c:pt>
                <c:pt idx="6">
                  <c:v>94.769539049445115</c:v>
                </c:pt>
                <c:pt idx="7">
                  <c:v>94.769539049445115</c:v>
                </c:pt>
                <c:pt idx="8">
                  <c:v>88.46922181033213</c:v>
                </c:pt>
                <c:pt idx="10">
                  <c:v>98.554481132918795</c:v>
                </c:pt>
                <c:pt idx="11">
                  <c:v>101.07030595357726</c:v>
                </c:pt>
                <c:pt idx="12">
                  <c:v>102.74739632065149</c:v>
                </c:pt>
                <c:pt idx="13">
                  <c:v>101.75328567989068</c:v>
                </c:pt>
                <c:pt idx="14">
                  <c:v>128.53995781058578</c:v>
                </c:pt>
                <c:pt idx="15">
                  <c:v>131.2285187976116</c:v>
                </c:pt>
                <c:pt idx="16">
                  <c:v>135.09283200155784</c:v>
                </c:pt>
                <c:pt idx="17">
                  <c:v>140.88304141882398</c:v>
                </c:pt>
                <c:pt idx="18">
                  <c:v>88.46922181033213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17.052687987048071</c:v>
                </c:pt>
                <c:pt idx="15">
                  <c:v>30.753206072868721</c:v>
                </c:pt>
                <c:pt idx="16">
                  <c:v>44.363614491665786</c:v>
                </c:pt>
                <c:pt idx="17">
                  <c:v>45.131769672779242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8.6848776477284702</c:v>
                </c:pt>
                <c:pt idx="1">
                  <c:v>8.9065786855642735</c:v>
                </c:pt>
                <c:pt idx="2">
                  <c:v>9.0543682581416949</c:v>
                </c:pt>
                <c:pt idx="3">
                  <c:v>8.9667646384577928</c:v>
                </c:pt>
                <c:pt idx="4">
                  <c:v>9.2328512245660228</c:v>
                </c:pt>
                <c:pt idx="5">
                  <c:v>8.8604119701304302</c:v>
                </c:pt>
                <c:pt idx="6">
                  <c:v>8.351338690180981</c:v>
                </c:pt>
                <c:pt idx="7">
                  <c:v>8.351338690180981</c:v>
                </c:pt>
                <c:pt idx="8">
                  <c:v>7.7961383204507184</c:v>
                </c:pt>
                <c:pt idx="10">
                  <c:v>8.6848776477284702</c:v>
                </c:pt>
                <c:pt idx="11">
                  <c:v>8.9065786855642735</c:v>
                </c:pt>
                <c:pt idx="12">
                  <c:v>9.0543682581416949</c:v>
                </c:pt>
                <c:pt idx="13">
                  <c:v>8.9667646384577928</c:v>
                </c:pt>
                <c:pt idx="14">
                  <c:v>11.327275975645481</c:v>
                </c:pt>
                <c:pt idx="15">
                  <c:v>11.564198974502162</c:v>
                </c:pt>
                <c:pt idx="16">
                  <c:v>11.904732321976352</c:v>
                </c:pt>
                <c:pt idx="17">
                  <c:v>12.414980661428924</c:v>
                </c:pt>
                <c:pt idx="18">
                  <c:v>7.7961383204507184</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0.97578268601336504</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0.97578268601336504</c:v>
                </c:pt>
                <c:pt idx="11">
                  <c:v>0.6995709084876961</c:v>
                </c:pt>
                <c:pt idx="12">
                  <c:v>0.64248252977129328</c:v>
                </c:pt>
                <c:pt idx="13">
                  <c:v>0.68522387738371804</c:v>
                </c:pt>
                <c:pt idx="14">
                  <c:v>1.0006891183204785</c:v>
                </c:pt>
                <c:pt idx="15">
                  <c:v>1.2402451720686383</c:v>
                </c:pt>
                <c:pt idx="16">
                  <c:v>1.63200520496363</c:v>
                </c:pt>
                <c:pt idx="17">
                  <c:v>1.6770822351365602</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16.1734077740517</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13.378489062942053</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213.75527603329297</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176.81633101130691</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c:formatCode>
                <c:ptCount val="19"/>
                <c:pt idx="0">
                  <c:v>0.01</c:v>
                </c:pt>
                <c:pt idx="1">
                  <c:v>5.0000000000000001E-3</c:v>
                </c:pt>
                <c:pt idx="2" formatCode="0.00">
                  <c:v>5.0000000000000001E-3</c:v>
                </c:pt>
                <c:pt idx="3" formatCode="0.00">
                  <c:v>5.0000000000000001E-3</c:v>
                </c:pt>
                <c:pt idx="4" formatCode="0.0%">
                  <c:v>5.0000000000000001E-3</c:v>
                </c:pt>
                <c:pt idx="5" formatCode="0.0%">
                  <c:v>5.0000000000000001E-3</c:v>
                </c:pt>
                <c:pt idx="6" formatCode="0.0%">
                  <c:v>5.0000000000000001E-3</c:v>
                </c:pt>
                <c:pt idx="7" formatCode="0.0%">
                  <c:v>5.0000000000000001E-3</c:v>
                </c:pt>
                <c:pt idx="8" formatCode="0.0%">
                  <c:v>5.0000000000000001E-3</c:v>
                </c:pt>
                <c:pt idx="10">
                  <c:v>0.01</c:v>
                </c:pt>
                <c:pt idx="11">
                  <c:v>5.0000000000000001E-3</c:v>
                </c:pt>
                <c:pt idx="12">
                  <c:v>5.0000000000000001E-3</c:v>
                </c:pt>
                <c:pt idx="13">
                  <c:v>5.0000000000000001E-3</c:v>
                </c:pt>
                <c:pt idx="14" formatCode="0.0%">
                  <c:v>0.01</c:v>
                </c:pt>
                <c:pt idx="15" formatCode="0.0%">
                  <c:v>0.03</c:v>
                </c:pt>
                <c:pt idx="16" formatCode="0.0%">
                  <c:v>0.05</c:v>
                </c:pt>
                <c:pt idx="17" formatCode="0.0%">
                  <c:v>0.05</c:v>
                </c:pt>
                <c:pt idx="18"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0.30409473139377541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0.30409473139377541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80.737936364882756</c:v>
                </c:pt>
                <c:pt idx="1">
                  <c:v>82.677210683862384</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128.1137148596512</c:v>
                </c:pt>
                <c:pt idx="31">
                  <c:v>128.1137148596512</c:v>
                </c:pt>
                <c:pt idx="32">
                  <c:v>128.1137148596512</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17.156811477537588</c:v>
                </c:pt>
                <c:pt idx="1">
                  <c:v>17.568907270320757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27.224164407675886</c:v>
                </c:pt>
                <c:pt idx="31">
                  <c:v>27.224164407675886</c:v>
                </c:pt>
                <c:pt idx="32">
                  <c:v>27.224164407675886</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3.0276726136831034</c:v>
                </c:pt>
                <c:pt idx="1">
                  <c:v>3.1003954006448393</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4.8042643072369202</c:v>
                </c:pt>
                <c:pt idx="31">
                  <c:v>4.8042643072369202</c:v>
                </c:pt>
                <c:pt idx="32">
                  <c:v>4.8042643072369202</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0.7451373286167039</c:v>
                </c:pt>
                <c:pt idx="1">
                  <c:v>0.75464798183400794</c:v>
                </c:pt>
                <c:pt idx="2">
                  <c:v>0.7641586350513121</c:v>
                </c:pt>
                <c:pt idx="3">
                  <c:v>0.77683855200288221</c:v>
                </c:pt>
                <c:pt idx="4">
                  <c:v>0.76932241535753876</c:v>
                </c:pt>
                <c:pt idx="5">
                  <c:v>0.77185902178227428</c:v>
                </c:pt>
                <c:pt idx="6">
                  <c:v>0.7743956282070098</c:v>
                </c:pt>
                <c:pt idx="7">
                  <c:v>0.7743956282070098</c:v>
                </c:pt>
                <c:pt idx="8">
                  <c:v>0.7743956282070098</c:v>
                </c:pt>
                <c:pt idx="9">
                  <c:v>0.77693223463174532</c:v>
                </c:pt>
                <c:pt idx="10">
                  <c:v>0.77946884105648084</c:v>
                </c:pt>
                <c:pt idx="11">
                  <c:v>0.78200544748121636</c:v>
                </c:pt>
                <c:pt idx="12">
                  <c:v>0.78454205390595189</c:v>
                </c:pt>
                <c:pt idx="13">
                  <c:v>0.78707866033068741</c:v>
                </c:pt>
                <c:pt idx="14">
                  <c:v>0.78961526675542293</c:v>
                </c:pt>
                <c:pt idx="15">
                  <c:v>0.79215187318015812</c:v>
                </c:pt>
                <c:pt idx="16">
                  <c:v>0.78895645233050782</c:v>
                </c:pt>
                <c:pt idx="17">
                  <c:v>0.78576103148085752</c:v>
                </c:pt>
                <c:pt idx="18">
                  <c:v>0.78576103148085752</c:v>
                </c:pt>
                <c:pt idx="19">
                  <c:v>0.78576103148085752</c:v>
                </c:pt>
                <c:pt idx="20">
                  <c:v>0.78256561063120722</c:v>
                </c:pt>
                <c:pt idx="21">
                  <c:v>0.77937018978155692</c:v>
                </c:pt>
                <c:pt idx="22">
                  <c:v>0.77617476893190662</c:v>
                </c:pt>
                <c:pt idx="23">
                  <c:v>0.77297934808225632</c:v>
                </c:pt>
                <c:pt idx="24">
                  <c:v>0.76978392723260602</c:v>
                </c:pt>
                <c:pt idx="25">
                  <c:v>0.76658850638295573</c:v>
                </c:pt>
                <c:pt idx="26">
                  <c:v>0.76658850638295573</c:v>
                </c:pt>
                <c:pt idx="27">
                  <c:v>0.76339308553330543</c:v>
                </c:pt>
                <c:pt idx="28">
                  <c:v>0.76019766468365502</c:v>
                </c:pt>
                <c:pt idx="29">
                  <c:v>0.76019766468365502</c:v>
                </c:pt>
                <c:pt idx="30">
                  <c:v>0.76019766468365502</c:v>
                </c:pt>
                <c:pt idx="31">
                  <c:v>0.76019766468365502</c:v>
                </c:pt>
                <c:pt idx="32">
                  <c:v>0.76019766468365502</c:v>
                </c:pt>
                <c:pt idx="33">
                  <c:v>0.66888607039229409</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7.0396057952084856</c:v>
                </c:pt>
                <c:pt idx="1">
                  <c:v>7.1294566816605736</c:v>
                </c:pt>
                <c:pt idx="2">
                  <c:v>7.2193075681126615</c:v>
                </c:pt>
                <c:pt idx="3">
                  <c:v>7.3390997371893922</c:v>
                </c:pt>
                <c:pt idx="4">
                  <c:v>7.2680918342779055</c:v>
                </c:pt>
                <c:pt idx="5">
                  <c:v>7.2920561541447961</c:v>
                </c:pt>
                <c:pt idx="6">
                  <c:v>7.3160204740116868</c:v>
                </c:pt>
                <c:pt idx="7">
                  <c:v>7.3160204740116868</c:v>
                </c:pt>
                <c:pt idx="8">
                  <c:v>7.3160204740116868</c:v>
                </c:pt>
                <c:pt idx="9">
                  <c:v>7.3399847938785774</c:v>
                </c:pt>
                <c:pt idx="10">
                  <c:v>7.363949113745468</c:v>
                </c:pt>
                <c:pt idx="11">
                  <c:v>7.3879134336123586</c:v>
                </c:pt>
                <c:pt idx="12">
                  <c:v>7.4118777534792493</c:v>
                </c:pt>
                <c:pt idx="13">
                  <c:v>7.4358420733461399</c:v>
                </c:pt>
                <c:pt idx="14">
                  <c:v>7.4598063932130305</c:v>
                </c:pt>
                <c:pt idx="15">
                  <c:v>7.4837707130799194</c:v>
                </c:pt>
                <c:pt idx="16">
                  <c:v>7.4535823138849846</c:v>
                </c:pt>
                <c:pt idx="17">
                  <c:v>7.4233939146900498</c:v>
                </c:pt>
                <c:pt idx="18">
                  <c:v>7.4233939146900498</c:v>
                </c:pt>
                <c:pt idx="19">
                  <c:v>7.4233939146900498</c:v>
                </c:pt>
                <c:pt idx="20">
                  <c:v>7.3932055154951151</c:v>
                </c:pt>
                <c:pt idx="21">
                  <c:v>7.3630171163001803</c:v>
                </c:pt>
                <c:pt idx="22">
                  <c:v>7.3328287171052455</c:v>
                </c:pt>
                <c:pt idx="23">
                  <c:v>7.3026403179103108</c:v>
                </c:pt>
                <c:pt idx="24">
                  <c:v>7.272451918715376</c:v>
                </c:pt>
                <c:pt idx="25">
                  <c:v>7.2422635195204412</c:v>
                </c:pt>
                <c:pt idx="26">
                  <c:v>7.2422635195204412</c:v>
                </c:pt>
                <c:pt idx="27">
                  <c:v>7.2120751203255065</c:v>
                </c:pt>
                <c:pt idx="28">
                  <c:v>7.1818867211305726</c:v>
                </c:pt>
                <c:pt idx="29">
                  <c:v>7.1818867211305726</c:v>
                </c:pt>
                <c:pt idx="30">
                  <c:v>7.1818867211305726</c:v>
                </c:pt>
                <c:pt idx="31">
                  <c:v>7.1818867211305726</c:v>
                </c:pt>
                <c:pt idx="32">
                  <c:v>7.1818867211305726</c:v>
                </c:pt>
                <c:pt idx="33">
                  <c:v>6.3192301293094379</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7.2799982901224289E-2</c:v>
                </c:pt>
                <c:pt idx="1">
                  <c:v>8.6889415703675379E-2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1.0673112116422001</c:v>
                </c:pt>
                <c:pt idx="31">
                  <c:v>1.0673112116422001</c:v>
                </c:pt>
                <c:pt idx="32">
                  <c:v>1.0673112116422001</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8.6848776477284702</c:v>
                </c:pt>
                <c:pt idx="1">
                  <c:v>8.7957281666463718</c:v>
                </c:pt>
                <c:pt idx="2">
                  <c:v>8.9065786855642735</c:v>
                </c:pt>
                <c:pt idx="3">
                  <c:v>9.0543682581416949</c:v>
                </c:pt>
                <c:pt idx="4">
                  <c:v>8.9667646384577928</c:v>
                </c:pt>
                <c:pt idx="5">
                  <c:v>8.9963298146920412</c:v>
                </c:pt>
                <c:pt idx="6">
                  <c:v>9.0258949909262896</c:v>
                </c:pt>
                <c:pt idx="7">
                  <c:v>9.0258949909262896</c:v>
                </c:pt>
                <c:pt idx="8">
                  <c:v>9.0258949909262896</c:v>
                </c:pt>
                <c:pt idx="9">
                  <c:v>9.0554601671605379</c:v>
                </c:pt>
                <c:pt idx="10">
                  <c:v>9.0850253433947863</c:v>
                </c:pt>
                <c:pt idx="11">
                  <c:v>9.1145905196290347</c:v>
                </c:pt>
                <c:pt idx="12">
                  <c:v>9.144155695863283</c:v>
                </c:pt>
                <c:pt idx="13">
                  <c:v>9.1737208720975314</c:v>
                </c:pt>
                <c:pt idx="14">
                  <c:v>9.2032860483317798</c:v>
                </c:pt>
                <c:pt idx="15">
                  <c:v>9.2328512245660228</c:v>
                </c:pt>
                <c:pt idx="16">
                  <c:v>9.1956072991224644</c:v>
                </c:pt>
                <c:pt idx="17">
                  <c:v>9.1583633736789061</c:v>
                </c:pt>
                <c:pt idx="18">
                  <c:v>9.1583633736789061</c:v>
                </c:pt>
                <c:pt idx="19">
                  <c:v>9.1583633736789061</c:v>
                </c:pt>
                <c:pt idx="20">
                  <c:v>9.1211194482353477</c:v>
                </c:pt>
                <c:pt idx="21">
                  <c:v>9.0838755227917893</c:v>
                </c:pt>
                <c:pt idx="22">
                  <c:v>9.046631597348231</c:v>
                </c:pt>
                <c:pt idx="23">
                  <c:v>9.0093876719046726</c:v>
                </c:pt>
                <c:pt idx="24">
                  <c:v>8.9721437464611142</c:v>
                </c:pt>
                <c:pt idx="25">
                  <c:v>8.9348998210175559</c:v>
                </c:pt>
                <c:pt idx="26">
                  <c:v>8.9348998210175559</c:v>
                </c:pt>
                <c:pt idx="27">
                  <c:v>8.8976558955739975</c:v>
                </c:pt>
                <c:pt idx="28">
                  <c:v>8.8604119701304302</c:v>
                </c:pt>
                <c:pt idx="29">
                  <c:v>8.8604119701304302</c:v>
                </c:pt>
                <c:pt idx="30">
                  <c:v>8.8604119701304302</c:v>
                </c:pt>
                <c:pt idx="31">
                  <c:v>8.8604119701304302</c:v>
                </c:pt>
                <c:pt idx="32">
                  <c:v>8.8604119701304302</c:v>
                </c:pt>
                <c:pt idx="33">
                  <c:v>7.7961383204507184</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0.97578268601336504</c:v>
                </c:pt>
                <c:pt idx="1">
                  <c:v>0.83767679725053057</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1.0013836629689683</c:v>
                </c:pt>
                <c:pt idx="31">
                  <c:v>1.0013836629689683</c:v>
                </c:pt>
                <c:pt idx="32">
                  <c:v>1.0013836629689683</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0.5233887427899111</c:v>
                </c:pt>
                <c:pt idx="1">
                  <c:v>0.52812922753673663</c:v>
                </c:pt>
                <c:pt idx="2">
                  <c:v>0.50482520645456075</c:v>
                </c:pt>
                <c:pt idx="3">
                  <c:v>0.51325446158621824</c:v>
                </c:pt>
                <c:pt idx="4">
                  <c:v>0.53902251625159536</c:v>
                </c:pt>
                <c:pt idx="5">
                  <c:v>0.58953980650528715</c:v>
                </c:pt>
                <c:pt idx="6">
                  <c:v>0.58953980650528715</c:v>
                </c:pt>
                <c:pt idx="7">
                  <c:v>0.58953980650528715</c:v>
                </c:pt>
                <c:pt idx="8">
                  <c:v>0.68856866719005405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0.4766112572100889</c:v>
                </c:pt>
                <c:pt idx="1">
                  <c:v>0.47187077246326337</c:v>
                </c:pt>
                <c:pt idx="2">
                  <c:v>0.49517479354543925</c:v>
                </c:pt>
                <c:pt idx="3">
                  <c:v>0.48674553841378176</c:v>
                </c:pt>
                <c:pt idx="4">
                  <c:v>0.46097748374840464</c:v>
                </c:pt>
                <c:pt idx="5">
                  <c:v>0.41046019349471285</c:v>
                </c:pt>
                <c:pt idx="6">
                  <c:v>0.41046019349471285</c:v>
                </c:pt>
                <c:pt idx="7">
                  <c:v>0.41046019349471285</c:v>
                </c:pt>
                <c:pt idx="8">
                  <c:v>0.31143133280994595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45189.671720833336</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C164" sqref="C164"/>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A1" workbookViewId="0">
      <selection activeCell="AG45" sqref="AG4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selection activeCell="I9" sqref="I9"/>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45.414760497819003</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7.0312597139351602</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8.7048317578401608</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3.2163463029575499</v>
      </c>
    </row>
    <row r="112" spans="2:9">
      <c r="B112" t="s">
        <v>97</v>
      </c>
      <c r="C112" t="s">
        <v>763</v>
      </c>
      <c r="F112" t="s">
        <v>274</v>
      </c>
      <c r="G112">
        <v>2017</v>
      </c>
      <c r="H112" t="s">
        <v>229</v>
      </c>
      <c r="I112">
        <v>8.9485743766917007</v>
      </c>
    </row>
    <row r="113" spans="2:9">
      <c r="B113" t="s">
        <v>97</v>
      </c>
      <c r="C113" t="s">
        <v>763</v>
      </c>
      <c r="F113" t="s">
        <v>274</v>
      </c>
      <c r="G113">
        <v>2017</v>
      </c>
      <c r="H113" t="s">
        <v>230</v>
      </c>
      <c r="I113">
        <v>111.748716602955</v>
      </c>
    </row>
    <row r="114" spans="2:9">
      <c r="B114" t="s">
        <v>97</v>
      </c>
      <c r="C114" t="s">
        <v>763</v>
      </c>
      <c r="F114" t="s">
        <v>274</v>
      </c>
      <c r="G114">
        <v>2017</v>
      </c>
      <c r="H114" t="s">
        <v>235</v>
      </c>
      <c r="I114">
        <v>20.153960613822999</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7.0222268760485296</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5" activePane="bottomRight" state="frozen"/>
      <selection pane="topRight" activeCell="G1" sqref="G1"/>
      <selection pane="bottomLeft" activeCell="A5" sqref="A5"/>
      <selection pane="bottomRight" activeCell="G9" sqref="G9"/>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0.31165547535484461</v>
      </c>
      <c r="L10" s="107">
        <f ca="1">OFFSET(IND!U$28,$E10,0)</f>
        <v>0.31415771757206351</v>
      </c>
      <c r="M10" s="107">
        <f ca="1">OFFSET(IND!V$28,$E10,0)</f>
        <v>0.31062364640705531</v>
      </c>
      <c r="N10" s="107">
        <f ca="1">OFFSET(IND!W$28,$E10,0)</f>
        <v>0.3096694509487562</v>
      </c>
      <c r="O10" s="176">
        <f ca="1">OFFSET(IND!X$28,$E10,0)</f>
        <v>0.30883838494071558</v>
      </c>
      <c r="P10" s="107">
        <f ca="1">OFFSET(IND!Y$28,$E10,0)</f>
        <v>0.31370664827310513</v>
      </c>
      <c r="Q10" s="107">
        <f ca="1">OFFSET(IND!Z$28,$E10,0)</f>
        <v>0.31921032788924136</v>
      </c>
      <c r="R10" s="107">
        <f ca="1">OFFSET(IND!AA$28,$E10,0)</f>
        <v>0.32523713571748802</v>
      </c>
      <c r="S10" s="107">
        <f ca="1">OFFSET(IND!AB$28,$E10,0)</f>
        <v>0.33283126117762046</v>
      </c>
      <c r="T10" s="107">
        <f ca="1">OFFSET(IND!AC$28,$E10,0)</f>
        <v>0.34207255761594152</v>
      </c>
      <c r="U10" s="107">
        <f ca="1">OFFSET(IND!AD$28,$E10,0)</f>
        <v>0.35301368162039293</v>
      </c>
      <c r="V10" s="107">
        <f ca="1">OFFSET(IND!AE$28,$E10,0)</f>
        <v>0.36444596506683835</v>
      </c>
      <c r="W10" s="107">
        <f ca="1">OFFSET(IND!AF$28,$E10,0)</f>
        <v>0.37688372973483819</v>
      </c>
      <c r="X10" s="107">
        <f ca="1">OFFSET(IND!AG$28,$E10,0)</f>
        <v>0.3908245019096992</v>
      </c>
      <c r="Y10" s="107">
        <f ca="1">OFFSET(IND!AH$28,$E10,0)</f>
        <v>0.40596675192130283</v>
      </c>
      <c r="Z10" s="107">
        <f ca="1">OFFSET(IND!AI$28,$E10,0)</f>
        <v>0.42198260989601882</v>
      </c>
      <c r="AA10" s="107">
        <f ca="1">OFFSET(IND!AJ$28,$E10,0)</f>
        <v>0.43877470169043037</v>
      </c>
      <c r="AB10" s="107">
        <f ca="1">OFFSET(IND!AK$28,$E10,0)</f>
        <v>0.45656794050109079</v>
      </c>
      <c r="AC10" s="107">
        <f ca="1">OFFSET(IND!AL$28,$E10,0)</f>
        <v>0.47462781538002374</v>
      </c>
      <c r="AD10" s="107">
        <f ca="1">OFFSET(IND!AM$28,$E10,0)</f>
        <v>0.49276268846289889</v>
      </c>
      <c r="AE10" s="107">
        <f ca="1">OFFSET(IND!AN$28,$E10,0)</f>
        <v>0.59013537554369866</v>
      </c>
      <c r="AF10" s="107">
        <f ca="1">OFFSET(IND!AO$28,$E10,0)</f>
        <v>0.7072014721903449</v>
      </c>
      <c r="AG10" s="107">
        <f ca="1">OFFSET(IND!AP$28,$E10,0)</f>
        <v>0.82903183260653546</v>
      </c>
      <c r="AH10" s="107">
        <f ca="1">OFFSET(IND!AQ$28,$E10,0)</f>
        <v>0.92833379470634547</v>
      </c>
      <c r="AJ10">
        <f t="shared" ca="1" si="1"/>
        <v>3.0593400552208259</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4.1554063380645951</v>
      </c>
      <c r="L11" s="107">
        <f ca="1">OFFSET(IND!U$28,$E11,0)</f>
        <v>4.1887695676275136</v>
      </c>
      <c r="M11" s="107">
        <f ca="1">OFFSET(IND!V$28,$E11,0)</f>
        <v>4.1416486187607378</v>
      </c>
      <c r="N11" s="107">
        <f ca="1">OFFSET(IND!W$28,$E11,0)</f>
        <v>4.1289260126500835</v>
      </c>
      <c r="O11" s="176">
        <f ca="1">OFFSET(IND!X$28,$E11,0)</f>
        <v>4.1178451325428753</v>
      </c>
      <c r="P11" s="107">
        <f ca="1">OFFSET(IND!Y$28,$E11,0)</f>
        <v>4.1827553103080692</v>
      </c>
      <c r="Q11" s="107">
        <f ca="1">OFFSET(IND!Z$28,$E11,0)</f>
        <v>4.256137705189885</v>
      </c>
      <c r="R11" s="107">
        <f ca="1">OFFSET(IND!AA$28,$E11,0)</f>
        <v>4.3364951428998406</v>
      </c>
      <c r="S11" s="107">
        <f ca="1">OFFSET(IND!AB$28,$E11,0)</f>
        <v>4.4377501490349394</v>
      </c>
      <c r="T11" s="107">
        <f ca="1">OFFSET(IND!AC$28,$E11,0)</f>
        <v>4.5609674348792204</v>
      </c>
      <c r="U11" s="107">
        <f ca="1">OFFSET(IND!AD$28,$E11,0)</f>
        <v>4.7068490882719063</v>
      </c>
      <c r="V11" s="107">
        <f ca="1">OFFSET(IND!AE$28,$E11,0)</f>
        <v>4.8592795342245125</v>
      </c>
      <c r="W11" s="107">
        <f ca="1">OFFSET(IND!AF$28,$E11,0)</f>
        <v>5.0251163964645107</v>
      </c>
      <c r="X11" s="107">
        <f ca="1">OFFSET(IND!AG$28,$E11,0)</f>
        <v>5.2109933587959913</v>
      </c>
      <c r="Y11" s="107">
        <f ca="1">OFFSET(IND!AH$28,$E11,0)</f>
        <v>5.4128900256173731</v>
      </c>
      <c r="Z11" s="107">
        <f ca="1">OFFSET(IND!AI$28,$E11,0)</f>
        <v>5.6264347986135865</v>
      </c>
      <c r="AA11" s="107">
        <f ca="1">OFFSET(IND!AJ$28,$E11,0)</f>
        <v>5.8503293558724074</v>
      </c>
      <c r="AB11" s="107">
        <f ca="1">OFFSET(IND!AK$28,$E11,0)</f>
        <v>6.0875725400145466</v>
      </c>
      <c r="AC11" s="107">
        <f ca="1">OFFSET(IND!AL$28,$E11,0)</f>
        <v>6.3283708717336529</v>
      </c>
      <c r="AD11" s="107">
        <f ca="1">OFFSET(IND!AM$28,$E11,0)</f>
        <v>6.5701691795053216</v>
      </c>
      <c r="AE11" s="107">
        <f ca="1">OFFSET(IND!AN$28,$E11,0)</f>
        <v>7.8684716739159857</v>
      </c>
      <c r="AF11" s="107">
        <f ca="1">OFFSET(IND!AO$28,$E11,0)</f>
        <v>9.4293529625379371</v>
      </c>
      <c r="AG11" s="107">
        <f ca="1">OFFSET(IND!AP$28,$E11,0)</f>
        <v>11.053757768087145</v>
      </c>
      <c r="AH11" s="107">
        <f ca="1">OFFSET(IND!AQ$28,$E11,0)</f>
        <v>12.377783929417946</v>
      </c>
      <c r="AJ11">
        <f t="shared" ca="1" si="1"/>
        <v>3.0593400552208276</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2.5264870535432742</v>
      </c>
      <c r="L12" s="107">
        <f ca="1">OFFSET(IND!U$28,$E12,0)</f>
        <v>2.5467718971175288</v>
      </c>
      <c r="M12" s="107">
        <f ca="1">OFFSET(IND!V$28,$E12,0)</f>
        <v>2.518122360206529</v>
      </c>
      <c r="N12" s="107">
        <f ca="1">OFFSET(IND!W$28,$E12,0)</f>
        <v>2.5103870156912511</v>
      </c>
      <c r="O12" s="176">
        <f ca="1">OFFSET(IND!X$28,$E12,0)</f>
        <v>2.5036498405860685</v>
      </c>
      <c r="P12" s="107">
        <f ca="1">OFFSET(IND!Y$28,$E12,0)</f>
        <v>2.5431152286673062</v>
      </c>
      <c r="Q12" s="107">
        <f ca="1">OFFSET(IND!Z$28,$E12,0)</f>
        <v>2.5877317247554505</v>
      </c>
      <c r="R12" s="107">
        <f ca="1">OFFSET(IND!AA$28,$E12,0)</f>
        <v>2.6365890468831035</v>
      </c>
      <c r="S12" s="107">
        <f ca="1">OFFSET(IND!AB$28,$E12,0)</f>
        <v>2.6981520906132439</v>
      </c>
      <c r="T12" s="107">
        <f ca="1">OFFSET(IND!AC$28,$E12,0)</f>
        <v>2.7730682004065668</v>
      </c>
      <c r="U12" s="107">
        <f ca="1">OFFSET(IND!AD$28,$E12,0)</f>
        <v>2.8617642456693195</v>
      </c>
      <c r="V12" s="107">
        <f ca="1">OFFSET(IND!AE$28,$E12,0)</f>
        <v>2.9544419568085041</v>
      </c>
      <c r="W12" s="107">
        <f ca="1">OFFSET(IND!AF$28,$E12,0)</f>
        <v>3.0552707690504231</v>
      </c>
      <c r="X12" s="107">
        <f ca="1">OFFSET(IND!AG$28,$E12,0)</f>
        <v>3.1682839621479633</v>
      </c>
      <c r="Y12" s="107">
        <f ca="1">OFFSET(IND!AH$28,$E12,0)</f>
        <v>3.2910371355753636</v>
      </c>
      <c r="Z12" s="107">
        <f ca="1">OFFSET(IND!AI$28,$E12,0)</f>
        <v>3.4208723575570614</v>
      </c>
      <c r="AA12" s="107">
        <f ca="1">OFFSET(IND!AJ$28,$E12,0)</f>
        <v>3.5570002483704242</v>
      </c>
      <c r="AB12" s="107">
        <f ca="1">OFFSET(IND!AK$28,$E12,0)</f>
        <v>3.7012441043288447</v>
      </c>
      <c r="AC12" s="107">
        <f ca="1">OFFSET(IND!AL$28,$E12,0)</f>
        <v>3.847649490014061</v>
      </c>
      <c r="AD12" s="107">
        <f ca="1">OFFSET(IND!AM$28,$E12,0)</f>
        <v>3.9946628611392354</v>
      </c>
      <c r="AE12" s="107">
        <f ca="1">OFFSET(IND!AN$28,$E12,0)</f>
        <v>4.7840307777409192</v>
      </c>
      <c r="AF12" s="107">
        <f ca="1">OFFSET(IND!AO$28,$E12,0)</f>
        <v>5.733046601223065</v>
      </c>
      <c r="AG12" s="107">
        <f ca="1">OFFSET(IND!AP$28,$E12,0)</f>
        <v>6.7206847229969835</v>
      </c>
      <c r="AH12" s="107">
        <f ca="1">OFFSET(IND!AQ$28,$E12,0)</f>
        <v>7.5256926290861097</v>
      </c>
      <c r="AJ12">
        <f t="shared" ca="1" si="1"/>
        <v>3.0593400552208267</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2.6594600563613415</v>
      </c>
      <c r="L13" s="107">
        <f ca="1">OFFSET(IND!U$28,$E13,0)</f>
        <v>2.6808125232816096</v>
      </c>
      <c r="M13" s="107">
        <f ca="1">OFFSET(IND!V$28,$E13,0)</f>
        <v>2.650655116006873</v>
      </c>
      <c r="N13" s="107">
        <f ca="1">OFFSET(IND!W$28,$E13,0)</f>
        <v>2.6425126480960541</v>
      </c>
      <c r="O13" s="176">
        <f ca="1">OFFSET(IND!X$28,$E13,0)</f>
        <v>2.635420884827441</v>
      </c>
      <c r="P13" s="107">
        <f ca="1">OFFSET(IND!Y$28,$E13,0)</f>
        <v>2.6769633985971648</v>
      </c>
      <c r="Q13" s="107">
        <f ca="1">OFFSET(IND!Z$28,$E13,0)</f>
        <v>2.7239281313215273</v>
      </c>
      <c r="R13" s="107">
        <f ca="1">OFFSET(IND!AA$28,$E13,0)</f>
        <v>2.7753568914558988</v>
      </c>
      <c r="S13" s="107">
        <f ca="1">OFFSET(IND!AB$28,$E13,0)</f>
        <v>2.8401600953823625</v>
      </c>
      <c r="T13" s="107">
        <f ca="1">OFFSET(IND!AC$28,$E13,0)</f>
        <v>2.9190191583227021</v>
      </c>
      <c r="U13" s="107">
        <f ca="1">OFFSET(IND!AD$28,$E13,0)</f>
        <v>3.0123834164940209</v>
      </c>
      <c r="V13" s="107">
        <f ca="1">OFFSET(IND!AE$28,$E13,0)</f>
        <v>3.1099389019036887</v>
      </c>
      <c r="W13" s="107">
        <f ca="1">OFFSET(IND!AF$28,$E13,0)</f>
        <v>3.2160744937372874</v>
      </c>
      <c r="X13" s="107">
        <f ca="1">OFFSET(IND!AG$28,$E13,0)</f>
        <v>3.3350357496294349</v>
      </c>
      <c r="Y13" s="107">
        <f ca="1">OFFSET(IND!AH$28,$E13,0)</f>
        <v>3.4642496163951195</v>
      </c>
      <c r="Z13" s="107">
        <f ca="1">OFFSET(IND!AI$28,$E13,0)</f>
        <v>3.6009182711126964</v>
      </c>
      <c r="AA13" s="107">
        <f ca="1">OFFSET(IND!AJ$28,$E13,0)</f>
        <v>3.7442107877583415</v>
      </c>
      <c r="AB13" s="107">
        <f ca="1">OFFSET(IND!AK$28,$E13,0)</f>
        <v>3.8960464256093106</v>
      </c>
      <c r="AC13" s="107">
        <f ca="1">OFFSET(IND!AL$28,$E13,0)</f>
        <v>4.0501573579095389</v>
      </c>
      <c r="AD13" s="107">
        <f ca="1">OFFSET(IND!AM$28,$E13,0)</f>
        <v>4.2049082748834063</v>
      </c>
      <c r="AE13" s="107">
        <f ca="1">OFFSET(IND!AN$28,$E13,0)</f>
        <v>5.0358218713062319</v>
      </c>
      <c r="AF13" s="107">
        <f ca="1">OFFSET(IND!AO$28,$E13,0)</f>
        <v>6.0347858960242808</v>
      </c>
      <c r="AG13" s="107">
        <f ca="1">OFFSET(IND!AP$28,$E13,0)</f>
        <v>7.074404971575774</v>
      </c>
      <c r="AH13" s="107">
        <f ca="1">OFFSET(IND!AQ$28,$E13,0)</f>
        <v>7.9217817148274863</v>
      </c>
      <c r="AJ13">
        <f t="shared" ca="1" si="1"/>
        <v>3.0593400552208276</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0.74797314085162714</v>
      </c>
      <c r="L14" s="107">
        <f ca="1">OFFSET(IND!U$28,$E14,0)</f>
        <v>0.75397852217295247</v>
      </c>
      <c r="M14" s="107">
        <f ca="1">OFFSET(IND!V$28,$E14,0)</f>
        <v>0.74549675137693272</v>
      </c>
      <c r="N14" s="107">
        <f ca="1">OFFSET(IND!W$28,$E14,0)</f>
        <v>0.74320668227701492</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0.83108126761291901</v>
      </c>
      <c r="L15" s="107">
        <f ca="1">OFFSET(IND!U$28,$E15,0)</f>
        <v>0.83775391352550266</v>
      </c>
      <c r="M15" s="107">
        <f ca="1">OFFSET(IND!V$28,$E15,0)</f>
        <v>0.82832972375214742</v>
      </c>
      <c r="N15" s="107">
        <f ca="1">OFFSET(IND!W$28,$E15,0)</f>
        <v>0.82578520253001653</v>
      </c>
      <c r="O15" s="176">
        <f ca="1">OFFSET(IND!X$28,$E15,0)</f>
        <v>0.82356902650857489</v>
      </c>
      <c r="P15" s="107">
        <f ca="1">OFFSET(IND!Y$28,$E15,0)</f>
        <v>0.83655106206161367</v>
      </c>
      <c r="Q15" s="107">
        <f ca="1">OFFSET(IND!Z$28,$E15,0)</f>
        <v>0.85122754103797693</v>
      </c>
      <c r="R15" s="107">
        <f ca="1">OFFSET(IND!AA$28,$E15,0)</f>
        <v>0.8672990285799681</v>
      </c>
      <c r="S15" s="107">
        <f ca="1">OFFSET(IND!AB$28,$E15,0)</f>
        <v>0.88755002980698794</v>
      </c>
      <c r="T15" s="107">
        <f ca="1">OFFSET(IND!AC$28,$E15,0)</f>
        <v>0.91219348697584413</v>
      </c>
      <c r="U15" s="107">
        <f ca="1">OFFSET(IND!AD$28,$E15,0)</f>
        <v>0.94136981765438121</v>
      </c>
      <c r="V15" s="107">
        <f ca="1">OFFSET(IND!AE$28,$E15,0)</f>
        <v>0.97185590684490242</v>
      </c>
      <c r="W15" s="107">
        <f ca="1">OFFSET(IND!AF$28,$E15,0)</f>
        <v>1.0050232792929021</v>
      </c>
      <c r="X15" s="107">
        <f ca="1">OFFSET(IND!AG$28,$E15,0)</f>
        <v>1.0421986717591982</v>
      </c>
      <c r="Y15" s="107">
        <f ca="1">OFFSET(IND!AH$28,$E15,0)</f>
        <v>1.0825780051234746</v>
      </c>
      <c r="Z15" s="107">
        <f ca="1">OFFSET(IND!AI$28,$E15,0)</f>
        <v>1.1252869597227173</v>
      </c>
      <c r="AA15" s="107">
        <f ca="1">OFFSET(IND!AJ$28,$E15,0)</f>
        <v>1.1700658711744814</v>
      </c>
      <c r="AB15" s="107">
        <f ca="1">OFFSET(IND!AK$28,$E15,0)</f>
        <v>1.2175145080029091</v>
      </c>
      <c r="AC15" s="107">
        <f ca="1">OFFSET(IND!AL$28,$E15,0)</f>
        <v>1.2656741743467304</v>
      </c>
      <c r="AD15" s="107">
        <f ca="1">OFFSET(IND!AM$28,$E15,0)</f>
        <v>1.3140338359010639</v>
      </c>
      <c r="AE15" s="107">
        <f ca="1">OFFSET(IND!AN$28,$E15,0)</f>
        <v>1.5736943347831966</v>
      </c>
      <c r="AF15" s="107">
        <f ca="1">OFFSET(IND!AO$28,$E15,0)</f>
        <v>1.8858705925075867</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0.49864876056775143</v>
      </c>
      <c r="L16" s="107">
        <f ca="1">OFFSET(IND!U$28,$E16,0)</f>
        <v>0.50265234811530168</v>
      </c>
      <c r="M16" s="107">
        <f ca="1">OFFSET(IND!V$28,$E16,0)</f>
        <v>0.49699783425128852</v>
      </c>
      <c r="N16" s="107">
        <f ca="1">OFFSET(IND!W$28,$E16,0)</f>
        <v>0.49547112151800998</v>
      </c>
      <c r="O16" s="176">
        <f ca="1">OFFSET(IND!X$28,$E16,0)</f>
        <v>0.49414141590514499</v>
      </c>
      <c r="P16" s="107">
        <f ca="1">OFFSET(IND!Y$28,$E16,0)</f>
        <v>0.50193063723696818</v>
      </c>
      <c r="Q16" s="107">
        <f ca="1">OFFSET(IND!Z$28,$E16,0)</f>
        <v>0.51073652462278607</v>
      </c>
      <c r="R16" s="107">
        <f ca="1">OFFSET(IND!AA$28,$E16,0)</f>
        <v>0.52037941714798075</v>
      </c>
      <c r="S16" s="107">
        <f ca="1">OFFSET(IND!AB$28,$E16,0)</f>
        <v>0.53253001788419263</v>
      </c>
      <c r="T16" s="107">
        <f ca="1">OFFSET(IND!AC$28,$E16,0)</f>
        <v>0.54731609218550636</v>
      </c>
      <c r="U16" s="107">
        <f ca="1">OFFSET(IND!AD$28,$E16,0)</f>
        <v>0.56482189059262866</v>
      </c>
      <c r="V16" s="107">
        <f ca="1">OFFSET(IND!AE$28,$E16,0)</f>
        <v>0.58311354410694138</v>
      </c>
      <c r="W16" s="107">
        <f ca="1">OFFSET(IND!AF$28,$E16,0)</f>
        <v>0.60301396757574111</v>
      </c>
      <c r="X16" s="107">
        <f ca="1">OFFSET(IND!AG$28,$E16,0)</f>
        <v>0.62531920305551869</v>
      </c>
      <c r="Y16" s="107">
        <f ca="1">OFFSET(IND!AH$28,$E16,0)</f>
        <v>0.64954680307408452</v>
      </c>
      <c r="Z16" s="107">
        <f ca="1">OFFSET(IND!AI$28,$E16,0)</f>
        <v>0.67517217583363021</v>
      </c>
      <c r="AA16" s="107">
        <f ca="1">OFFSET(IND!AJ$28,$E16,0)</f>
        <v>0.70203952270468861</v>
      </c>
      <c r="AB16" s="107">
        <f ca="1">OFFSET(IND!AK$28,$E16,0)</f>
        <v>0.73050870480174523</v>
      </c>
      <c r="AC16" s="107">
        <f ca="1">OFFSET(IND!AL$28,$E16,0)</f>
        <v>0.75940450460803799</v>
      </c>
      <c r="AD16" s="107">
        <f ca="1">OFFSET(IND!AM$28,$E16,0)</f>
        <v>0.78842030154063814</v>
      </c>
      <c r="AE16" s="107">
        <f ca="1">OFFSET(IND!AN$28,$E16,0)</f>
        <v>0.94421660086991777</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6.648650140903352</v>
      </c>
      <c r="L17" s="107">
        <f ca="1">OFFSET(IND!U$28,$E17,0)</f>
        <v>6.7020313082040213</v>
      </c>
      <c r="M17" s="107">
        <f ca="1">OFFSET(IND!V$28,$E17,0)</f>
        <v>6.6266377900171793</v>
      </c>
      <c r="N17" s="107">
        <f ca="1">OFFSET(IND!W$28,$E17,0)</f>
        <v>6.6062816202401322</v>
      </c>
      <c r="O17" s="176">
        <f ca="1">OFFSET(IND!X$28,$E17,0)</f>
        <v>6.5885522120685991</v>
      </c>
      <c r="P17" s="107">
        <f ca="1">OFFSET(IND!Y$28,$E17,0)</f>
        <v>6.6924084964929094</v>
      </c>
      <c r="Q17" s="107">
        <f ca="1">OFFSET(IND!Z$28,$E17,0)</f>
        <v>6.8098203283038155</v>
      </c>
      <c r="R17" s="107">
        <f ca="1">OFFSET(IND!AA$28,$E17,0)</f>
        <v>6.9383922286397448</v>
      </c>
      <c r="S17" s="107">
        <f ca="1">OFFSET(IND!AB$28,$E17,0)</f>
        <v>7.1004002384559035</v>
      </c>
      <c r="T17" s="107">
        <f ca="1">OFFSET(IND!AC$28,$E17,0)</f>
        <v>7.297547895806753</v>
      </c>
      <c r="U17" s="107">
        <f ca="1">OFFSET(IND!AD$28,$E17,0)</f>
        <v>7.5309585412350497</v>
      </c>
      <c r="V17" s="107">
        <f ca="1">OFFSET(IND!AE$28,$E17,0)</f>
        <v>7.7748472547592193</v>
      </c>
      <c r="W17" s="107">
        <f ca="1">OFFSET(IND!AF$28,$E17,0)</f>
        <v>8.0401862343432171</v>
      </c>
      <c r="X17" s="107">
        <f ca="1">OFFSET(IND!AG$28,$E17,0)</f>
        <v>8.3375893740735858</v>
      </c>
      <c r="Y17" s="107">
        <f ca="1">OFFSET(IND!AH$28,$E17,0)</f>
        <v>8.6606240409877966</v>
      </c>
      <c r="Z17" s="107">
        <f ca="1">OFFSET(IND!AI$28,$E17,0)</f>
        <v>9.0022956777817384</v>
      </c>
      <c r="AA17" s="107">
        <f ca="1">OFFSET(IND!AJ$28,$E17,0)</f>
        <v>9.3605269693958508</v>
      </c>
      <c r="AB17" s="107">
        <f ca="1">OFFSET(IND!AK$28,$E17,0)</f>
        <v>9.7401160640232725</v>
      </c>
      <c r="AC17" s="107">
        <f ca="1">OFFSET(IND!AL$28,$E17,0)</f>
        <v>10.125393394773843</v>
      </c>
      <c r="AD17" s="107">
        <f ca="1">OFFSET(IND!AM$28,$E17,0)</f>
        <v>10.512270687208511</v>
      </c>
      <c r="AE17" s="107">
        <f ca="1">OFFSET(IND!AN$28,$E17,0)</f>
        <v>12.589554678265573</v>
      </c>
      <c r="AF17" s="107">
        <f ca="1">OFFSET(IND!AO$28,$E17,0)</f>
        <v>15.086964740060694</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11.635137746580865</v>
      </c>
      <c r="L18" s="107">
        <f ca="1">OFFSET(IND!U$28,$E18,0)</f>
        <v>11.728554789357037</v>
      </c>
      <c r="M18" s="107">
        <f ca="1">OFFSET(IND!V$28,$E18,0)</f>
        <v>11.596616132530064</v>
      </c>
      <c r="N18" s="107">
        <f ca="1">OFFSET(IND!W$28,$E18,0)</f>
        <v>11.560992835420231</v>
      </c>
      <c r="O18" s="176">
        <f ca="1">OFFSET(IND!X$28,$E18,0)</f>
        <v>11.529966371120048</v>
      </c>
      <c r="P18" s="107">
        <f ca="1">OFFSET(IND!Y$28,$E18,0)</f>
        <v>11.711714868862591</v>
      </c>
      <c r="Q18" s="107">
        <f ca="1">OFFSET(IND!Z$28,$E18,0)</f>
        <v>11.917185574531677</v>
      </c>
      <c r="R18" s="107">
        <f ca="1">OFFSET(IND!AA$28,$E18,0)</f>
        <v>12.142186400119554</v>
      </c>
      <c r="S18" s="107">
        <f ca="1">OFFSET(IND!AB$28,$E18,0)</f>
        <v>12.425700417297831</v>
      </c>
      <c r="T18" s="107">
        <f ca="1">OFFSET(IND!AC$28,$E18,0)</f>
        <v>12.770708817661816</v>
      </c>
      <c r="U18" s="107">
        <f ca="1">OFFSET(IND!AD$28,$E18,0)</f>
        <v>13.179177447161337</v>
      </c>
      <c r="V18" s="107">
        <f ca="1">OFFSET(IND!AE$28,$E18,0)</f>
        <v>13.605982695828633</v>
      </c>
      <c r="W18" s="107">
        <f ca="1">OFFSET(IND!AF$28,$E18,0)</f>
        <v>14.070325910100628</v>
      </c>
      <c r="X18" s="107">
        <f ca="1">OFFSET(IND!AG$28,$E18,0)</f>
        <v>14.590781404628773</v>
      </c>
      <c r="Y18" s="107">
        <f ca="1">OFFSET(IND!AH$28,$E18,0)</f>
        <v>15.156092071728644</v>
      </c>
      <c r="Z18" s="107">
        <f ca="1">OFFSET(IND!AI$28,$E18,0)</f>
        <v>15.754017436118042</v>
      </c>
      <c r="AA18" s="107">
        <f ca="1">OFFSET(IND!AJ$28,$E18,0)</f>
        <v>16.380922196442739</v>
      </c>
      <c r="AB18" s="107">
        <f ca="1">OFFSET(IND!AK$28,$E18,0)</f>
        <v>17.045203112040728</v>
      </c>
      <c r="AC18" s="107">
        <f ca="1">OFFSET(IND!AL$28,$E18,0)</f>
        <v>17.719438440854226</v>
      </c>
      <c r="AD18" s="107">
        <f ca="1">OFFSET(IND!AM$28,$E18,0)</f>
        <v>18.396473702614898</v>
      </c>
      <c r="AE18" s="107">
        <f ca="1">OFFSET(IND!AN$28,$E18,0)</f>
        <v>22.031720686964757</v>
      </c>
      <c r="AF18" s="107">
        <f ca="1">OFFSET(IND!AO$28,$E18,0)</f>
        <v>26.402188295106217</v>
      </c>
      <c r="AG18" s="107">
        <f ca="1">OFFSET(IND!AP$28,$E18,0)</f>
        <v>30.950521750643997</v>
      </c>
      <c r="AH18" s="107">
        <f ca="1">OFFSET(IND!AQ$28,$E18,0)</f>
        <v>34.657795002370236</v>
      </c>
      <c r="AJ18">
        <f t="shared" ca="1" si="1"/>
        <v>3.0593400552208267</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19.829736261262134</v>
      </c>
      <c r="L19" s="107">
        <f ca="1">OFFSET(IND!U$28,$E19,0)</f>
        <v>19.988946694426357</v>
      </c>
      <c r="M19" s="107">
        <f ca="1">OFFSET(IND!V$28,$E19,0)</f>
        <v>19.764083970449335</v>
      </c>
      <c r="N19" s="107">
        <f ca="1">OFFSET(IND!W$28,$E19,0)</f>
        <v>19.703371273975058</v>
      </c>
      <c r="O19" s="176">
        <f ca="1">OFFSET(IND!X$28,$E19,0)</f>
        <v>19.650492948200796</v>
      </c>
      <c r="P19" s="107">
        <f ca="1">OFFSET(IND!Y$28,$E19,0)</f>
        <v>19.960246459900674</v>
      </c>
      <c r="Q19" s="107">
        <f ca="1">OFFSET(IND!Z$28,$E19,0)</f>
        <v>20.310429671442858</v>
      </c>
      <c r="R19" s="107">
        <f ca="1">OFFSET(IND!AA$28,$E19,0)</f>
        <v>20.693898017684393</v>
      </c>
      <c r="S19" s="107">
        <f ca="1">OFFSET(IND!AB$28,$E19,0)</f>
        <v>21.177090250511057</v>
      </c>
      <c r="T19" s="107">
        <f ca="1">OFFSET(IND!AC$28,$E19,0)</f>
        <v>21.765087207328197</v>
      </c>
      <c r="U19" s="107">
        <f ca="1">OFFSET(IND!AD$28,$E19,0)</f>
        <v>22.461239274488289</v>
      </c>
      <c r="V19" s="107">
        <f ca="1">OFFSET(IND!AE$28,$E19,0)</f>
        <v>23.188642395992542</v>
      </c>
      <c r="W19" s="107">
        <f ca="1">OFFSET(IND!AF$28,$E19,0)</f>
        <v>23.980021378714618</v>
      </c>
      <c r="X19" s="107">
        <f ca="1">OFFSET(IND!AG$28,$E19,0)</f>
        <v>24.867032380819055</v>
      </c>
      <c r="Y19" s="107">
        <f ca="1">OFFSET(IND!AH$28,$E19,0)</f>
        <v>25.830489941737298</v>
      </c>
      <c r="Z19" s="107">
        <f ca="1">OFFSET(IND!AI$28,$E19,0)</f>
        <v>26.84953264995492</v>
      </c>
      <c r="AA19" s="107">
        <f ca="1">OFFSET(IND!AJ$28,$E19,0)</f>
        <v>27.917964870434787</v>
      </c>
      <c r="AB19" s="107">
        <f ca="1">OFFSET(IND!AK$28,$E19,0)</f>
        <v>29.050097179187965</v>
      </c>
      <c r="AC19" s="107">
        <f ca="1">OFFSET(IND!AL$28,$E19,0)</f>
        <v>30.199194769573253</v>
      </c>
      <c r="AD19" s="107">
        <f ca="1">OFFSET(IND!AM$28,$E19,0)</f>
        <v>31.353064278701662</v>
      </c>
      <c r="AE19" s="107">
        <f ca="1">OFFSET(IND!AN$28,$E19,0)</f>
        <v>37.548606653383871</v>
      </c>
      <c r="AF19" s="107">
        <f ca="1">OFFSET(IND!AO$28,$E19,0)</f>
        <v>44.997183704678513</v>
      </c>
      <c r="AG19" s="107">
        <f ca="1">OFFSET(IND!AP$28,$E19,0)</f>
        <v>52.74889707636536</v>
      </c>
      <c r="AH19" s="107">
        <f ca="1">OFFSET(IND!AQ$28,$E19,0)</f>
        <v>59.067193639013801</v>
      </c>
      <c r="AJ19">
        <f t="shared" ca="1" si="1"/>
        <v>3.0593400552208272</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27.319955656965874</v>
      </c>
      <c r="L20" s="107">
        <f ca="1">OFFSET(IND!U$28,$E20,0)</f>
        <v>27.539304110060026</v>
      </c>
      <c r="M20" s="107">
        <f ca="1">OFFSET(IND!V$28,$E20,0)</f>
        <v>27.229504747778147</v>
      </c>
      <c r="N20" s="107">
        <f ca="1">OFFSET(IND!W$28,$E20,0)</f>
        <v>27.145859249238043</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2.9861778179115932E-2</v>
      </c>
      <c r="L21" s="107">
        <f ca="1">OFFSET(IND!U$28,$E21,0)</f>
        <v>3.0320700319570012E-2</v>
      </c>
      <c r="M21" s="107">
        <f ca="1">OFFSET(IND!V$28,$E21,0)</f>
        <v>3.0202009378557201E-2</v>
      </c>
      <c r="N21" s="107">
        <f ca="1">OFFSET(IND!W$28,$E21,0)</f>
        <v>3.033685343034857E-2</v>
      </c>
      <c r="O21" s="176">
        <f ca="1">OFFSET(IND!X$28,$E21,0)</f>
        <v>3.048857691227197E-2</v>
      </c>
      <c r="P21" s="107">
        <f ca="1">OFFSET(IND!Y$28,$E21,0)</f>
        <v>3.096917268104999E-2</v>
      </c>
      <c r="Q21" s="107">
        <f ca="1">OFFSET(IND!Z$28,$E21,0)</f>
        <v>3.1512496851422413E-2</v>
      </c>
      <c r="R21" s="107">
        <f ca="1">OFFSET(IND!AA$28,$E21,0)</f>
        <v>3.2107464326214294E-2</v>
      </c>
      <c r="S21" s="107">
        <f ca="1">OFFSET(IND!AB$28,$E21,0)</f>
        <v>3.2857157659240674E-2</v>
      </c>
      <c r="T21" s="107">
        <f ca="1">OFFSET(IND!AC$28,$E21,0)</f>
        <v>3.3769459986177607E-2</v>
      </c>
      <c r="U21" s="107">
        <f ca="1">OFFSET(IND!AD$28,$E21,0)</f>
        <v>3.4849569574176044E-2</v>
      </c>
      <c r="V21" s="107">
        <f ca="1">OFFSET(IND!AE$28,$E21,0)</f>
        <v>3.597816650427188E-2</v>
      </c>
      <c r="W21" s="107">
        <f ca="1">OFFSET(IND!AF$28,$E21,0)</f>
        <v>3.7206024708393251E-2</v>
      </c>
      <c r="X21" s="107">
        <f ca="1">OFFSET(IND!AG$28,$E21,0)</f>
        <v>3.8582260064472136E-2</v>
      </c>
      <c r="Y21" s="107">
        <f ca="1">OFFSET(IND!AH$28,$E21,0)</f>
        <v>4.0077105513143453E-2</v>
      </c>
      <c r="Z21" s="107">
        <f ca="1">OFFSET(IND!AI$28,$E21,0)</f>
        <v>4.1658193685754796E-2</v>
      </c>
      <c r="AA21" s="107">
        <f ca="1">OFFSET(IND!AJ$28,$E21,0)</f>
        <v>4.3315911790614482E-2</v>
      </c>
      <c r="AB21" s="107">
        <f ca="1">OFFSET(IND!AK$28,$E21,0)</f>
        <v>4.5072463296028487E-2</v>
      </c>
      <c r="AC21" s="107">
        <f ca="1">OFFSET(IND!AL$28,$E21,0)</f>
        <v>4.6855337158608915E-2</v>
      </c>
      <c r="AD21" s="107">
        <f ca="1">OFFSET(IND!AM$28,$E21,0)</f>
        <v>4.8645614856401127E-2</v>
      </c>
      <c r="AE21" s="107">
        <f ca="1">OFFSET(IND!AN$28,$E21,0)</f>
        <v>5.8258262778347211E-2</v>
      </c>
      <c r="AF21" s="107">
        <f ca="1">OFFSET(IND!AO$28,$E21,0)</f>
        <v>6.9815047379833448E-2</v>
      </c>
      <c r="AG21" s="107">
        <f ca="1">OFFSET(IND!AP$28,$E21,0)</f>
        <v>8.1842160895894134E-2</v>
      </c>
      <c r="AH21" s="107">
        <f ca="1">OFFSET(IND!AQ$28,$E21,0)</f>
        <v>9.164526716974912E-2</v>
      </c>
      <c r="AJ21">
        <f t="shared" ca="1" si="1"/>
        <v>3.06464911616336</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6.8682089811966653</v>
      </c>
      <c r="L22" s="107">
        <f ca="1">OFFSET(IND!U$28,$E22,0)</f>
        <v>6.9737610735011035</v>
      </c>
      <c r="M22" s="107">
        <f ca="1">OFFSET(IND!V$28,$E22,0)</f>
        <v>6.9464621570681571</v>
      </c>
      <c r="N22" s="107">
        <f ca="1">OFFSET(IND!W$28,$E22,0)</f>
        <v>6.9774762889801716</v>
      </c>
      <c r="O22" s="176">
        <f ca="1">OFFSET(IND!X$28,$E22,0)</f>
        <v>7.0123726898225538</v>
      </c>
      <c r="P22" s="107">
        <f ca="1">OFFSET(IND!Y$28,$E22,0)</f>
        <v>7.1229097166414981</v>
      </c>
      <c r="Q22" s="107">
        <f ca="1">OFFSET(IND!Z$28,$E22,0)</f>
        <v>7.2478742758271544</v>
      </c>
      <c r="R22" s="107">
        <f ca="1">OFFSET(IND!AA$28,$E22,0)</f>
        <v>7.3847167950292878</v>
      </c>
      <c r="S22" s="107">
        <f ca="1">OFFSET(IND!AB$28,$E22,0)</f>
        <v>7.5571462616253555</v>
      </c>
      <c r="T22" s="107">
        <f ca="1">OFFSET(IND!AC$28,$E22,0)</f>
        <v>7.7669757968208497</v>
      </c>
      <c r="U22" s="107">
        <f ca="1">OFFSET(IND!AD$28,$E22,0)</f>
        <v>8.0154010020604911</v>
      </c>
      <c r="V22" s="107">
        <f ca="1">OFFSET(IND!AE$28,$E22,0)</f>
        <v>8.2749782959825335</v>
      </c>
      <c r="W22" s="107">
        <f ca="1">OFFSET(IND!AF$28,$E22,0)</f>
        <v>8.55738568293045</v>
      </c>
      <c r="X22" s="107">
        <f ca="1">OFFSET(IND!AG$28,$E22,0)</f>
        <v>8.8739198148285929</v>
      </c>
      <c r="Y22" s="107">
        <f ca="1">OFFSET(IND!AH$28,$E22,0)</f>
        <v>9.2177342680229959</v>
      </c>
      <c r="Z22" s="107">
        <f ca="1">OFFSET(IND!AI$28,$E22,0)</f>
        <v>9.581384547723605</v>
      </c>
      <c r="AA22" s="107">
        <f ca="1">OFFSET(IND!AJ$28,$E22,0)</f>
        <v>9.9626597118413329</v>
      </c>
      <c r="AB22" s="107">
        <f ca="1">OFFSET(IND!AK$28,$E22,0)</f>
        <v>10.366666558086553</v>
      </c>
      <c r="AC22" s="107">
        <f ca="1">OFFSET(IND!AL$28,$E22,0)</f>
        <v>10.776727546480053</v>
      </c>
      <c r="AD22" s="107">
        <f ca="1">OFFSET(IND!AM$28,$E22,0)</f>
        <v>11.188491416972262</v>
      </c>
      <c r="AE22" s="107">
        <f ca="1">OFFSET(IND!AN$28,$E22,0)</f>
        <v>13.399400439019862</v>
      </c>
      <c r="AF22" s="107">
        <f ca="1">OFFSET(IND!AO$28,$E22,0)</f>
        <v>16.057460897361697</v>
      </c>
      <c r="AG22" s="107">
        <f ca="1">OFFSET(IND!AP$28,$E22,0)</f>
        <v>18.823697006055657</v>
      </c>
      <c r="AH22" s="107">
        <f ca="1">OFFSET(IND!AQ$28,$E22,0)</f>
        <v>21.078411449042306</v>
      </c>
      <c r="AJ22">
        <f t="shared" ca="1" si="1"/>
        <v>3.0646491161633618</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0.47778845086585492</v>
      </c>
      <c r="L24" s="107">
        <f ca="1">OFFSET(IND!U$28,$E24,0)</f>
        <v>0.48513120511312019</v>
      </c>
      <c r="M24" s="107">
        <f ca="1">OFFSET(IND!V$28,$E24,0)</f>
        <v>0.48323215005691522</v>
      </c>
      <c r="N24" s="107">
        <f ca="1">OFFSET(IND!W$28,$E24,0)</f>
        <v>0.48538965488557712</v>
      </c>
      <c r="O24" s="176">
        <f ca="1">OFFSET(IND!X$28,$E24,0)</f>
        <v>0.48781723059635151</v>
      </c>
      <c r="P24" s="107">
        <f ca="1">OFFSET(IND!Y$28,$E24,0)</f>
        <v>0.49550676289679985</v>
      </c>
      <c r="Q24" s="107">
        <f ca="1">OFFSET(IND!Z$28,$E24,0)</f>
        <v>0.5041999496227586</v>
      </c>
      <c r="R24" s="107">
        <f ca="1">OFFSET(IND!AA$28,$E24,0)</f>
        <v>0.5137194292194287</v>
      </c>
      <c r="S24" s="107">
        <f ca="1">OFFSET(IND!AB$28,$E24,0)</f>
        <v>0.52571452254785078</v>
      </c>
      <c r="T24" s="107">
        <f ca="1">OFFSET(IND!AC$28,$E24,0)</f>
        <v>0.5403113597788417</v>
      </c>
      <c r="U24" s="107">
        <f ca="1">OFFSET(IND!AD$28,$E24,0)</f>
        <v>0.5575931131868167</v>
      </c>
      <c r="V24" s="107">
        <f ca="1">OFFSET(IND!AE$28,$E24,0)</f>
        <v>0.57565066406835008</v>
      </c>
      <c r="W24" s="107">
        <f ca="1">OFFSET(IND!AF$28,$E24,0)</f>
        <v>0.59529639533429202</v>
      </c>
      <c r="X24" s="107">
        <f ca="1">OFFSET(IND!AG$28,$E24,0)</f>
        <v>0.61731616103155418</v>
      </c>
      <c r="Y24" s="107">
        <f ca="1">OFFSET(IND!AH$28,$E24,0)</f>
        <v>0.64123368821029525</v>
      </c>
      <c r="Z24" s="107">
        <f ca="1">OFFSET(IND!AI$28,$E24,0)</f>
        <v>0.66653109897207674</v>
      </c>
      <c r="AA24" s="107">
        <f ca="1">OFFSET(IND!AJ$28,$E24,0)</f>
        <v>0.69305458864983172</v>
      </c>
      <c r="AB24" s="107">
        <f ca="1">OFFSET(IND!AK$28,$E24,0)</f>
        <v>0.72115941273645578</v>
      </c>
      <c r="AC24" s="107">
        <f ca="1">OFFSET(IND!AL$28,$E24,0)</f>
        <v>0.74968539453774263</v>
      </c>
      <c r="AD24" s="107">
        <f ca="1">OFFSET(IND!AM$28,$E24,0)</f>
        <v>0.77832983770241804</v>
      </c>
      <c r="AE24" s="107">
        <f ca="1">OFFSET(IND!AN$28,$E24,0)</f>
        <v>0.93213220445355538</v>
      </c>
      <c r="AF24" s="107">
        <f ca="1">OFFSET(IND!AO$28,$E24,0)</f>
        <v>1.1170407580773352</v>
      </c>
      <c r="AG24" s="107">
        <f ca="1">OFFSET(IND!AP$28,$E24,0)</f>
        <v>1.3094745743343061</v>
      </c>
      <c r="AH24" s="107">
        <f ca="1">OFFSET(IND!AQ$28,$E24,0)</f>
        <v>1.4663242747159859</v>
      </c>
      <c r="AJ24">
        <f t="shared" ca="1" si="1"/>
        <v>3.06464911616336</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0.80626801083613031</v>
      </c>
      <c r="L25" s="107">
        <f ca="1">OFFSET(IND!U$28,$E25,0)</f>
        <v>0.81865890862839041</v>
      </c>
      <c r="M25" s="107">
        <f ca="1">OFFSET(IND!V$28,$E25,0)</f>
        <v>0.81545425322104459</v>
      </c>
      <c r="N25" s="107">
        <f ca="1">OFFSET(IND!W$28,$E25,0)</f>
        <v>0.81909504261941157</v>
      </c>
      <c r="O25" s="176">
        <f ca="1">OFFSET(IND!X$28,$E25,0)</f>
        <v>0.82319157663134335</v>
      </c>
      <c r="P25" s="107">
        <f ca="1">OFFSET(IND!Y$28,$E25,0)</f>
        <v>0.83616766238834994</v>
      </c>
      <c r="Q25" s="107">
        <f ca="1">OFFSET(IND!Z$28,$E25,0)</f>
        <v>0.85083741498840526</v>
      </c>
      <c r="R25" s="107">
        <f ca="1">OFFSET(IND!AA$28,$E25,0)</f>
        <v>0.86690153680778614</v>
      </c>
      <c r="S25" s="107">
        <f ca="1">OFFSET(IND!AB$28,$E25,0)</f>
        <v>0.88714325679949846</v>
      </c>
      <c r="T25" s="107">
        <f ca="1">OFFSET(IND!AC$28,$E25,0)</f>
        <v>0.91177541962679565</v>
      </c>
      <c r="U25" s="107">
        <f ca="1">OFFSET(IND!AD$28,$E25,0)</f>
        <v>0.94093837850275353</v>
      </c>
      <c r="V25" s="107">
        <f ca="1">OFFSET(IND!AE$28,$E25,0)</f>
        <v>0.9714104956153411</v>
      </c>
      <c r="W25" s="107">
        <f ca="1">OFFSET(IND!AF$28,$E25,0)</f>
        <v>1.0045626671266181</v>
      </c>
      <c r="X25" s="107">
        <f ca="1">OFFSET(IND!AG$28,$E25,0)</f>
        <v>1.041721021740748</v>
      </c>
      <c r="Y25" s="107">
        <f ca="1">OFFSET(IND!AH$28,$E25,0)</f>
        <v>1.0820818488548736</v>
      </c>
      <c r="Z25" s="107">
        <f ca="1">OFFSET(IND!AI$28,$E25,0)</f>
        <v>1.1247712295153798</v>
      </c>
      <c r="AA25" s="107">
        <f ca="1">OFFSET(IND!AJ$28,$E25,0)</f>
        <v>1.1695296183465913</v>
      </c>
      <c r="AB25" s="107">
        <f ca="1">OFFSET(IND!AK$28,$E25,0)</f>
        <v>1.2169565089927694</v>
      </c>
      <c r="AC25" s="107">
        <f ca="1">OFFSET(IND!AL$28,$E25,0)</f>
        <v>1.265094103282441</v>
      </c>
      <c r="AD25" s="107">
        <f ca="1">OFFSET(IND!AM$28,$E25,0)</f>
        <v>1.3134316011228306</v>
      </c>
      <c r="AE25" s="107">
        <f ca="1">OFFSET(IND!AN$28,$E25,0)</f>
        <v>1.5729730950153751</v>
      </c>
      <c r="AF25" s="107">
        <f ca="1">OFFSET(IND!AO$28,$E25,0)</f>
        <v>1.8850062792555036</v>
      </c>
      <c r="AG25" s="107">
        <f ca="1">OFFSET(IND!AP$28,$E25,0)</f>
        <v>2.2097383441891423</v>
      </c>
      <c r="AH25" s="107">
        <f ca="1">OFFSET(IND!AQ$28,$E25,0)</f>
        <v>2.4744222135832272</v>
      </c>
      <c r="AJ25">
        <f t="shared" ca="1" si="1"/>
        <v>3.0646491161633613</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1.0451622362690576</v>
      </c>
      <c r="L26" s="107">
        <f ca="1">OFFSET(IND!U$28,$E26,0)</f>
        <v>1.0612245111849503</v>
      </c>
      <c r="M26" s="107">
        <f ca="1">OFFSET(IND!V$28,$E26,0)</f>
        <v>1.057070328249502</v>
      </c>
      <c r="N26" s="107">
        <f ca="1">OFFSET(IND!W$28,$E26,0)</f>
        <v>1.0617898700621999</v>
      </c>
      <c r="O26" s="176">
        <f ca="1">OFFSET(IND!X$28,$E26,0)</f>
        <v>1.0671001919295189</v>
      </c>
      <c r="P26" s="107">
        <f ca="1">OFFSET(IND!Y$28,$E26,0)</f>
        <v>1.0839210438367495</v>
      </c>
      <c r="Q26" s="107">
        <f ca="1">OFFSET(IND!Z$28,$E26,0)</f>
        <v>1.1029373897997841</v>
      </c>
      <c r="R26" s="107">
        <f ca="1">OFFSET(IND!AA$28,$E26,0)</f>
        <v>1.1237612514174999</v>
      </c>
      <c r="S26" s="107">
        <f ca="1">OFFSET(IND!AB$28,$E26,0)</f>
        <v>1.1500005180734234</v>
      </c>
      <c r="T26" s="107">
        <f ca="1">OFFSET(IND!AC$28,$E26,0)</f>
        <v>1.181931099516216</v>
      </c>
      <c r="U26" s="107">
        <f ca="1">OFFSET(IND!AD$28,$E26,0)</f>
        <v>1.2197349350961613</v>
      </c>
      <c r="V26" s="107">
        <f ca="1">OFFSET(IND!AE$28,$E26,0)</f>
        <v>1.2592358276495155</v>
      </c>
      <c r="W26" s="107">
        <f ca="1">OFFSET(IND!AF$28,$E26,0)</f>
        <v>1.3022108647937636</v>
      </c>
      <c r="X26" s="107">
        <f ca="1">OFFSET(IND!AG$28,$E26,0)</f>
        <v>1.3503791022565246</v>
      </c>
      <c r="Y26" s="107">
        <f ca="1">OFFSET(IND!AH$28,$E26,0)</f>
        <v>1.4026986929600207</v>
      </c>
      <c r="Z26" s="107">
        <f ca="1">OFFSET(IND!AI$28,$E26,0)</f>
        <v>1.4580367790014177</v>
      </c>
      <c r="AA26" s="107">
        <f ca="1">OFFSET(IND!AJ$28,$E26,0)</f>
        <v>1.5160569126715067</v>
      </c>
      <c r="AB26" s="107">
        <f ca="1">OFFSET(IND!AK$28,$E26,0)</f>
        <v>1.5775362153609966</v>
      </c>
      <c r="AC26" s="107">
        <f ca="1">OFFSET(IND!AL$28,$E26,0)</f>
        <v>1.6399368005513117</v>
      </c>
      <c r="AD26" s="107">
        <f ca="1">OFFSET(IND!AM$28,$E26,0)</f>
        <v>1.7025965199740392</v>
      </c>
      <c r="AE26" s="107">
        <f ca="1">OFFSET(IND!AN$28,$E26,0)</f>
        <v>2.0390391972421522</v>
      </c>
      <c r="AF26" s="107">
        <f ca="1">OFFSET(IND!AO$28,$E26,0)</f>
        <v>2.4435266582941706</v>
      </c>
      <c r="AG26" s="107">
        <f ca="1">OFFSET(IND!AP$28,$E26,0)</f>
        <v>2.8644756313562949</v>
      </c>
      <c r="AH26" s="107">
        <f ca="1">OFFSET(IND!AQ$28,$E26,0)</f>
        <v>3.2075843509412194</v>
      </c>
      <c r="AJ26">
        <f t="shared" ca="1" si="1"/>
        <v>3.0646491161633604</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0.22396333634336951</v>
      </c>
      <c r="L27" s="107">
        <f ca="1">OFFSET(IND!U$28,$E27,0)</f>
        <v>0.22740525239677511</v>
      </c>
      <c r="M27" s="107">
        <f ca="1">OFFSET(IND!V$28,$E27,0)</f>
        <v>0.22651507033917906</v>
      </c>
      <c r="N27" s="107">
        <f ca="1">OFFSET(IND!W$28,$E27,0)</f>
        <v>0.22752640072761432</v>
      </c>
      <c r="O27" s="176">
        <f ca="1">OFFSET(IND!X$28,$E27,0)</f>
        <v>0.22866432684203983</v>
      </c>
      <c r="P27" s="107">
        <f ca="1">OFFSET(IND!Y$28,$E27,0)</f>
        <v>0.23226879510787499</v>
      </c>
      <c r="Q27" s="107">
        <f ca="1">OFFSET(IND!Z$28,$E27,0)</f>
        <v>0.23634372638566814</v>
      </c>
      <c r="R27" s="107">
        <f ca="1">OFFSET(IND!AA$28,$E27,0)</f>
        <v>0.24080598244660728</v>
      </c>
      <c r="S27" s="107">
        <f ca="1">OFFSET(IND!AB$28,$E27,0)</f>
        <v>0.24642868244430516</v>
      </c>
      <c r="T27" s="107">
        <f ca="1">OFFSET(IND!AC$28,$E27,0)</f>
        <v>0.25327094989633214</v>
      </c>
      <c r="U27" s="107">
        <f ca="1">OFFSET(IND!AD$28,$E27,0)</f>
        <v>0.26137177180632043</v>
      </c>
      <c r="V27" s="107">
        <f ca="1">OFFSET(IND!AE$28,$E27,0)</f>
        <v>0.26983624878203921</v>
      </c>
      <c r="W27" s="107">
        <f ca="1">OFFSET(IND!AF$28,$E27,0)</f>
        <v>0.27904518531294953</v>
      </c>
      <c r="X27" s="107">
        <f ca="1">OFFSET(IND!AG$28,$E27,0)</f>
        <v>0.28936695048354116</v>
      </c>
      <c r="Y27" s="107">
        <f ca="1">OFFSET(IND!AH$28,$E27,0)</f>
        <v>0.30057829134857605</v>
      </c>
      <c r="Z27" s="107">
        <f ca="1">OFFSET(IND!AI$28,$E27,0)</f>
        <v>0.31243645264316111</v>
      </c>
      <c r="AA27" s="107">
        <f ca="1">OFFSET(IND!AJ$28,$E27,0)</f>
        <v>0.3248693384296088</v>
      </c>
      <c r="AB27" s="107">
        <f ca="1">OFFSET(IND!AK$28,$E27,0)</f>
        <v>0.33804347472021379</v>
      </c>
      <c r="AC27" s="107">
        <f ca="1">OFFSET(IND!AL$28,$E27,0)</f>
        <v>0.35141502868956703</v>
      </c>
      <c r="AD27" s="107">
        <f ca="1">OFFSET(IND!AM$28,$E27,0)</f>
        <v>0.3648421114230086</v>
      </c>
      <c r="AE27" s="107">
        <f ca="1">OFFSET(IND!AN$28,$E27,0)</f>
        <v>0.4369369708376043</v>
      </c>
      <c r="AF27" s="107">
        <f ca="1">OFFSET(IND!AO$28,$E27,0)</f>
        <v>0.52361285534875113</v>
      </c>
      <c r="AG27" s="107">
        <f ca="1">OFFSET(IND!AP$28,$E27,0)</f>
        <v>0.61381620671920634</v>
      </c>
      <c r="AH27" s="107">
        <f ca="1">OFFSET(IND!AQ$28,$E27,0)</f>
        <v>0.68733950377311881</v>
      </c>
      <c r="AJ27">
        <f t="shared" ca="1" si="1"/>
        <v>3.0646491161633618</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2.5083893670457389</v>
      </c>
      <c r="L28" s="107">
        <f ca="1">OFFSET(IND!U$28,$E28,0)</f>
        <v>2.5469388268438817</v>
      </c>
      <c r="M28" s="107">
        <f ca="1">OFFSET(IND!V$28,$E28,0)</f>
        <v>2.5369687877988056</v>
      </c>
      <c r="N28" s="107">
        <f ca="1">OFFSET(IND!W$28,$E28,0)</f>
        <v>2.5482956881492806</v>
      </c>
      <c r="O28" s="176">
        <f ca="1">OFFSET(IND!X$28,$E28,0)</f>
        <v>2.5610404606308461</v>
      </c>
      <c r="P28" s="107">
        <f ca="1">OFFSET(IND!Y$28,$E28,0)</f>
        <v>2.6014105052081997</v>
      </c>
      <c r="Q28" s="107">
        <f ca="1">OFFSET(IND!Z$28,$E28,0)</f>
        <v>2.6470497355194831</v>
      </c>
      <c r="R28" s="107">
        <f ca="1">OFFSET(IND!AA$28,$E28,0)</f>
        <v>2.6970270034020012</v>
      </c>
      <c r="S28" s="107">
        <f ca="1">OFFSET(IND!AB$28,$E28,0)</f>
        <v>2.7600012433762173</v>
      </c>
      <c r="T28" s="107">
        <f ca="1">OFFSET(IND!AC$28,$E28,0)</f>
        <v>2.8366346388389196</v>
      </c>
      <c r="U28" s="107">
        <f ca="1">OFFSET(IND!AD$28,$E28,0)</f>
        <v>2.9273638442307885</v>
      </c>
      <c r="V28" s="107">
        <f ca="1">OFFSET(IND!AE$28,$E28,0)</f>
        <v>3.0221659863588388</v>
      </c>
      <c r="W28" s="107">
        <f ca="1">OFFSET(IND!AF$28,$E28,0)</f>
        <v>3.1253060755050339</v>
      </c>
      <c r="X28" s="107">
        <f ca="1">OFFSET(IND!AG$28,$E28,0)</f>
        <v>3.2409098454156604</v>
      </c>
      <c r="Y28" s="107">
        <f ca="1">OFFSET(IND!AH$28,$E28,0)</f>
        <v>3.3664768631040509</v>
      </c>
      <c r="Z28" s="107">
        <f ca="1">OFFSET(IND!AI$28,$E28,0)</f>
        <v>3.4992882696034036</v>
      </c>
      <c r="AA28" s="107">
        <f ca="1">OFFSET(IND!AJ$28,$E28,0)</f>
        <v>3.6385365904116171</v>
      </c>
      <c r="AB28" s="107">
        <f ca="1">OFFSET(IND!AK$28,$E28,0)</f>
        <v>3.7860869168663931</v>
      </c>
      <c r="AC28" s="107">
        <f ca="1">OFFSET(IND!AL$28,$E28,0)</f>
        <v>3.9358483213231494</v>
      </c>
      <c r="AD28" s="107">
        <f ca="1">OFFSET(IND!AM$28,$E28,0)</f>
        <v>4.0862316479376952</v>
      </c>
      <c r="AE28" s="107">
        <f ca="1">OFFSET(IND!AN$28,$E28,0)</f>
        <v>4.8936940733811669</v>
      </c>
      <c r="AF28" s="107">
        <f ca="1">OFFSET(IND!AO$28,$E28,0)</f>
        <v>5.8644639799060112</v>
      </c>
      <c r="AG28" s="107">
        <f ca="1">OFFSET(IND!AP$28,$E28,0)</f>
        <v>6.8747415152551099</v>
      </c>
      <c r="AH28" s="107">
        <f ca="1">OFFSET(IND!AQ$28,$E28,0)</f>
        <v>7.6982024422589292</v>
      </c>
      <c r="AJ28">
        <f t="shared" ca="1" si="1"/>
        <v>3.0646491161633613</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3.344519156060985</v>
      </c>
      <c r="L29" s="107">
        <f ca="1">OFFSET(IND!U$28,$E29,0)</f>
        <v>3.3959184357918417</v>
      </c>
      <c r="M29" s="107">
        <f ca="1">OFFSET(IND!V$28,$E29,0)</f>
        <v>3.3826250503984072</v>
      </c>
      <c r="N29" s="107">
        <f ca="1">OFFSET(IND!W$28,$E29,0)</f>
        <v>3.3977275841990404</v>
      </c>
      <c r="O29" s="176">
        <f ca="1">OFFSET(IND!X$28,$E29,0)</f>
        <v>3.4147206141744615</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40.487501556252596</v>
      </c>
      <c r="L30" s="107">
        <f ca="1">OFFSET(IND!U$28,$E30,0)</f>
        <v>41.109722067180769</v>
      </c>
      <c r="M30" s="107">
        <f ca="1">OFFSET(IND!V$28,$E30,0)</f>
        <v>40.948797301410124</v>
      </c>
      <c r="N30" s="107">
        <f ca="1">OFFSET(IND!W$28,$E30,0)</f>
        <v>41.131622943071761</v>
      </c>
      <c r="O30" s="176">
        <f ca="1">OFFSET(IND!X$28,$E30,0)</f>
        <v>41.337334226359971</v>
      </c>
      <c r="P30" s="107">
        <f ca="1">OFFSET(IND!Y$28,$E30,0)</f>
        <v>41.988940497748615</v>
      </c>
      <c r="Q30" s="107">
        <f ca="1">OFFSET(IND!Z$28,$E30,0)</f>
        <v>42.725595832255365</v>
      </c>
      <c r="R30" s="107">
        <f ca="1">OFFSET(IND!AA$28,$E30,0)</f>
        <v>43.532270720035584</v>
      </c>
      <c r="S30" s="107">
        <f ca="1">OFFSET(IND!AB$28,$E30,0)</f>
        <v>44.548727603666364</v>
      </c>
      <c r="T30" s="107">
        <f ca="1">OFFSET(IND!AC$28,$E30,0)</f>
        <v>45.785654676799069</v>
      </c>
      <c r="U30" s="107">
        <f ca="1">OFFSET(IND!AD$28,$E30,0)</f>
        <v>47.250099907177002</v>
      </c>
      <c r="V30" s="107">
        <f ca="1">OFFSET(IND!AE$28,$E30,0)</f>
        <v>48.780285741709577</v>
      </c>
      <c r="W30" s="107">
        <f ca="1">OFFSET(IND!AF$28,$E30,0)</f>
        <v>50.445053012165985</v>
      </c>
      <c r="X30" s="107">
        <f ca="1">OFFSET(IND!AG$28,$E30,0)</f>
        <v>52.310994510585601</v>
      </c>
      <c r="Y30" s="107">
        <f ca="1">OFFSET(IND!AH$28,$E30,0)</f>
        <v>54.337751158043524</v>
      </c>
      <c r="Z30" s="107">
        <f ca="1">OFFSET(IND!AI$28,$E30,0)</f>
        <v>56.481438297677528</v>
      </c>
      <c r="AA30" s="107">
        <f ca="1">OFFSET(IND!AJ$28,$E30,0)</f>
        <v>58.729022615923967</v>
      </c>
      <c r="AB30" s="107">
        <f ca="1">OFFSET(IND!AK$28,$E30,0)</f>
        <v>61.110608246307642</v>
      </c>
      <c r="AC30" s="107">
        <f ca="1">OFFSET(IND!AL$28,$E30,0)</f>
        <v>63.527882524244305</v>
      </c>
      <c r="AD30" s="107">
        <f ca="1">OFFSET(IND!AM$28,$E30,0)</f>
        <v>65.955195145773942</v>
      </c>
      <c r="AE30" s="107">
        <f ca="1">OFFSET(IND!AN$28,$E30,0)</f>
        <v>78.988313782080908</v>
      </c>
      <c r="AF30" s="107">
        <f ca="1">OFFSET(IND!AO$28,$E30,0)</f>
        <v>94.657351698422531</v>
      </c>
      <c r="AG30" s="107">
        <f ca="1">OFFSET(IND!AP$28,$E30,0)</f>
        <v>110.96407577486366</v>
      </c>
      <c r="AH30" s="107">
        <f ca="1">OFFSET(IND!AQ$28,$E30,0)</f>
        <v>124.25542360211365</v>
      </c>
      <c r="AJ30">
        <f t="shared" ca="1" si="1"/>
        <v>3.0646491161633622</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6.8906914699675665</v>
      </c>
      <c r="L44" s="107">
        <f ca="1">OFFSET(IND!U$28,$E44,0)</f>
        <v>6.8762250485704346</v>
      </c>
      <c r="M44" s="107">
        <f ca="1">OFFSET(IND!V$28,$E44,0)</f>
        <v>6.7280519842117466</v>
      </c>
      <c r="N44" s="107">
        <f ca="1">OFFSET(IND!W$28,$E44,0)</f>
        <v>6.6349009799451188</v>
      </c>
      <c r="O44" s="176">
        <f ca="1">OFFSET(IND!X$28,$E44,0)</f>
        <v>6.5428541900168931</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9.0666993025889028E-2</v>
      </c>
      <c r="L46" s="107">
        <f ca="1">OFFSET(IND!U$28,$E46,0)</f>
        <v>9.047664537592677E-2</v>
      </c>
      <c r="M46" s="107">
        <f ca="1">OFFSET(IND!V$28,$E46,0)</f>
        <v>8.8526999792259822E-2</v>
      </c>
      <c r="N46" s="107">
        <f ca="1">OFFSET(IND!W$28,$E46,0)</f>
        <v>8.7301328683488402E-2</v>
      </c>
      <c r="O46" s="176">
        <f ca="1">OFFSET(IND!X$28,$E46,0)</f>
        <v>8.6090186710748584E-2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0.10074110336209938</v>
      </c>
      <c r="L47" s="107">
        <f ca="1">OFFSET(IND!U$28,$E47,0)</f>
        <v>0.10052960597325242</v>
      </c>
      <c r="M47" s="107">
        <f ca="1">OFFSET(IND!V$28,$E47,0)</f>
        <v>9.8363333102511358E-2</v>
      </c>
      <c r="N47" s="107">
        <f ca="1">OFFSET(IND!W$28,$E47,0)</f>
        <v>9.7001476314987553E-2</v>
      </c>
      <c r="O47" s="176">
        <f ca="1">OFFSET(IND!X$28,$E47,0)</f>
        <v>9.5655763011943312E-2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3.022233100862971E-2</v>
      </c>
      <c r="L48" s="107">
        <f ca="1">OFFSET(IND!U$28,$E48,0)</f>
        <v>3.0158881791975622E-2</v>
      </c>
      <c r="M48" s="107">
        <f ca="1">OFFSET(IND!V$28,$E48,0)</f>
        <v>2.9508999930753305E-2</v>
      </c>
      <c r="N48" s="107">
        <f ca="1">OFFSET(IND!W$28,$E48,0)</f>
        <v>2.9100442894496165E-2</v>
      </c>
      <c r="O48" s="176">
        <f ca="1">OFFSET(IND!X$28,$E48,0)</f>
        <v>2.8696728903582894E-2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0.56415017882775453</v>
      </c>
      <c r="L49" s="107">
        <f ca="1">OFFSET(IND!U$28,$E49,0)</f>
        <v>0.56296579345021158</v>
      </c>
      <c r="M49" s="107">
        <f ca="1">OFFSET(IND!V$28,$E49,0)</f>
        <v>0.55083466537406167</v>
      </c>
      <c r="N49" s="107">
        <f ca="1">OFFSET(IND!W$28,$E49,0)</f>
        <v>0.54320826736392847</v>
      </c>
      <c r="O49" s="176">
        <f ca="1">OFFSET(IND!X$28,$E49,0)</f>
        <v>0.53567227286688068</v>
      </c>
      <c r="P49" s="107">
        <f ca="1">OFFSET(IND!Y$28,$E49,0)</f>
        <v>0.54411615099645982</v>
      </c>
      <c r="Q49" s="107">
        <f ca="1">OFFSET(IND!Z$28,$E49,0)</f>
        <v>0.55366214240446676</v>
      </c>
      <c r="R49" s="107">
        <f ca="1">OFFSET(IND!AA$28,$E49,0)</f>
        <v>0.56411548630505903</v>
      </c>
      <c r="S49" s="107">
        <f ca="1">OFFSET(IND!AB$28,$E49,0)</f>
        <v>0.57728730251710891</v>
      </c>
      <c r="T49" s="107">
        <f ca="1">OFFSET(IND!AC$28,$E49,0)</f>
        <v>0.59331609462564916</v>
      </c>
      <c r="U49" s="107">
        <f ca="1">OFFSET(IND!AD$28,$E49,0)</f>
        <v>0.61229319413453276</v>
      </c>
      <c r="V49" s="107">
        <f ca="1">OFFSET(IND!AE$28,$E49,0)</f>
        <v>0.63212219712258877</v>
      </c>
      <c r="W49" s="107">
        <f ca="1">OFFSET(IND!AF$28,$E49,0)</f>
        <v>0.65369518155057627</v>
      </c>
      <c r="X49" s="107">
        <f ca="1">OFFSET(IND!AG$28,$E49,0)</f>
        <v>0.67787509402441171</v>
      </c>
      <c r="Y49" s="107">
        <f ca="1">OFFSET(IND!AH$28,$E49,0)</f>
        <v>0.70413893904999458</v>
      </c>
      <c r="Z49" s="107">
        <f ca="1">OFFSET(IND!AI$28,$E49,0)</f>
        <v>0.73191803472450456</v>
      </c>
      <c r="AA49" s="107">
        <f ca="1">OFFSET(IND!AJ$28,$E49,0)</f>
        <v>0.7610434880888215</v>
      </c>
      <c r="AB49" s="107">
        <f ca="1">OFFSET(IND!AK$28,$E49,0)</f>
        <v>0.79190540532491649</v>
      </c>
      <c r="AC49" s="107">
        <f ca="1">OFFSET(IND!AL$28,$E49,0)</f>
        <v>0.82322979599593538</v>
      </c>
      <c r="AD49" s="107">
        <f ca="1">OFFSET(IND!AM$28,$E49,0)</f>
        <v>0.85468426913184736</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1.9136414649156548</v>
      </c>
      <c r="L51" s="107">
        <f ca="1">OFFSET(IND!U$28,$E51,0)</f>
        <v>1.9096239372183039</v>
      </c>
      <c r="M51" s="107">
        <f ca="1">OFFSET(IND!V$28,$E51,0)</f>
        <v>1.8684742033815436</v>
      </c>
      <c r="N51" s="107">
        <f ca="1">OFFSET(IND!W$28,$E51,0)</f>
        <v>1.8426048657337804</v>
      </c>
      <c r="O51" s="176">
        <f ca="1">OFFSET(IND!X$28,$E51,0)</f>
        <v>1.8170421838626294</v>
      </c>
      <c r="P51" s="107">
        <f ca="1">OFFSET(IND!Y$28,$E51,0)</f>
        <v>1.8456844779181465</v>
      </c>
      <c r="Q51" s="107">
        <f ca="1">OFFSET(IND!Z$28,$E51,0)</f>
        <v>1.878065226285627</v>
      </c>
      <c r="R51" s="107">
        <f ca="1">OFFSET(IND!AA$28,$E51,0)</f>
        <v>1.9135237851692963</v>
      </c>
      <c r="S51" s="107">
        <f ca="1">OFFSET(IND!AB$28,$E51,0)</f>
        <v>1.9582036144374579</v>
      </c>
      <c r="T51" s="107">
        <f ca="1">OFFSET(IND!AC$28,$E51,0)</f>
        <v>2.0125745290672317</v>
      </c>
      <c r="U51" s="107">
        <f ca="1">OFFSET(IND!AD$28,$E51,0)</f>
        <v>2.0769463326523865</v>
      </c>
      <c r="V51" s="107">
        <f ca="1">OFFSET(IND!AE$28,$E51,0)</f>
        <v>2.1442078593698422</v>
      </c>
      <c r="W51" s="107">
        <f ca="1">OFFSET(IND!AF$28,$E51,0)</f>
        <v>2.2173851073309403</v>
      </c>
      <c r="X51" s="107">
        <f ca="1">OFFSET(IND!AG$28,$E51,0)</f>
        <v>2.2994052588163312</v>
      </c>
      <c r="Y51" s="107">
        <f ca="1">OFFSET(IND!AH$28,$E51,0)</f>
        <v>2.3884942722657434</v>
      </c>
      <c r="Z51" s="107">
        <f ca="1">OFFSET(IND!AI$28,$E51,0)</f>
        <v>2.4827231342525655</v>
      </c>
      <c r="AA51" s="107">
        <f ca="1">OFFSET(IND!AJ$28,$E51,0)</f>
        <v>2.5815189466694592</v>
      </c>
      <c r="AB51" s="107">
        <f ca="1">OFFSET(IND!AK$28,$E51,0)</f>
        <v>2.6862049801517212</v>
      </c>
      <c r="AC51" s="107">
        <f ca="1">OFFSET(IND!AL$28,$E51,0)</f>
        <v>2.7924597596429472</v>
      </c>
      <c r="AD51" s="107">
        <f ca="1">OFFSET(IND!AM$28,$E51,0)</f>
        <v>2.8991557890141171</v>
      </c>
      <c r="AE51" s="107">
        <f ca="1">OFFSET(IND!AN$28,$E51,0)</f>
        <v>3.4720453280389769</v>
      </c>
      <c r="AF51" s="107">
        <f ca="1">OFFSET(IND!AO$28,$E51,0)</f>
        <v>4.16080050317023</v>
      </c>
      <c r="AG51" s="107">
        <f ca="1">OFFSET(IND!AP$28,$E51,0)</f>
        <v>4.8775860937758146</v>
      </c>
      <c r="AH51" s="107">
        <f ca="1">OFFSET(IND!AQ$28,$E51,0)</f>
        <v>5.4618264695643317</v>
      </c>
      <c r="AJ51">
        <f t="shared" ca="1" si="1"/>
        <v>2.8573211211833156</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0.12054404127415017</v>
      </c>
      <c r="L52" s="107">
        <f ca="1">OFFSET(IND!U$28,$E52,0)</f>
        <v>0.12308843370166908</v>
      </c>
      <c r="M52" s="107">
        <f ca="1">OFFSET(IND!V$28,$E52,0)</f>
        <v>0.12330357452937707</v>
      </c>
      <c r="N52" s="107">
        <f ca="1">OFFSET(IND!W$28,$E52,0)</f>
        <v>0.12456218217293001</v>
      </c>
      <c r="O52" s="176">
        <f ca="1">OFFSET(IND!X$28,$E52,0)</f>
        <v>0.12590496873450061</v>
      </c>
      <c r="P52" s="107">
        <f ca="1">OFFSET(IND!Y$28,$E52,0)</f>
        <v>0.12788962664149447</v>
      </c>
      <c r="Q52" s="107">
        <f ca="1">OFFSET(IND!Z$28,$E52,0)</f>
        <v>0.13013332640092481</v>
      </c>
      <c r="R52" s="107">
        <f ca="1">OFFSET(IND!AA$28,$E52,0)</f>
        <v>0.1325902912349104</v>
      </c>
      <c r="S52" s="107">
        <f ca="1">OFFSET(IND!AB$28,$E52,0)</f>
        <v>0.13568620863134215</v>
      </c>
      <c r="T52" s="107">
        <f ca="1">OFFSET(IND!AC$28,$E52,0)</f>
        <v>0.13945363261705046</v>
      </c>
      <c r="U52" s="107">
        <f ca="1">OFFSET(IND!AD$28,$E52,0)</f>
        <v>0.14391402984379148</v>
      </c>
      <c r="V52" s="107">
        <f ca="1">OFFSET(IND!AE$28,$E52,0)</f>
        <v>0.14857465935124395</v>
      </c>
      <c r="W52" s="107">
        <f ca="1">OFFSET(IND!AF$28,$E52,0)</f>
        <v>0.15364519607209942</v>
      </c>
      <c r="X52" s="107">
        <f ca="1">OFFSET(IND!AG$28,$E52,0)</f>
        <v>0.1593284678750769</v>
      </c>
      <c r="Y52" s="107">
        <f ca="1">OFFSET(IND!AH$28,$E52,0)</f>
        <v>0.16550154935472172</v>
      </c>
      <c r="Z52" s="107">
        <f ca="1">OFFSET(IND!AI$28,$E52,0)</f>
        <v>0.17203077692450677</v>
      </c>
      <c r="AA52" s="107">
        <f ca="1">OFFSET(IND!AJ$28,$E52,0)</f>
        <v>0.17887645380747616</v>
      </c>
      <c r="AB52" s="107">
        <f ca="1">OFFSET(IND!AK$28,$E52,0)</f>
        <v>0.18613027096680279</v>
      </c>
      <c r="AC52" s="107">
        <f ca="1">OFFSET(IND!AL$28,$E52,0)</f>
        <v>0.19349278836378225</v>
      </c>
      <c r="AD52" s="107">
        <f ca="1">OFFSET(IND!AM$28,$E52,0)</f>
        <v>0.20088588047874659</v>
      </c>
      <c r="AE52" s="107">
        <f ca="1">OFFSET(IND!AN$28,$E52,0)</f>
        <v>0.24058206372635607</v>
      </c>
      <c r="AF52" s="107">
        <f ca="1">OFFSET(IND!AO$28,$E52,0)</f>
        <v>0.28830671181695972</v>
      </c>
      <c r="AG52" s="107">
        <f ca="1">OFFSET(IND!AP$28,$E52,0)</f>
        <v>0.33797362003517833</v>
      </c>
      <c r="AH52" s="107">
        <f ca="1">OFFSET(IND!AQ$28,$E52,0)</f>
        <v>0.3784563159793729</v>
      </c>
      <c r="AJ52">
        <f t="shared" ca="1" si="1"/>
        <v>3.0631160202654617</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2.2675073088714801</v>
      </c>
      <c r="L53" s="107">
        <f ca="1">OFFSET(IND!U$28,$E53,0)</f>
        <v>2.3153688901247178</v>
      </c>
      <c r="M53" s="107">
        <f ca="1">OFFSET(IND!V$28,$E53,0)</f>
        <v>2.319415820973461</v>
      </c>
      <c r="N53" s="107">
        <f ca="1">OFFSET(IND!W$28,$E53,0)</f>
        <v>2.3430910022648139</v>
      </c>
      <c r="O53" s="176">
        <f ca="1">OFFSET(IND!X$28,$E53,0)</f>
        <v>2.3683496406050621</v>
      </c>
      <c r="P53" s="107">
        <f ca="1">OFFSET(IND!Y$28,$E53,0)</f>
        <v>2.4056822724145719</v>
      </c>
      <c r="Q53" s="107">
        <f ca="1">OFFSET(IND!Z$28,$E53,0)</f>
        <v>2.447887640258934</v>
      </c>
      <c r="R53" s="107">
        <f ca="1">OFFSET(IND!AA$28,$E53,0)</f>
        <v>2.4941046548854149</v>
      </c>
      <c r="S53" s="107">
        <f ca="1">OFFSET(IND!AB$28,$E53,0)</f>
        <v>2.5523407588841676</v>
      </c>
      <c r="T53" s="107">
        <f ca="1">OFFSET(IND!AC$28,$E53,0)</f>
        <v>2.6232083134552227</v>
      </c>
      <c r="U53" s="107">
        <f ca="1">OFFSET(IND!AD$28,$E53,0)</f>
        <v>2.707111119476993</v>
      </c>
      <c r="V53" s="107">
        <f ca="1">OFFSET(IND!AE$28,$E53,0)</f>
        <v>2.7947804174396853</v>
      </c>
      <c r="W53" s="107">
        <f ca="1">OFFSET(IND!AF$28,$E53,0)</f>
        <v>2.8901603213562348</v>
      </c>
      <c r="X53" s="107">
        <f ca="1">OFFSET(IND!AG$28,$E53,0)</f>
        <v>2.997066147769059</v>
      </c>
      <c r="Y53" s="107">
        <f ca="1">OFFSET(IND!AH$28,$E53,0)</f>
        <v>3.1131855944492948</v>
      </c>
      <c r="Z53" s="107">
        <f ca="1">OFFSET(IND!AI$28,$E53,0)</f>
        <v>3.2360043673996888</v>
      </c>
      <c r="AA53" s="107">
        <f ca="1">OFFSET(IND!AJ$28,$E53,0)</f>
        <v>3.3647757459119036</v>
      </c>
      <c r="AB53" s="107">
        <f ca="1">OFFSET(IND!AK$28,$E53,0)</f>
        <v>3.5012244932090271</v>
      </c>
      <c r="AC53" s="107">
        <f ca="1">OFFSET(IND!AL$28,$E53,0)</f>
        <v>3.6397179586087507</v>
      </c>
      <c r="AD53" s="107">
        <f ca="1">OFFSET(IND!AM$28,$E53,0)</f>
        <v>3.7787865531958205</v>
      </c>
      <c r="AE53" s="107">
        <f ca="1">OFFSET(IND!AN$28,$E53,0)</f>
        <v>4.5254960935168187</v>
      </c>
      <c r="AF53" s="107">
        <f ca="1">OFFSET(IND!AO$28,$E53,0)</f>
        <v>5.4232259789173778</v>
      </c>
      <c r="AG53" s="107">
        <f ca="1">OFFSET(IND!AP$28,$E53,0)</f>
        <v>6.3574909679078395</v>
      </c>
      <c r="AH53" s="107">
        <f ca="1">OFFSET(IND!AQ$28,$E53,0)</f>
        <v>7.1189952941774104</v>
      </c>
      <c r="AJ53">
        <f t="shared" ca="1" si="1"/>
        <v>3.0631160202654626</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0.21826301870374576</v>
      </c>
      <c r="L54" s="107">
        <f ca="1">OFFSET(IND!U$28,$E54,0)</f>
        <v>0.22287002180507881</v>
      </c>
      <c r="M54" s="107">
        <f ca="1">OFFSET(IND!V$28,$E54,0)</f>
        <v>0.22325956645619247</v>
      </c>
      <c r="N54" s="107">
        <f ca="1">OFFSET(IND!W$28,$E54,0)</f>
        <v>0.22553846386780912</v>
      </c>
      <c r="O54" s="176">
        <f ca="1">OFFSET(IND!X$28,$E54,0)</f>
        <v>0.22796977980267707</v>
      </c>
      <c r="P54" s="107">
        <f ca="1">OFFSET(IND!Y$28,$E54,0)</f>
        <v>0.23156329982487028</v>
      </c>
      <c r="Q54" s="107">
        <f ca="1">OFFSET(IND!Z$28,$E54,0)</f>
        <v>0.2356258538705272</v>
      </c>
      <c r="R54" s="107">
        <f ca="1">OFFSET(IND!AA$28,$E54,0)</f>
        <v>0.24007455623562401</v>
      </c>
      <c r="S54" s="107">
        <f ca="1">OFFSET(IND!AB$28,$E54,0)</f>
        <v>0.24568017779485027</v>
      </c>
      <c r="T54" s="107">
        <f ca="1">OFFSET(IND!AC$28,$E54,0)</f>
        <v>0.2525016624834836</v>
      </c>
      <c r="U54" s="107">
        <f ca="1">OFFSET(IND!AD$28,$E54,0)</f>
        <v>0.26057787888568812</v>
      </c>
      <c r="V54" s="107">
        <f ca="1">OFFSET(IND!AE$28,$E54,0)</f>
        <v>0.269016645784525</v>
      </c>
      <c r="W54" s="107">
        <f ca="1">OFFSET(IND!AF$28,$E54,0)</f>
        <v>0.2781976110105468</v>
      </c>
      <c r="X54" s="107">
        <f ca="1">OFFSET(IND!AG$28,$E54,0)</f>
        <v>0.28848802476074309</v>
      </c>
      <c r="Y54" s="107">
        <f ca="1">OFFSET(IND!AH$28,$E54,0)</f>
        <v>0.29966531220033715</v>
      </c>
      <c r="Z54" s="107">
        <f ca="1">OFFSET(IND!AI$28,$E54,0)</f>
        <v>0.31148745541141437</v>
      </c>
      <c r="AA54" s="107">
        <f ca="1">OFFSET(IND!AJ$28,$E54,0)</f>
        <v>0.3238825774411232</v>
      </c>
      <c r="AB54" s="107">
        <f ca="1">OFFSET(IND!AK$28,$E54,0)</f>
        <v>0.33701669849418248</v>
      </c>
      <c r="AC54" s="107">
        <f ca="1">OFFSET(IND!AL$28,$E54,0)</f>
        <v>0.35034763758779475</v>
      </c>
      <c r="AD54" s="107">
        <f ca="1">OFFSET(IND!AM$28,$E54,0)</f>
        <v>0.36373393678193844</v>
      </c>
      <c r="AE54" s="107">
        <f ca="1">OFFSET(IND!AN$28,$E54,0)</f>
        <v>0.43560981463587173</v>
      </c>
      <c r="AF54" s="107">
        <f ca="1">OFFSET(IND!AO$28,$E54,0)</f>
        <v>0.52202242905236595</v>
      </c>
      <c r="AG54" s="107">
        <f ca="1">OFFSET(IND!AP$28,$E54,0)</f>
        <v>0.61195179596927662</v>
      </c>
      <c r="AH54" s="107">
        <f ca="1">OFFSET(IND!AQ$28,$E54,0)</f>
        <v>0.68525177271346582</v>
      </c>
      <c r="AJ54">
        <f t="shared" ca="1" si="1"/>
        <v>3.0631160202654617</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0.97670451008588643</v>
      </c>
      <c r="L55" s="107">
        <f ca="1">OFFSET(IND!U$28,$E55,0)</f>
        <v>0.99732037407317597</v>
      </c>
      <c r="M55" s="107">
        <f ca="1">OFFSET(IND!V$28,$E55,0)</f>
        <v>0.99906354623253735</v>
      </c>
      <c r="N55" s="107">
        <f ca="1">OFFSET(IND!W$28,$E55,0)</f>
        <v>1.0092613772401355</v>
      </c>
      <c r="O55" s="176">
        <f ca="1">OFFSET(IND!X$28,$E55,0)</f>
        <v>1.0201412654279389</v>
      </c>
      <c r="P55" s="107">
        <f ca="1">OFFSET(IND!Y$28,$E55,0)</f>
        <v>1.0362218971061985</v>
      </c>
      <c r="Q55" s="107">
        <f ca="1">OFFSET(IND!Z$28,$E55,0)</f>
        <v>1.0544014076912993</v>
      </c>
      <c r="R55" s="107">
        <f ca="1">OFFSET(IND!AA$28,$E55,0)</f>
        <v>1.0743088922016162</v>
      </c>
      <c r="S55" s="107">
        <f ca="1">OFFSET(IND!AB$28,$E55,0)</f>
        <v>1.0993934708501063</v>
      </c>
      <c r="T55" s="107">
        <f ca="1">OFFSET(IND!AC$28,$E55,0)</f>
        <v>1.1299189116711794</v>
      </c>
      <c r="U55" s="107">
        <f ca="1">OFFSET(IND!AD$28,$E55,0)</f>
        <v>1.1660591475723856</v>
      </c>
      <c r="V55" s="107">
        <f ca="1">OFFSET(IND!AE$28,$E55,0)</f>
        <v>1.2038217595742144</v>
      </c>
      <c r="W55" s="107">
        <f ca="1">OFFSET(IND!AF$28,$E55,0)</f>
        <v>1.2449056325841834</v>
      </c>
      <c r="X55" s="107">
        <f ca="1">OFFSET(IND!AG$28,$E55,0)</f>
        <v>1.2909541733775671</v>
      </c>
      <c r="Y55" s="107">
        <f ca="1">OFFSET(IND!AH$28,$E55,0)</f>
        <v>1.3409713825118164</v>
      </c>
      <c r="Z55" s="107">
        <f ca="1">OFFSET(IND!AI$28,$E55,0)</f>
        <v>1.3938742547515386</v>
      </c>
      <c r="AA55" s="107">
        <f ca="1">OFFSET(IND!AJ$28,$E55,0)</f>
        <v>1.4493411481418195</v>
      </c>
      <c r="AB55" s="107">
        <f ca="1">OFFSET(IND!AK$28,$E55,0)</f>
        <v>1.5081149859853664</v>
      </c>
      <c r="AC55" s="107">
        <f ca="1">OFFSET(IND!AL$28,$E55,0)</f>
        <v>1.5677695642723291</v>
      </c>
      <c r="AD55" s="107">
        <f ca="1">OFFSET(IND!AM$28,$E55,0)</f>
        <v>1.627671873302635</v>
      </c>
      <c r="AE55" s="107">
        <f ca="1">OFFSET(IND!AN$28,$E55,0)</f>
        <v>1.949309017713275</v>
      </c>
      <c r="AF55" s="107">
        <f ca="1">OFFSET(IND!AO$28,$E55,0)</f>
        <v>2.3359965597904808</v>
      </c>
      <c r="AG55" s="107">
        <f ca="1">OFFSET(IND!AP$28,$E55,0)</f>
        <v>2.7384212067992126</v>
      </c>
      <c r="AH55" s="107">
        <f ca="1">OFFSET(IND!AQ$28,$E55,0)</f>
        <v>3.0664310469472338</v>
      </c>
      <c r="AJ55">
        <f t="shared" ca="1" si="1"/>
        <v>3.0631160202654621</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1.6854108314286944</v>
      </c>
      <c r="L56" s="107">
        <f ca="1">OFFSET(IND!U$28,$E56,0)</f>
        <v>1.7209857674555415</v>
      </c>
      <c r="M56" s="107">
        <f ca="1">OFFSET(IND!V$28,$E56,0)</f>
        <v>1.7239938023402932</v>
      </c>
      <c r="N56" s="107">
        <f ca="1">OFFSET(IND!W$28,$E56,0)</f>
        <v>1.741591279018039</v>
      </c>
      <c r="O56" s="176">
        <f ca="1">OFFSET(IND!X$28,$E56,0)</f>
        <v>1.7603657202201632</v>
      </c>
      <c r="P56" s="107">
        <f ca="1">OFFSET(IND!Y$28,$E56,0)</f>
        <v>1.7881146151283795</v>
      </c>
      <c r="Q56" s="107">
        <f ca="1">OFFSET(IND!Z$28,$E56,0)</f>
        <v>1.8194853559551083</v>
      </c>
      <c r="R56" s="107">
        <f ca="1">OFFSET(IND!AA$28,$E56,0)</f>
        <v>1.8538379054454721</v>
      </c>
      <c r="S56" s="107">
        <f ca="1">OFFSET(IND!AB$28,$E56,0)</f>
        <v>1.8971240990889031</v>
      </c>
      <c r="T56" s="107">
        <f ca="1">OFFSET(IND!AC$28,$E56,0)</f>
        <v>1.9497990975789257</v>
      </c>
      <c r="U56" s="107">
        <f ca="1">OFFSET(IND!AD$28,$E56,0)</f>
        <v>2.0121630412377143</v>
      </c>
      <c r="V56" s="107">
        <f ca="1">OFFSET(IND!AE$28,$E56,0)</f>
        <v>2.0773265729237971</v>
      </c>
      <c r="W56" s="107">
        <f ca="1">OFFSET(IND!AF$28,$E56,0)</f>
        <v>2.148221305008073</v>
      </c>
      <c r="X56" s="107">
        <f ca="1">OFFSET(IND!AG$28,$E56,0)</f>
        <v>2.2276831162551924</v>
      </c>
      <c r="Y56" s="107">
        <f ca="1">OFFSET(IND!AH$28,$E56,0)</f>
        <v>2.3139933003100253</v>
      </c>
      <c r="Z56" s="107">
        <f ca="1">OFFSET(IND!AI$28,$E56,0)</f>
        <v>2.4052830127724727</v>
      </c>
      <c r="AA56" s="107">
        <f ca="1">OFFSET(IND!AJ$28,$E56,0)</f>
        <v>2.5009972251471644</v>
      </c>
      <c r="AB56" s="107">
        <f ca="1">OFFSET(IND!AK$28,$E56,0)</f>
        <v>2.6024179331332848</v>
      </c>
      <c r="AC56" s="107">
        <f ca="1">OFFSET(IND!AL$28,$E56,0)</f>
        <v>2.7053584554211532</v>
      </c>
      <c r="AD56" s="107">
        <f ca="1">OFFSET(IND!AM$28,$E56,0)</f>
        <v>2.8087264642966199</v>
      </c>
      <c r="AE56" s="107">
        <f ca="1">OFFSET(IND!AN$28,$E56,0)</f>
        <v>3.3637466586149802</v>
      </c>
      <c r="AF56" s="107">
        <f ca="1">OFFSET(IND!AO$28,$E56,0)</f>
        <v>4.0310184537847924</v>
      </c>
      <c r="AG56" s="107">
        <f ca="1">OFFSET(IND!AP$28,$E56,0)</f>
        <v>4.7254463507571769</v>
      </c>
      <c r="AH56" s="107">
        <f ca="1">OFFSET(IND!AQ$28,$E56,0)</f>
        <v>5.2914633310126034</v>
      </c>
      <c r="AJ56">
        <f t="shared" ca="1" si="1"/>
        <v>3.0631160202654608</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2.1285452850787729</v>
      </c>
      <c r="L57" s="107">
        <f ca="1">OFFSET(IND!U$28,$E57,0)</f>
        <v>2.1734737149517054</v>
      </c>
      <c r="M57" s="107">
        <f ca="1">OFFSET(IND!V$28,$E57,0)</f>
        <v>2.1772726335013521</v>
      </c>
      <c r="N57" s="107">
        <f ca="1">OFFSET(IND!W$28,$E57,0)</f>
        <v>2.1994969038769896</v>
      </c>
      <c r="O57" s="176">
        <f ca="1">OFFSET(IND!X$28,$E57,0)</f>
        <v>2.2232075906458024</v>
      </c>
      <c r="P57" s="107">
        <f ca="1">OFFSET(IND!Y$28,$E57,0)</f>
        <v>2.2582523277043403</v>
      </c>
      <c r="Q57" s="107">
        <f ca="1">OFFSET(IND!Z$28,$E57,0)</f>
        <v>2.2978711798150497</v>
      </c>
      <c r="R57" s="107">
        <f ca="1">OFFSET(IND!AA$28,$E57,0)</f>
        <v>2.3412558287591683</v>
      </c>
      <c r="S57" s="107">
        <f ca="1">OFFSET(IND!AB$28,$E57,0)</f>
        <v>2.3959229886412658</v>
      </c>
      <c r="T57" s="107">
        <f ca="1">OFFSET(IND!AC$28,$E57,0)</f>
        <v>2.4624474926889977</v>
      </c>
      <c r="U57" s="107">
        <f ca="1">OFFSET(IND!AD$28,$E57,0)</f>
        <v>2.5412083952288893</v>
      </c>
      <c r="V57" s="107">
        <f ca="1">OFFSET(IND!AE$28,$E57,0)</f>
        <v>2.6235049638417278</v>
      </c>
      <c r="W57" s="107">
        <f ca="1">OFFSET(IND!AF$28,$E57,0)</f>
        <v>2.7130396012731191</v>
      </c>
      <c r="X57" s="107">
        <f ca="1">OFFSET(IND!AG$28,$E57,0)</f>
        <v>2.8133938060283481</v>
      </c>
      <c r="Y57" s="107">
        <f ca="1">OFFSET(IND!AH$28,$E57,0)</f>
        <v>2.9223969831163124</v>
      </c>
      <c r="Z57" s="107">
        <f ca="1">OFFSET(IND!AI$28,$E57,0)</f>
        <v>3.0376889246504857</v>
      </c>
      <c r="AA57" s="107">
        <f ca="1">OFFSET(IND!AJ$28,$E57,0)</f>
        <v>3.1585686719892863</v>
      </c>
      <c r="AB57" s="107">
        <f ca="1">OFFSET(IND!AK$28,$E57,0)</f>
        <v>3.286655287885905</v>
      </c>
      <c r="AC57" s="107">
        <f ca="1">OFFSET(IND!AL$28,$E57,0)</f>
        <v>3.4166613132854509</v>
      </c>
      <c r="AD57" s="107">
        <f ca="1">OFFSET(IND!AM$28,$E57,0)</f>
        <v>3.547207221628371</v>
      </c>
      <c r="AE57" s="107">
        <f ca="1">OFFSET(IND!AN$28,$E57,0)</f>
        <v>4.2481553796145217</v>
      </c>
      <c r="AF57" s="107">
        <f ca="1">OFFSET(IND!AO$28,$E57,0)</f>
        <v>5.0908687448008436</v>
      </c>
      <c r="AG57" s="107">
        <f ca="1">OFFSET(IND!AP$28,$E57,0)</f>
        <v>5.9678781945827453</v>
      </c>
      <c r="AH57" s="107">
        <f ca="1">OFFSET(IND!AQ$28,$E57,0)</f>
        <v>6.6827144541645893</v>
      </c>
      <c r="AJ57">
        <f t="shared" ca="1" si="1"/>
        <v>3.0631160202654613</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0.53401120571769001</v>
      </c>
      <c r="L58" s="107">
        <f ca="1">OFFSET(IND!U$28,$E58,0)</f>
        <v>0.54528288745057796</v>
      </c>
      <c r="M58" s="107">
        <f ca="1">OFFSET(IND!V$28,$E58,0)</f>
        <v>0.54623596328567592</v>
      </c>
      <c r="N58" s="107">
        <f ca="1">OFFSET(IND!W$28,$E58,0)</f>
        <v>0.55181160666178142</v>
      </c>
      <c r="O58" s="176">
        <f ca="1">OFFSET(IND!X$28,$E58,0)</f>
        <v>0.55776016341486911</v>
      </c>
      <c r="P58" s="107">
        <f ca="1">OFFSET(IND!Y$28,$E58,0)</f>
        <v>0.5665522161007468</v>
      </c>
      <c r="Q58" s="107">
        <f ca="1">OFFSET(IND!Z$28,$E58,0)</f>
        <v>0.57649182656292586</v>
      </c>
      <c r="R58" s="107">
        <f ca="1">OFFSET(IND!AA$28,$E58,0)</f>
        <v>0.58737620325657469</v>
      </c>
      <c r="S58" s="107">
        <f ca="1">OFFSET(IND!AB$28,$E58,0)</f>
        <v>0.6010911456477207</v>
      </c>
      <c r="T58" s="107">
        <f ca="1">OFFSET(IND!AC$28,$E58,0)</f>
        <v>0.61778086837306356</v>
      </c>
      <c r="U58" s="107">
        <f ca="1">OFFSET(IND!AD$28,$E58,0)</f>
        <v>0.63754046889628402</v>
      </c>
      <c r="V58" s="107">
        <f ca="1">OFFSET(IND!AE$28,$E58,0)</f>
        <v>0.6581871002550076</v>
      </c>
      <c r="W58" s="107">
        <f ca="1">OFFSET(IND!AF$28,$E58,0)</f>
        <v>0.68064962431940124</v>
      </c>
      <c r="X58" s="107">
        <f ca="1">OFFSET(IND!AG$28,$E58,0)</f>
        <v>0.70582657040358876</v>
      </c>
      <c r="Y58" s="107">
        <f ca="1">OFFSET(IND!AH$28,$E58,0)</f>
        <v>0.73317337783674541</v>
      </c>
      <c r="Z58" s="107">
        <f ca="1">OFFSET(IND!AI$28,$E58,0)</f>
        <v>0.76209791570765051</v>
      </c>
      <c r="AA58" s="107">
        <f ca="1">OFFSET(IND!AJ$28,$E58,0)</f>
        <v>0.79242432693119835</v>
      </c>
      <c r="AB58" s="107">
        <f ca="1">OFFSET(IND!AK$28,$E58,0)</f>
        <v>0.82455880331313758</v>
      </c>
      <c r="AC58" s="107">
        <f ca="1">OFFSET(IND!AL$28,$E58,0)</f>
        <v>0.85717482274239154</v>
      </c>
      <c r="AD58" s="107">
        <f ca="1">OFFSET(IND!AM$28,$E58,0)</f>
        <v>0.88992628845205057</v>
      </c>
      <c r="AE58" s="107">
        <f ca="1">OFFSET(IND!AN$28,$E58,0)</f>
        <v>1.0657807434245348</v>
      </c>
      <c r="AF58" s="107">
        <f ca="1">OFFSET(IND!AO$28,$E58,0)</f>
        <v>1.2772013711049583</v>
      </c>
      <c r="AG58" s="107">
        <f ca="1">OFFSET(IND!AP$28,$E58,0)</f>
        <v>1.4972262289207081</v>
      </c>
      <c r="AH58" s="107">
        <f ca="1">OFFSET(IND!AQ$28,$E58,0)</f>
        <v>1.6765649423349718</v>
      </c>
      <c r="AJ58">
        <f t="shared" ca="1" si="1"/>
        <v>3.0631160202654626</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6.5083635854557818</v>
      </c>
      <c r="L59" s="107">
        <f ca="1">OFFSET(IND!U$28,$E59,0)</f>
        <v>6.6457393598809311</v>
      </c>
      <c r="M59" s="107">
        <f ca="1">OFFSET(IND!V$28,$E59,0)</f>
        <v>6.6573551536937083</v>
      </c>
      <c r="N59" s="107">
        <f ca="1">OFFSET(IND!W$28,$E59,0)</f>
        <v>6.7253093724928492</v>
      </c>
      <c r="O59" s="176">
        <f ca="1">OFFSET(IND!X$28,$E59,0)</f>
        <v>6.7978085443141234</v>
      </c>
      <c r="P59" s="107">
        <f ca="1">OFFSET(IND!Y$28,$E59,0)</f>
        <v>6.9049633660285314</v>
      </c>
      <c r="Q59" s="107">
        <f ca="1">OFFSET(IND!Z$28,$E59,0)</f>
        <v>7.0261042673673337</v>
      </c>
      <c r="R59" s="107">
        <f ca="1">OFFSET(IND!AA$28,$E59,0)</f>
        <v>7.1587596876372555</v>
      </c>
      <c r="S59" s="107">
        <f ca="1">OFFSET(IND!AB$28,$E59,0)</f>
        <v>7.3259131680875278</v>
      </c>
      <c r="T59" s="107">
        <f ca="1">OFFSET(IND!AC$28,$E59,0)</f>
        <v>7.5293223521532262</v>
      </c>
      <c r="U59" s="107">
        <f ca="1">OFFSET(IND!AD$28,$E59,0)</f>
        <v>7.7701462583400716</v>
      </c>
      <c r="V59" s="107">
        <f ca="1">OFFSET(IND!AE$28,$E59,0)</f>
        <v>8.0217810222901083</v>
      </c>
      <c r="W59" s="107">
        <f ca="1">OFFSET(IND!AF$28,$E59,0)</f>
        <v>8.2955473254927607</v>
      </c>
      <c r="X59" s="107">
        <f ca="1">OFFSET(IND!AG$28,$E59,0)</f>
        <v>8.6023961656160441</v>
      </c>
      <c r="Y59" s="107">
        <f ca="1">OFFSET(IND!AH$28,$E59,0)</f>
        <v>8.9356906054531748</v>
      </c>
      <c r="Z59" s="107">
        <f ca="1">OFFSET(IND!AI$28,$E59,0)</f>
        <v>9.2882139364048779</v>
      </c>
      <c r="AA59" s="107">
        <f ca="1">OFFSET(IND!AJ$28,$E59,0)</f>
        <v>9.6578228666512604</v>
      </c>
      <c r="AB59" s="107">
        <f ca="1">OFFSET(IND!AK$28,$E59,0)</f>
        <v>10.049467936422451</v>
      </c>
      <c r="AC59" s="107">
        <f ca="1">OFFSET(IND!AL$28,$E59,0)</f>
        <v>10.446981904075214</v>
      </c>
      <c r="AD59" s="107">
        <f ca="1">OFFSET(IND!AM$28,$E59,0)</f>
        <v>10.846146649145632</v>
      </c>
      <c r="AE59" s="107">
        <f ca="1">OFFSET(IND!AN$28,$E59,0)</f>
        <v>12.989406413788386</v>
      </c>
      <c r="AF59" s="107">
        <f ca="1">OFFSET(IND!AO$28,$E59,0)</f>
        <v>15.566135702755608</v>
      </c>
      <c r="AG59" s="107">
        <f ca="1">OFFSET(IND!AP$28,$E59,0)</f>
        <v>18.247730690221381</v>
      </c>
      <c r="AH59" s="107">
        <f ca="1">OFFSET(IND!AQ$28,$E59,0)</f>
        <v>20.43345552024477</v>
      </c>
      <c r="AJ59">
        <f t="shared" ca="1" si="1"/>
        <v>3.0631160202654613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2.2939762657843765</v>
      </c>
      <c r="L60" s="107">
        <f ca="1">OFFSET(IND!U$28,$E60,0)</f>
        <v>2.3423965425386246</v>
      </c>
      <c r="M60" s="107">
        <f ca="1">OFFSET(IND!V$28,$E60,0)</f>
        <v>2.3464907138252906</v>
      </c>
      <c r="N60" s="107">
        <f ca="1">OFFSET(IND!W$28,$E60,0)</f>
        <v>2.3704422591005891</v>
      </c>
      <c r="O60" s="176">
        <f ca="1">OFFSET(IND!X$28,$E60,0)</f>
        <v>2.395995745359206</v>
      </c>
      <c r="P60" s="107">
        <f ca="1">OFFSET(IND!Y$28,$E60,0)</f>
        <v>2.4337641666450915</v>
      </c>
      <c r="Q60" s="107">
        <f ca="1">OFFSET(IND!Z$28,$E60,0)</f>
        <v>2.4764622041530067</v>
      </c>
      <c r="R60" s="107">
        <f ca="1">OFFSET(IND!AA$28,$E60,0)</f>
        <v>2.5232187170046996</v>
      </c>
      <c r="S60" s="107">
        <f ca="1">OFFSET(IND!AB$28,$E60,0)</f>
        <v>2.5821346198828152</v>
      </c>
      <c r="T60" s="107">
        <f ca="1">OFFSET(IND!AC$28,$E60,0)</f>
        <v>2.6538294221725987</v>
      </c>
      <c r="U60" s="107">
        <f ca="1">OFFSET(IND!AD$28,$E60,0)</f>
        <v>2.7387116383813939</v>
      </c>
      <c r="V60" s="107">
        <f ca="1">OFFSET(IND!AE$28,$E60,0)</f>
        <v>2.8274043133631062</v>
      </c>
      <c r="W60" s="107">
        <f ca="1">OFFSET(IND!AF$28,$E60,0)</f>
        <v>2.9238976013720666</v>
      </c>
      <c r="X60" s="107">
        <f ca="1">OFFSET(IND!AG$28,$E60,0)</f>
        <v>3.0320513557196707</v>
      </c>
      <c r="Y60" s="107">
        <f ca="1">OFFSET(IND!AH$28,$E60,0)</f>
        <v>3.1495262823222436</v>
      </c>
      <c r="Z60" s="107">
        <f ca="1">OFFSET(IND!AI$28,$E60,0)</f>
        <v>3.2737787374471559</v>
      </c>
      <c r="AA60" s="107">
        <f ca="1">OFFSET(IND!AJ$28,$E60,0)</f>
        <v>3.4040532838019257</v>
      </c>
      <c r="AB60" s="107">
        <f ca="1">OFFSET(IND!AK$28,$E60,0)</f>
        <v>3.5420948180324783</v>
      </c>
      <c r="AC60" s="107">
        <f ca="1">OFFSET(IND!AL$28,$E60,0)</f>
        <v>3.6822049386703308</v>
      </c>
      <c r="AD60" s="107">
        <f ca="1">OFFSET(IND!AM$28,$E60,0)</f>
        <v>3.8228969020658097</v>
      </c>
      <c r="AE60" s="107">
        <f ca="1">OFFSET(IND!AN$28,$E60,0)</f>
        <v>4.5783228961648739</v>
      </c>
      <c r="AF60" s="107">
        <f ca="1">OFFSET(IND!AO$28,$E60,0)</f>
        <v>5.4865321187490972</v>
      </c>
      <c r="AG60" s="107">
        <f ca="1">OFFSET(IND!AP$28,$E60,0)</f>
        <v>6.431702924731665</v>
      </c>
      <c r="AH60" s="107">
        <f ca="1">OFFSET(IND!AQ$28,$E60,0)</f>
        <v>7.2020964065608029</v>
      </c>
      <c r="AJ60">
        <f t="shared" ca="1" si="1"/>
        <v>3.0631160202654621</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66.864537709682978</v>
      </c>
      <c r="L61" s="107">
        <f ca="1">OFFSET(IND!U$28,$E61,0)</f>
        <v>68.275885973933953</v>
      </c>
      <c r="M61" s="107">
        <f ca="1">OFFSET(IND!V$28,$E61,0)</f>
        <v>68.395222374432237</v>
      </c>
      <c r="N61" s="107">
        <f ca="1">OFFSET(IND!W$28,$E61,0)</f>
        <v>69.09335906666945</v>
      </c>
      <c r="O61" s="176">
        <f ca="1">OFFSET(IND!X$28,$E61,0)</f>
        <v>69.838188937421805</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45.414760497819003</v>
      </c>
      <c r="H67" s="107">
        <f ca="1">OFFSET(RES!M$95,$E67,0)</f>
        <v>47.093617046688202</v>
      </c>
      <c r="I67" s="107">
        <f ca="1">OFFSET(RES!N$95,$E67,0)</f>
        <v>47.790036684497061</v>
      </c>
      <c r="J67" s="176">
        <f ca="1">OFFSET(RES!O$95,$E67,0)</f>
        <v>40.360198818417871</v>
      </c>
      <c r="K67" s="107">
        <f ca="1">OFFSET(RES!P$95,$E67,0)</f>
        <v>46.161748471494363</v>
      </c>
      <c r="L67" s="107">
        <f ca="1">OFFSET(RES!Q$95,$E67,0)</f>
        <v>47.416131443439063</v>
      </c>
      <c r="M67" s="107">
        <f ca="1">OFFSET(RES!R$95,$E67,0)</f>
        <v>47.921230845977462</v>
      </c>
      <c r="N67" s="107">
        <f ca="1">OFFSET(RES!S$95,$E67,0)</f>
        <v>48.876680433381729</v>
      </c>
      <c r="O67" s="176">
        <f ca="1">OFFSET(RES!T$95,$E67,0)</f>
        <v>49.897226532485362</v>
      </c>
      <c r="P67" s="107">
        <f ca="1">OFFSET(RES!U$95,$E67,0)</f>
        <v>51.037837414983493</v>
      </c>
      <c r="Q67" s="107">
        <f ca="1">OFFSET(RES!V$95,$E67,0)</f>
        <v>52.220423626780665</v>
      </c>
      <c r="R67" s="107">
        <f ca="1">OFFSET(RES!W$95,$E67,0)</f>
        <v>53.448204673714876</v>
      </c>
      <c r="S67" s="107">
        <f ca="1">OFFSET(RES!X$95,$E67,0)</f>
        <v>54.819109850957169</v>
      </c>
      <c r="T67" s="107">
        <f ca="1">OFFSET(RES!Y$95,$E67,0)</f>
        <v>56.26410992698149</v>
      </c>
      <c r="U67" s="107">
        <f ca="1">OFFSET(RES!Z$95,$E67,0)</f>
        <v>57.855735544574657</v>
      </c>
      <c r="V67" s="107">
        <f ca="1">OFFSET(RES!AA$95,$E67,0)</f>
        <v>59.400702766022157</v>
      </c>
      <c r="W67" s="107">
        <f ca="1">OFFSET(RES!AB$95,$E67,0)</f>
        <v>60.931928211287676</v>
      </c>
      <c r="X67" s="107">
        <f ca="1">OFFSET(RES!AC$95,$E67,0)</f>
        <v>62.523110248803739</v>
      </c>
      <c r="Y67" s="107">
        <f ca="1">OFFSET(RES!AD$95,$E67,0)</f>
        <v>64.081181183357543</v>
      </c>
      <c r="Z67" s="107">
        <f ca="1">OFFSET(RES!AE$95,$E67,0)</f>
        <v>65.720255731182647</v>
      </c>
      <c r="AA67" s="107">
        <f ca="1">OFFSET(RES!AF$95,$E67,0)</f>
        <v>67.430339269148106</v>
      </c>
      <c r="AB67" s="107">
        <f ca="1">OFFSET(RES!AG$95,$E67,0)</f>
        <v>69.025293252750799</v>
      </c>
      <c r="AC67" s="107">
        <f ca="1">OFFSET(RES!AH$95,$E67,0)</f>
        <v>70.554999643327264</v>
      </c>
      <c r="AD67" s="107">
        <f ca="1">OFFSET(RES!AI$95,$E67,0)</f>
        <v>72.012557334538116</v>
      </c>
      <c r="AE67" s="107">
        <f ca="1">OFFSET(RES!AJ$95,$E67,0)</f>
        <v>78.926493372488679</v>
      </c>
      <c r="AF67" s="107">
        <f ca="1">OFFSET(RES!AK$95,$E67,0)</f>
        <v>85.252729312135585</v>
      </c>
      <c r="AG67" s="107">
        <f ca="1">OFFSET(RES!AL$95,$E67,0)</f>
        <v>91.356693307346418</v>
      </c>
      <c r="AH67" s="107">
        <f ca="1">OFFSET(RES!AM$95,$E67,0)</f>
        <v>97.057811401489374</v>
      </c>
      <c r="AJ67">
        <f t="shared" ca="1" si="1"/>
        <v>2.1371424254488907</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7.0312597139351602</v>
      </c>
      <c r="H81" s="107">
        <f ca="1">OFFSET(RES!M$95,$E81,0)</f>
        <v>7.2209730367033469</v>
      </c>
      <c r="I81" s="107">
        <f ca="1">OFFSET(RES!N$95,$E81,0)</f>
        <v>7.4161145452398607</v>
      </c>
      <c r="J81" s="176">
        <f ca="1">OFFSET(RES!O$95,$E81,0)</f>
        <v>7.7934035094503527</v>
      </c>
      <c r="K81" s="107">
        <f ca="1">OFFSET(RES!P$95,$E81,0)</f>
        <v>7.4149958589578802</v>
      </c>
      <c r="L81" s="107">
        <f ca="1">OFFSET(RES!Q$95,$E81,0)</f>
        <v>7.5789003006280264</v>
      </c>
      <c r="M81" s="107">
        <f ca="1">OFFSET(RES!R$95,$E81,0)</f>
        <v>7.6530081065617432</v>
      </c>
      <c r="N81" s="107">
        <f ca="1">OFFSET(RES!S$95,$E81,0)</f>
        <v>7.7679362146190316</v>
      </c>
      <c r="O81" s="176">
        <f ca="1">OFFSET(RES!T$95,$E81,0)</f>
        <v>7.8953710969907611</v>
      </c>
      <c r="P81" s="107">
        <f ca="1">OFFSET(RES!U$95,$E81,0)</f>
        <v>8.0168269730730142</v>
      </c>
      <c r="Q81" s="107">
        <f ca="1">OFFSET(RES!V$95,$E81,0)</f>
        <v>8.1454824656971798</v>
      </c>
      <c r="R81" s="107">
        <f ca="1">OFFSET(RES!W$95,$E81,0)</f>
        <v>8.2743831124302538</v>
      </c>
      <c r="S81" s="107">
        <f ca="1">OFFSET(RES!X$95,$E81,0)</f>
        <v>8.4058838880443361</v>
      </c>
      <c r="T81" s="107">
        <f ca="1">OFFSET(RES!Y$95,$E81,0)</f>
        <v>8.5525675981512936</v>
      </c>
      <c r="U81" s="107">
        <f ca="1">OFFSET(RES!Z$95,$E81,0)</f>
        <v>8.6905494068273299</v>
      </c>
      <c r="V81" s="107">
        <f ca="1">OFFSET(RES!AA$95,$E81,0)</f>
        <v>8.8286624452695257</v>
      </c>
      <c r="W81" s="107">
        <f ca="1">OFFSET(RES!AB$95,$E81,0)</f>
        <v>8.9634309172004034</v>
      </c>
      <c r="X81" s="107">
        <f ca="1">OFFSET(RES!AC$95,$E81,0)</f>
        <v>9.1005775300635445</v>
      </c>
      <c r="Y81" s="107">
        <f ca="1">OFFSET(RES!AD$95,$E81,0)</f>
        <v>9.2426457819204959</v>
      </c>
      <c r="Z81" s="107">
        <f ca="1">OFFSET(RES!AE$95,$E81,0)</f>
        <v>9.3625322442172969</v>
      </c>
      <c r="AA81" s="107">
        <f ca="1">OFFSET(RES!AF$95,$E81,0)</f>
        <v>9.4755759912969122</v>
      </c>
      <c r="AB81" s="107">
        <f ca="1">OFFSET(RES!AG$95,$E81,0)</f>
        <v>9.59471615961019</v>
      </c>
      <c r="AC81" s="107">
        <f ca="1">OFFSET(RES!AH$95,$E81,0)</f>
        <v>9.7026895720382011</v>
      </c>
      <c r="AD81" s="107">
        <f ca="1">OFFSET(RES!AI$95,$E81,0)</f>
        <v>9.8070670523339079</v>
      </c>
      <c r="AE81" s="107">
        <f ca="1">OFFSET(RES!AJ$95,$E81,0)</f>
        <v>10.552809607359105</v>
      </c>
      <c r="AF81" s="107">
        <f ca="1">OFFSET(RES!AK$95,$E81,0)</f>
        <v>11.28445680201273</v>
      </c>
      <c r="AG81" s="107">
        <f ca="1">OFFSET(RES!AL$95,$E81,0)</f>
        <v>11.942215171603465</v>
      </c>
      <c r="AH81" s="107">
        <f ca="1">OFFSET(RES!AM$95,$E81,0)</f>
        <v>12.556420093831816</v>
      </c>
      <c r="AJ81">
        <f t="shared" ca="1" si="3"/>
        <v>1.7857995017516439</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68.938999999999993</v>
      </c>
      <c r="H84" s="17">
        <f ca="1">OFFSET(OtherTRA!K$51,$E84,0)</f>
        <v>70.763259259245189</v>
      </c>
      <c r="I84" s="17">
        <f ca="1">OFFSET(OtherTRA!L$51,$E84,0)</f>
        <v>74.41177777773558</v>
      </c>
      <c r="J84" s="17">
        <f ca="1">OFFSET(OtherTRA!M$51,$E84,0)</f>
        <v>68.939278175231294</v>
      </c>
      <c r="K84" s="17">
        <f ca="1">OFFSET(OtherTRA!N$51,$E84,0)</f>
        <v>78.331698821844057</v>
      </c>
      <c r="L84" s="17">
        <f ca="1">OFFSET(OtherTRA!O$51,$E84,0)</f>
        <v>74.141114111210427</v>
      </c>
      <c r="M84" s="17">
        <f ca="1">OFFSET(OtherTRA!P$51,$E84,0)</f>
        <v>69.950529400576798</v>
      </c>
      <c r="N84" s="17">
        <f ca="1">OFFSET(OtherTRA!Q$51,$E84,0)</f>
        <v>65.759944689943168</v>
      </c>
      <c r="O84" s="17">
        <f ca="1">OFFSET(OtherTRA!R$51,$E84,0)</f>
        <v>61.569359979309539</v>
      </c>
      <c r="P84" s="17">
        <f ca="1">OFFSET(OtherTRA!S$51,$E84,0)</f>
        <v>57.378775268675909</v>
      </c>
      <c r="Q84" s="17">
        <f ca="1">OFFSET(OtherTRA!T$51,$E84,0)</f>
        <v>53.18819055804228</v>
      </c>
      <c r="R84" s="17">
        <f ca="1">OFFSET(OtherTRA!U$51,$E84,0)</f>
        <v>48.99760584740865</v>
      </c>
      <c r="S84" s="17">
        <f ca="1">OFFSET(OtherTRA!V$51,$E84,0)</f>
        <v>44.80702113677502</v>
      </c>
      <c r="T84" s="17">
        <f ca="1">OFFSET(OtherTRA!W$51,$E84,0)</f>
        <v>74.141114111210427</v>
      </c>
      <c r="U84" s="17">
        <f ca="1">OFFSET(OtherTRA!X$51,$E84,0)</f>
        <v>75.634749564904482</v>
      </c>
      <c r="V84" s="17">
        <f ca="1">OFFSET(OtherTRA!Y$51,$E84,0)</f>
        <v>77.128385018598536</v>
      </c>
      <c r="W84" s="17">
        <f ca="1">OFFSET(OtherTRA!Z$51,$E84,0)</f>
        <v>78.62202047229259</v>
      </c>
      <c r="X84" s="17">
        <f ca="1">OFFSET(OtherTRA!AA$51,$E84,0)</f>
        <v>80.115655925986644</v>
      </c>
      <c r="Y84" s="17">
        <f ca="1">OFFSET(OtherTRA!AB$51,$E84,0)</f>
        <v>81.609291379680698</v>
      </c>
      <c r="Z84" s="17">
        <f ca="1">OFFSET(OtherTRA!AC$51,$E84,0)</f>
        <v>83.102926833374752</v>
      </c>
      <c r="AA84" s="17">
        <f ca="1">OFFSET(OtherTRA!AD$51,$E84,0)</f>
        <v>84.596562287068807</v>
      </c>
      <c r="AB84" s="17">
        <f ca="1">OFFSET(OtherTRA!AE$51,$E84,0)</f>
        <v>86.090197740762861</v>
      </c>
      <c r="AC84" s="17">
        <f ca="1">OFFSET(OtherTRA!AF$51,$E84,0)</f>
        <v>87.583833194456915</v>
      </c>
      <c r="AD84" s="17">
        <f ca="1">OFFSET(OtherTRA!AG$51,$E84,0)</f>
        <v>75.634749564904482</v>
      </c>
      <c r="AE84" s="17">
        <f ca="1">OFFSET(OtherTRA!AH$51,$E84,0)</f>
        <v>76.953052624265382</v>
      </c>
      <c r="AF84" s="17">
        <f ca="1">OFFSET(OtherTRA!AI$51,$E84,0)</f>
        <v>78.271355683626282</v>
      </c>
      <c r="AG84" s="17">
        <f ca="1">OFFSET(OtherTRA!AJ$51,$E84,0)</f>
        <v>79.589658742987183</v>
      </c>
      <c r="AH84" s="17">
        <f ca="1">OFFSET(OtherTRA!AK$51,$E84,0)</f>
        <v>80.907961802348083</v>
      </c>
      <c r="AJ84">
        <f t="shared" ca="1" si="3"/>
        <v>1.1736167017558725</v>
      </c>
    </row>
    <row r="85" spans="1:36">
      <c r="A85" s="26" t="s">
        <v>590</v>
      </c>
      <c r="B85">
        <f>[2]EB_2006!$AI$70/1000</f>
        <v>42.764908764899999</v>
      </c>
      <c r="C85" t="s">
        <v>764</v>
      </c>
      <c r="D85" t="s">
        <v>274</v>
      </c>
      <c r="E85" s="109">
        <f>MATCH(F85,OtherTRA!$D$52:$D$56,0)</f>
        <v>3</v>
      </c>
      <c r="F85" t="str">
        <f t="shared" ref="F85" si="4">A85</f>
        <v>TADJET</v>
      </c>
      <c r="G85" s="17">
        <f ca="1">OFFSET(OtherTRA!J$51,$E85,0)</f>
        <v>20.483000000000001</v>
      </c>
      <c r="H85" s="17">
        <f ca="1">OFFSET(OtherTRA!K$51,$E85,0)</f>
        <v>21.025019791513067</v>
      </c>
      <c r="I85" s="17">
        <f ca="1">OFFSET(OtherTRA!L$51,$E85,0)</f>
        <v>22.109059374539203</v>
      </c>
      <c r="J85" s="17">
        <f ca="1">OFFSET(OtherTRA!M$51,$E85,0)</f>
        <v>20.465228059152793</v>
      </c>
      <c r="K85" s="17">
        <f ca="1">OFFSET(OtherTRA!N$51,$E85,0)</f>
        <v>23.273737463088121</v>
      </c>
      <c r="L85" s="17">
        <f ca="1">OFFSET(OtherTRA!O$51,$E85,0)</f>
        <v>22.028640397161595</v>
      </c>
      <c r="M85" s="17">
        <f ca="1">OFFSET(OtherTRA!P$51,$E85,0)</f>
        <v>20.783543331235069</v>
      </c>
      <c r="N85" s="17">
        <f ca="1">OFFSET(OtherTRA!Q$51,$E85,0)</f>
        <v>19.538446265308544</v>
      </c>
      <c r="O85" s="17">
        <f ca="1">OFFSET(OtherTRA!R$51,$E85,0)</f>
        <v>18.293349199382018</v>
      </c>
      <c r="P85" s="17">
        <f ca="1">OFFSET(OtherTRA!S$51,$E85,0)</f>
        <v>17.048252133455492</v>
      </c>
      <c r="Q85" s="17">
        <f ca="1">OFFSET(OtherTRA!T$51,$E85,0)</f>
        <v>15.803155067528966</v>
      </c>
      <c r="R85" s="17">
        <f ca="1">OFFSET(OtherTRA!U$51,$E85,0)</f>
        <v>14.55805800160244</v>
      </c>
      <c r="S85" s="17">
        <f ca="1">OFFSET(OtherTRA!V$51,$E85,0)</f>
        <v>13.312960935675914</v>
      </c>
      <c r="T85" s="17">
        <f ca="1">OFFSET(OtherTRA!W$51,$E85,0)</f>
        <v>22.028640397161595</v>
      </c>
      <c r="U85" s="17">
        <f ca="1">OFFSET(OtherTRA!X$51,$E85,0)</f>
        <v>22.472425990193337</v>
      </c>
      <c r="V85" s="17">
        <f ca="1">OFFSET(OtherTRA!Y$51,$E85,0)</f>
        <v>22.916211583225078</v>
      </c>
      <c r="W85" s="17">
        <f ca="1">OFFSET(OtherTRA!Z$51,$E85,0)</f>
        <v>23.359997176256819</v>
      </c>
      <c r="X85" s="17">
        <f ca="1">OFFSET(OtherTRA!AA$51,$E85,0)</f>
        <v>23.80378276928856</v>
      </c>
      <c r="Y85" s="17">
        <f ca="1">OFFSET(OtherTRA!AB$51,$E85,0)</f>
        <v>24.247568362320301</v>
      </c>
      <c r="Z85" s="17">
        <f ca="1">OFFSET(OtherTRA!AC$51,$E85,0)</f>
        <v>24.691353955352042</v>
      </c>
      <c r="AA85" s="17">
        <f ca="1">OFFSET(OtherTRA!AD$51,$E85,0)</f>
        <v>25.135139548383783</v>
      </c>
      <c r="AB85" s="17">
        <f ca="1">OFFSET(OtherTRA!AE$51,$E85,0)</f>
        <v>25.578925141415525</v>
      </c>
      <c r="AC85" s="17">
        <f ca="1">OFFSET(OtherTRA!AF$51,$E85,0)</f>
        <v>26.022710734447266</v>
      </c>
      <c r="AD85" s="17">
        <f ca="1">OFFSET(OtherTRA!AG$51,$E85,0)</f>
        <v>22.472425990193337</v>
      </c>
      <c r="AE85" s="17">
        <f ca="1">OFFSET(OtherTRA!AH$51,$E85,0)</f>
        <v>22.864117218161386</v>
      </c>
      <c r="AF85" s="17">
        <f ca="1">OFFSET(OtherTRA!AI$51,$E85,0)</f>
        <v>23.255808446129436</v>
      </c>
      <c r="AG85" s="17">
        <f ca="1">OFFSET(OtherTRA!AJ$51,$E85,0)</f>
        <v>23.647499674097485</v>
      </c>
      <c r="AH85" s="17">
        <f ca="1">OFFSET(OtherTRA!AK$51,$E85,0)</f>
        <v>24.039190902065535</v>
      </c>
      <c r="AJ85">
        <f t="shared" ca="1" si="3"/>
        <v>1.1736167017558723</v>
      </c>
    </row>
    <row r="86" spans="1:36">
      <c r="A86" s="26" t="s">
        <v>367</v>
      </c>
      <c r="B86" s="17">
        <f>[2]EB_2006!$AG$68/1000</f>
        <v>0.74474625240000003</v>
      </c>
      <c r="C86" t="s">
        <v>764</v>
      </c>
      <c r="D86" t="s">
        <v>274</v>
      </c>
      <c r="E86" s="111">
        <f>MATCH(F86,OtherTRA!$D$52:$D$56,0)</f>
        <v>4</v>
      </c>
      <c r="F86" t="str">
        <f t="shared" si="2"/>
        <v>TAOAG</v>
      </c>
      <c r="G86" s="17">
        <f ca="1">OFFSET(OtherTRA!J$51,$E86,0)</f>
        <v>0.82199999999999995</v>
      </c>
      <c r="H86" s="17">
        <f ca="1">OFFSET(OtherTRA!K$51,$E86,0)</f>
        <v>0.84375170964330126</v>
      </c>
      <c r="I86" s="17">
        <f ca="1">OFFSET(OtherTRA!L$51,$E86,0)</f>
        <v>0.88725512892990399</v>
      </c>
      <c r="J86" s="17">
        <f ca="1">OFFSET(OtherTRA!M$51,$E86,0)</f>
        <v>0.90926579192061818</v>
      </c>
      <c r="K86" s="17">
        <f ca="1">OFFSET(OtherTRA!N$51,$E86,0)</f>
        <v>0.9339946391963303</v>
      </c>
      <c r="L86" s="17">
        <f ca="1">OFFSET(OtherTRA!O$51,$E86,0)</f>
        <v>0.88402784779899579</v>
      </c>
      <c r="M86" s="17">
        <f ca="1">OFFSET(OtherTRA!P$51,$E86,0)</f>
        <v>0.83406105640166128</v>
      </c>
      <c r="N86" s="17">
        <f ca="1">OFFSET(OtherTRA!Q$51,$E86,0)</f>
        <v>0.78409426500432677</v>
      </c>
      <c r="O86" s="17">
        <f ca="1">OFFSET(OtherTRA!R$51,$E86,0)</f>
        <v>0.73412747360699226</v>
      </c>
      <c r="P86" s="17">
        <f ca="1">OFFSET(OtherTRA!S$51,$E86,0)</f>
        <v>0.68416068220965776</v>
      </c>
      <c r="Q86" s="17">
        <f ca="1">OFFSET(OtherTRA!T$51,$E86,0)</f>
        <v>0.63419389081232325</v>
      </c>
      <c r="R86" s="17">
        <f ca="1">OFFSET(OtherTRA!U$51,$E86,0)</f>
        <v>0.58422709941498874</v>
      </c>
      <c r="S86" s="17">
        <f ca="1">OFFSET(OtherTRA!V$51,$E86,0)</f>
        <v>0.53426030801765423</v>
      </c>
      <c r="T86" s="17">
        <f ca="1">OFFSET(OtherTRA!W$51,$E86,0)</f>
        <v>0.88402784779899579</v>
      </c>
      <c r="U86" s="17">
        <f ca="1">OFFSET(OtherTRA!X$51,$E86,0)</f>
        <v>0</v>
      </c>
      <c r="V86" s="17">
        <f ca="1">OFFSET(OtherTRA!Y$51,$E86,0)</f>
        <v>-0.88402784779899579</v>
      </c>
      <c r="W86" s="17">
        <f ca="1">OFFSET(OtherTRA!Z$51,$E86,0)</f>
        <v>-1.7680556955979916</v>
      </c>
      <c r="X86" s="17">
        <f ca="1">OFFSET(OtherTRA!AA$51,$E86,0)</f>
        <v>-2.6520835433969872</v>
      </c>
      <c r="Y86" s="17">
        <f ca="1">OFFSET(OtherTRA!AB$51,$E86,0)</f>
        <v>-3.5361113911959832</v>
      </c>
      <c r="Z86" s="17">
        <f ca="1">OFFSET(OtherTRA!AC$51,$E86,0)</f>
        <v>-4.4201392389949792</v>
      </c>
      <c r="AA86" s="17">
        <f ca="1">OFFSET(OtherTRA!AD$51,$E86,0)</f>
        <v>-5.3041670867939752</v>
      </c>
      <c r="AB86" s="17">
        <f ca="1">OFFSET(OtherTRA!AE$51,$E86,0)</f>
        <v>-6.1881949345929712</v>
      </c>
      <c r="AC86" s="17">
        <f ca="1">OFFSET(OtherTRA!AF$51,$E86,0)</f>
        <v>-7.0722227823919672</v>
      </c>
      <c r="AD86" s="17">
        <f ca="1">OFFSET(OtherTRA!AG$51,$E86,0)</f>
        <v>0</v>
      </c>
      <c r="AE86" s="17">
        <f ca="1">OFFSET(OtherTRA!AH$51,$E86,0)</f>
        <v>0.11592304658305566</v>
      </c>
      <c r="AF86" s="17">
        <f ca="1">OFFSET(OtherTRA!AI$51,$E86,0)</f>
        <v>0.23184609316611132</v>
      </c>
      <c r="AG86" s="17">
        <f ca="1">OFFSET(OtherTRA!AJ$51,$E86,0)</f>
        <v>0.34776913974916701</v>
      </c>
      <c r="AH86" s="17">
        <f ca="1">OFFSET(OtherTRA!AK$51,$E86,0)</f>
        <v>0.46369218633222264</v>
      </c>
      <c r="AJ86">
        <f t="shared" ca="1" si="3"/>
        <v>0.56410241646255799</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80.737936364882756</v>
      </c>
      <c r="H100" s="17">
        <f ca="1">OFFSET(PTRA!O$218,$E100,0)</f>
        <v>82.677210683862384</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128.1137148596512</v>
      </c>
      <c r="AF100" s="17">
        <f ca="1">OFFSET(PTRA!AS$218,$E100,0)</f>
        <v>128.1137148596512</v>
      </c>
      <c r="AG100" s="17">
        <f ca="1">OFFSET(PTRA!AT$218,$E100,0)</f>
        <v>128.1137148596512</v>
      </c>
      <c r="AH100" s="17">
        <f ca="1">OFFSET(PTRA!AU$218,$E100,0)</f>
        <v>192.54781088687915</v>
      </c>
      <c r="AJ100">
        <f t="shared" ca="1" si="3"/>
        <v>2.3848492983111282</v>
      </c>
    </row>
    <row r="101" spans="1:36">
      <c r="A101" s="26" t="s">
        <v>171</v>
      </c>
      <c r="B101">
        <v>2.2210937076119999</v>
      </c>
      <c r="C101" t="s">
        <v>764</v>
      </c>
      <c r="D101" t="s">
        <v>274</v>
      </c>
      <c r="E101" s="110">
        <f>MATCH(F101,PTRA!$H$219:$H$226,0)</f>
        <v>3</v>
      </c>
      <c r="F101" t="str">
        <f t="shared" si="2"/>
        <v>TPPRMOT</v>
      </c>
      <c r="G101" s="17">
        <f ca="1">OFFSET(PTRA!N$218,$E101,0)</f>
        <v>3.0276726136831034</v>
      </c>
      <c r="H101" s="17">
        <f ca="1">OFFSET(PTRA!O$218,$E101,0)</f>
        <v>3.1003954006448393</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4.8042643072369202</v>
      </c>
      <c r="AF101" s="17">
        <f ca="1">OFFSET(PTRA!AS$218,$E101,0)</f>
        <v>4.8042643072369202</v>
      </c>
      <c r="AG101" s="17">
        <f ca="1">OFFSET(PTRA!AT$218,$E101,0)</f>
        <v>4.8042643072369202</v>
      </c>
      <c r="AH101" s="17">
        <f ca="1">OFFSET(PTRA!AU$218,$E101,0)</f>
        <v>7.2205429082579684</v>
      </c>
      <c r="AJ101">
        <f t="shared" ca="1" si="3"/>
        <v>2.3848492983111282</v>
      </c>
    </row>
    <row r="102" spans="1:36">
      <c r="A102" s="26" t="s">
        <v>115</v>
      </c>
      <c r="B102">
        <v>9.7306216335790001</v>
      </c>
      <c r="C102" t="s">
        <v>764</v>
      </c>
      <c r="D102" t="s">
        <v>274</v>
      </c>
      <c r="E102" s="110">
        <f>MATCH(F102,PTRA!$H$219:$H$226,0)</f>
        <v>2</v>
      </c>
      <c r="F102" t="str">
        <f t="shared" si="2"/>
        <v>TPPRSUV</v>
      </c>
      <c r="G102" s="17">
        <f ca="1">OFFSET(PTRA!N$218,$E102,0)</f>
        <v>17.156811477537588</v>
      </c>
      <c r="H102" s="17">
        <f ca="1">OFFSET(PTRA!O$218,$E102,0)</f>
        <v>17.568907270320757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27.224164407675886</v>
      </c>
      <c r="AF102" s="17">
        <f ca="1">OFFSET(PTRA!AS$218,$E102,0)</f>
        <v>27.224164407675886</v>
      </c>
      <c r="AG102" s="17">
        <f ca="1">OFFSET(PTRA!AT$218,$E102,0)</f>
        <v>27.224164407675886</v>
      </c>
      <c r="AH102" s="17">
        <f ca="1">OFFSET(PTRA!AU$218,$E102,0)</f>
        <v>40.916409813461826</v>
      </c>
      <c r="AJ102">
        <f t="shared" ca="1" si="3"/>
        <v>2.3848492983111282</v>
      </c>
    </row>
    <row r="103" spans="1:36">
      <c r="A103" s="26" t="s">
        <v>119</v>
      </c>
      <c r="B103" t="s">
        <v>372</v>
      </c>
      <c r="C103" t="s">
        <v>764</v>
      </c>
      <c r="D103" t="s">
        <v>274</v>
      </c>
      <c r="E103" s="110">
        <f>MATCH(F103,PTRA!$H$219:$H$226,0)</f>
        <v>6</v>
      </c>
      <c r="F103" t="str">
        <f t="shared" si="2"/>
        <v>TPPUBRT</v>
      </c>
      <c r="G103" s="17">
        <f ca="1">OFFSET(PTRA!N$218,$E103,0)</f>
        <v>7.2799982901224289E-2</v>
      </c>
      <c r="H103" s="17">
        <f ca="1">OFFSET(PTRA!O$218,$E103,0)</f>
        <v>8.6889415703675379E-2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1.0673112116422001</v>
      </c>
      <c r="AF103" s="17">
        <f ca="1">OFFSET(PTRA!AS$218,$E103,0)</f>
        <v>1.0673112116422001</v>
      </c>
      <c r="AG103" s="17">
        <f ca="1">OFFSET(PTRA!AT$218,$E103,0)</f>
        <v>1.0673112116422001</v>
      </c>
      <c r="AH103" s="17">
        <f ca="1">OFFSET(PTRA!AU$218,$E103,0)</f>
        <v>1.5186759881099872</v>
      </c>
      <c r="AJ103">
        <f t="shared" ca="1" si="3"/>
        <v>20.860938802287098</v>
      </c>
    </row>
    <row r="104" spans="1:36">
      <c r="A104" s="26" t="s">
        <v>117</v>
      </c>
      <c r="B104">
        <v>0.62801975359410001</v>
      </c>
      <c r="C104" t="s">
        <v>764</v>
      </c>
      <c r="D104" t="s">
        <v>274</v>
      </c>
      <c r="E104" s="110">
        <f>MATCH(F104,PTRA!$H$219:$H$226,0)</f>
        <v>4</v>
      </c>
      <c r="F104" t="str">
        <f t="shared" si="2"/>
        <v>TPPUBUS</v>
      </c>
      <c r="G104" s="17">
        <f ca="1">OFFSET(PTRA!N$218,$E104,0)</f>
        <v>0.7451373286167039</v>
      </c>
      <c r="H104" s="17">
        <f ca="1">OFFSET(PTRA!O$218,$E104,0)</f>
        <v>0.75464798183400794</v>
      </c>
      <c r="I104" s="17">
        <f ca="1">OFFSET(PTRA!P$218,$E104,0)</f>
        <v>0.7641586350513121</v>
      </c>
      <c r="J104" s="17">
        <f ca="1">OFFSET(PTRA!Q$218,$E104,0)</f>
        <v>0.77683855200288221</v>
      </c>
      <c r="K104" s="17">
        <f ca="1">OFFSET(PTRA!R$218,$E104,0)</f>
        <v>0.76932241535753876</v>
      </c>
      <c r="L104" s="17">
        <f ca="1">OFFSET(PTRA!S$218,$E104,0)</f>
        <v>0.77185902178227428</v>
      </c>
      <c r="M104" s="17">
        <f ca="1">OFFSET(PTRA!T$218,$E104,0)</f>
        <v>0.7743956282070098</v>
      </c>
      <c r="N104" s="17">
        <f ca="1">OFFSET(PTRA!W$218,$E104,0)</f>
        <v>0.77693223463174532</v>
      </c>
      <c r="O104" s="17">
        <f ca="1">OFFSET(PTRA!X$218,$E104,0)</f>
        <v>0.77946884105648084</v>
      </c>
      <c r="P104" s="17">
        <f ca="1">OFFSET(PTRA!Y$218,$E104,0)</f>
        <v>0.78200544748121636</v>
      </c>
      <c r="Q104" s="17">
        <f ca="1">OFFSET(PTRA!Z$218,$E104,0)</f>
        <v>0.78454205390595189</v>
      </c>
      <c r="R104" s="17">
        <f ca="1">OFFSET(PTRA!AA$218,$E104,0)</f>
        <v>0.78707866033068741</v>
      </c>
      <c r="S104" s="17">
        <f ca="1">OFFSET(PTRA!AB$218,$E104,0)</f>
        <v>0.78961526675542293</v>
      </c>
      <c r="T104" s="17">
        <f ca="1">OFFSET(PTRA!AC$218,$E104,0)</f>
        <v>0.79215187318015812</v>
      </c>
      <c r="U104" s="17">
        <f ca="1">OFFSET(PTRA!AD$218,$E104,0)</f>
        <v>0.78895645233050782</v>
      </c>
      <c r="V104" s="17">
        <f ca="1">OFFSET(PTRA!AE$218,$E104,0)</f>
        <v>0.78576103148085752</v>
      </c>
      <c r="W104" s="17">
        <f ca="1">OFFSET(PTRA!AH$218,$E104,0)</f>
        <v>0.78256561063120722</v>
      </c>
      <c r="X104" s="17">
        <f ca="1">OFFSET(PTRA!AI$218,$E104,0)</f>
        <v>0.77937018978155692</v>
      </c>
      <c r="Y104" s="17">
        <f ca="1">OFFSET(PTRA!AJ$218,$E104,0)</f>
        <v>0.77617476893190662</v>
      </c>
      <c r="Z104" s="17">
        <f ca="1">OFFSET(PTRA!AK$218,$E104,0)</f>
        <v>0.77297934808225632</v>
      </c>
      <c r="AA104" s="17">
        <f ca="1">OFFSET(PTRA!AL$218,$E104,0)</f>
        <v>0.76978392723260602</v>
      </c>
      <c r="AB104" s="17">
        <f ca="1">OFFSET(PTRA!AM$218,$E104,0)</f>
        <v>0.76658850638295573</v>
      </c>
      <c r="AC104" s="17">
        <f ca="1">OFFSET(PTRA!AO$218,$E104,0)</f>
        <v>0.76339308553330543</v>
      </c>
      <c r="AD104" s="17">
        <f ca="1">OFFSET(PTRA!AQ$218,$E104,0)</f>
        <v>0.76019766468365502</v>
      </c>
      <c r="AE104" s="17">
        <f ca="1">OFFSET(PTRA!AR$218,$E104,0)</f>
        <v>0.76019766468365502</v>
      </c>
      <c r="AF104" s="17">
        <f ca="1">OFFSET(PTRA!AS$218,$E104,0)</f>
        <v>0.76019766468365502</v>
      </c>
      <c r="AG104" s="17">
        <f ca="1">OFFSET(PTRA!AT$218,$E104,0)</f>
        <v>0.76019766468365502</v>
      </c>
      <c r="AH104" s="17">
        <f ca="1">OFFSET(PTRA!AU$218,$E104,0)</f>
        <v>0.66888607039229409</v>
      </c>
      <c r="AJ104">
        <f t="shared" ca="1" si="3"/>
        <v>0.8976681810238053</v>
      </c>
    </row>
    <row r="105" spans="1:36">
      <c r="A105" s="26" t="s">
        <v>121</v>
      </c>
      <c r="B105" t="s">
        <v>372</v>
      </c>
      <c r="C105" t="s">
        <v>764</v>
      </c>
      <c r="D105" t="s">
        <v>274</v>
      </c>
      <c r="E105" s="110">
        <f>MATCH(F105,PTRA!$H$219:$H$226,0)</f>
        <v>8</v>
      </c>
      <c r="F105" t="str">
        <f t="shared" si="2"/>
        <v>TPPUGAT</v>
      </c>
      <c r="G105" s="17">
        <f ca="1">OFFSET(PTRA!N$218,$E105,0)</f>
        <v>0.97578268601336504</v>
      </c>
      <c r="H105" s="17">
        <f ca="1">OFFSET(PTRA!O$218,$E105,0)</f>
        <v>0.83767679725053057</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1.0013836629689683</v>
      </c>
      <c r="AF105" s="17">
        <f ca="1">OFFSET(PTRA!AS$218,$E105,0)</f>
        <v>1.0013836629689683</v>
      </c>
      <c r="AG105" s="17">
        <f ca="1">OFFSET(PTRA!AT$218,$E105,0)</f>
        <v>1.0013836629689683</v>
      </c>
      <c r="AH105" s="17">
        <f ca="1">OFFSET(PTRA!AU$218,$E105,0)</f>
        <v>1.447944780185249</v>
      </c>
      <c r="AJ105">
        <f t="shared" ca="1" si="3"/>
        <v>1.4838803771984705</v>
      </c>
    </row>
    <row r="106" spans="1:36">
      <c r="A106" s="26" t="s">
        <v>118</v>
      </c>
      <c r="B106">
        <v>8.3842691666009994</v>
      </c>
      <c r="C106" t="s">
        <v>764</v>
      </c>
      <c r="D106" t="s">
        <v>274</v>
      </c>
      <c r="E106" s="110">
        <f>MATCH(F106,PTRA!$H$219:$H$226,0)</f>
        <v>5</v>
      </c>
      <c r="F106" t="str">
        <f t="shared" si="2"/>
        <v>TPPUMBT</v>
      </c>
      <c r="G106" s="17">
        <f ca="1">OFFSET(PTRA!N$218,$E106,0)</f>
        <v>7.0396057952084856</v>
      </c>
      <c r="H106" s="17">
        <f ca="1">OFFSET(PTRA!O$218,$E106,0)</f>
        <v>7.1294566816605736</v>
      </c>
      <c r="I106" s="17">
        <f ca="1">OFFSET(PTRA!P$218,$E106,0)</f>
        <v>7.2193075681126615</v>
      </c>
      <c r="J106" s="17">
        <f ca="1">OFFSET(PTRA!Q$218,$E106,0)</f>
        <v>7.3390997371893922</v>
      </c>
      <c r="K106" s="17">
        <f ca="1">OFFSET(PTRA!R$218,$E106,0)</f>
        <v>7.2680918342779055</v>
      </c>
      <c r="L106" s="17">
        <f ca="1">OFFSET(PTRA!S$218,$E106,0)</f>
        <v>7.2920561541447961</v>
      </c>
      <c r="M106" s="17">
        <f ca="1">OFFSET(PTRA!T$218,$E106,0)</f>
        <v>7.3160204740116868</v>
      </c>
      <c r="N106" s="17">
        <f ca="1">OFFSET(PTRA!W$218,$E106,0)</f>
        <v>7.3399847938785774</v>
      </c>
      <c r="O106" s="17">
        <f ca="1">OFFSET(PTRA!X$218,$E106,0)</f>
        <v>7.363949113745468</v>
      </c>
      <c r="P106" s="17">
        <f ca="1">OFFSET(PTRA!Y$218,$E106,0)</f>
        <v>7.3879134336123586</v>
      </c>
      <c r="Q106" s="17">
        <f ca="1">OFFSET(PTRA!Z$218,$E106,0)</f>
        <v>7.4118777534792493</v>
      </c>
      <c r="R106" s="17">
        <f ca="1">OFFSET(PTRA!AA$218,$E106,0)</f>
        <v>7.4358420733461399</v>
      </c>
      <c r="S106" s="17">
        <f ca="1">OFFSET(PTRA!AB$218,$E106,0)</f>
        <v>7.4598063932130305</v>
      </c>
      <c r="T106" s="17">
        <f ca="1">OFFSET(PTRA!AC$218,$E106,0)</f>
        <v>7.4837707130799194</v>
      </c>
      <c r="U106" s="17">
        <f ca="1">OFFSET(PTRA!AD$218,$E106,0)</f>
        <v>7.4535823138849846</v>
      </c>
      <c r="V106" s="17">
        <f ca="1">OFFSET(PTRA!AE$218,$E106,0)</f>
        <v>7.4233939146900498</v>
      </c>
      <c r="W106" s="17">
        <f ca="1">OFFSET(PTRA!AH$218,$E106,0)</f>
        <v>7.3932055154951151</v>
      </c>
      <c r="X106" s="17">
        <f ca="1">OFFSET(PTRA!AI$218,$E106,0)</f>
        <v>7.3630171163001803</v>
      </c>
      <c r="Y106" s="17">
        <f ca="1">OFFSET(PTRA!AJ$218,$E106,0)</f>
        <v>7.3328287171052455</v>
      </c>
      <c r="Z106" s="17">
        <f ca="1">OFFSET(PTRA!AK$218,$E106,0)</f>
        <v>7.3026403179103108</v>
      </c>
      <c r="AA106" s="17">
        <f ca="1">OFFSET(PTRA!AL$218,$E106,0)</f>
        <v>7.272451918715376</v>
      </c>
      <c r="AB106" s="17">
        <f ca="1">OFFSET(PTRA!AM$218,$E106,0)</f>
        <v>7.2422635195204412</v>
      </c>
      <c r="AC106" s="17">
        <f ca="1">OFFSET(PTRA!AO$218,$E106,0)</f>
        <v>7.2120751203255065</v>
      </c>
      <c r="AD106" s="17">
        <f ca="1">OFFSET(PTRA!AQ$218,$E106,0)</f>
        <v>7.1818867211305726</v>
      </c>
      <c r="AE106" s="17">
        <f ca="1">OFFSET(PTRA!AR$218,$E106,0)</f>
        <v>7.1818867211305726</v>
      </c>
      <c r="AF106" s="17">
        <f ca="1">OFFSET(PTRA!AS$218,$E106,0)</f>
        <v>7.1818867211305726</v>
      </c>
      <c r="AG106" s="17">
        <f ca="1">OFFSET(PTRA!AT$218,$E106,0)</f>
        <v>7.1818867211305726</v>
      </c>
      <c r="AH106" s="17">
        <f ca="1">OFFSET(PTRA!AU$218,$E106,0)</f>
        <v>6.3192301293094379</v>
      </c>
      <c r="AJ106">
        <f t="shared" ca="1" si="3"/>
        <v>0.89766818102380508</v>
      </c>
    </row>
    <row r="107" spans="1:36">
      <c r="A107" s="26" t="s">
        <v>120</v>
      </c>
      <c r="B107">
        <v>13.9</v>
      </c>
      <c r="C107" t="s">
        <v>764</v>
      </c>
      <c r="D107" t="s">
        <v>274</v>
      </c>
      <c r="E107" s="111">
        <f>MATCH(F107,PTRA!$H$219:$H$226,0)</f>
        <v>7</v>
      </c>
      <c r="F107" t="str">
        <f t="shared" si="2"/>
        <v>TPPUMER</v>
      </c>
      <c r="G107" s="17">
        <f ca="1">OFFSET(PTRA!N$218,$E107,0)</f>
        <v>8.6848776477284702</v>
      </c>
      <c r="H107" s="17">
        <f ca="1">OFFSET(PTRA!O$218,$E107,0)</f>
        <v>8.7957281666463718</v>
      </c>
      <c r="I107" s="17">
        <f ca="1">OFFSET(PTRA!P$218,$E107,0)</f>
        <v>8.9065786855642735</v>
      </c>
      <c r="J107" s="17">
        <f ca="1">OFFSET(PTRA!Q$218,$E107,0)</f>
        <v>9.0543682581416949</v>
      </c>
      <c r="K107" s="17">
        <f ca="1">OFFSET(PTRA!R$218,$E107,0)</f>
        <v>8.9667646384577928</v>
      </c>
      <c r="L107" s="17">
        <f ca="1">OFFSET(PTRA!S$218,$E107,0)</f>
        <v>8.9963298146920412</v>
      </c>
      <c r="M107" s="17">
        <f ca="1">OFFSET(PTRA!T$218,$E107,0)</f>
        <v>9.0258949909262896</v>
      </c>
      <c r="N107" s="17">
        <f ca="1">OFFSET(PTRA!W$218,$E107,0)</f>
        <v>9.0554601671605379</v>
      </c>
      <c r="O107" s="17">
        <f ca="1">OFFSET(PTRA!X$218,$E107,0)</f>
        <v>9.0850253433947863</v>
      </c>
      <c r="P107" s="17">
        <f ca="1">OFFSET(PTRA!Y$218,$E107,0)</f>
        <v>9.1145905196290347</v>
      </c>
      <c r="Q107" s="17">
        <f ca="1">OFFSET(PTRA!Z$218,$E107,0)</f>
        <v>9.144155695863283</v>
      </c>
      <c r="R107" s="17">
        <f ca="1">OFFSET(PTRA!AA$218,$E107,0)</f>
        <v>9.1737208720975314</v>
      </c>
      <c r="S107" s="17">
        <f ca="1">OFFSET(PTRA!AB$218,$E107,0)</f>
        <v>9.2032860483317798</v>
      </c>
      <c r="T107" s="17">
        <f ca="1">OFFSET(PTRA!AC$218,$E107,0)</f>
        <v>9.2328512245660228</v>
      </c>
      <c r="U107" s="17">
        <f ca="1">OFFSET(PTRA!AD$218,$E107,0)</f>
        <v>9.1956072991224644</v>
      </c>
      <c r="V107" s="17">
        <f ca="1">OFFSET(PTRA!AE$218,$E107,0)</f>
        <v>9.1583633736789061</v>
      </c>
      <c r="W107" s="17">
        <f ca="1">OFFSET(PTRA!AH$218,$E107,0)</f>
        <v>9.1211194482353477</v>
      </c>
      <c r="X107" s="17">
        <f ca="1">OFFSET(PTRA!AI$218,$E107,0)</f>
        <v>9.0838755227917893</v>
      </c>
      <c r="Y107" s="17">
        <f ca="1">OFFSET(PTRA!AJ$218,$E107,0)</f>
        <v>9.046631597348231</v>
      </c>
      <c r="Z107" s="17">
        <f ca="1">OFFSET(PTRA!AK$218,$E107,0)</f>
        <v>9.0093876719046726</v>
      </c>
      <c r="AA107" s="17">
        <f ca="1">OFFSET(PTRA!AL$218,$E107,0)</f>
        <v>8.9721437464611142</v>
      </c>
      <c r="AB107" s="17">
        <f ca="1">OFFSET(PTRA!AM$218,$E107,0)</f>
        <v>8.9348998210175559</v>
      </c>
      <c r="AC107" s="17">
        <f ca="1">OFFSET(PTRA!AO$218,$E107,0)</f>
        <v>8.8976558955739975</v>
      </c>
      <c r="AD107" s="17">
        <f ca="1">OFFSET(PTRA!AQ$218,$E107,0)</f>
        <v>8.8604119701304302</v>
      </c>
      <c r="AE107" s="17">
        <f ca="1">OFFSET(PTRA!AR$218,$E107,0)</f>
        <v>8.8604119701304302</v>
      </c>
      <c r="AF107" s="17">
        <f ca="1">OFFSET(PTRA!AS$218,$E107,0)</f>
        <v>8.8604119701304302</v>
      </c>
      <c r="AG107" s="17">
        <f ca="1">OFFSET(PTRA!AT$218,$E107,0)</f>
        <v>8.8604119701304302</v>
      </c>
      <c r="AH107" s="17">
        <f ca="1">OFFSET(PTRA!AU$218,$E107,0)</f>
        <v>7.7961383204507184</v>
      </c>
      <c r="AJ107">
        <f t="shared" ca="1" si="3"/>
        <v>0.89766818102380508</v>
      </c>
    </row>
    <row r="108" spans="1:36">
      <c r="A108" s="26" t="s">
        <v>146</v>
      </c>
      <c r="B108">
        <v>0.1024485696</v>
      </c>
      <c r="C108" t="s">
        <v>764</v>
      </c>
      <c r="D108" t="s">
        <v>274</v>
      </c>
      <c r="E108" s="112">
        <f>MATCH(F108,OtherTRA!$D$52:$D$56,0)</f>
        <v>5</v>
      </c>
      <c r="F108" t="str">
        <f t="shared" si="2"/>
        <v>TSHFO</v>
      </c>
      <c r="G108" s="17">
        <f ca="1">OFFSET(OtherTRA!J$51,$E108,0)</f>
        <v>4.5090000000000003</v>
      </c>
      <c r="H108" s="17">
        <f ca="1">OFFSET(OtherTRA!K$51,$E108,0)</f>
        <v>4.6283168598316866</v>
      </c>
      <c r="I108" s="17">
        <f ca="1">OFFSET(OtherTRA!L$51,$E108,0)</f>
        <v>4.8669505794950583</v>
      </c>
      <c r="J108" s="17">
        <f ca="1">OFFSET(OtherTRA!M$51,$E108,0)</f>
        <v>4.5086140100000014</v>
      </c>
      <c r="K108" s="17">
        <f ca="1">OFFSET(OtherTRA!N$51,$E108,0)</f>
        <v>5.123335557343375</v>
      </c>
      <c r="L108" s="17">
        <f ca="1">OFFSET(OtherTRA!O$51,$E108,0)</f>
        <v>4.849247646868216</v>
      </c>
      <c r="M108" s="17">
        <f ca="1">OFFSET(OtherTRA!P$51,$E108,0)</f>
        <v>4.575159736393057</v>
      </c>
      <c r="N108" s="17">
        <f ca="1">OFFSET(OtherTRA!Q$51,$E108,0)</f>
        <v>4.3010718259178979</v>
      </c>
      <c r="O108" s="17">
        <f ca="1">OFFSET(OtherTRA!R$51,$E108,0)</f>
        <v>4.0269839154427389</v>
      </c>
      <c r="P108" s="17">
        <f ca="1">OFFSET(OtherTRA!S$51,$E108,0)</f>
        <v>3.7528960049675799</v>
      </c>
      <c r="Q108" s="17">
        <f ca="1">OFFSET(OtherTRA!T$51,$E108,0)</f>
        <v>3.4788080944924209</v>
      </c>
      <c r="R108" s="17">
        <f ca="1">OFFSET(OtherTRA!U$51,$E108,0)</f>
        <v>3.2047201840172619</v>
      </c>
      <c r="S108" s="17">
        <f ca="1">OFFSET(OtherTRA!V$51,$E108,0)</f>
        <v>2.9306322735421029</v>
      </c>
      <c r="T108" s="17">
        <f ca="1">OFFSET(OtherTRA!W$51,$E108,0)</f>
        <v>4.849247646868216</v>
      </c>
      <c r="U108" s="17">
        <f ca="1">OFFSET(OtherTRA!X$51,$E108,0)</f>
        <v>4.4717798539264564</v>
      </c>
      <c r="V108" s="17">
        <f ca="1">OFFSET(OtherTRA!Y$51,$E108,0)</f>
        <v>4.0943120609846968</v>
      </c>
      <c r="W108" s="17">
        <f ca="1">OFFSET(OtherTRA!Z$51,$E108,0)</f>
        <v>3.7168442680429372</v>
      </c>
      <c r="X108" s="17">
        <f ca="1">OFFSET(OtherTRA!AA$51,$E108,0)</f>
        <v>3.3393764751011776</v>
      </c>
      <c r="Y108" s="17">
        <f ca="1">OFFSET(OtherTRA!AB$51,$E108,0)</f>
        <v>2.961908682159418</v>
      </c>
      <c r="Z108" s="17">
        <f ca="1">OFFSET(OtherTRA!AC$51,$E108,0)</f>
        <v>2.5844408892176585</v>
      </c>
      <c r="AA108" s="17">
        <f ca="1">OFFSET(OtherTRA!AD$51,$E108,0)</f>
        <v>2.2069730962758989</v>
      </c>
      <c r="AB108" s="17">
        <f ca="1">OFFSET(OtherTRA!AE$51,$E108,0)</f>
        <v>1.8295053033341393</v>
      </c>
      <c r="AC108" s="17">
        <f ca="1">OFFSET(OtherTRA!AF$51,$E108,0)</f>
        <v>1.4520375103923797</v>
      </c>
      <c r="AD108" s="17">
        <f ca="1">OFFSET(OtherTRA!AG$51,$E108,0)</f>
        <v>4.4717798539264564</v>
      </c>
      <c r="AE108" s="17">
        <f ca="1">OFFSET(OtherTRA!AH$51,$E108,0)</f>
        <v>4.6107998746698247</v>
      </c>
      <c r="AF108" s="17">
        <f ca="1">OFFSET(OtherTRA!AI$51,$E108,0)</f>
        <v>4.7498198954131929</v>
      </c>
      <c r="AG108" s="17">
        <f ca="1">OFFSET(OtherTRA!AJ$51,$E108,0)</f>
        <v>4.8888399161565612</v>
      </c>
      <c r="AH108" s="17">
        <f ca="1">OFFSET(OtherTRA!AK$51,$E108,0)</f>
        <v>5.0278599368999295</v>
      </c>
      <c r="AJ108">
        <f t="shared" ca="1" si="3"/>
        <v>1.1150720640718406</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3.2163463029575503</v>
      </c>
      <c r="H111" s="17">
        <f ca="1">OFFSET(COM!R$247,$E111,0)</f>
        <v>3.1952430330138797</v>
      </c>
      <c r="I111" s="17">
        <f ca="1">OFFSET(COM!S$247,$E111,0)</f>
        <v>3.1733277371373392</v>
      </c>
      <c r="J111" s="168">
        <f ca="1">OFFSET(COM!T$247,$E111,0)</f>
        <v>3.1475969667136785</v>
      </c>
      <c r="K111" s="17">
        <f ca="1">OFFSET(COM!U$247,$E111,0)</f>
        <v>3.1365945412838472</v>
      </c>
      <c r="L111" s="17">
        <f ca="1">OFFSET(COM!V$247,$E111,0)</f>
        <v>3.1165062323376245</v>
      </c>
      <c r="M111" s="17">
        <f ca="1">OFFSET(COM!W$247,$E111,0)</f>
        <v>3.0913711712271867</v>
      </c>
      <c r="N111" s="17">
        <f ca="1">OFFSET(COM!X$247,$E111,0)</f>
        <v>3.0686215874420961</v>
      </c>
      <c r="O111" s="168">
        <f ca="1">OFFSET(COM!Y$247,$E111,0)</f>
        <v>3.0461846555897236</v>
      </c>
      <c r="P111" s="17">
        <f ca="1">OFFSET(COM!Z$247,$E111,0)</f>
        <v>3.0246664800963359</v>
      </c>
      <c r="Q111" s="17">
        <f ca="1">OFFSET(COM!AA$247,$E111,0)</f>
        <v>3.0037799749734995</v>
      </c>
      <c r="R111" s="17">
        <f ca="1">OFFSET(COM!AB$247,$E111,0)</f>
        <v>2.9835376469961856</v>
      </c>
      <c r="S111" s="17">
        <f ca="1">OFFSET(COM!AC$247,$E111,0)</f>
        <v>2.9645782348364285</v>
      </c>
      <c r="T111" s="17">
        <f ca="1">OFFSET(COM!AD$247,$E111,0)</f>
        <v>2.9469842464232991</v>
      </c>
      <c r="U111" s="17">
        <f ca="1">OFFSET(COM!AE$247,$E111,0)</f>
        <v>2.93047691364611</v>
      </c>
      <c r="V111" s="17">
        <f ca="1">OFFSET(COM!AF$247,$E111,0)</f>
        <v>2.9143120191174732</v>
      </c>
      <c r="W111" s="17">
        <f ca="1">OFFSET(COM!AG$247,$E111,0)</f>
        <v>2.8985647412781588</v>
      </c>
      <c r="X111" s="17">
        <f ca="1">OFFSET(COM!AH$247,$E111,0)</f>
        <v>2.8840614708954435</v>
      </c>
      <c r="Y111" s="17">
        <f ca="1">OFFSET(COM!AI$247,$E111,0)</f>
        <v>2.8700074018977104</v>
      </c>
      <c r="Z111" s="17">
        <f ca="1">OFFSET(COM!AJ$247,$E111,0)</f>
        <v>2.8564180568479172</v>
      </c>
      <c r="AA111" s="17">
        <f ca="1">OFFSET(COM!AK$247,$E111,0)</f>
        <v>2.8433524200308913</v>
      </c>
      <c r="AB111" s="17">
        <f ca="1">OFFSET(COM!AL$247,$E111,0)</f>
        <v>2.8306158749495434</v>
      </c>
      <c r="AC111" s="17">
        <f ca="1">OFFSET(COM!AM$247,$E111,0)</f>
        <v>2.8178149509960062</v>
      </c>
      <c r="AD111" s="17">
        <f ca="1">OFFSET(COM!AN$247,$E111,0)</f>
        <v>2.8048078378817562</v>
      </c>
      <c r="AE111" s="17">
        <f ca="1">OFFSET(COM!AO$247,$E111,0)</f>
        <v>2.7415724198585587</v>
      </c>
      <c r="AF111" s="17">
        <f ca="1">OFFSET(COM!AP$247,$E111,0)</f>
        <v>2.6846112995745273</v>
      </c>
      <c r="AG111" s="17">
        <f ca="1">OFFSET(COM!AQ$247,$E111,0)</f>
        <v>2.5469210612390478</v>
      </c>
      <c r="AH111" s="17">
        <f ca="1">OFFSET(COM!AR$247,$E111,0)</f>
        <v>2.3315882485433743</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8.9485743766917007</v>
      </c>
      <c r="H112" s="17">
        <f ca="1">OFFSET(COM!R$247,$E112,0)</f>
        <v>8.8898604936410202</v>
      </c>
      <c r="I112" s="17">
        <f ca="1">OFFSET(COM!S$247,$E112,0)</f>
        <v>8.8288873779792834</v>
      </c>
      <c r="J112" s="168">
        <f ca="1">OFFSET(COM!T$247,$E112,0)</f>
        <v>8.7572987829657496</v>
      </c>
      <c r="K112" s="17">
        <f ca="1">OFFSET(COM!U$247,$E112,0)</f>
        <v>8.7266876444225154</v>
      </c>
      <c r="L112" s="17">
        <f ca="1">OFFSET(COM!V$247,$E112,0)</f>
        <v>8.6707976034334795</v>
      </c>
      <c r="M112" s="17">
        <f ca="1">OFFSET(COM!W$247,$E112,0)</f>
        <v>8.6008664011861917</v>
      </c>
      <c r="N112" s="17">
        <f ca="1">OFFSET(COM!X$247,$E112,0)</f>
        <v>8.5375721152591844</v>
      </c>
      <c r="O112" s="168">
        <f ca="1">OFFSET(COM!Y$247,$E112,0)</f>
        <v>8.4751476949531064</v>
      </c>
      <c r="P112" s="17">
        <f ca="1">OFFSET(COM!Z$247,$E112,0)</f>
        <v>8.4152794544977123</v>
      </c>
      <c r="Q112" s="17">
        <f ca="1">OFFSET(COM!AA$247,$E112,0)</f>
        <v>8.3571686582849445</v>
      </c>
      <c r="R112" s="17">
        <f ca="1">OFFSET(COM!AB$247,$E112,0)</f>
        <v>8.3008501028806911</v>
      </c>
      <c r="S112" s="17">
        <f ca="1">OFFSET(COM!AC$247,$E112,0)</f>
        <v>8.2481008980783574</v>
      </c>
      <c r="T112" s="17">
        <f ca="1">OFFSET(COM!AD$247,$E112,0)</f>
        <v>8.1991505988668667</v>
      </c>
      <c r="U112" s="17">
        <f ca="1">OFFSET(COM!AE$247,$E112,0)</f>
        <v>8.1532236117816623</v>
      </c>
      <c r="V112" s="17">
        <f ca="1">OFFSET(COM!AF$247,$E112,0)</f>
        <v>8.1082493623210645</v>
      </c>
      <c r="W112" s="17">
        <f ca="1">OFFSET(COM!AG$247,$E112,0)</f>
        <v>8.0644370132447367</v>
      </c>
      <c r="X112" s="17">
        <f ca="1">OFFSET(COM!AH$247,$E112,0)</f>
        <v>8.0240857632547549</v>
      </c>
      <c r="Y112" s="17">
        <f ca="1">OFFSET(COM!AI$247,$E112,0)</f>
        <v>7.9849842891362091</v>
      </c>
      <c r="Z112" s="17">
        <f ca="1">OFFSET(COM!AJ$247,$E112,0)</f>
        <v>7.9471757780325447</v>
      </c>
      <c r="AA112" s="17">
        <f ca="1">OFFSET(COM!AK$247,$E112,0)</f>
        <v>7.9108243370423477</v>
      </c>
      <c r="AB112" s="17">
        <f ca="1">OFFSET(COM!AL$247,$E112,0)</f>
        <v>7.8753885007775395</v>
      </c>
      <c r="AC112" s="17">
        <f ca="1">OFFSET(COM!AM$247,$E112,0)</f>
        <v>7.8397735484997728</v>
      </c>
      <c r="AD112" s="17">
        <f ca="1">OFFSET(COM!AN$247,$E112,0)</f>
        <v>7.8035849331688052</v>
      </c>
      <c r="AE112" s="17">
        <f ca="1">OFFSET(COM!AO$247,$E112,0)</f>
        <v>7.6276502581925971</v>
      </c>
      <c r="AF112" s="17">
        <f ca="1">OFFSET(COM!AP$247,$E112,0)</f>
        <v>7.4691720430288155</v>
      </c>
      <c r="AG112" s="17">
        <f ca="1">OFFSET(COM!AQ$247,$E112,0)</f>
        <v>7.0860878777582847</v>
      </c>
      <c r="AH112" s="17">
        <f ca="1">OFFSET(COM!AR$247,$E112,0)</f>
        <v>6.4869851976838238</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20.153960613823003</v>
      </c>
      <c r="H114" s="17">
        <f ca="1">OFFSET(COM!R$247,$E114,0)</f>
        <v>20.021725328438301</v>
      </c>
      <c r="I114" s="17">
        <f ca="1">OFFSET(COM!S$247,$E114,0)</f>
        <v>19.884401804062229</v>
      </c>
      <c r="J114" s="168">
        <f ca="1">OFFSET(COM!T$247,$E114,0)</f>
        <v>19.723170119151646</v>
      </c>
      <c r="K114" s="17">
        <f ca="1">OFFSET(COM!U$247,$E114,0)</f>
        <v>19.654227776542129</v>
      </c>
      <c r="L114" s="17">
        <f ca="1">OFFSET(COM!V$247,$E114,0)</f>
        <v>19.528352342380025</v>
      </c>
      <c r="M114" s="17">
        <f ca="1">OFFSET(COM!W$247,$E114,0)</f>
        <v>19.3708534340131</v>
      </c>
      <c r="N114" s="17">
        <f ca="1">OFFSET(COM!X$247,$E114,0)</f>
        <v>19.228302174789555</v>
      </c>
      <c r="O114" s="168">
        <f ca="1">OFFSET(COM!Y$247,$E114,0)</f>
        <v>19.087710025109672</v>
      </c>
      <c r="P114" s="17">
        <f ca="1">OFFSET(COM!Z$247,$E114,0)</f>
        <v>18.952874898377118</v>
      </c>
      <c r="Q114" s="17">
        <f ca="1">OFFSET(COM!AA$247,$E114,0)</f>
        <v>18.821997883915401</v>
      </c>
      <c r="R114" s="17">
        <f ca="1">OFFSET(COM!AB$247,$E114,0)</f>
        <v>18.695157350477903</v>
      </c>
      <c r="S114" s="17">
        <f ca="1">OFFSET(COM!AC$247,$E114,0)</f>
        <v>18.576355701048044</v>
      </c>
      <c r="T114" s="17">
        <f ca="1">OFFSET(COM!AD$247,$E114,0)</f>
        <v>18.466109938894817</v>
      </c>
      <c r="U114" s="17">
        <f ca="1">OFFSET(COM!AE$247,$E114,0)</f>
        <v>18.362673274029216</v>
      </c>
      <c r="V114" s="17">
        <f ca="1">OFFSET(COM!AF$247,$E114,0)</f>
        <v>18.261382362861724</v>
      </c>
      <c r="W114" s="17">
        <f ca="1">OFFSET(COM!AG$247,$E114,0)</f>
        <v>18.162708281324974</v>
      </c>
      <c r="X114" s="17">
        <f ca="1">OFFSET(COM!AH$247,$E114,0)</f>
        <v>18.071829279957463</v>
      </c>
      <c r="Y114" s="17">
        <f ca="1">OFFSET(COM!AI$247,$E114,0)</f>
        <v>17.98376502121026</v>
      </c>
      <c r="Z114" s="17">
        <f ca="1">OFFSET(COM!AJ$247,$E114,0)</f>
        <v>17.898612771078071</v>
      </c>
      <c r="AA114" s="17">
        <f ca="1">OFFSET(COM!AK$247,$E114,0)</f>
        <v>17.816742131227279</v>
      </c>
      <c r="AB114" s="17">
        <f ca="1">OFFSET(COM!AL$247,$E114,0)</f>
        <v>17.736933614436154</v>
      </c>
      <c r="AC114" s="17">
        <f ca="1">OFFSET(COM!AM$247,$E114,0)</f>
        <v>17.656721692932891</v>
      </c>
      <c r="AD114" s="17">
        <f ca="1">OFFSET(COM!AN$247,$E114,0)</f>
        <v>17.575217768693427</v>
      </c>
      <c r="AE114" s="17">
        <f ca="1">OFFSET(COM!AO$247,$E114,0)</f>
        <v>17.178978059347997</v>
      </c>
      <c r="AF114" s="17">
        <f ca="1">OFFSET(COM!AP$247,$E114,0)</f>
        <v>16.822053752513256</v>
      </c>
      <c r="AG114" s="17">
        <f ca="1">OFFSET(COM!AQ$247,$E114,0)</f>
        <v>15.959272391635096</v>
      </c>
      <c r="AH114" s="17">
        <f ca="1">OFFSET(COM!AR$247,$E114,0)</f>
        <v>14.60997458065569</v>
      </c>
      <c r="AJ114">
        <f t="shared" ca="1" si="3"/>
        <v>0.72491828581996642</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7.0222268760485296</v>
      </c>
      <c r="H117" s="17">
        <f ca="1">OFFSET(COM!R$247,$E117,0)</f>
        <v>6.9761522511753675</v>
      </c>
      <c r="I117" s="17">
        <f ca="1">OFFSET(COM!S$247,$E117,0)</f>
        <v>6.9283047356390943</v>
      </c>
      <c r="J117" s="168">
        <f ca="1">OFFSET(COM!T$247,$E117,0)</f>
        <v>6.8721269206307056</v>
      </c>
      <c r="K117" s="17">
        <f ca="1">OFFSET(COM!U$247,$E117,0)</f>
        <v>6.8481054004716242</v>
      </c>
      <c r="L117" s="17">
        <f ca="1">OFFSET(COM!V$247,$E117,0)</f>
        <v>6.8042467329995251</v>
      </c>
      <c r="M117" s="17">
        <f ca="1">OFFSET(COM!W$247,$E117,0)</f>
        <v>6.7493695260586755</v>
      </c>
      <c r="N117" s="17">
        <f ca="1">OFFSET(COM!X$247,$E117,0)</f>
        <v>6.6997005154401092</v>
      </c>
      <c r="O117" s="168">
        <f ca="1">OFFSET(COM!Y$247,$E117,0)</f>
        <v>6.6507141156469887</v>
      </c>
      <c r="P117" s="17">
        <f ca="1">OFFSET(COM!Z$247,$E117,0)</f>
        <v>6.6037336303260386</v>
      </c>
      <c r="Q117" s="17">
        <f ca="1">OFFSET(COM!AA$247,$E117,0)</f>
        <v>6.5581322666030326</v>
      </c>
      <c r="R117" s="17">
        <f ca="1">OFFSET(COM!AB$247,$E117,0)</f>
        <v>6.5139373304341976</v>
      </c>
      <c r="S117" s="17">
        <f ca="1">OFFSET(COM!AC$247,$E117,0)</f>
        <v>6.4725433755917408</v>
      </c>
      <c r="T117" s="17">
        <f ca="1">OFFSET(COM!AD$247,$E117,0)</f>
        <v>6.4341305410726601</v>
      </c>
      <c r="U117" s="17">
        <f ca="1">OFFSET(COM!AE$247,$E117,0)</f>
        <v>6.3980901943683071</v>
      </c>
      <c r="V117" s="17">
        <f ca="1">OFFSET(COM!AF$247,$E117,0)</f>
        <v>6.362797490748954</v>
      </c>
      <c r="W117" s="17">
        <f ca="1">OFFSET(COM!AG$247,$E117,0)</f>
        <v>6.3284165667899401</v>
      </c>
      <c r="X117" s="17">
        <f ca="1">OFFSET(COM!AH$247,$E117,0)</f>
        <v>6.2967516757990527</v>
      </c>
      <c r="Y117" s="17">
        <f ca="1">OFFSET(COM!AI$247,$E117,0)</f>
        <v>6.2660675231184229</v>
      </c>
      <c r="Z117" s="17">
        <f ca="1">OFFSET(COM!AJ$247,$E117,0)</f>
        <v>6.2363979990535539</v>
      </c>
      <c r="AA117" s="17">
        <f ca="1">OFFSET(COM!AK$247,$E117,0)</f>
        <v>6.2078718835899158</v>
      </c>
      <c r="AB117" s="17">
        <f ca="1">OFFSET(COM!AL$247,$E117,0)</f>
        <v>6.1800642718610428</v>
      </c>
      <c r="AC117" s="17">
        <f ca="1">OFFSET(COM!AM$247,$E117,0)</f>
        <v>6.1521161021810151</v>
      </c>
      <c r="AD117" s="17">
        <f ca="1">OFFSET(COM!AN$247,$E117,0)</f>
        <v>6.1237177611172129</v>
      </c>
      <c r="AE117" s="17">
        <f ca="1">OFFSET(COM!AO$247,$E117,0)</f>
        <v>5.985656305622717</v>
      </c>
      <c r="AF117" s="17">
        <f ca="1">OFFSET(COM!AP$247,$E117,0)</f>
        <v>5.8612934814515301</v>
      </c>
      <c r="AG117" s="17">
        <f ca="1">OFFSET(COM!AQ$247,$E117,0)</f>
        <v>5.5606753262112685</v>
      </c>
      <c r="AH117" s="17">
        <f ca="1">OFFSET(COM!AR$247,$E117,0)</f>
        <v>5.0905406696239996</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4.4240772343619568E-2</v>
      </c>
      <c r="I120" s="17">
        <f ca="1">OFFSET(COM!S$247,$E120,0)</f>
        <v>8.5233440955760117E-2</v>
      </c>
      <c r="J120" s="168">
        <f ca="1">OFFSET(COM!T$247,$E120,0)</f>
        <v>0.11096421137942057</v>
      </c>
      <c r="K120" s="17">
        <f ca="1">OFFSET(COM!U$247,$E120,0)</f>
        <v>0.19560836177839702</v>
      </c>
      <c r="L120" s="17">
        <f ca="1">OFFSET(COM!V$247,$E120,0)</f>
        <v>0.24390897811181003</v>
      </c>
      <c r="M120" s="17">
        <f ca="1">OFFSET(COM!W$247,$E120,0)</f>
        <v>0.27202258578835886</v>
      </c>
      <c r="N120" s="17">
        <f ca="1">OFFSET(COM!X$247,$E120,0)</f>
        <v>0.30967810276629809</v>
      </c>
      <c r="O120" s="168">
        <f ca="1">OFFSET(COM!Y$247,$E120,0)</f>
        <v>0.3485842274751102</v>
      </c>
      <c r="P120" s="17">
        <f ca="1">OFFSET(COM!Z$247,$E120,0)</f>
        <v>0.39116537761986192</v>
      </c>
      <c r="Q120" s="17">
        <f ca="1">OFFSET(COM!AA$247,$E120,0)</f>
        <v>0.43627320924681917</v>
      </c>
      <c r="R120" s="17">
        <f ca="1">OFFSET(COM!AB$247,$E120,0)</f>
        <v>0.48395774945586473</v>
      </c>
      <c r="S120" s="17">
        <f ca="1">OFFSET(COM!AC$247,$E120,0)</f>
        <v>0.53677395293513919</v>
      </c>
      <c r="T120" s="17">
        <f ca="1">OFFSET(COM!AD$247,$E120,0)</f>
        <v>0.59505185140092265</v>
      </c>
      <c r="U120" s="17">
        <f ca="1">OFFSET(COM!AE$247,$E120,0)</f>
        <v>0.65705012720037204</v>
      </c>
      <c r="V120" s="17">
        <f ca="1">OFFSET(COM!AF$247,$E120,0)</f>
        <v>0.72040445846409018</v>
      </c>
      <c r="W120" s="17">
        <f ca="1">OFFSET(COM!AG$247,$E120,0)</f>
        <v>0.78541255181752356</v>
      </c>
      <c r="X120" s="17">
        <f ca="1">OFFSET(COM!AH$247,$E120,0)</f>
        <v>0.85534691469909285</v>
      </c>
      <c r="Y120" s="17">
        <f ca="1">OFFSET(COM!AI$247,$E120,0)</f>
        <v>0.92706011506518526</v>
      </c>
      <c r="Z120" s="17">
        <f ca="1">OFFSET(COM!AJ$247,$E120,0)</f>
        <v>1.0006136222651258</v>
      </c>
      <c r="AA120" s="17">
        <f ca="1">OFFSET(COM!AK$247,$E120,0)</f>
        <v>1.0762410140668208</v>
      </c>
      <c r="AB120" s="17">
        <f ca="1">OFFSET(COM!AL$247,$E120,0)</f>
        <v>1.1531716091418036</v>
      </c>
      <c r="AC120" s="17">
        <f ca="1">OFFSET(COM!AM$247,$E120,0)</f>
        <v>1.2298472638829137</v>
      </c>
      <c r="AD120" s="17">
        <f ca="1">OFFSET(COM!AN$247,$E120,0)</f>
        <v>1.3057064095476041</v>
      </c>
      <c r="AE120" s="17">
        <f ca="1">OFFSET(COM!AO$247,$E120,0)</f>
        <v>1.6844022359090647</v>
      </c>
      <c r="AF120" s="17">
        <f ca="1">OFFSET(COM!AP$247,$E120,0)</f>
        <v>2.0874473569366785</v>
      </c>
      <c r="AG120" s="17">
        <f ca="1">OFFSET(COM!AQ$247,$E120,0)</f>
        <v>2.8012987532561162</v>
      </c>
      <c r="AH120" s="17">
        <f ca="1">OFFSET(COM!AR$247,$E120,0)</f>
        <v>3.2138348469985143</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0.12308744286494512</v>
      </c>
      <c r="I121" s="17">
        <f ca="1">OFFSET(COM!S$247,$E121,0)</f>
        <v>0.23713795528567072</v>
      </c>
      <c r="J121" s="168">
        <f ca="1">OFFSET(COM!T$247,$E121,0)</f>
        <v>0.30872655029920448</v>
      </c>
      <c r="K121" s="17">
        <f ca="1">OFFSET(COM!U$247,$E121,0)</f>
        <v>0.54422497119393853</v>
      </c>
      <c r="L121" s="17">
        <f ca="1">OFFSET(COM!V$247,$E121,0)</f>
        <v>0.67860778230546359</v>
      </c>
      <c r="M121" s="17">
        <f ca="1">OFFSET(COM!W$247,$E121,0)</f>
        <v>0.75682594838397133</v>
      </c>
      <c r="N121" s="17">
        <f ca="1">OFFSET(COM!X$247,$E121,0)</f>
        <v>0.86159177974361567</v>
      </c>
      <c r="O121" s="168">
        <f ca="1">OFFSET(COM!Y$247,$E121,0)</f>
        <v>0.96983707358697679</v>
      </c>
      <c r="P121" s="17">
        <f ca="1">OFFSET(COM!Z$247,$E121,0)</f>
        <v>1.0883070868330649</v>
      </c>
      <c r="Q121" s="17">
        <f ca="1">OFFSET(COM!AA$247,$E121,0)</f>
        <v>1.2138068770496659</v>
      </c>
      <c r="R121" s="17">
        <f ca="1">OFFSET(COM!AB$247,$E121,0)</f>
        <v>1.3464756305003172</v>
      </c>
      <c r="S121" s="17">
        <f ca="1">OFFSET(COM!AC$247,$E121,0)</f>
        <v>1.4934217863586496</v>
      </c>
      <c r="T121" s="17">
        <f ca="1">OFFSET(COM!AD$247,$E121,0)</f>
        <v>1.6555635645803564</v>
      </c>
      <c r="U121" s="17">
        <f ca="1">OFFSET(COM!AE$247,$E121,0)</f>
        <v>1.8280562410399348</v>
      </c>
      <c r="V121" s="17">
        <f ca="1">OFFSET(COM!AF$247,$E121,0)</f>
        <v>2.0043217584929627</v>
      </c>
      <c r="W121" s="17">
        <f ca="1">OFFSET(COM!AG$247,$E121,0)</f>
        <v>2.185188401467693</v>
      </c>
      <c r="X121" s="17">
        <f ca="1">OFFSET(COM!AH$247,$E121,0)</f>
        <v>2.3797609968243592</v>
      </c>
      <c r="Y121" s="17">
        <f ca="1">OFFSET(COM!AI$247,$E121,0)</f>
        <v>2.579282704631904</v>
      </c>
      <c r="Z121" s="17">
        <f ca="1">OFFSET(COM!AJ$247,$E121,0)</f>
        <v>2.7839245459783903</v>
      </c>
      <c r="AA121" s="17">
        <f ca="1">OFFSET(COM!AK$247,$E121,0)</f>
        <v>2.9943363849741997</v>
      </c>
      <c r="AB121" s="17">
        <f ca="1">OFFSET(COM!AL$247,$E121,0)</f>
        <v>3.2083740186825502</v>
      </c>
      <c r="AC121" s="17">
        <f ca="1">OFFSET(COM!AM$247,$E121,0)</f>
        <v>3.4217023529795845</v>
      </c>
      <c r="AD121" s="17">
        <f ca="1">OFFSET(COM!AN$247,$E121,0)</f>
        <v>3.6327589815859502</v>
      </c>
      <c r="AE121" s="17">
        <f ca="1">OFFSET(COM!AO$247,$E121,0)</f>
        <v>4.6863730669915356</v>
      </c>
      <c r="AF121" s="17">
        <f ca="1">OFFSET(COM!AP$247,$E121,0)</f>
        <v>5.8077321816371921</v>
      </c>
      <c r="AG121" s="17">
        <f ca="1">OFFSET(COM!AQ$247,$E121,0)</f>
        <v>7.7938218971618403</v>
      </c>
      <c r="AH121" s="17">
        <f ca="1">OFFSET(COM!AR$247,$E121,0)</f>
        <v>8.9415869604353855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0.27721728301412524</v>
      </c>
      <c r="I123" s="17">
        <f ca="1">OFFSET(COM!S$247,$E123,0)</f>
        <v>0.53408161006276722</v>
      </c>
      <c r="J123" s="168">
        <f ca="1">OFFSET(COM!T$247,$E123,0)</f>
        <v>0.69531329497335159</v>
      </c>
      <c r="K123" s="17">
        <f ca="1">OFFSET(COM!U$247,$E123,0)</f>
        <v>1.2257023490882113</v>
      </c>
      <c r="L123" s="17">
        <f ca="1">OFFSET(COM!V$247,$E123,0)</f>
        <v>1.5283590369927007</v>
      </c>
      <c r="M123" s="17">
        <f ca="1">OFFSET(COM!W$247,$E123,0)</f>
        <v>1.7045218280779229</v>
      </c>
      <c r="N123" s="17">
        <f ca="1">OFFSET(COM!X$247,$E123,0)</f>
        <v>1.9404752157366729</v>
      </c>
      <c r="O123" s="168">
        <f ca="1">OFFSET(COM!Y$247,$E123,0)</f>
        <v>2.184265041570062</v>
      </c>
      <c r="P123" s="17">
        <f ca="1">OFFSET(COM!Z$247,$E123,0)</f>
        <v>2.4510829591927639</v>
      </c>
      <c r="Q123" s="17">
        <f ca="1">OFFSET(COM!AA$247,$E123,0)</f>
        <v>2.7337333258988314</v>
      </c>
      <c r="R123" s="17">
        <f ca="1">OFFSET(COM!AB$247,$E123,0)</f>
        <v>3.0325296167017393</v>
      </c>
      <c r="S123" s="17">
        <f ca="1">OFFSET(COM!AC$247,$E123,0)</f>
        <v>3.363481443535234</v>
      </c>
      <c r="T123" s="17">
        <f ca="1">OFFSET(COM!AD$247,$E123,0)</f>
        <v>3.728656819475241</v>
      </c>
      <c r="U123" s="17">
        <f ca="1">OFFSET(COM!AE$247,$E123,0)</f>
        <v>4.1171444669148425</v>
      </c>
      <c r="V123" s="17">
        <f ca="1">OFFSET(COM!AF$247,$E123,0)</f>
        <v>4.5141292989989896</v>
      </c>
      <c r="W123" s="17">
        <f ca="1">OFFSET(COM!AG$247,$E123,0)</f>
        <v>4.9214767764208318</v>
      </c>
      <c r="X123" s="17">
        <f ca="1">OFFSET(COM!AH$247,$E123,0)</f>
        <v>5.3596927713128943</v>
      </c>
      <c r="Y123" s="17">
        <f ca="1">OFFSET(COM!AI$247,$E123,0)</f>
        <v>5.8090551469813398</v>
      </c>
      <c r="Z123" s="17">
        <f ca="1">OFFSET(COM!AJ$247,$E123,0)</f>
        <v>6.269949076765279</v>
      </c>
      <c r="AA123" s="17">
        <f ca="1">OFFSET(COM!AK$247,$E123,0)</f>
        <v>6.7438381832635335</v>
      </c>
      <c r="AB123" s="17">
        <f ca="1">OFFSET(COM!AL$247,$E123,0)</f>
        <v>7.2258932970780707</v>
      </c>
      <c r="AC123" s="17">
        <f ca="1">OFFSET(COM!AM$247,$E123,0)</f>
        <v>7.706350928232542</v>
      </c>
      <c r="AD123" s="17">
        <f ca="1">OFFSET(COM!AN$247,$E123,0)</f>
        <v>8.1816922285516593</v>
      </c>
      <c r="AE123" s="17">
        <f ca="1">OFFSET(COM!AO$247,$E123,0)</f>
        <v>10.554639682030135</v>
      </c>
      <c r="AF123" s="17">
        <f ca="1">OFFSET(COM!AP$247,$E123,0)</f>
        <v>13.080162349572088</v>
      </c>
      <c r="AG123" s="17">
        <f ca="1">OFFSET(COM!AQ$247,$E123,0)</f>
        <v>17.553229479288557</v>
      </c>
      <c r="AH123" s="17">
        <f ca="1">OFFSET(COM!AR$247,$E123,0)</f>
        <v>20.138223569452116</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9.659057554929279E-2</v>
      </c>
      <c r="I126" s="17">
        <f ca="1">OFFSET(COM!S$247,$E126,0)</f>
        <v>0.1860895884461399</v>
      </c>
      <c r="J126" s="168">
        <f ca="1">OFFSET(COM!T$247,$E126,0)</f>
        <v>0.24226740345452824</v>
      </c>
      <c r="K126" s="17">
        <f ca="1">OFFSET(COM!U$247,$E126,0)</f>
        <v>0.42707039786014378</v>
      </c>
      <c r="L126" s="17">
        <f ca="1">OFFSET(COM!V$247,$E126,0)</f>
        <v>0.53252480301369165</v>
      </c>
      <c r="M126" s="17">
        <f ca="1">OFFSET(COM!W$247,$E126,0)</f>
        <v>0.59390505029222951</v>
      </c>
      <c r="N126" s="17">
        <f ca="1">OFFSET(COM!X$247,$E126,0)</f>
        <v>0.67611808285990971</v>
      </c>
      <c r="O126" s="168">
        <f ca="1">OFFSET(COM!Y$247,$E126,0)</f>
        <v>0.7610615587293742</v>
      </c>
      <c r="P126" s="17">
        <f ca="1">OFFSET(COM!Z$247,$E126,0)</f>
        <v>0.8540286924875079</v>
      </c>
      <c r="Q126" s="17">
        <f ca="1">OFFSET(COM!AA$247,$E126,0)</f>
        <v>0.95251231263743408</v>
      </c>
      <c r="R126" s="17">
        <f ca="1">OFFSET(COM!AB$247,$E126,0)</f>
        <v>1.0566216430040265</v>
      </c>
      <c r="S126" s="17">
        <f ca="1">OFFSET(COM!AC$247,$E126,0)</f>
        <v>1.1719348986761426</v>
      </c>
      <c r="T126" s="17">
        <f ca="1">OFFSET(COM!AD$247,$E126,0)</f>
        <v>1.299172635641761</v>
      </c>
      <c r="U126" s="17">
        <f ca="1">OFFSET(COM!AE$247,$E126,0)</f>
        <v>1.4345330469840432</v>
      </c>
      <c r="V126" s="17">
        <f ca="1">OFFSET(COM!AF$247,$E126,0)</f>
        <v>1.5728541249429284</v>
      </c>
      <c r="W126" s="17">
        <f ca="1">OFFSET(COM!AG$247,$E126,0)</f>
        <v>1.7147858503567561</v>
      </c>
      <c r="X126" s="17">
        <f ca="1">OFFSET(COM!AH$247,$E126,0)</f>
        <v>1.8674730663243606</v>
      </c>
      <c r="Y126" s="17">
        <f ca="1">OFFSET(COM!AI$247,$E126,0)</f>
        <v>2.0240440060005893</v>
      </c>
      <c r="Z126" s="17">
        <f ca="1">OFFSET(COM!AJ$247,$E126,0)</f>
        <v>2.184632874995232</v>
      </c>
      <c r="AA126" s="17">
        <f ca="1">OFFSET(COM!AK$247,$E126,0)</f>
        <v>2.3497496420507482</v>
      </c>
      <c r="AB126" s="17">
        <f ca="1">OFFSET(COM!AL$247,$E126,0)</f>
        <v>2.5177116838959299</v>
      </c>
      <c r="AC126" s="17">
        <f ca="1">OFFSET(COM!AM$247,$E126,0)</f>
        <v>2.6851171162545451</v>
      </c>
      <c r="AD126" s="17">
        <f ca="1">OFFSET(COM!AN$247,$E126,0)</f>
        <v>2.8507398699334106</v>
      </c>
      <c r="AE126" s="17">
        <f ca="1">OFFSET(COM!AO$247,$E126,0)</f>
        <v>3.6775438764788317</v>
      </c>
      <c r="AF126" s="17">
        <f ca="1">OFFSET(COM!AP$247,$E126,0)</f>
        <v>4.5575095314637437</v>
      </c>
      <c r="AG126" s="17">
        <f ca="1">OFFSET(COM!AQ$247,$E126,0)</f>
        <v>6.1160564006642542</v>
      </c>
      <c r="AH126" s="17">
        <f ca="1">OFFSET(COM!AR$247,$E126,0)</f>
        <v>7.0167436314372953</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4.0977242212994645</v>
      </c>
      <c r="L133" s="6">
        <f ca="1">OFFSET(IND!U$28,$E133,0)</f>
        <v>4.1842172438373693</v>
      </c>
      <c r="M133" s="6">
        <f ca="1">OFFSET(IND!V$28,$E133,0)</f>
        <v>4.1915306520437898</v>
      </c>
      <c r="N133" s="6">
        <f ca="1">OFFSET(IND!W$28,$E133,0)</f>
        <v>4.234315239084224</v>
      </c>
      <c r="O133" s="177">
        <f ca="1">OFFSET(IND!X$28,$E133,0)</f>
        <v>4.2799613694049201</v>
      </c>
      <c r="P133" s="6">
        <f ca="1">OFFSET(IND!Y$28,$E133,0)</f>
        <v>4.3474270084404205</v>
      </c>
      <c r="Q133" s="6">
        <f ca="1">OFFSET(IND!Z$28,$E133,0)</f>
        <v>4.4236984089373701</v>
      </c>
      <c r="R133" s="6">
        <f ca="1">OFFSET(IND!AA$28,$E133,0)</f>
        <v>4.5072194540648223</v>
      </c>
      <c r="S133" s="6">
        <f ca="1">OFFSET(IND!AB$28,$E133,0)</f>
        <v>4.612460788007235</v>
      </c>
      <c r="T133" s="6">
        <f ca="1">OFFSET(IND!AC$28,$E133,0)</f>
        <v>4.7405290388719266</v>
      </c>
      <c r="U133" s="6">
        <f ca="1">OFFSET(IND!AD$28,$E133,0)</f>
        <v>4.8921539351292669</v>
      </c>
      <c r="V133" s="6">
        <f ca="1">OFFSET(IND!AE$28,$E133,0)</f>
        <v>5.0505854446201175</v>
      </c>
      <c r="W133" s="6">
        <f ca="1">OFFSET(IND!AF$28,$E133,0)</f>
        <v>5.222951170179158</v>
      </c>
      <c r="X133" s="6">
        <f ca="1">OFFSET(IND!AG$28,$E133,0)</f>
        <v>5.4161459583837832</v>
      </c>
      <c r="Y133" s="6">
        <f ca="1">OFFSET(IND!AH$28,$E133,0)</f>
        <v>5.6259911339048747</v>
      </c>
      <c r="Z133" s="6">
        <f ca="1">OFFSET(IND!AI$28,$E133,0)</f>
        <v>5.8479429921326602</v>
      </c>
      <c r="AA133" s="6">
        <f ca="1">OFFSET(IND!AJ$28,$E133,0)</f>
        <v>6.0806520972698959</v>
      </c>
      <c r="AB133" s="6">
        <f ca="1">OFFSET(IND!AK$28,$E133,0)</f>
        <v>6.3272353539490842</v>
      </c>
      <c r="AC133" s="6">
        <f ca="1">OFFSET(IND!AL$28,$E133,0)</f>
        <v>6.5775137214938351</v>
      </c>
      <c r="AD133" s="6">
        <f ca="1">OFFSET(IND!AM$28,$E133,0)</f>
        <v>6.8288314333406506</v>
      </c>
      <c r="AE133" s="6">
        <f ca="1">OFFSET(IND!AN$28,$E133,0)</f>
        <v>8.1782470483101939</v>
      </c>
      <c r="AF133" s="6">
        <f ca="1">OFFSET(IND!AO$28,$E133,0)</f>
        <v>9.8005789725327883</v>
      </c>
      <c r="AG133" s="6">
        <f ca="1">OFFSET(IND!AP$28,$E133,0)</f>
        <v>11.488935283235767</v>
      </c>
      <c r="AH133" s="6">
        <f ca="1">OFFSET(IND!AQ$28,$E133,0)</f>
        <v>12.865087285114942</v>
      </c>
      <c r="AJ133">
        <f t="shared" ca="1" si="3"/>
        <v>3.0631160202654621</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0" t="s">
        <v>185</v>
      </c>
      <c r="C2" s="300"/>
    </row>
    <row r="3" spans="1:42">
      <c r="A3" t="s">
        <v>16</v>
      </c>
    </row>
    <row r="4" spans="1:42" ht="15.75" thickBot="1">
      <c r="A4" t="s">
        <v>16</v>
      </c>
      <c r="B4" s="300" t="s">
        <v>11</v>
      </c>
      <c r="C4" s="300"/>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0" t="s">
        <v>12</v>
      </c>
      <c r="C8" s="300"/>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workbookViewId="0">
      <selection activeCell="B91" sqref="B9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0" t="s">
        <v>185</v>
      </c>
      <c r="C2" s="300"/>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1.054</v>
      </c>
      <c r="U52" s="280">
        <f t="shared" ref="U52:AB52" si="74">IF(U$63=1,($AC52-$T52)/$AD$63+T52,$AC52)</f>
        <v>1.0405</v>
      </c>
      <c r="V52" s="280">
        <f t="shared" si="74"/>
        <v>1.0269999999999999</v>
      </c>
      <c r="W52" s="280">
        <f t="shared" si="74"/>
        <v>1.0134999999999998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1.054</v>
      </c>
      <c r="U53" s="280">
        <f t="shared" ref="U53" si="75">IF(U$63=1,($AC53-$T53)/$AD$63+T53,$AC53)</f>
        <v>1.0405</v>
      </c>
      <c r="V53" s="280">
        <f t="shared" ref="V53" si="76">IF(V$63=1,($AC53-$T53)/$AD$63+U53,$AC53)</f>
        <v>1.0269999999999999</v>
      </c>
      <c r="W53" s="280">
        <f t="shared" ref="W53" si="77">IF(W$63=1,($AC53-$T53)/$AD$63+V53,$AC53)</f>
        <v>1.0134999999999998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1.1000000000000001</v>
      </c>
      <c r="U54" s="280">
        <f t="shared" ref="U54:AB54" si="84">IF(U$63=1,($AC54-$T54)/$AD$63+T54,$AC54)</f>
        <v>1.0750000000000002</v>
      </c>
      <c r="V54" s="280">
        <f t="shared" si="84"/>
        <v>1.0500000000000003</v>
      </c>
      <c r="W54" s="280">
        <f t="shared" si="84"/>
        <v>1.0250000000000004</v>
      </c>
      <c r="X54" s="280">
        <f t="shared" si="84"/>
        <v>1.0000000000000004</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1.0229999999999999</v>
      </c>
      <c r="U59" s="280">
        <f t="shared" ref="U59:AB59" si="89">IF(U$63=1,($AC59-$T59)/$AD$63+T59,$AC59)</f>
        <v>1.01725</v>
      </c>
      <c r="V59" s="280">
        <f t="shared" si="89"/>
        <v>1.0115000000000001</v>
      </c>
      <c r="W59" s="280">
        <f t="shared" si="89"/>
        <v>1.0057500000000001</v>
      </c>
      <c r="X59" s="280">
        <f t="shared" si="89"/>
        <v>1.0000000000000002</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cm="1">
        <f t="array" ref="T62">IF(T$7=-1,U62,IF(T$7=99,S62,IF(T$7=0,INDEX($D62:$G62,0,T$5),(INDEX($D62:$G62,0,T$7+1)-INDEX($D62:$G62,0,T$7))/(INDEX($D$4:$G$4,0,T$7+1)-INDEX($D$4:$G$4,0,T$7))+S62)))</f>
        <v>1</v>
      </c>
      <c r="U62" s="280">
        <f t="shared" ref="U62:AB62" si="92">IF(U$63=1,($AC62-$T62)/$AD$63+T62,$AC62)</f>
        <v>1</v>
      </c>
      <c r="V62" s="280">
        <f t="shared" si="92"/>
        <v>1</v>
      </c>
      <c r="W62" s="280">
        <f t="shared" si="92"/>
        <v>1</v>
      </c>
      <c r="X62" s="280">
        <f t="shared" si="92"/>
        <v>1</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80.246506815350926</v>
      </c>
      <c r="U91" s="1">
        <f t="shared" si="106"/>
        <v>80.890795823619086</v>
      </c>
      <c r="V91" s="2">
        <f t="shared" si="106"/>
        <v>79.980826680590653</v>
      </c>
      <c r="W91" s="2">
        <f t="shared" si="106"/>
        <v>79.73513597915057</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0.83108126761291901</v>
      </c>
      <c r="U92">
        <f t="shared" si="109"/>
        <v>0.83775391352550266</v>
      </c>
      <c r="V92">
        <f t="shared" si="109"/>
        <v>0.82832972375214742</v>
      </c>
      <c r="W92">
        <f t="shared" si="109"/>
        <v>0.82578520253001653</v>
      </c>
      <c r="X92">
        <f t="shared" si="109"/>
        <v>0.82356902650857489</v>
      </c>
      <c r="Y92">
        <f t="shared" si="109"/>
        <v>0.83655106206161367</v>
      </c>
      <c r="Z92">
        <f t="shared" si="109"/>
        <v>0.85122754103797693</v>
      </c>
      <c r="AA92">
        <f t="shared" si="109"/>
        <v>0.8672990285799681</v>
      </c>
      <c r="AB92">
        <f t="shared" si="109"/>
        <v>0.88755002980698794</v>
      </c>
      <c r="AC92">
        <f t="shared" ref="AB92:AQ101" si="112">AC$91/AB$91*AB92</f>
        <v>0.91219348697584413</v>
      </c>
      <c r="AD92">
        <f t="shared" si="112"/>
        <v>0.94136981765438121</v>
      </c>
      <c r="AE92">
        <f t="shared" si="112"/>
        <v>0.97185590684490242</v>
      </c>
      <c r="AF92">
        <f t="shared" si="112"/>
        <v>1.0050232792929021</v>
      </c>
      <c r="AG92">
        <f t="shared" si="112"/>
        <v>1.0421986717591982</v>
      </c>
      <c r="AH92">
        <f t="shared" si="112"/>
        <v>1.0825780051234746</v>
      </c>
      <c r="AI92">
        <f t="shared" si="112"/>
        <v>1.1252869597227173</v>
      </c>
      <c r="AJ92">
        <f t="shared" si="112"/>
        <v>1.1700658711744814</v>
      </c>
      <c r="AK92">
        <f t="shared" si="112"/>
        <v>1.2175145080029091</v>
      </c>
      <c r="AL92">
        <f t="shared" si="112"/>
        <v>1.2656741743467304</v>
      </c>
      <c r="AM92">
        <f t="shared" si="112"/>
        <v>1.3140338359010639</v>
      </c>
      <c r="AN92">
        <f t="shared" si="112"/>
        <v>1.5736943347831966</v>
      </c>
      <c r="AO92">
        <f t="shared" si="112"/>
        <v>1.8858705925075867</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0.31165547535484461</v>
      </c>
      <c r="U93">
        <f t="shared" si="114"/>
        <v>0.31415771757206351</v>
      </c>
      <c r="V93">
        <f t="shared" si="114"/>
        <v>0.31062364640705531</v>
      </c>
      <c r="W93">
        <f t="shared" si="114"/>
        <v>0.3096694509487562</v>
      </c>
      <c r="X93">
        <f t="shared" si="114"/>
        <v>0.30883838494071558</v>
      </c>
      <c r="Y93">
        <f t="shared" si="114"/>
        <v>0.31370664827310513</v>
      </c>
      <c r="Z93">
        <f t="shared" si="114"/>
        <v>0.31921032788924136</v>
      </c>
      <c r="AA93">
        <f t="shared" si="114"/>
        <v>0.32523713571748802</v>
      </c>
      <c r="AB93">
        <f t="shared" si="112"/>
        <v>0.33283126117762046</v>
      </c>
      <c r="AC93">
        <f t="shared" si="112"/>
        <v>0.34207255761594152</v>
      </c>
      <c r="AD93">
        <f t="shared" si="112"/>
        <v>0.35301368162039293</v>
      </c>
      <c r="AE93">
        <f t="shared" si="112"/>
        <v>0.36444596506683835</v>
      </c>
      <c r="AF93">
        <f t="shared" si="112"/>
        <v>0.37688372973483819</v>
      </c>
      <c r="AG93">
        <f t="shared" si="112"/>
        <v>0.3908245019096992</v>
      </c>
      <c r="AH93">
        <f t="shared" si="112"/>
        <v>0.40596675192130283</v>
      </c>
      <c r="AI93">
        <f t="shared" si="112"/>
        <v>0.42198260989601882</v>
      </c>
      <c r="AJ93">
        <f t="shared" si="112"/>
        <v>0.43877470169043037</v>
      </c>
      <c r="AK93">
        <f t="shared" si="112"/>
        <v>0.45656794050109079</v>
      </c>
      <c r="AL93">
        <f t="shared" si="112"/>
        <v>0.47462781538002374</v>
      </c>
      <c r="AM93">
        <f t="shared" si="112"/>
        <v>0.49276268846289889</v>
      </c>
      <c r="AN93">
        <f t="shared" si="112"/>
        <v>0.59013537554369866</v>
      </c>
      <c r="AO93">
        <f t="shared" si="112"/>
        <v>0.7072014721903449</v>
      </c>
      <c r="AP93">
        <f t="shared" si="112"/>
        <v>0.82903183260653546</v>
      </c>
      <c r="AQ93">
        <f t="shared" si="112"/>
        <v>0.92833379470634547</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0.49864876056775143</v>
      </c>
      <c r="U94">
        <f t="shared" si="115"/>
        <v>0.50265234811530168</v>
      </c>
      <c r="V94">
        <f t="shared" si="115"/>
        <v>0.49699783425128852</v>
      </c>
      <c r="W94">
        <f t="shared" si="115"/>
        <v>0.49547112151800998</v>
      </c>
      <c r="X94">
        <f t="shared" si="115"/>
        <v>0.49414141590514499</v>
      </c>
      <c r="Y94">
        <f t="shared" si="115"/>
        <v>0.50193063723696818</v>
      </c>
      <c r="Z94">
        <f t="shared" si="115"/>
        <v>0.51073652462278607</v>
      </c>
      <c r="AA94">
        <f t="shared" si="115"/>
        <v>0.52037941714798075</v>
      </c>
      <c r="AB94">
        <f t="shared" si="112"/>
        <v>0.53253001788419263</v>
      </c>
      <c r="AC94">
        <f t="shared" si="112"/>
        <v>0.54731609218550636</v>
      </c>
      <c r="AD94">
        <f t="shared" si="112"/>
        <v>0.56482189059262866</v>
      </c>
      <c r="AE94">
        <f t="shared" si="112"/>
        <v>0.58311354410694138</v>
      </c>
      <c r="AF94">
        <f t="shared" si="112"/>
        <v>0.60301396757574111</v>
      </c>
      <c r="AG94">
        <f t="shared" si="112"/>
        <v>0.62531920305551869</v>
      </c>
      <c r="AH94">
        <f t="shared" si="112"/>
        <v>0.64954680307408452</v>
      </c>
      <c r="AI94">
        <f t="shared" si="112"/>
        <v>0.67517217583363021</v>
      </c>
      <c r="AJ94">
        <f t="shared" si="112"/>
        <v>0.70203952270468861</v>
      </c>
      <c r="AK94">
        <f t="shared" si="112"/>
        <v>0.73050870480174523</v>
      </c>
      <c r="AL94">
        <f t="shared" si="112"/>
        <v>0.75940450460803799</v>
      </c>
      <c r="AM94">
        <f t="shared" si="112"/>
        <v>0.78842030154063814</v>
      </c>
      <c r="AN94">
        <f t="shared" si="112"/>
        <v>0.94421660086991777</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4.1554063380645951</v>
      </c>
      <c r="U95">
        <f t="shared" si="116"/>
        <v>4.1887695676275136</v>
      </c>
      <c r="V95">
        <f t="shared" si="116"/>
        <v>4.1416486187607378</v>
      </c>
      <c r="W95">
        <f t="shared" si="116"/>
        <v>4.1289260126500835</v>
      </c>
      <c r="X95">
        <f t="shared" si="116"/>
        <v>4.1178451325428753</v>
      </c>
      <c r="Y95">
        <f t="shared" si="116"/>
        <v>4.1827553103080692</v>
      </c>
      <c r="Z95">
        <f t="shared" si="116"/>
        <v>4.256137705189885</v>
      </c>
      <c r="AA95">
        <f t="shared" si="116"/>
        <v>4.3364951428998406</v>
      </c>
      <c r="AB95">
        <f t="shared" si="112"/>
        <v>4.4377501490349394</v>
      </c>
      <c r="AC95">
        <f t="shared" si="112"/>
        <v>4.5609674348792204</v>
      </c>
      <c r="AD95">
        <f t="shared" si="112"/>
        <v>4.7068490882719063</v>
      </c>
      <c r="AE95">
        <f t="shared" si="112"/>
        <v>4.8592795342245125</v>
      </c>
      <c r="AF95">
        <f t="shared" si="112"/>
        <v>5.0251163964645107</v>
      </c>
      <c r="AG95">
        <f t="shared" si="112"/>
        <v>5.2109933587959913</v>
      </c>
      <c r="AH95">
        <f t="shared" si="112"/>
        <v>5.4128900256173731</v>
      </c>
      <c r="AI95">
        <f t="shared" si="112"/>
        <v>5.6264347986135865</v>
      </c>
      <c r="AJ95">
        <f t="shared" si="112"/>
        <v>5.8503293558724074</v>
      </c>
      <c r="AK95">
        <f t="shared" si="112"/>
        <v>6.0875725400145466</v>
      </c>
      <c r="AL95">
        <f t="shared" si="112"/>
        <v>6.3283708717336529</v>
      </c>
      <c r="AM95">
        <f t="shared" si="112"/>
        <v>6.5701691795053216</v>
      </c>
      <c r="AN95">
        <f t="shared" si="112"/>
        <v>7.8684716739159857</v>
      </c>
      <c r="AO95">
        <f t="shared" si="112"/>
        <v>9.4293529625379371</v>
      </c>
      <c r="AP95">
        <f t="shared" si="112"/>
        <v>11.053757768087145</v>
      </c>
      <c r="AQ95">
        <f t="shared" si="112"/>
        <v>12.377783929417946</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0.74797314085162714</v>
      </c>
      <c r="U96">
        <f t="shared" si="117"/>
        <v>0.75397852217295247</v>
      </c>
      <c r="V96">
        <f t="shared" si="117"/>
        <v>0.74549675137693272</v>
      </c>
      <c r="W96">
        <f t="shared" si="117"/>
        <v>0.74320668227701492</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11.635137746580865</v>
      </c>
      <c r="U97">
        <f t="shared" si="118"/>
        <v>11.728554789357037</v>
      </c>
      <c r="V97">
        <f t="shared" si="118"/>
        <v>11.596616132530064</v>
      </c>
      <c r="W97">
        <f t="shared" si="118"/>
        <v>11.560992835420231</v>
      </c>
      <c r="X97">
        <f t="shared" si="118"/>
        <v>11.529966371120048</v>
      </c>
      <c r="Y97">
        <f t="shared" si="118"/>
        <v>11.711714868862591</v>
      </c>
      <c r="Z97">
        <f t="shared" si="118"/>
        <v>11.917185574531677</v>
      </c>
      <c r="AA97">
        <f t="shared" si="118"/>
        <v>12.142186400119554</v>
      </c>
      <c r="AB97">
        <f t="shared" si="112"/>
        <v>12.425700417297831</v>
      </c>
      <c r="AC97">
        <f t="shared" si="112"/>
        <v>12.770708817661816</v>
      </c>
      <c r="AD97">
        <f t="shared" si="112"/>
        <v>13.179177447161337</v>
      </c>
      <c r="AE97">
        <f t="shared" si="112"/>
        <v>13.605982695828633</v>
      </c>
      <c r="AF97">
        <f t="shared" si="112"/>
        <v>14.070325910100628</v>
      </c>
      <c r="AG97">
        <f t="shared" si="112"/>
        <v>14.590781404628773</v>
      </c>
      <c r="AH97">
        <f t="shared" si="112"/>
        <v>15.156092071728644</v>
      </c>
      <c r="AI97">
        <f t="shared" si="112"/>
        <v>15.754017436118042</v>
      </c>
      <c r="AJ97">
        <f t="shared" si="112"/>
        <v>16.380922196442739</v>
      </c>
      <c r="AK97">
        <f t="shared" si="112"/>
        <v>17.045203112040728</v>
      </c>
      <c r="AL97">
        <f t="shared" si="112"/>
        <v>17.719438440854226</v>
      </c>
      <c r="AM97">
        <f t="shared" si="112"/>
        <v>18.396473702614898</v>
      </c>
      <c r="AN97">
        <f t="shared" si="112"/>
        <v>22.031720686964757</v>
      </c>
      <c r="AO97">
        <f t="shared" si="112"/>
        <v>26.402188295106217</v>
      </c>
      <c r="AP97">
        <f t="shared" si="112"/>
        <v>30.950521750643997</v>
      </c>
      <c r="AQ97">
        <f t="shared" si="112"/>
        <v>34.657795002370236</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2.6594600563613415</v>
      </c>
      <c r="U98">
        <f t="shared" si="119"/>
        <v>2.6808125232816096</v>
      </c>
      <c r="V98">
        <f t="shared" si="119"/>
        <v>2.650655116006873</v>
      </c>
      <c r="W98">
        <f t="shared" si="119"/>
        <v>2.6425126480960541</v>
      </c>
      <c r="X98">
        <f t="shared" si="119"/>
        <v>2.635420884827441</v>
      </c>
      <c r="Y98">
        <f t="shared" si="119"/>
        <v>2.6769633985971648</v>
      </c>
      <c r="Z98">
        <f t="shared" si="119"/>
        <v>2.7239281313215273</v>
      </c>
      <c r="AA98">
        <f t="shared" si="119"/>
        <v>2.7753568914558988</v>
      </c>
      <c r="AB98">
        <f t="shared" si="112"/>
        <v>2.8401600953823625</v>
      </c>
      <c r="AC98">
        <f t="shared" si="112"/>
        <v>2.9190191583227021</v>
      </c>
      <c r="AD98">
        <f t="shared" si="112"/>
        <v>3.0123834164940209</v>
      </c>
      <c r="AE98">
        <f t="shared" si="112"/>
        <v>3.1099389019036887</v>
      </c>
      <c r="AF98">
        <f t="shared" si="112"/>
        <v>3.2160744937372874</v>
      </c>
      <c r="AG98">
        <f t="shared" si="112"/>
        <v>3.3350357496294349</v>
      </c>
      <c r="AH98">
        <f t="shared" si="112"/>
        <v>3.4642496163951195</v>
      </c>
      <c r="AI98">
        <f t="shared" si="112"/>
        <v>3.6009182711126964</v>
      </c>
      <c r="AJ98">
        <f t="shared" si="112"/>
        <v>3.7442107877583415</v>
      </c>
      <c r="AK98">
        <f t="shared" si="112"/>
        <v>3.8960464256093106</v>
      </c>
      <c r="AL98">
        <f t="shared" si="112"/>
        <v>4.0501573579095389</v>
      </c>
      <c r="AM98">
        <f t="shared" si="112"/>
        <v>4.2049082748834063</v>
      </c>
      <c r="AN98">
        <f t="shared" si="112"/>
        <v>5.0358218713062319</v>
      </c>
      <c r="AO98">
        <f t="shared" si="112"/>
        <v>6.0347858960242808</v>
      </c>
      <c r="AP98">
        <f t="shared" si="112"/>
        <v>7.074404971575774</v>
      </c>
      <c r="AQ98">
        <f t="shared" si="112"/>
        <v>7.9217817148274863</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6.648650140903352</v>
      </c>
      <c r="U99">
        <f t="shared" si="120"/>
        <v>6.7020313082040213</v>
      </c>
      <c r="V99">
        <f t="shared" si="120"/>
        <v>6.6266377900171793</v>
      </c>
      <c r="W99">
        <f t="shared" si="120"/>
        <v>6.6062816202401322</v>
      </c>
      <c r="X99">
        <f t="shared" si="120"/>
        <v>6.5885522120685991</v>
      </c>
      <c r="Y99">
        <f t="shared" si="120"/>
        <v>6.6924084964929094</v>
      </c>
      <c r="Z99">
        <f t="shared" si="120"/>
        <v>6.8098203283038155</v>
      </c>
      <c r="AA99">
        <f t="shared" si="120"/>
        <v>6.9383922286397448</v>
      </c>
      <c r="AB99">
        <f t="shared" si="112"/>
        <v>7.1004002384559035</v>
      </c>
      <c r="AC99">
        <f t="shared" si="112"/>
        <v>7.297547895806753</v>
      </c>
      <c r="AD99">
        <f t="shared" si="112"/>
        <v>7.5309585412350497</v>
      </c>
      <c r="AE99">
        <f t="shared" si="112"/>
        <v>7.7748472547592193</v>
      </c>
      <c r="AF99">
        <f t="shared" si="112"/>
        <v>8.0401862343432171</v>
      </c>
      <c r="AG99">
        <f t="shared" si="112"/>
        <v>8.3375893740735858</v>
      </c>
      <c r="AH99">
        <f t="shared" si="112"/>
        <v>8.6606240409877966</v>
      </c>
      <c r="AI99">
        <f t="shared" si="112"/>
        <v>9.0022956777817384</v>
      </c>
      <c r="AJ99">
        <f t="shared" si="112"/>
        <v>9.3605269693958508</v>
      </c>
      <c r="AK99">
        <f t="shared" si="112"/>
        <v>9.7401160640232725</v>
      </c>
      <c r="AL99">
        <f t="shared" si="112"/>
        <v>10.125393394773843</v>
      </c>
      <c r="AM99">
        <f t="shared" si="112"/>
        <v>10.512270687208511</v>
      </c>
      <c r="AN99">
        <f t="shared" si="112"/>
        <v>12.589554678265573</v>
      </c>
      <c r="AO99">
        <f t="shared" si="112"/>
        <v>15.086964740060694</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2.5264870535432742</v>
      </c>
      <c r="U100">
        <f t="shared" si="121"/>
        <v>2.5467718971175288</v>
      </c>
      <c r="V100">
        <f t="shared" si="121"/>
        <v>2.518122360206529</v>
      </c>
      <c r="W100">
        <f t="shared" si="121"/>
        <v>2.5103870156912511</v>
      </c>
      <c r="X100">
        <f t="shared" si="121"/>
        <v>2.5036498405860685</v>
      </c>
      <c r="Y100">
        <f t="shared" si="121"/>
        <v>2.5431152286673062</v>
      </c>
      <c r="Z100">
        <f t="shared" si="121"/>
        <v>2.5877317247554505</v>
      </c>
      <c r="AA100">
        <f t="shared" si="121"/>
        <v>2.6365890468831035</v>
      </c>
      <c r="AB100">
        <f t="shared" si="112"/>
        <v>2.6981520906132439</v>
      </c>
      <c r="AC100">
        <f t="shared" si="112"/>
        <v>2.7730682004065668</v>
      </c>
      <c r="AD100">
        <f t="shared" si="112"/>
        <v>2.8617642456693195</v>
      </c>
      <c r="AE100">
        <f t="shared" si="112"/>
        <v>2.9544419568085041</v>
      </c>
      <c r="AF100">
        <f t="shared" si="112"/>
        <v>3.0552707690504231</v>
      </c>
      <c r="AG100">
        <f t="shared" si="112"/>
        <v>3.1682839621479633</v>
      </c>
      <c r="AH100">
        <f t="shared" si="112"/>
        <v>3.2910371355753636</v>
      </c>
      <c r="AI100">
        <f t="shared" si="112"/>
        <v>3.4208723575570614</v>
      </c>
      <c r="AJ100">
        <f t="shared" si="112"/>
        <v>3.5570002483704242</v>
      </c>
      <c r="AK100">
        <f t="shared" si="112"/>
        <v>3.7012441043288447</v>
      </c>
      <c r="AL100">
        <f t="shared" si="112"/>
        <v>3.847649490014061</v>
      </c>
      <c r="AM100">
        <f t="shared" si="112"/>
        <v>3.9946628611392354</v>
      </c>
      <c r="AN100">
        <f t="shared" si="112"/>
        <v>4.7840307777409192</v>
      </c>
      <c r="AO100">
        <f t="shared" si="112"/>
        <v>5.733046601223065</v>
      </c>
      <c r="AP100">
        <f t="shared" si="112"/>
        <v>6.7206847229969835</v>
      </c>
      <c r="AQ100">
        <f t="shared" si="112"/>
        <v>7.5256926290861097</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19.829736261262134</v>
      </c>
      <c r="U101">
        <f t="shared" si="124"/>
        <v>19.988946694426357</v>
      </c>
      <c r="V101">
        <f t="shared" si="124"/>
        <v>19.764083970449335</v>
      </c>
      <c r="W101">
        <f t="shared" si="124"/>
        <v>19.703371273975058</v>
      </c>
      <c r="X101">
        <f t="shared" si="124"/>
        <v>19.650492948200796</v>
      </c>
      <c r="Y101">
        <f t="shared" si="124"/>
        <v>19.960246459900674</v>
      </c>
      <c r="Z101">
        <f t="shared" si="124"/>
        <v>20.310429671442858</v>
      </c>
      <c r="AA101">
        <f t="shared" si="124"/>
        <v>20.693898017684393</v>
      </c>
      <c r="AB101">
        <f t="shared" si="112"/>
        <v>21.177090250511057</v>
      </c>
      <c r="AC101">
        <f t="shared" si="112"/>
        <v>21.765087207328197</v>
      </c>
      <c r="AD101">
        <f t="shared" si="112"/>
        <v>22.461239274488289</v>
      </c>
      <c r="AE101">
        <f t="shared" si="112"/>
        <v>23.188642395992542</v>
      </c>
      <c r="AF101">
        <f t="shared" si="112"/>
        <v>23.980021378714618</v>
      </c>
      <c r="AG101">
        <f t="shared" si="112"/>
        <v>24.867032380819055</v>
      </c>
      <c r="AH101">
        <f t="shared" si="112"/>
        <v>25.830489941737298</v>
      </c>
      <c r="AI101">
        <f t="shared" si="112"/>
        <v>26.84953264995492</v>
      </c>
      <c r="AJ101">
        <f t="shared" si="112"/>
        <v>27.917964870434787</v>
      </c>
      <c r="AK101">
        <f t="shared" si="112"/>
        <v>29.050097179187965</v>
      </c>
      <c r="AL101">
        <f t="shared" si="112"/>
        <v>30.199194769573253</v>
      </c>
      <c r="AM101">
        <f t="shared" si="112"/>
        <v>31.353064278701662</v>
      </c>
      <c r="AN101">
        <f t="shared" si="112"/>
        <v>37.548606653383871</v>
      </c>
      <c r="AO101">
        <f t="shared" si="112"/>
        <v>44.997183704678513</v>
      </c>
      <c r="AP101">
        <f t="shared" si="112"/>
        <v>52.74889707636536</v>
      </c>
      <c r="AQ101">
        <f t="shared" si="112"/>
        <v>59.067193639013801</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27.319955656965874</v>
      </c>
      <c r="U102">
        <f t="shared" si="127"/>
        <v>27.539304110060026</v>
      </c>
      <c r="V102">
        <f t="shared" si="127"/>
        <v>27.229504747778147</v>
      </c>
      <c r="W102">
        <f t="shared" si="127"/>
        <v>27.145859249238043</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13.89262320500541</v>
      </c>
      <c r="U103" s="2">
        <f t="shared" si="129"/>
        <v>13.863456822724167</v>
      </c>
      <c r="V103" s="2">
        <f t="shared" si="129"/>
        <v>13.564718653813529</v>
      </c>
      <c r="W103" s="2">
        <f t="shared" si="129"/>
        <v>13.376912856806889</v>
      </c>
      <c r="X103" s="2">
        <f t="shared" si="129"/>
        <v>13.191333314423293</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0.10074110336209938</v>
      </c>
      <c r="U104">
        <f t="shared" si="131"/>
        <v>0.10052960597325242</v>
      </c>
      <c r="V104">
        <f t="shared" si="131"/>
        <v>9.8363333102511358E-2</v>
      </c>
      <c r="W104">
        <f t="shared" si="131"/>
        <v>9.7001476314987553E-2</v>
      </c>
      <c r="X104">
        <f t="shared" si="131"/>
        <v>9.5655763011943312E-2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3.022233100862971E-2</v>
      </c>
      <c r="U106">
        <f t="shared" si="131"/>
        <v>3.0158881791975622E-2</v>
      </c>
      <c r="V106">
        <f t="shared" si="131"/>
        <v>2.9508999930753305E-2</v>
      </c>
      <c r="W106">
        <f t="shared" si="131"/>
        <v>2.9100442894496165E-2</v>
      </c>
      <c r="X106">
        <f t="shared" si="131"/>
        <v>2.8696728903582894E-2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9.0666993025889028E-2</v>
      </c>
      <c r="U108">
        <f t="shared" si="131"/>
        <v>9.047664537592677E-2</v>
      </c>
      <c r="V108">
        <f t="shared" si="131"/>
        <v>8.8526999792259822E-2</v>
      </c>
      <c r="W108">
        <f t="shared" si="131"/>
        <v>8.7301328683488402E-2</v>
      </c>
      <c r="X108">
        <f t="shared" si="131"/>
        <v>8.6090186710748584E-2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0.56415017882775453</v>
      </c>
      <c r="U111">
        <f t="shared" si="131"/>
        <v>0.56296579345021158</v>
      </c>
      <c r="V111">
        <f t="shared" si="131"/>
        <v>0.55083466537406167</v>
      </c>
      <c r="W111">
        <f t="shared" si="131"/>
        <v>0.54320826736392847</v>
      </c>
      <c r="X111">
        <f t="shared" si="131"/>
        <v>0.53567227286688068</v>
      </c>
      <c r="Y111">
        <f t="shared" si="131"/>
        <v>0.54411615099645982</v>
      </c>
      <c r="Z111">
        <f t="shared" si="131"/>
        <v>0.55366214240446676</v>
      </c>
      <c r="AA111">
        <f t="shared" si="131"/>
        <v>0.56411548630505903</v>
      </c>
      <c r="AB111">
        <f t="shared" si="131"/>
        <v>0.57728730251710891</v>
      </c>
      <c r="AC111">
        <f t="shared" si="131"/>
        <v>0.59331609462564916</v>
      </c>
      <c r="AD111">
        <f t="shared" si="131"/>
        <v>0.61229319413453276</v>
      </c>
      <c r="AE111">
        <f t="shared" si="131"/>
        <v>0.63212219712258877</v>
      </c>
      <c r="AF111">
        <f t="shared" si="131"/>
        <v>0.65369518155057627</v>
      </c>
      <c r="AG111">
        <f t="shared" si="131"/>
        <v>0.67787509402441171</v>
      </c>
      <c r="AH111">
        <f t="shared" si="131"/>
        <v>0.70413893904999458</v>
      </c>
      <c r="AI111">
        <f t="shared" si="131"/>
        <v>0.73191803472450456</v>
      </c>
      <c r="AJ111">
        <f t="shared" si="131"/>
        <v>0.7610434880888215</v>
      </c>
      <c r="AK111">
        <f t="shared" si="131"/>
        <v>0.79190540532491649</v>
      </c>
      <c r="AL111">
        <f t="shared" si="131"/>
        <v>0.82322979599593538</v>
      </c>
      <c r="AM111">
        <f t="shared" si="131"/>
        <v>0.85468426913184736</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6.8906914699675665</v>
      </c>
      <c r="U112">
        <f t="shared" si="131"/>
        <v>6.8762250485704346</v>
      </c>
      <c r="V112">
        <f t="shared" si="131"/>
        <v>6.7280519842117466</v>
      </c>
      <c r="W112">
        <f t="shared" si="131"/>
        <v>6.6349009799451188</v>
      </c>
      <c r="X112">
        <f t="shared" si="131"/>
        <v>6.5428541900168931</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1.9136414649156548</v>
      </c>
      <c r="U113">
        <f t="shared" si="137"/>
        <v>1.9096239372183039</v>
      </c>
      <c r="V113">
        <f t="shared" si="137"/>
        <v>1.8684742033815436</v>
      </c>
      <c r="W113">
        <f t="shared" si="137"/>
        <v>1.8426048657337804</v>
      </c>
      <c r="X113">
        <f t="shared" si="137"/>
        <v>1.8170421838626294</v>
      </c>
      <c r="Y113">
        <f t="shared" si="137"/>
        <v>1.8456844779181465</v>
      </c>
      <c r="Z113">
        <f t="shared" si="137"/>
        <v>1.878065226285627</v>
      </c>
      <c r="AA113">
        <f t="shared" si="137"/>
        <v>1.9135237851692963</v>
      </c>
      <c r="AB113">
        <f t="shared" si="137"/>
        <v>1.9582036144374579</v>
      </c>
      <c r="AC113">
        <f t="shared" si="137"/>
        <v>2.0125745290672317</v>
      </c>
      <c r="AD113">
        <f t="shared" si="137"/>
        <v>2.0769463326523865</v>
      </c>
      <c r="AE113">
        <f t="shared" si="137"/>
        <v>2.1442078593698422</v>
      </c>
      <c r="AF113">
        <f t="shared" ref="AF113:AQ113" si="138">AF$103/AE$103*AE113</f>
        <v>2.2173851073309403</v>
      </c>
      <c r="AG113">
        <f t="shared" si="138"/>
        <v>2.2994052588163312</v>
      </c>
      <c r="AH113">
        <f t="shared" si="138"/>
        <v>2.3884942722657434</v>
      </c>
      <c r="AI113">
        <f t="shared" si="138"/>
        <v>2.4827231342525655</v>
      </c>
      <c r="AJ113">
        <f t="shared" si="138"/>
        <v>2.5815189466694592</v>
      </c>
      <c r="AK113">
        <f t="shared" si="138"/>
        <v>2.6862049801517212</v>
      </c>
      <c r="AL113">
        <f t="shared" si="138"/>
        <v>2.7924597596429472</v>
      </c>
      <c r="AM113">
        <f t="shared" si="138"/>
        <v>2.8991557890141171</v>
      </c>
      <c r="AN113">
        <f t="shared" si="138"/>
        <v>3.4720453280389769</v>
      </c>
      <c r="AO113">
        <f t="shared" si="138"/>
        <v>4.16080050317023</v>
      </c>
      <c r="AP113">
        <f t="shared" si="138"/>
        <v>4.8775860937758146</v>
      </c>
      <c r="AQ113">
        <f t="shared" si="138"/>
        <v>5.4618264695643317</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153.34269636856931</v>
      </c>
      <c r="U114" s="2">
        <f t="shared" si="139"/>
        <v>155.69929944888017</v>
      </c>
      <c r="V114" s="2">
        <f t="shared" si="139"/>
        <v>155.08981166753446</v>
      </c>
      <c r="W114" s="2">
        <f t="shared" si="139"/>
        <v>155.78224700634536</v>
      </c>
      <c r="X114" s="2">
        <f t="shared" si="139"/>
        <v>156.56135961246716</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1.0451622362690576</v>
      </c>
      <c r="U115">
        <f t="shared" si="144"/>
        <v>1.0612245111849503</v>
      </c>
      <c r="V115">
        <f t="shared" si="144"/>
        <v>1.057070328249502</v>
      </c>
      <c r="W115">
        <f t="shared" si="144"/>
        <v>1.0617898700621999</v>
      </c>
      <c r="X115">
        <f t="shared" si="144"/>
        <v>1.0671001919295189</v>
      </c>
      <c r="Y115">
        <f t="shared" si="144"/>
        <v>1.0839210438367495</v>
      </c>
      <c r="Z115">
        <f t="shared" si="144"/>
        <v>1.1029373897997841</v>
      </c>
      <c r="AA115">
        <f t="shared" si="144"/>
        <v>1.1237612514174999</v>
      </c>
      <c r="AB115">
        <f t="shared" si="144"/>
        <v>1.1500005180734234</v>
      </c>
      <c r="AC115">
        <f t="shared" si="144"/>
        <v>1.181931099516216</v>
      </c>
      <c r="AD115">
        <f t="shared" si="144"/>
        <v>1.2197349350961613</v>
      </c>
      <c r="AE115">
        <f t="shared" si="144"/>
        <v>1.2592358276495155</v>
      </c>
      <c r="AF115">
        <f t="shared" si="144"/>
        <v>1.3022108647937636</v>
      </c>
      <c r="AG115">
        <f t="shared" si="144"/>
        <v>1.3503791022565246</v>
      </c>
      <c r="AH115">
        <f t="shared" si="144"/>
        <v>1.4026986929600207</v>
      </c>
      <c r="AI115">
        <f t="shared" si="144"/>
        <v>1.4580367790014177</v>
      </c>
      <c r="AJ115">
        <f t="shared" si="144"/>
        <v>1.5160569126715067</v>
      </c>
      <c r="AK115">
        <f t="shared" si="144"/>
        <v>1.5775362153609966</v>
      </c>
      <c r="AL115">
        <f t="shared" si="144"/>
        <v>1.6399368005513117</v>
      </c>
      <c r="AM115">
        <f t="shared" si="144"/>
        <v>1.7025965199740392</v>
      </c>
      <c r="AN115">
        <f t="shared" si="144"/>
        <v>2.0390391972421522</v>
      </c>
      <c r="AO115">
        <f t="shared" si="144"/>
        <v>2.4435266582941706</v>
      </c>
      <c r="AP115">
        <f t="shared" si="144"/>
        <v>2.8644756313562949</v>
      </c>
      <c r="AQ115">
        <f t="shared" si="144"/>
        <v>3.2075843509412194</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2.9861778179115932E-2</v>
      </c>
      <c r="U116">
        <f t="shared" si="145"/>
        <v>3.0320700319570012E-2</v>
      </c>
      <c r="V116">
        <f t="shared" si="145"/>
        <v>3.0202009378557201E-2</v>
      </c>
      <c r="W116">
        <f t="shared" si="145"/>
        <v>3.033685343034857E-2</v>
      </c>
      <c r="X116">
        <f t="shared" si="145"/>
        <v>3.048857691227197E-2</v>
      </c>
      <c r="Y116">
        <f t="shared" si="145"/>
        <v>3.096917268104999E-2</v>
      </c>
      <c r="Z116">
        <f t="shared" si="145"/>
        <v>3.1512496851422413E-2</v>
      </c>
      <c r="AA116">
        <f t="shared" si="145"/>
        <v>3.2107464326214294E-2</v>
      </c>
      <c r="AB116">
        <f t="shared" si="145"/>
        <v>3.2857157659240674E-2</v>
      </c>
      <c r="AC116">
        <f t="shared" si="145"/>
        <v>3.3769459986177607E-2</v>
      </c>
      <c r="AD116">
        <f t="shared" si="145"/>
        <v>3.4849569574176044E-2</v>
      </c>
      <c r="AE116">
        <f t="shared" si="145"/>
        <v>3.597816650427188E-2</v>
      </c>
      <c r="AF116">
        <f t="shared" si="145"/>
        <v>3.7206024708393251E-2</v>
      </c>
      <c r="AG116">
        <f t="shared" si="145"/>
        <v>3.8582260064472136E-2</v>
      </c>
      <c r="AH116">
        <f t="shared" si="145"/>
        <v>4.0077105513143453E-2</v>
      </c>
      <c r="AI116">
        <f t="shared" si="145"/>
        <v>4.1658193685754796E-2</v>
      </c>
      <c r="AJ116">
        <f t="shared" si="145"/>
        <v>4.3315911790614482E-2</v>
      </c>
      <c r="AK116">
        <f t="shared" si="145"/>
        <v>4.5072463296028487E-2</v>
      </c>
      <c r="AL116">
        <f t="shared" si="145"/>
        <v>4.6855337158608915E-2</v>
      </c>
      <c r="AM116">
        <f t="shared" si="145"/>
        <v>4.8645614856401127E-2</v>
      </c>
      <c r="AN116">
        <f t="shared" si="145"/>
        <v>5.8258262778347211E-2</v>
      </c>
      <c r="AO116">
        <f t="shared" si="145"/>
        <v>6.9815047379833448E-2</v>
      </c>
      <c r="AP116">
        <f t="shared" si="145"/>
        <v>8.1842160895894134E-2</v>
      </c>
      <c r="AQ116">
        <f t="shared" si="145"/>
        <v>9.164526716974912E-2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0.22396333634336951</v>
      </c>
      <c r="U117">
        <f t="shared" si="146"/>
        <v>0.22740525239677511</v>
      </c>
      <c r="V117">
        <f t="shared" si="146"/>
        <v>0.22651507033917906</v>
      </c>
      <c r="W117">
        <f t="shared" si="146"/>
        <v>0.22752640072761432</v>
      </c>
      <c r="X117">
        <f t="shared" si="146"/>
        <v>0.22866432684203983</v>
      </c>
      <c r="Y117">
        <f t="shared" si="146"/>
        <v>0.23226879510787499</v>
      </c>
      <c r="Z117">
        <f t="shared" si="146"/>
        <v>0.23634372638566814</v>
      </c>
      <c r="AA117">
        <f t="shared" si="146"/>
        <v>0.24080598244660728</v>
      </c>
      <c r="AB117">
        <f t="shared" si="146"/>
        <v>0.24642868244430516</v>
      </c>
      <c r="AC117">
        <f t="shared" si="146"/>
        <v>0.25327094989633214</v>
      </c>
      <c r="AD117">
        <f t="shared" si="146"/>
        <v>0.26137177180632043</v>
      </c>
      <c r="AE117">
        <f t="shared" si="146"/>
        <v>0.26983624878203921</v>
      </c>
      <c r="AF117">
        <f t="shared" si="146"/>
        <v>0.27904518531294953</v>
      </c>
      <c r="AG117">
        <f t="shared" si="146"/>
        <v>0.28936695048354116</v>
      </c>
      <c r="AH117">
        <f t="shared" si="146"/>
        <v>0.30057829134857605</v>
      </c>
      <c r="AI117">
        <f t="shared" si="146"/>
        <v>0.31243645264316111</v>
      </c>
      <c r="AJ117">
        <f t="shared" si="146"/>
        <v>0.3248693384296088</v>
      </c>
      <c r="AK117">
        <f t="shared" si="146"/>
        <v>0.33804347472021379</v>
      </c>
      <c r="AL117">
        <f t="shared" si="146"/>
        <v>0.35141502868956703</v>
      </c>
      <c r="AM117">
        <f t="shared" si="146"/>
        <v>0.3648421114230086</v>
      </c>
      <c r="AN117">
        <f t="shared" si="146"/>
        <v>0.4369369708376043</v>
      </c>
      <c r="AO117">
        <f t="shared" si="146"/>
        <v>0.52361285534875113</v>
      </c>
      <c r="AP117">
        <f t="shared" si="146"/>
        <v>0.61381620671920634</v>
      </c>
      <c r="AQ117">
        <f t="shared" si="146"/>
        <v>0.68733950377311881</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6.8682089811966653</v>
      </c>
      <c r="U118">
        <f t="shared" si="147"/>
        <v>6.9737610735011035</v>
      </c>
      <c r="V118">
        <f t="shared" si="147"/>
        <v>6.9464621570681571</v>
      </c>
      <c r="W118">
        <f t="shared" si="147"/>
        <v>6.9774762889801716</v>
      </c>
      <c r="X118">
        <f t="shared" si="147"/>
        <v>7.0123726898225538</v>
      </c>
      <c r="Y118">
        <f t="shared" si="147"/>
        <v>7.1229097166414981</v>
      </c>
      <c r="Z118">
        <f t="shared" si="147"/>
        <v>7.2478742758271544</v>
      </c>
      <c r="AA118">
        <f t="shared" si="147"/>
        <v>7.3847167950292878</v>
      </c>
      <c r="AB118">
        <f t="shared" si="147"/>
        <v>7.5571462616253555</v>
      </c>
      <c r="AC118">
        <f t="shared" si="147"/>
        <v>7.7669757968208497</v>
      </c>
      <c r="AD118">
        <f t="shared" si="147"/>
        <v>8.0154010020604911</v>
      </c>
      <c r="AE118">
        <f t="shared" si="147"/>
        <v>8.2749782959825335</v>
      </c>
      <c r="AF118">
        <f t="shared" si="147"/>
        <v>8.55738568293045</v>
      </c>
      <c r="AG118">
        <f t="shared" si="147"/>
        <v>8.8739198148285929</v>
      </c>
      <c r="AH118">
        <f t="shared" si="147"/>
        <v>9.2177342680229959</v>
      </c>
      <c r="AI118">
        <f t="shared" si="147"/>
        <v>9.581384547723605</v>
      </c>
      <c r="AJ118">
        <f t="shared" si="147"/>
        <v>9.9626597118413329</v>
      </c>
      <c r="AK118">
        <f t="shared" si="147"/>
        <v>10.366666558086553</v>
      </c>
      <c r="AL118">
        <f t="shared" si="147"/>
        <v>10.776727546480053</v>
      </c>
      <c r="AM118">
        <f t="shared" si="147"/>
        <v>11.188491416972262</v>
      </c>
      <c r="AN118">
        <f t="shared" si="147"/>
        <v>13.399400439019862</v>
      </c>
      <c r="AO118">
        <f t="shared" si="147"/>
        <v>16.057460897361697</v>
      </c>
      <c r="AP118">
        <f t="shared" si="147"/>
        <v>18.823697006055657</v>
      </c>
      <c r="AQ118">
        <f t="shared" si="147"/>
        <v>21.078411449042306</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0.80626801083613031</v>
      </c>
      <c r="U119">
        <f t="shared" si="148"/>
        <v>0.81865890862839041</v>
      </c>
      <c r="V119">
        <f t="shared" si="148"/>
        <v>0.81545425322104459</v>
      </c>
      <c r="W119">
        <f t="shared" si="148"/>
        <v>0.81909504261941157</v>
      </c>
      <c r="X119">
        <f t="shared" si="148"/>
        <v>0.82319157663134335</v>
      </c>
      <c r="Y119">
        <f t="shared" si="148"/>
        <v>0.83616766238834994</v>
      </c>
      <c r="Z119">
        <f t="shared" si="148"/>
        <v>0.85083741498840526</v>
      </c>
      <c r="AA119">
        <f t="shared" si="148"/>
        <v>0.86690153680778614</v>
      </c>
      <c r="AB119">
        <f t="shared" si="148"/>
        <v>0.88714325679949846</v>
      </c>
      <c r="AC119">
        <f t="shared" si="148"/>
        <v>0.91177541962679565</v>
      </c>
      <c r="AD119">
        <f t="shared" si="148"/>
        <v>0.94093837850275353</v>
      </c>
      <c r="AE119">
        <f t="shared" si="148"/>
        <v>0.9714104956153411</v>
      </c>
      <c r="AF119">
        <f t="shared" si="148"/>
        <v>1.0045626671266181</v>
      </c>
      <c r="AG119">
        <f t="shared" si="148"/>
        <v>1.041721021740748</v>
      </c>
      <c r="AH119">
        <f t="shared" si="148"/>
        <v>1.0820818488548736</v>
      </c>
      <c r="AI119">
        <f t="shared" si="148"/>
        <v>1.1247712295153798</v>
      </c>
      <c r="AJ119">
        <f t="shared" si="148"/>
        <v>1.1695296183465913</v>
      </c>
      <c r="AK119">
        <f t="shared" si="148"/>
        <v>1.2169565089927694</v>
      </c>
      <c r="AL119">
        <f t="shared" si="148"/>
        <v>1.265094103282441</v>
      </c>
      <c r="AM119">
        <f t="shared" si="148"/>
        <v>1.3134316011228306</v>
      </c>
      <c r="AN119">
        <f t="shared" si="148"/>
        <v>1.5729730950153751</v>
      </c>
      <c r="AO119">
        <f t="shared" si="148"/>
        <v>1.8850062792555036</v>
      </c>
      <c r="AP119">
        <f t="shared" si="148"/>
        <v>2.2097383441891423</v>
      </c>
      <c r="AQ119">
        <f t="shared" si="148"/>
        <v>2.4744222135832272</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3.344519156060985</v>
      </c>
      <c r="U120">
        <f t="shared" si="149"/>
        <v>3.3959184357918417</v>
      </c>
      <c r="V120">
        <f t="shared" si="149"/>
        <v>3.3826250503984072</v>
      </c>
      <c r="W120">
        <f t="shared" si="149"/>
        <v>3.3977275841990404</v>
      </c>
      <c r="X120">
        <f t="shared" si="149"/>
        <v>3.4147206141744615</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0.47778845086585492</v>
      </c>
      <c r="U121">
        <f t="shared" si="150"/>
        <v>0.48513120511312019</v>
      </c>
      <c r="V121">
        <f t="shared" si="150"/>
        <v>0.48323215005691522</v>
      </c>
      <c r="W121">
        <f t="shared" si="150"/>
        <v>0.48538965488557712</v>
      </c>
      <c r="X121">
        <f t="shared" si="150"/>
        <v>0.48781723059635151</v>
      </c>
      <c r="Y121">
        <f t="shared" si="150"/>
        <v>0.49550676289679985</v>
      </c>
      <c r="Z121">
        <f t="shared" si="150"/>
        <v>0.5041999496227586</v>
      </c>
      <c r="AA121">
        <f t="shared" si="150"/>
        <v>0.5137194292194287</v>
      </c>
      <c r="AB121">
        <f t="shared" si="150"/>
        <v>0.52571452254785078</v>
      </c>
      <c r="AC121">
        <f t="shared" si="150"/>
        <v>0.5403113597788417</v>
      </c>
      <c r="AD121">
        <f t="shared" si="150"/>
        <v>0.5575931131868167</v>
      </c>
      <c r="AE121">
        <f t="shared" si="150"/>
        <v>0.57565066406835008</v>
      </c>
      <c r="AF121">
        <f t="shared" si="150"/>
        <v>0.59529639533429202</v>
      </c>
      <c r="AG121">
        <f t="shared" si="150"/>
        <v>0.61731616103155418</v>
      </c>
      <c r="AH121">
        <f t="shared" si="150"/>
        <v>0.64123368821029525</v>
      </c>
      <c r="AI121">
        <f t="shared" si="150"/>
        <v>0.66653109897207674</v>
      </c>
      <c r="AJ121">
        <f t="shared" si="150"/>
        <v>0.69305458864983172</v>
      </c>
      <c r="AK121">
        <f t="shared" si="150"/>
        <v>0.72115941273645578</v>
      </c>
      <c r="AL121">
        <f t="shared" si="150"/>
        <v>0.74968539453774263</v>
      </c>
      <c r="AM121">
        <f t="shared" si="150"/>
        <v>0.77832983770241804</v>
      </c>
      <c r="AN121">
        <f t="shared" si="150"/>
        <v>0.93213220445355538</v>
      </c>
      <c r="AO121">
        <f t="shared" si="150"/>
        <v>1.1170407580773352</v>
      </c>
      <c r="AP121">
        <f t="shared" si="150"/>
        <v>1.3094745743343061</v>
      </c>
      <c r="AQ121">
        <f t="shared" si="150"/>
        <v>1.4663242747159859</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2.5083893670457389</v>
      </c>
      <c r="U122">
        <f t="shared" si="151"/>
        <v>2.5469388268438817</v>
      </c>
      <c r="V122">
        <f t="shared" si="151"/>
        <v>2.5369687877988056</v>
      </c>
      <c r="W122">
        <f t="shared" si="151"/>
        <v>2.5482956881492806</v>
      </c>
      <c r="X122">
        <f t="shared" si="151"/>
        <v>2.5610404606308461</v>
      </c>
      <c r="Y122">
        <f t="shared" si="151"/>
        <v>2.6014105052081997</v>
      </c>
      <c r="Z122">
        <f t="shared" si="151"/>
        <v>2.6470497355194831</v>
      </c>
      <c r="AA122">
        <f t="shared" si="151"/>
        <v>2.6970270034020012</v>
      </c>
      <c r="AB122">
        <f t="shared" si="151"/>
        <v>2.7600012433762173</v>
      </c>
      <c r="AC122">
        <f t="shared" si="151"/>
        <v>2.8366346388389196</v>
      </c>
      <c r="AD122">
        <f t="shared" si="151"/>
        <v>2.9273638442307885</v>
      </c>
      <c r="AE122">
        <f t="shared" si="151"/>
        <v>3.0221659863588388</v>
      </c>
      <c r="AF122">
        <f t="shared" si="151"/>
        <v>3.1253060755050339</v>
      </c>
      <c r="AG122">
        <f t="shared" si="151"/>
        <v>3.2409098454156604</v>
      </c>
      <c r="AH122">
        <f t="shared" si="151"/>
        <v>3.3664768631040509</v>
      </c>
      <c r="AI122">
        <f t="shared" si="151"/>
        <v>3.4992882696034036</v>
      </c>
      <c r="AJ122">
        <f t="shared" si="151"/>
        <v>3.6385365904116171</v>
      </c>
      <c r="AK122">
        <f t="shared" si="151"/>
        <v>3.7860869168663931</v>
      </c>
      <c r="AL122">
        <f t="shared" si="151"/>
        <v>3.9358483213231494</v>
      </c>
      <c r="AM122">
        <f t="shared" si="151"/>
        <v>4.0862316479376952</v>
      </c>
      <c r="AN122">
        <f t="shared" si="151"/>
        <v>4.8936940733811669</v>
      </c>
      <c r="AO122">
        <f t="shared" si="151"/>
        <v>5.8644639799060112</v>
      </c>
      <c r="AP122">
        <f t="shared" si="151"/>
        <v>6.8747415152551099</v>
      </c>
      <c r="AQ122">
        <f t="shared" si="151"/>
        <v>7.6982024422589292</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40.487501556252596</v>
      </c>
      <c r="U124">
        <f t="shared" si="155"/>
        <v>41.109722067180769</v>
      </c>
      <c r="V124">
        <f t="shared" si="155"/>
        <v>40.948797301410124</v>
      </c>
      <c r="W124">
        <f t="shared" si="155"/>
        <v>41.131622943071761</v>
      </c>
      <c r="X124">
        <f t="shared" si="155"/>
        <v>41.337334226359971</v>
      </c>
      <c r="Y124">
        <f t="shared" si="155"/>
        <v>41.988940497748615</v>
      </c>
      <c r="Z124">
        <f t="shared" si="155"/>
        <v>42.725595832255365</v>
      </c>
      <c r="AA124">
        <f t="shared" si="155"/>
        <v>43.532270720035584</v>
      </c>
      <c r="AB124">
        <f t="shared" si="155"/>
        <v>44.548727603666364</v>
      </c>
      <c r="AC124">
        <f t="shared" si="155"/>
        <v>45.785654676799069</v>
      </c>
      <c r="AD124">
        <f t="shared" si="155"/>
        <v>47.250099907177002</v>
      </c>
      <c r="AE124">
        <f t="shared" si="155"/>
        <v>48.780285741709577</v>
      </c>
      <c r="AF124">
        <f t="shared" si="155"/>
        <v>50.445053012165985</v>
      </c>
      <c r="AG124">
        <f t="shared" si="155"/>
        <v>52.310994510585601</v>
      </c>
      <c r="AH124">
        <f t="shared" si="155"/>
        <v>54.337751158043524</v>
      </c>
      <c r="AI124">
        <f t="shared" si="155"/>
        <v>56.481438297677528</v>
      </c>
      <c r="AJ124">
        <f t="shared" si="155"/>
        <v>58.729022615923967</v>
      </c>
      <c r="AK124">
        <f t="shared" si="155"/>
        <v>61.110608246307642</v>
      </c>
      <c r="AL124">
        <f t="shared" si="155"/>
        <v>63.527882524244305</v>
      </c>
      <c r="AM124">
        <f t="shared" si="155"/>
        <v>65.955195145773942</v>
      </c>
      <c r="AN124">
        <f t="shared" si="155"/>
        <v>78.988313782080908</v>
      </c>
      <c r="AO124">
        <f t="shared" si="155"/>
        <v>94.657351698422531</v>
      </c>
      <c r="AP124">
        <f t="shared" si="155"/>
        <v>110.96407577486366</v>
      </c>
      <c r="AQ124">
        <f t="shared" si="155"/>
        <v>124.25542360211365</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354.2387180442268</v>
      </c>
      <c r="U125" s="2">
        <f t="shared" si="156"/>
        <v>361.71583845763558</v>
      </c>
      <c r="V125" s="2">
        <f t="shared" si="156"/>
        <v>362.34806556899423</v>
      </c>
      <c r="W125" s="2">
        <f t="shared" si="156"/>
        <v>366.04669350165898</v>
      </c>
      <c r="X125" s="2">
        <f t="shared" si="156"/>
        <v>369.99269518826236</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2.1285452850787729</v>
      </c>
      <c r="U126">
        <f t="shared" si="161"/>
        <v>2.1734737149517054</v>
      </c>
      <c r="V126">
        <f t="shared" si="161"/>
        <v>2.1772726335013521</v>
      </c>
      <c r="W126">
        <f t="shared" si="161"/>
        <v>2.1994969038769896</v>
      </c>
      <c r="X126">
        <f t="shared" si="161"/>
        <v>2.2232075906458024</v>
      </c>
      <c r="Y126">
        <f t="shared" si="161"/>
        <v>2.2582523277043403</v>
      </c>
      <c r="Z126">
        <f t="shared" si="161"/>
        <v>2.2978711798150497</v>
      </c>
      <c r="AA126">
        <f t="shared" si="161"/>
        <v>2.3412558287591683</v>
      </c>
      <c r="AB126">
        <f t="shared" si="161"/>
        <v>2.3959229886412658</v>
      </c>
      <c r="AC126">
        <f t="shared" si="161"/>
        <v>2.4624474926889977</v>
      </c>
      <c r="AD126">
        <f t="shared" si="161"/>
        <v>2.5412083952288893</v>
      </c>
      <c r="AE126">
        <f t="shared" si="161"/>
        <v>2.6235049638417278</v>
      </c>
      <c r="AF126">
        <f t="shared" si="161"/>
        <v>2.7130396012731191</v>
      </c>
      <c r="AG126">
        <f t="shared" si="161"/>
        <v>2.8133938060283481</v>
      </c>
      <c r="AH126">
        <f t="shared" si="161"/>
        <v>2.9223969831163124</v>
      </c>
      <c r="AI126">
        <f t="shared" si="161"/>
        <v>3.0376889246504857</v>
      </c>
      <c r="AJ126">
        <f t="shared" si="161"/>
        <v>3.1585686719892863</v>
      </c>
      <c r="AK126">
        <f t="shared" si="161"/>
        <v>3.286655287885905</v>
      </c>
      <c r="AL126">
        <f t="shared" si="161"/>
        <v>3.4166613132854509</v>
      </c>
      <c r="AM126">
        <f t="shared" si="161"/>
        <v>3.547207221628371</v>
      </c>
      <c r="AN126">
        <f t="shared" si="161"/>
        <v>4.2481553796145217</v>
      </c>
      <c r="AO126">
        <f t="shared" si="161"/>
        <v>5.0908687448008436</v>
      </c>
      <c r="AP126">
        <f t="shared" si="161"/>
        <v>5.9678781945827453</v>
      </c>
      <c r="AQ126">
        <f t="shared" si="161"/>
        <v>6.6827144541645893</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0.12054404127415017</v>
      </c>
      <c r="U127">
        <f t="shared" si="162"/>
        <v>0.12308843370166908</v>
      </c>
      <c r="V127">
        <f t="shared" si="162"/>
        <v>0.12330357452937707</v>
      </c>
      <c r="W127">
        <f t="shared" si="162"/>
        <v>0.12456218217293001</v>
      </c>
      <c r="X127">
        <f t="shared" si="162"/>
        <v>0.12590496873450061</v>
      </c>
      <c r="Y127">
        <f t="shared" si="162"/>
        <v>0.12788962664149447</v>
      </c>
      <c r="Z127">
        <f t="shared" si="162"/>
        <v>0.13013332640092481</v>
      </c>
      <c r="AA127">
        <f t="shared" si="162"/>
        <v>0.1325902912349104</v>
      </c>
      <c r="AB127">
        <f t="shared" si="162"/>
        <v>0.13568620863134215</v>
      </c>
      <c r="AC127">
        <f t="shared" si="162"/>
        <v>0.13945363261705046</v>
      </c>
      <c r="AD127">
        <f t="shared" si="162"/>
        <v>0.14391402984379148</v>
      </c>
      <c r="AE127">
        <f t="shared" si="162"/>
        <v>0.14857465935124395</v>
      </c>
      <c r="AF127">
        <f t="shared" si="162"/>
        <v>0.15364519607209942</v>
      </c>
      <c r="AG127">
        <f t="shared" si="162"/>
        <v>0.1593284678750769</v>
      </c>
      <c r="AH127">
        <f t="shared" si="162"/>
        <v>0.16550154935472172</v>
      </c>
      <c r="AI127">
        <f t="shared" si="162"/>
        <v>0.17203077692450677</v>
      </c>
      <c r="AJ127">
        <f t="shared" si="162"/>
        <v>0.17887645380747616</v>
      </c>
      <c r="AK127">
        <f t="shared" si="162"/>
        <v>0.18613027096680279</v>
      </c>
      <c r="AL127">
        <f t="shared" si="162"/>
        <v>0.19349278836378225</v>
      </c>
      <c r="AM127">
        <f t="shared" si="162"/>
        <v>0.20088588047874659</v>
      </c>
      <c r="AN127">
        <f t="shared" si="162"/>
        <v>0.24058206372635607</v>
      </c>
      <c r="AO127">
        <f t="shared" si="162"/>
        <v>0.28830671181695972</v>
      </c>
      <c r="AP127">
        <f t="shared" si="162"/>
        <v>0.33797362003517833</v>
      </c>
      <c r="AQ127">
        <f t="shared" si="162"/>
        <v>0.3784563159793729</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0.53401120571769001</v>
      </c>
      <c r="U128">
        <f t="shared" si="163"/>
        <v>0.54528288745057796</v>
      </c>
      <c r="V128">
        <f t="shared" si="163"/>
        <v>0.54623596328567592</v>
      </c>
      <c r="W128">
        <f t="shared" si="163"/>
        <v>0.55181160666178142</v>
      </c>
      <c r="X128">
        <f t="shared" si="163"/>
        <v>0.55776016341486911</v>
      </c>
      <c r="Y128">
        <f t="shared" si="163"/>
        <v>0.5665522161007468</v>
      </c>
      <c r="Z128">
        <f t="shared" si="163"/>
        <v>0.57649182656292586</v>
      </c>
      <c r="AA128">
        <f t="shared" si="163"/>
        <v>0.58737620325657469</v>
      </c>
      <c r="AB128">
        <f t="shared" si="163"/>
        <v>0.6010911456477207</v>
      </c>
      <c r="AC128">
        <f t="shared" si="163"/>
        <v>0.61778086837306356</v>
      </c>
      <c r="AD128">
        <f t="shared" si="163"/>
        <v>0.63754046889628402</v>
      </c>
      <c r="AE128">
        <f t="shared" si="163"/>
        <v>0.6581871002550076</v>
      </c>
      <c r="AF128">
        <f t="shared" si="163"/>
        <v>0.68064962431940124</v>
      </c>
      <c r="AG128">
        <f t="shared" si="163"/>
        <v>0.70582657040358876</v>
      </c>
      <c r="AH128">
        <f t="shared" si="163"/>
        <v>0.73317337783674541</v>
      </c>
      <c r="AI128">
        <f t="shared" si="163"/>
        <v>0.76209791570765051</v>
      </c>
      <c r="AJ128">
        <f t="shared" si="163"/>
        <v>0.79242432693119835</v>
      </c>
      <c r="AK128">
        <f t="shared" si="163"/>
        <v>0.82455880331313758</v>
      </c>
      <c r="AL128">
        <f t="shared" si="163"/>
        <v>0.85717482274239154</v>
      </c>
      <c r="AM128">
        <f t="shared" si="163"/>
        <v>0.88992628845205057</v>
      </c>
      <c r="AN128">
        <f t="shared" si="163"/>
        <v>1.0657807434245348</v>
      </c>
      <c r="AO128">
        <f t="shared" si="163"/>
        <v>1.2772013711049583</v>
      </c>
      <c r="AP128">
        <f t="shared" si="163"/>
        <v>1.4972262289207081</v>
      </c>
      <c r="AQ128">
        <f t="shared" si="163"/>
        <v>1.6765649423349718</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2.2675073088714801</v>
      </c>
      <c r="U129">
        <f t="shared" si="164"/>
        <v>2.3153688901247178</v>
      </c>
      <c r="V129">
        <f t="shared" si="164"/>
        <v>2.319415820973461</v>
      </c>
      <c r="W129">
        <f t="shared" si="164"/>
        <v>2.3430910022648139</v>
      </c>
      <c r="X129">
        <f t="shared" si="164"/>
        <v>2.3683496406050621</v>
      </c>
      <c r="Y129">
        <f t="shared" si="164"/>
        <v>2.4056822724145719</v>
      </c>
      <c r="Z129">
        <f t="shared" si="164"/>
        <v>2.447887640258934</v>
      </c>
      <c r="AA129">
        <f t="shared" si="164"/>
        <v>2.4941046548854149</v>
      </c>
      <c r="AB129">
        <f t="shared" si="164"/>
        <v>2.5523407588841676</v>
      </c>
      <c r="AC129">
        <f t="shared" si="164"/>
        <v>2.6232083134552227</v>
      </c>
      <c r="AD129">
        <f t="shared" si="164"/>
        <v>2.707111119476993</v>
      </c>
      <c r="AE129">
        <f t="shared" si="164"/>
        <v>2.7947804174396853</v>
      </c>
      <c r="AF129">
        <f t="shared" si="164"/>
        <v>2.8901603213562348</v>
      </c>
      <c r="AG129">
        <f t="shared" si="164"/>
        <v>2.997066147769059</v>
      </c>
      <c r="AH129">
        <f t="shared" si="164"/>
        <v>3.1131855944492948</v>
      </c>
      <c r="AI129">
        <f t="shared" si="164"/>
        <v>3.2360043673996888</v>
      </c>
      <c r="AJ129">
        <f t="shared" si="164"/>
        <v>3.3647757459119036</v>
      </c>
      <c r="AK129">
        <f t="shared" si="164"/>
        <v>3.5012244932090271</v>
      </c>
      <c r="AL129">
        <f t="shared" si="164"/>
        <v>3.6397179586087507</v>
      </c>
      <c r="AM129">
        <f t="shared" si="164"/>
        <v>3.7787865531958205</v>
      </c>
      <c r="AN129">
        <f t="shared" si="164"/>
        <v>4.5254960935168187</v>
      </c>
      <c r="AO129">
        <f t="shared" si="164"/>
        <v>5.4232259789173778</v>
      </c>
      <c r="AP129">
        <f t="shared" si="164"/>
        <v>6.3574909679078395</v>
      </c>
      <c r="AQ129">
        <f t="shared" si="164"/>
        <v>7.1189952941774104</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1.6854108314286944</v>
      </c>
      <c r="U130">
        <f t="shared" si="165"/>
        <v>1.7209857674555415</v>
      </c>
      <c r="V130">
        <f t="shared" si="165"/>
        <v>1.7239938023402932</v>
      </c>
      <c r="W130">
        <f t="shared" si="165"/>
        <v>1.741591279018039</v>
      </c>
      <c r="X130">
        <f t="shared" si="165"/>
        <v>1.7603657202201632</v>
      </c>
      <c r="Y130">
        <f t="shared" si="165"/>
        <v>1.7881146151283795</v>
      </c>
      <c r="Z130">
        <f t="shared" si="165"/>
        <v>1.8194853559551083</v>
      </c>
      <c r="AA130">
        <f t="shared" si="165"/>
        <v>1.8538379054454721</v>
      </c>
      <c r="AB130">
        <f t="shared" si="165"/>
        <v>1.8971240990889031</v>
      </c>
      <c r="AC130">
        <f t="shared" si="165"/>
        <v>1.9497990975789257</v>
      </c>
      <c r="AD130">
        <f t="shared" si="165"/>
        <v>2.0121630412377143</v>
      </c>
      <c r="AE130">
        <f t="shared" si="165"/>
        <v>2.0773265729237971</v>
      </c>
      <c r="AF130">
        <f t="shared" si="165"/>
        <v>2.148221305008073</v>
      </c>
      <c r="AG130">
        <f t="shared" si="165"/>
        <v>2.2276831162551924</v>
      </c>
      <c r="AH130">
        <f t="shared" si="165"/>
        <v>2.3139933003100253</v>
      </c>
      <c r="AI130">
        <f t="shared" si="165"/>
        <v>2.4052830127724727</v>
      </c>
      <c r="AJ130">
        <f t="shared" si="165"/>
        <v>2.5009972251471644</v>
      </c>
      <c r="AK130">
        <f t="shared" si="165"/>
        <v>2.6024179331332848</v>
      </c>
      <c r="AL130">
        <f t="shared" si="165"/>
        <v>2.7053584554211532</v>
      </c>
      <c r="AM130">
        <f t="shared" si="165"/>
        <v>2.8087264642966199</v>
      </c>
      <c r="AN130">
        <f t="shared" si="165"/>
        <v>3.3637466586149802</v>
      </c>
      <c r="AO130">
        <f t="shared" si="165"/>
        <v>4.0310184537847924</v>
      </c>
      <c r="AP130">
        <f t="shared" si="165"/>
        <v>4.7254463507571769</v>
      </c>
      <c r="AQ130">
        <f t="shared" si="165"/>
        <v>5.2914633310126034</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2.2939762657843765</v>
      </c>
      <c r="U131">
        <f t="shared" si="166"/>
        <v>2.3423965425386246</v>
      </c>
      <c r="V131">
        <f t="shared" si="166"/>
        <v>2.3464907138252906</v>
      </c>
      <c r="W131">
        <f t="shared" si="166"/>
        <v>2.3704422591005891</v>
      </c>
      <c r="X131">
        <f t="shared" si="166"/>
        <v>2.395995745359206</v>
      </c>
      <c r="Y131">
        <f t="shared" si="166"/>
        <v>2.4337641666450915</v>
      </c>
      <c r="Z131">
        <f t="shared" si="166"/>
        <v>2.4764622041530067</v>
      </c>
      <c r="AA131">
        <f t="shared" si="166"/>
        <v>2.5232187170046996</v>
      </c>
      <c r="AB131">
        <f t="shared" si="166"/>
        <v>2.5821346198828152</v>
      </c>
      <c r="AC131">
        <f t="shared" si="166"/>
        <v>2.6538294221725987</v>
      </c>
      <c r="AD131">
        <f t="shared" si="166"/>
        <v>2.7387116383813939</v>
      </c>
      <c r="AE131">
        <f t="shared" si="166"/>
        <v>2.8274043133631062</v>
      </c>
      <c r="AF131">
        <f t="shared" si="166"/>
        <v>2.9238976013720666</v>
      </c>
      <c r="AG131">
        <f t="shared" si="166"/>
        <v>3.0320513557196707</v>
      </c>
      <c r="AH131">
        <f t="shared" si="166"/>
        <v>3.1495262823222436</v>
      </c>
      <c r="AI131">
        <f t="shared" si="166"/>
        <v>3.2737787374471559</v>
      </c>
      <c r="AJ131">
        <f t="shared" si="166"/>
        <v>3.4040532838019257</v>
      </c>
      <c r="AK131">
        <f t="shared" si="166"/>
        <v>3.5420948180324783</v>
      </c>
      <c r="AL131">
        <f t="shared" si="166"/>
        <v>3.6822049386703308</v>
      </c>
      <c r="AM131">
        <f t="shared" si="166"/>
        <v>3.8228969020658097</v>
      </c>
      <c r="AN131">
        <f t="shared" si="166"/>
        <v>4.5783228961648739</v>
      </c>
      <c r="AO131">
        <f t="shared" si="166"/>
        <v>5.4865321187490972</v>
      </c>
      <c r="AP131">
        <f t="shared" si="166"/>
        <v>6.431702924731665</v>
      </c>
      <c r="AQ131">
        <f t="shared" si="166"/>
        <v>7.2020964065608029</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0.97670451008588643</v>
      </c>
      <c r="U132">
        <f t="shared" si="167"/>
        <v>0.99732037407317597</v>
      </c>
      <c r="V132">
        <f t="shared" si="167"/>
        <v>0.99906354623253735</v>
      </c>
      <c r="W132">
        <f t="shared" si="167"/>
        <v>1.0092613772401355</v>
      </c>
      <c r="X132">
        <f t="shared" si="167"/>
        <v>1.0201412654279389</v>
      </c>
      <c r="Y132">
        <f t="shared" si="167"/>
        <v>1.0362218971061985</v>
      </c>
      <c r="Z132">
        <f t="shared" si="167"/>
        <v>1.0544014076912993</v>
      </c>
      <c r="AA132">
        <f t="shared" si="167"/>
        <v>1.0743088922016162</v>
      </c>
      <c r="AB132">
        <f t="shared" si="167"/>
        <v>1.0993934708501063</v>
      </c>
      <c r="AC132">
        <f t="shared" si="167"/>
        <v>1.1299189116711794</v>
      </c>
      <c r="AD132">
        <f t="shared" si="167"/>
        <v>1.1660591475723856</v>
      </c>
      <c r="AE132">
        <f t="shared" si="167"/>
        <v>1.2038217595742144</v>
      </c>
      <c r="AF132">
        <f t="shared" si="167"/>
        <v>1.2449056325841834</v>
      </c>
      <c r="AG132">
        <f t="shared" si="167"/>
        <v>1.2909541733775671</v>
      </c>
      <c r="AH132">
        <f t="shared" si="167"/>
        <v>1.3409713825118164</v>
      </c>
      <c r="AI132">
        <f t="shared" si="167"/>
        <v>1.3938742547515386</v>
      </c>
      <c r="AJ132">
        <f t="shared" si="167"/>
        <v>1.4493411481418195</v>
      </c>
      <c r="AK132">
        <f t="shared" si="167"/>
        <v>1.5081149859853664</v>
      </c>
      <c r="AL132">
        <f t="shared" si="167"/>
        <v>1.5677695642723291</v>
      </c>
      <c r="AM132">
        <f t="shared" si="167"/>
        <v>1.627671873302635</v>
      </c>
      <c r="AN132">
        <f t="shared" si="167"/>
        <v>1.949309017713275</v>
      </c>
      <c r="AO132">
        <f t="shared" si="167"/>
        <v>2.3359965597904808</v>
      </c>
      <c r="AP132">
        <f t="shared" si="167"/>
        <v>2.7384212067992126</v>
      </c>
      <c r="AQ132">
        <f t="shared" si="167"/>
        <v>3.0664310469472338</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6.5083635854557818</v>
      </c>
      <c r="U133">
        <f t="shared" si="168"/>
        <v>6.6457393598809311</v>
      </c>
      <c r="V133">
        <f t="shared" si="168"/>
        <v>6.6573551536937083</v>
      </c>
      <c r="W133">
        <f t="shared" si="168"/>
        <v>6.7253093724928492</v>
      </c>
      <c r="X133">
        <f t="shared" si="168"/>
        <v>6.7978085443141234</v>
      </c>
      <c r="Y133">
        <f t="shared" si="168"/>
        <v>6.9049633660285314</v>
      </c>
      <c r="Z133">
        <f t="shared" si="168"/>
        <v>7.0261042673673337</v>
      </c>
      <c r="AA133">
        <f t="shared" si="168"/>
        <v>7.1587596876372555</v>
      </c>
      <c r="AB133">
        <f t="shared" si="168"/>
        <v>7.3259131680875278</v>
      </c>
      <c r="AC133">
        <f t="shared" si="168"/>
        <v>7.5293223521532262</v>
      </c>
      <c r="AD133">
        <f t="shared" si="168"/>
        <v>7.7701462583400716</v>
      </c>
      <c r="AE133">
        <f t="shared" si="168"/>
        <v>8.0217810222901083</v>
      </c>
      <c r="AF133">
        <f t="shared" si="168"/>
        <v>8.2955473254927607</v>
      </c>
      <c r="AG133">
        <f t="shared" si="168"/>
        <v>8.6023961656160441</v>
      </c>
      <c r="AH133">
        <f t="shared" si="168"/>
        <v>8.9356906054531748</v>
      </c>
      <c r="AI133">
        <f t="shared" si="168"/>
        <v>9.2882139364048779</v>
      </c>
      <c r="AJ133">
        <f t="shared" si="168"/>
        <v>9.6578228666512604</v>
      </c>
      <c r="AK133">
        <f t="shared" si="168"/>
        <v>10.049467936422451</v>
      </c>
      <c r="AL133">
        <f t="shared" si="168"/>
        <v>10.446981904075214</v>
      </c>
      <c r="AM133">
        <f t="shared" si="168"/>
        <v>10.846146649145632</v>
      </c>
      <c r="AN133">
        <f t="shared" si="168"/>
        <v>12.989406413788386</v>
      </c>
      <c r="AO133">
        <f t="shared" si="168"/>
        <v>15.566135702755608</v>
      </c>
      <c r="AP133">
        <f t="shared" si="168"/>
        <v>18.247730690221381</v>
      </c>
      <c r="AQ133">
        <f t="shared" si="168"/>
        <v>20.43345552024477</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0.21826301870374576</v>
      </c>
      <c r="U134">
        <f t="shared" si="169"/>
        <v>0.22287002180507881</v>
      </c>
      <c r="V134">
        <f t="shared" si="169"/>
        <v>0.22325956645619247</v>
      </c>
      <c r="W134">
        <f t="shared" si="169"/>
        <v>0.22553846386780912</v>
      </c>
      <c r="X134">
        <f t="shared" si="169"/>
        <v>0.22796977980267707</v>
      </c>
      <c r="Y134">
        <f t="shared" si="169"/>
        <v>0.23156329982487028</v>
      </c>
      <c r="Z134">
        <f t="shared" si="169"/>
        <v>0.2356258538705272</v>
      </c>
      <c r="AA134">
        <f t="shared" si="169"/>
        <v>0.24007455623562401</v>
      </c>
      <c r="AB134">
        <f t="shared" si="169"/>
        <v>0.24568017779485027</v>
      </c>
      <c r="AC134">
        <f t="shared" si="169"/>
        <v>0.2525016624834836</v>
      </c>
      <c r="AD134">
        <f t="shared" si="169"/>
        <v>0.26057787888568812</v>
      </c>
      <c r="AE134">
        <f t="shared" si="169"/>
        <v>0.269016645784525</v>
      </c>
      <c r="AF134">
        <f t="shared" si="169"/>
        <v>0.2781976110105468</v>
      </c>
      <c r="AG134">
        <f t="shared" si="169"/>
        <v>0.28848802476074309</v>
      </c>
      <c r="AH134">
        <f t="shared" si="169"/>
        <v>0.29966531220033715</v>
      </c>
      <c r="AI134">
        <f t="shared" si="169"/>
        <v>0.31148745541141437</v>
      </c>
      <c r="AJ134">
        <f t="shared" si="169"/>
        <v>0.3238825774411232</v>
      </c>
      <c r="AK134">
        <f t="shared" si="169"/>
        <v>0.33701669849418248</v>
      </c>
      <c r="AL134">
        <f t="shared" si="169"/>
        <v>0.35034763758779475</v>
      </c>
      <c r="AM134">
        <f t="shared" si="169"/>
        <v>0.36373393678193844</v>
      </c>
      <c r="AN134">
        <f t="shared" si="169"/>
        <v>0.43560981463587173</v>
      </c>
      <c r="AO134">
        <f t="shared" si="169"/>
        <v>0.52202242905236595</v>
      </c>
      <c r="AP134">
        <f t="shared" si="169"/>
        <v>0.61195179596927662</v>
      </c>
      <c r="AQ134">
        <f t="shared" si="169"/>
        <v>0.68525177271346582</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66.864537709682978</v>
      </c>
      <c r="U135">
        <f t="shared" si="172"/>
        <v>68.275885973933953</v>
      </c>
      <c r="V135">
        <f t="shared" si="172"/>
        <v>68.395222374432237</v>
      </c>
      <c r="W135">
        <f t="shared" si="172"/>
        <v>69.09335906666945</v>
      </c>
      <c r="X135">
        <f t="shared" si="172"/>
        <v>69.838188937421805</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4.0977242212994645</v>
      </c>
      <c r="U136">
        <f t="shared" si="175"/>
        <v>4.1842172438373693</v>
      </c>
      <c r="V136">
        <f t="shared" si="175"/>
        <v>4.1915306520437898</v>
      </c>
      <c r="W136">
        <f t="shared" si="175"/>
        <v>4.234315239084224</v>
      </c>
      <c r="X136">
        <f t="shared" si="175"/>
        <v>4.2799613694049201</v>
      </c>
      <c r="Y136">
        <f t="shared" si="175"/>
        <v>4.3474270084404205</v>
      </c>
      <c r="Z136">
        <f t="shared" si="175"/>
        <v>4.4236984089373701</v>
      </c>
      <c r="AA136">
        <f t="shared" si="175"/>
        <v>4.5072194540648223</v>
      </c>
      <c r="AB136">
        <f t="shared" si="175"/>
        <v>4.612460788007235</v>
      </c>
      <c r="AC136">
        <f t="shared" si="175"/>
        <v>4.7405290388719266</v>
      </c>
      <c r="AD136">
        <f t="shared" si="175"/>
        <v>4.8921539351292669</v>
      </c>
      <c r="AE136">
        <f t="shared" si="175"/>
        <v>5.0505854446201175</v>
      </c>
      <c r="AF136">
        <f t="shared" si="175"/>
        <v>5.222951170179158</v>
      </c>
      <c r="AG136">
        <f t="shared" si="175"/>
        <v>5.4161459583837832</v>
      </c>
      <c r="AH136">
        <f t="shared" si="175"/>
        <v>5.6259911339048747</v>
      </c>
      <c r="AI136">
        <f t="shared" si="175"/>
        <v>5.8479429921326602</v>
      </c>
      <c r="AJ136">
        <f t="shared" si="175"/>
        <v>6.0806520972698959</v>
      </c>
      <c r="AK136">
        <f t="shared" si="175"/>
        <v>6.3272353539490842</v>
      </c>
      <c r="AL136">
        <f t="shared" si="175"/>
        <v>6.5775137214938351</v>
      </c>
      <c r="AM136">
        <f t="shared" si="175"/>
        <v>6.8288314333406506</v>
      </c>
      <c r="AN136">
        <f t="shared" si="175"/>
        <v>8.1782470483101939</v>
      </c>
      <c r="AO136">
        <f t="shared" si="175"/>
        <v>9.8005789725327883</v>
      </c>
      <c r="AP136">
        <f t="shared" si="175"/>
        <v>11.488935283235767</v>
      </c>
      <c r="AQ136">
        <f t="shared" si="175"/>
        <v>12.865087285114942</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0" t="s">
        <v>185</v>
      </c>
      <c r="C2" s="300"/>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7.0312597139351602</v>
      </c>
      <c r="M110" s="17">
        <f t="shared" ref="M110:AM110" ca="1" si="73">OFFSET(M$33,$AY110,$L$95)/OFFSET(L$33,$AY110,$L$95)*L110</f>
        <v>7.2209730367033469</v>
      </c>
      <c r="N110" s="17">
        <f t="shared" ca="1" si="73"/>
        <v>7.4161145452398607</v>
      </c>
      <c r="O110" s="17">
        <f t="shared" ca="1" si="73"/>
        <v>7.7934035094503527</v>
      </c>
      <c r="P110" s="17">
        <f t="shared" ca="1" si="73"/>
        <v>7.4149958589578802</v>
      </c>
      <c r="Q110" s="17">
        <f t="shared" ca="1" si="73"/>
        <v>7.5789003006280264</v>
      </c>
      <c r="R110" s="17">
        <f t="shared" ca="1" si="73"/>
        <v>7.6530081065617432</v>
      </c>
      <c r="S110" s="17">
        <f t="shared" ca="1" si="73"/>
        <v>7.7679362146190316</v>
      </c>
      <c r="T110" s="17">
        <f t="shared" ca="1" si="73"/>
        <v>7.8953710969907611</v>
      </c>
      <c r="U110" s="17">
        <f t="shared" ca="1" si="73"/>
        <v>8.0168269730730142</v>
      </c>
      <c r="V110" s="17">
        <f t="shared" ca="1" si="73"/>
        <v>8.1454824656971798</v>
      </c>
      <c r="W110" s="17">
        <f t="shared" ca="1" si="73"/>
        <v>8.2743831124302538</v>
      </c>
      <c r="X110" s="17">
        <f t="shared" ca="1" si="73"/>
        <v>8.4058838880443361</v>
      </c>
      <c r="Y110" s="17">
        <f t="shared" ca="1" si="73"/>
        <v>8.5525675981512936</v>
      </c>
      <c r="Z110" s="17">
        <f t="shared" ca="1" si="73"/>
        <v>8.6905494068273299</v>
      </c>
      <c r="AA110" s="17">
        <f t="shared" ca="1" si="73"/>
        <v>8.8286624452695257</v>
      </c>
      <c r="AB110" s="17">
        <f t="shared" ca="1" si="73"/>
        <v>8.9634309172004034</v>
      </c>
      <c r="AC110" s="17">
        <f t="shared" ca="1" si="73"/>
        <v>9.1005775300635445</v>
      </c>
      <c r="AD110" s="17">
        <f t="shared" ca="1" si="73"/>
        <v>9.2426457819204959</v>
      </c>
      <c r="AE110" s="17">
        <f t="shared" ca="1" si="73"/>
        <v>9.3625322442172969</v>
      </c>
      <c r="AF110" s="17">
        <f t="shared" ca="1" si="73"/>
        <v>9.4755759912969122</v>
      </c>
      <c r="AG110" s="17">
        <f t="shared" ca="1" si="73"/>
        <v>9.59471615961019</v>
      </c>
      <c r="AH110" s="17">
        <f t="shared" ca="1" si="73"/>
        <v>9.7026895720382011</v>
      </c>
      <c r="AI110" s="17">
        <f t="shared" ca="1" si="73"/>
        <v>9.8070670523339079</v>
      </c>
      <c r="AJ110" s="17">
        <f t="shared" ca="1" si="73"/>
        <v>10.552809607359105</v>
      </c>
      <c r="AK110" s="17">
        <f t="shared" ca="1" si="73"/>
        <v>11.28445680201273</v>
      </c>
      <c r="AL110" s="17">
        <f t="shared" ca="1" si="73"/>
        <v>11.942215171603465</v>
      </c>
      <c r="AM110" s="17">
        <f t="shared" ca="1" si="73"/>
        <v>12.556420093831816</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45.414760497819003</v>
      </c>
      <c r="M117" s="17">
        <f t="shared" ref="M117:AM117" ca="1" si="80">OFFSET(M$33,$AY117,$L$95)/OFFSET(L$33,$AY117,$L$95)*L117</f>
        <v>47.093617046688202</v>
      </c>
      <c r="N117" s="17">
        <f t="shared" ca="1" si="80"/>
        <v>47.790036684497061</v>
      </c>
      <c r="O117" s="17">
        <f t="shared" ca="1" si="80"/>
        <v>40.360198818417871</v>
      </c>
      <c r="P117" s="17">
        <f t="shared" ca="1" si="80"/>
        <v>46.161748471494363</v>
      </c>
      <c r="Q117" s="17">
        <f t="shared" ca="1" si="80"/>
        <v>47.416131443439063</v>
      </c>
      <c r="R117" s="17">
        <f t="shared" ca="1" si="80"/>
        <v>47.921230845977462</v>
      </c>
      <c r="S117" s="17">
        <f t="shared" ca="1" si="80"/>
        <v>48.876680433381729</v>
      </c>
      <c r="T117" s="17">
        <f t="shared" ca="1" si="80"/>
        <v>49.897226532485362</v>
      </c>
      <c r="U117" s="17">
        <f t="shared" ca="1" si="80"/>
        <v>51.037837414983493</v>
      </c>
      <c r="V117" s="17">
        <f t="shared" ca="1" si="80"/>
        <v>52.220423626780665</v>
      </c>
      <c r="W117" s="17">
        <f t="shared" ca="1" si="80"/>
        <v>53.448204673714876</v>
      </c>
      <c r="X117" s="17">
        <f t="shared" ca="1" si="80"/>
        <v>54.819109850957169</v>
      </c>
      <c r="Y117" s="17">
        <f t="shared" ca="1" si="80"/>
        <v>56.26410992698149</v>
      </c>
      <c r="Z117" s="17">
        <f t="shared" ca="1" si="80"/>
        <v>57.855735544574657</v>
      </c>
      <c r="AA117" s="17">
        <f t="shared" ca="1" si="80"/>
        <v>59.400702766022157</v>
      </c>
      <c r="AB117" s="17">
        <f t="shared" ca="1" si="80"/>
        <v>60.931928211287676</v>
      </c>
      <c r="AC117" s="17">
        <f t="shared" ca="1" si="80"/>
        <v>62.523110248803739</v>
      </c>
      <c r="AD117" s="17">
        <f t="shared" ca="1" si="80"/>
        <v>64.081181183357543</v>
      </c>
      <c r="AE117" s="17">
        <f t="shared" ca="1" si="80"/>
        <v>65.720255731182647</v>
      </c>
      <c r="AF117" s="17">
        <f t="shared" ca="1" si="80"/>
        <v>67.430339269148106</v>
      </c>
      <c r="AG117" s="17">
        <f t="shared" ca="1" si="80"/>
        <v>69.025293252750799</v>
      </c>
      <c r="AH117" s="17">
        <f t="shared" ca="1" si="80"/>
        <v>70.554999643327264</v>
      </c>
      <c r="AI117" s="17">
        <f t="shared" ca="1" si="80"/>
        <v>72.012557334538116</v>
      </c>
      <c r="AJ117" s="17">
        <f t="shared" ca="1" si="80"/>
        <v>78.926493372488679</v>
      </c>
      <c r="AK117" s="17">
        <f t="shared" ca="1" si="80"/>
        <v>85.252729312135585</v>
      </c>
      <c r="AL117" s="17">
        <f t="shared" ca="1" si="80"/>
        <v>91.356693307346418</v>
      </c>
      <c r="AM117" s="17">
        <f t="shared" ca="1" si="80"/>
        <v>97.057811401489374</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0" t="s">
        <v>282</v>
      </c>
      <c r="C2" s="300"/>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1" t="s">
        <v>216</v>
      </c>
      <c r="C13" s="302"/>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3216.3463029575501</v>
      </c>
      <c r="F57" s="17">
        <f>'[13]TS BYDem'!$J11</f>
        <v>7.8517549075018991</v>
      </c>
      <c r="G57" s="297">
        <f>INDEX('BY-DMD'!$I$5:$I$138,MATCH(C57,'BY-DMD'!$H$5:$H$138,0))</f>
        <v>3.2163463029575499</v>
      </c>
      <c r="L57" s="69"/>
      <c r="M57" s="158" t="s">
        <v>501</v>
      </c>
      <c r="N57" s="74">
        <f>DriversGams!$B$164</f>
        <v>-1</v>
      </c>
      <c r="O57" s="74"/>
      <c r="P57" s="74"/>
      <c r="Q57" s="74"/>
    </row>
    <row r="58" spans="1:70">
      <c r="A58" t="s">
        <v>16</v>
      </c>
      <c r="B58" s="72" t="s">
        <v>251</v>
      </c>
      <c r="C58" s="72" t="s">
        <v>229</v>
      </c>
      <c r="D58" s="85">
        <f t="shared" si="134"/>
        <v>9894.4997565297635</v>
      </c>
      <c r="E58" s="85">
        <f t="shared" si="134"/>
        <v>8948.5743766917003</v>
      </c>
      <c r="F58" s="17">
        <f>'[13]TS BYDem'!$J12</f>
        <v>9.894499756529763</v>
      </c>
      <c r="G58" s="297">
        <f>INDEX('BY-DMD'!$I$5:$I$138,MATCH(C58,'BY-DMD'!$H$5:$H$138,0))</f>
        <v>8.9485743766917007</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7022.2268760485294</v>
      </c>
      <c r="F61" s="17">
        <f>'[13]TS BYDem'!$J15</f>
        <v>9.6831090230750316</v>
      </c>
      <c r="G61" s="297">
        <f>INDEX('BY-DMD'!$I$5:$I$138,MATCH(C61,'BY-DMD'!$H$5:$H$138,0))</f>
        <v>7.0222268760485296</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20153.960613822997</v>
      </c>
      <c r="F64" s="17">
        <f>'[13]TS BYDem'!$J18</f>
        <v>18.760184357078931</v>
      </c>
      <c r="G64" s="297">
        <f>INDEX('BY-DMD'!$I$5:$I$138,MATCH(C64,'BY-DMD'!$H$5:$H$138,0))</f>
        <v>20.153960613822999</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23.101681819368256</v>
      </c>
      <c r="G71" s="87">
        <f t="shared" si="137"/>
        <v>23.101681819368256</v>
      </c>
      <c r="H71" s="87">
        <f t="shared" ref="H71:H78" si="142">IF($N$57=-1,G71,((F71-E71)*2/5+E71)*(1+$H$69))</f>
        <v>23.101681819368256</v>
      </c>
      <c r="I71" s="131">
        <f t="shared" si="137"/>
        <v>23.101681819368256</v>
      </c>
      <c r="J71" s="131">
        <f t="shared" si="138"/>
        <v>23.101681819368256</v>
      </c>
      <c r="K71" s="131">
        <f t="shared" si="139"/>
        <v>23.101681819368256</v>
      </c>
      <c r="L71" s="5" cm="1">
        <f t="array" ref="L71">IF(L$8=-1,M71,IF(L$8=99,I71,IF(L$8=0,INDEX($E71:$I71,0,L$6),(INDEX($E71:$I71,0,L$8+1)-INDEX($E71:$I71,0,L$8))/(INDEX($D$5:$H$5,0,L$8+1)-INDEX($D$5:$H$5,0,L$8))+I71)))</f>
        <v>59.117764859369188</v>
      </c>
      <c r="M71" s="5" cm="1">
        <f t="array" ref="M71">IF(M$8=-1,N71,IF(M$8=99,L71,IF(M$8=0,INDEX($E71:$I71,0,M$6),(INDEX($E71:$I71,0,M$8+1)-INDEX($E71:$I71,0,M$8))/(INDEX($D$5:$H$5,0,M$8+1)-INDEX($D$5:$H$5,0,M$8))+L71)))</f>
        <v>51.914548251368998</v>
      </c>
      <c r="N71" s="5" cm="1">
        <f t="array" ref="N71">IF(N$8=-1,O71,IF(N$8=99,M71,IF(N$8=0,INDEX($E71:$I71,0,N$6),(INDEX($E71:$I71,0,N$8+1)-INDEX($E71:$I71,0,N$8))/(INDEX($D$5:$H$5,0,N$8+1)-INDEX($D$5:$H$5,0,N$8))+M71)))</f>
        <v>44.711331643368808</v>
      </c>
      <c r="O71" s="5" cm="1">
        <f t="array" ref="O71">IF(O$8=-1,P71,IF(O$8=99,N71,IF(O$8=0,INDEX($E71:$I71,0,O$6),(INDEX($E71:$I71,0,O$8+1)-INDEX($E71:$I71,0,O$8))/(INDEX($D$5:$H$5,0,O$8+1)-INDEX($D$5:$H$5,0,O$8))+N71)))</f>
        <v>37.508115035368618</v>
      </c>
      <c r="P71" s="5" cm="1">
        <f t="array" ref="P71">IF(P$8=-1,Q71,IF(P$8=99,O71,IF(P$8=0,INDEX($E71:$I71,0,P$6),(INDEX($E71:$I71,0,P$8+1)-INDEX($E71:$I71,0,P$8))/(INDEX($D$5:$H$5,0,P$8+1)-INDEX($D$5:$H$5,0,P$8))+O71)))</f>
        <v>30.304898427368432</v>
      </c>
      <c r="Q71" s="5" cm="1">
        <f t="array" ref="Q71">IF(Q$8=-1,R71,IF(Q$8=99,P71,IF(Q$8=0,INDEX($E71:$I71,0,Q$6),(INDEX($E71:$I71,0,Q$8+1)-INDEX($E71:$I71,0,Q$8))/(INDEX($D$5:$H$5,0,Q$8+1)-INDEX($D$5:$H$5,0,Q$8))+P71)))</f>
        <v>23.101681819368256</v>
      </c>
      <c r="R71" s="5" cm="1">
        <f t="array" ref="R71">IF(R$8=-1,S71,IF(R$8=99,Q71,IF(R$8=0,INDEX($E71:$I71,0,R$6),(INDEX($E71:$I71,0,R$8+1)-INDEX($E71:$I71,0,R$8))/(INDEX($D$5:$H$5,0,R$8+1)-INDEX($D$5:$H$5,0,R$8))+Q71)))</f>
        <v>23.101681819368256</v>
      </c>
      <c r="S71" s="5" cm="1">
        <f t="array" ref="S71">IF(S$8=-1,T71,IF(S$8=99,R71,IF(S$8=0,INDEX($E71:$I71,0,S$6),(INDEX($E71:$I71,0,S$8+1)-INDEX($E71:$I71,0,S$8))/(INDEX($D$5:$H$5,0,S$8+1)-INDEX($D$5:$H$5,0,S$8))+R71)))</f>
        <v>23.101681819368256</v>
      </c>
      <c r="T71" s="5" cm="1">
        <f t="array" ref="T71">IF(T$8=-1,U71,IF(T$8=99,S71,IF(T$8=0,INDEX($E71:$I71,0,T$6),(INDEX($E71:$I71,0,T$8+1)-INDEX($E71:$I71,0,T$8))/(INDEX($D$5:$H$5,0,T$8+1)-INDEX($D$5:$H$5,0,T$8))+S71)))</f>
        <v>23.101681819368256</v>
      </c>
      <c r="U71" s="5" cm="1">
        <f t="array" ref="U71">IF(U$8=-1,V71,IF(U$8=99,T71,IF(U$8=0,INDEX($E71:$I71,0,U$6),(INDEX($E71:$I71,0,U$8+1)-INDEX($E71:$I71,0,U$8))/(INDEX($D$5:$H$5,0,U$8+1)-INDEX($D$5:$H$5,0,U$8))+T71)))</f>
        <v>23.101681819368256</v>
      </c>
      <c r="V71" s="5" cm="1">
        <f t="array" ref="V71">IF(V$8=-1,W71,IF(V$8=99,U71,IF(V$8=0,INDEX($E71:$I71,0,V$6),(INDEX($E71:$I71,0,V$8+1)-INDEX($E71:$I71,0,V$8))/(INDEX($D$5:$H$5,0,V$8+1)-INDEX($D$5:$H$5,0,V$8))+U71)))</f>
        <v>23.101681819368256</v>
      </c>
      <c r="W71" s="5" cm="1">
        <f t="array" ref="W71">IF(W$8=-1,X71,IF(W$8=99,V71,IF(W$8=0,INDEX($E71:$I71,0,W$6),(INDEX($E71:$I71,0,W$8+1)-INDEX($E71:$I71,0,W$8))/(INDEX($D$5:$H$5,0,W$8+1)-INDEX($D$5:$H$5,0,W$8))+V71)))</f>
        <v>23.101681819368256</v>
      </c>
      <c r="X71" s="5" cm="1">
        <f t="array" ref="X71">IF(X$8=-1,Y71,IF(X$8=99,W71,IF(X$8=0,INDEX($E71:$I71,0,X$6),(INDEX($E71:$I71,0,X$8+1)-INDEX($E71:$I71,0,X$8))/(INDEX($D$5:$H$5,0,X$8+1)-INDEX($D$5:$H$5,0,X$8))+W71)))</f>
        <v>23.101681819368256</v>
      </c>
      <c r="Y71" s="5" cm="1">
        <f t="array" ref="Y71">IF(Y$8=-1,Z71,IF(Y$8=99,X71,IF(Y$8=0,INDEX($E71:$I71,0,Y$6),(INDEX($E71:$I71,0,Y$8+1)-INDEX($E71:$I71,0,Y$8))/(INDEX($D$5:$H$5,0,Y$8+1)-INDEX($D$5:$H$5,0,Y$8))+X71)))</f>
        <v>23.101681819368256</v>
      </c>
      <c r="Z71" s="5" cm="1">
        <f t="array" ref="Z71">IF(Z$8=-1,AA71,IF(Z$8=99,Y71,IF(Z$8=0,INDEX($E71:$I71,0,Z$6),(INDEX($E71:$I71,0,Z$8+1)-INDEX($E71:$I71,0,Z$8))/(INDEX($D$5:$H$5,0,Z$8+1)-INDEX($D$5:$H$5,0,Z$8))+Y71)))</f>
        <v>23.101681819368256</v>
      </c>
      <c r="AA71" s="5" cm="1">
        <f t="array" ref="AA71">IF(AA$8=-1,AB71,IF(AA$8=99,Z71,IF(AA$8=0,INDEX($E71:$I71,0,AA$6),(INDEX($E71:$I71,0,AA$8+1)-INDEX($E71:$I71,0,AA$8))/(INDEX($D$5:$H$5,0,AA$8+1)-INDEX($D$5:$H$5,0,AA$8))+Z71)))</f>
        <v>23.101681819368256</v>
      </c>
      <c r="AB71" s="5" cm="1">
        <f t="array" ref="AB71">IF(AB$8=-1,AC71,IF(AB$8=99,AA71,IF(AB$8=0,INDEX($E71:$I71,0,AB$6),(INDEX($E71:$I71,0,AB$8+1)-INDEX($E71:$I71,0,AB$8))/(INDEX($D$5:$H$5,0,AB$8+1)-INDEX($D$5:$H$5,0,AB$8))+AA71)))</f>
        <v>23.101681819368256</v>
      </c>
      <c r="AC71" s="5" cm="1">
        <f t="array" ref="AC71">IF(AC$8=-1,AD71,IF(AC$8=99,AB71,IF(AC$8=0,INDEX($E71:$I71,0,AC$6),(INDEX($E71:$I71,0,AC$8+1)-INDEX($E71:$I71,0,AC$8))/(INDEX($D$5:$H$5,0,AC$8+1)-INDEX($D$5:$H$5,0,AC$8))+AB71)))</f>
        <v>23.101681819368256</v>
      </c>
      <c r="AD71" s="5" cm="1">
        <f t="array" ref="AD71">IF(AD$8=-1,AE71,IF(AD$8=99,AC71,IF(AD$8=0,INDEX($E71:$I71,0,AD$6),(INDEX($E71:$I71,0,AD$8+1)-INDEX($E71:$I71,0,AD$8))/(INDEX($D$5:$H$5,0,AD$8+1)-INDEX($D$5:$H$5,0,AD$8))+AC71)))</f>
        <v>23.101681819368256</v>
      </c>
      <c r="AE71" s="5" cm="1">
        <f t="array" ref="AE71">IF(AE$8=-1,AF71,IF(AE$8=99,AD71,IF(AE$8=0,INDEX($E71:$I71,0,AE$6),(INDEX($E71:$I71,0,AE$8+1)-INDEX($E71:$I71,0,AE$8))/(INDEX($D$5:$H$5,0,AE$8+1)-INDEX($D$5:$H$5,0,AE$8))+AD71)))</f>
        <v>23.101681819368256</v>
      </c>
      <c r="AF71" s="5" cm="1">
        <f t="array" ref="AF71">IF(AF$8=-1,AG71,IF(AF$8=99,AE71,IF(AF$8=0,INDEX($E71:$I71,0,AF$6),(INDEX($E71:$I71,0,AF$8+1)-INDEX($E71:$I71,0,AF$8))/(INDEX($D$5:$H$5,0,AF$8+1)-INDEX($D$5:$H$5,0,AF$8))+AE71)))</f>
        <v>23.101681819368256</v>
      </c>
      <c r="AG71" s="5" cm="1">
        <f t="array" ref="AG71">IF(AG$8=-1,AH71,IF(AG$8=99,AF71,IF(AG$8=0,INDEX($E71:$I71,0,AG$6),(INDEX($E71:$I71,0,AG$8+1)-INDEX($E71:$I71,0,AG$8))/(INDEX($D$5:$H$5,0,AG$8+1)-INDEX($D$5:$H$5,0,AG$8))+AF71)))</f>
        <v>23.101681819368256</v>
      </c>
      <c r="AH71" s="5" cm="1">
        <f t="array" ref="AH71">IF(AH$8=-1,AI71,IF(AH$8=99,AG71,IF(AH$8=0,INDEX($E71:$I71,0,AH$6),(INDEX($E71:$I71,0,AH$8+1)-INDEX($E71:$I71,0,AH$8))/(INDEX($D$5:$H$5,0,AH$8+1)-INDEX($D$5:$H$5,0,AH$8))+AG71)))</f>
        <v>23.101681819368256</v>
      </c>
      <c r="AI71" s="5" cm="1">
        <f t="array" ref="AI71">IF(AI$8=-1,AJ71,IF(AI$8=99,AH71,IF(AI$8=0,INDEX($E71:$I71,0,AI$6),(INDEX($E71:$I71,0,AI$8+1)-INDEX($E71:$I71,0,AI$8))/(INDEX($D$5:$H$5,0,AI$8+1)-INDEX($D$5:$H$5,0,AI$8))+AH71)))</f>
        <v>23.101681819368256</v>
      </c>
      <c r="AJ71" s="5" cm="1">
        <f t="array" ref="AJ71">IF(AJ$8=-1,AK71,IF(AJ$8=99,AI71,IF(AJ$8=0,INDEX($E71:$I71,0,AJ$6),(INDEX($E71:$I71,0,AJ$8+1)-INDEX($E71:$I71,0,AJ$8))/(INDEX($D$5:$H$5,0,AJ$8+1)-INDEX($D$5:$H$5,0,AJ$8))+AI71)))</f>
        <v>23.101681819368256</v>
      </c>
      <c r="AK71" s="5" cm="1">
        <f t="array" ref="AK71">IF(AK$8=-1,AL71,IF(AK$8=99,AJ71,IF(AK$8=0,INDEX($E71:$I71,0,AK$6),(INDEX($E71:$I71,0,AK$8+1)-INDEX($E71:$I71,0,AK$8))/(INDEX($D$5:$H$5,0,AK$8+1)-INDEX($D$5:$H$5,0,AK$8))+AJ71)))</f>
        <v>23.101681819368256</v>
      </c>
      <c r="AL71" s="5" cm="1">
        <f t="array" ref="AL71">IF(AL$8=-1,AM71,IF(AL$8=99,AK71,IF(AL$8=0,INDEX($E71:$I71,0,AL$6),(INDEX($E71:$I71,0,AL$8+1)-INDEX($E71:$I71,0,AL$8))/(INDEX($D$5:$H$5,0,AL$8+1)-INDEX($D$5:$H$5,0,AL$8))+AK71)))</f>
        <v>23.101681819368256</v>
      </c>
      <c r="AM71" s="5" cm="1">
        <f t="array" ref="AM71">IF(AM$8=-1,AN71,IF(AM$8=99,AL71,IF(AM$8=0,INDEX($E71:$I71,0,AM$6),(INDEX($E71:$I71,0,AM$8+1)-INDEX($E71:$I71,0,AM$8))/(INDEX($D$5:$H$5,0,AM$8+1)-INDEX($D$5:$H$5,0,AM$8))+AL71)))</f>
        <v>23.101681819368256</v>
      </c>
      <c r="AN71" s="5" cm="1">
        <f t="array" ref="AN71">IF(AN$8=-1,AO71,IF(AN$8=99,AM71,IF(AN$8=0,INDEX($E71:$I71,0,AN$6),(INDEX($E71:$I71,0,AN$8+1)-INDEX($E71:$I71,0,AN$8))/(INDEX($D$5:$H$5,0,AN$8+1)-INDEX($D$5:$H$5,0,AN$8))+AM71)))</f>
        <v>23.101681819368256</v>
      </c>
      <c r="AO71" s="5" cm="1">
        <f t="array" ref="AO71">IF(AO$8=-1,AP71,IF(AO$8=99,AN71,IF(AO$8=0,INDEX($E71:$K71,0,AO$6),(INDEX($E71:$K71,0,AO$8+1)-INDEX($E71:$K71,0,AO$8))/(INDEX($D$5:$J$5,0,AO$8+1)-INDEX($D$5:$J$5,0,AO$8))+AN71)))</f>
        <v>23.101681819368256</v>
      </c>
      <c r="AP71" s="5" cm="1">
        <f t="array" ref="AP71">IF(AP$8=-1,AQ71,IF(AP$8=99,AO71,IF(AP$8=0,INDEX($E71:$K71,0,AP$6),(INDEX($E71:$K71,0,AP$8+1)-INDEX($E71:$K71,0,AP$8))/(INDEX($D$5:$J$5,0,AP$8+1)-INDEX($D$5:$J$5,0,AP$8))+AO71)))</f>
        <v>23.101681819368256</v>
      </c>
      <c r="AQ71" s="5" cm="1">
        <f t="array" ref="AQ71">IF(AQ$8=-1,AR71,IF(AQ$8=99,AP71,IF(AQ$8=0,INDEX($E71:$K71,0,AQ$6),(INDEX($E71:$K71,0,AQ$8+1)-INDEX($E71:$K71,0,AQ$8))/(INDEX($D$5:$J$5,0,AQ$8+1)-INDEX($D$5:$J$5,0,AQ$8))+AP71)))</f>
        <v>23.101681819368256</v>
      </c>
      <c r="AR71" s="5" cm="1">
        <f t="array" ref="AR71">IF(AR$8=-1,AS71,IF(AR$8=99,AQ71,IF(AR$8=0,INDEX($E71:$K71,0,AR$6),(INDEX($E71:$K71,0,AR$8+1)-INDEX($E71:$K71,0,AR$8))/(INDEX($D$5:$J$5,0,AR$8+1)-INDEX($D$5:$J$5,0,AR$8))+AQ71)))</f>
        <v>23.101681819368256</v>
      </c>
      <c r="AS71" s="5" cm="1">
        <f t="array" ref="AS71">IF(AS$8=-1,AT71,IF(AS$8=99,AR71,IF(AS$8=0,INDEX($E71:$K71,0,AS$6),(INDEX($E71:$K71,0,AS$8+1)-INDEX($E71:$K71,0,AS$8))/(INDEX($D$5:$J$5,0,AS$8+1)-INDEX($D$5:$J$5,0,AS$8))+AR71)))</f>
        <v>23.101681819368256</v>
      </c>
      <c r="AT71" s="5" cm="1">
        <f t="array" ref="AT71">IF(AT$8=-1,AU71,IF(AT$8=99,AS71,IF(AT$8=0,INDEX($E71:$K71,0,AT$6),(INDEX($E71:$K71,0,AT$8+1)-INDEX($E71:$K71,0,AT$8))/(INDEX($D$5:$J$5,0,AT$8+1)-INDEX($D$5:$J$5,0,AT$8))+AS71)))</f>
        <v>23.101681819368256</v>
      </c>
      <c r="AU71" s="5" cm="1">
        <f t="array" ref="AU71">IF(AU$8=-1,AV71,IF(AU$8=99,AT71,IF(AU$8=0,INDEX($E71:$K71,0,AU$6),(INDEX($E71:$K71,0,AU$8+1)-INDEX($E71:$K71,0,AU$8))/(INDEX($D$5:$J$5,0,AU$8+1)-INDEX($D$5:$J$5,0,AU$8))+AT71)))</f>
        <v>23.101681819368256</v>
      </c>
      <c r="AV71" s="5" cm="1">
        <f t="array" ref="AV71">IF(AV$8=-1,AW71,IF(AV$8=99,AU71,IF(AV$8=0,INDEX($E71:$K71,0,AV$6),(INDEX($E71:$K71,0,AV$8+1)-INDEX($E71:$K71,0,AV$8))/(INDEX($D$5:$J$5,0,AV$8+1)-INDEX($D$5:$J$5,0,AV$8))+AU71)))</f>
        <v>23.101681819368256</v>
      </c>
      <c r="AW71" s="5" cm="1">
        <f t="array" ref="AW71">IF(AW$8=-1,AX71,IF(AW$8=99,AV71,IF(AW$8=0,INDEX($E71:$K71,0,AW$6),(INDEX($E71:$K71,0,AW$8+1)-INDEX($E71:$K71,0,AW$8))/(INDEX($D$5:$J$5,0,AW$8+1)-INDEX($D$5:$J$5,0,AW$8))+AV71)))</f>
        <v>23.101681819368256</v>
      </c>
      <c r="AX71" s="5" cm="1">
        <f t="array" ref="AX71">IF(AX$8=-1,AY71,IF(AX$8=99,AW71,IF(AX$8=0,INDEX($E71:$K71,0,AX$6),(INDEX($E71:$K71,0,AX$8+1)-INDEX($E71:$K71,0,AX$8))/(INDEX($D$5:$J$5,0,AX$8+1)-INDEX($D$5:$J$5,0,AX$8))+AW71)))</f>
        <v>23.101681819368256</v>
      </c>
      <c r="AY71" s="5" cm="1">
        <f t="array" ref="AY71">IF(AY$8=-1,AZ71,IF(AY$8=99,AX71,IF(AY$8=0,INDEX($E71:$K71,0,AY$6),(INDEX($E71:$K71,0,AY$8+1)-INDEX($E71:$K71,0,AY$8))/(INDEX($D$5:$J$5,0,AY$8+1)-INDEX($D$5:$J$5,0,AY$8))+AX71)))</f>
        <v>23.101681819368256</v>
      </c>
      <c r="AZ71" s="5" cm="1">
        <f t="array" ref="AZ71">IF(AZ$8=-1,BA71,IF(AZ$8=99,AY71,IF(AZ$8=0,INDEX($E71:$K71,0,AZ$6),(INDEX($E71:$K71,0,AZ$8+1)-INDEX($E71:$K71,0,AZ$8))/(INDEX($D$5:$J$5,0,AZ$8+1)-INDEX($D$5:$J$5,0,AZ$8))+AY71)))</f>
        <v>23.101681819368256</v>
      </c>
      <c r="BA71" s="5" cm="1">
        <f t="array" ref="BA71">IF(BA$8=-1,BB71,IF(BA$8=99,AZ71,IF(BA$8=0,INDEX($E71:$K71,0,BA$6),(INDEX($E71:$K71,0,BA$8+1)-INDEX($E71:$K71,0,BA$8))/(INDEX($D$5:$J$5,0,BA$8+1)-INDEX($D$5:$J$5,0,BA$8))+AZ71)))</f>
        <v>23.101681819368256</v>
      </c>
      <c r="BB71" s="5" cm="1">
        <f t="array" ref="BB71">IF(BB$8=-1,BC71,IF(BB$8=99,BA71,IF(BB$8=0,INDEX($E71:$K71,0,BB$6),(INDEX($E71:$K71,0,BB$8+1)-INDEX($E71:$K71,0,BB$8))/(INDEX($D$5:$J$5,0,BB$8+1)-INDEX($D$5:$J$5,0,BB$8))+BA71)))</f>
        <v>23.101681819368256</v>
      </c>
      <c r="BC71" s="5" cm="1">
        <f t="array" ref="BC71">IF(BC$8=-1,BD71,IF(BC$8=99,BB71,IF(BC$8=0,INDEX($E71:$K71,0,BC$6),(INDEX($E71:$K71,0,BC$8+1)-INDEX($E71:$K71,0,BC$8))/(INDEX($D$5:$J$5,0,BC$8+1)-INDEX($D$5:$J$5,0,BC$8))+BB71)))</f>
        <v>23.101681819368256</v>
      </c>
      <c r="BD71" s="5" cm="1">
        <f t="array" ref="BD71">IF(BD$8=-1,BE71,IF(BD$8=99,BC71,IF(BD$8=0,INDEX($E71:$K71,0,BD$6),(INDEX($E71:$K71,0,BD$8+1)-INDEX($E71:$K71,0,BD$8))/(INDEX($D$5:$J$5,0,BD$8+1)-INDEX($D$5:$J$5,0,BD$8))+BC71)))</f>
        <v>23.101681819368256</v>
      </c>
      <c r="BE71" s="5" cm="1">
        <f t="array" ref="BE71">IF(BE$8=-1,BF71,IF(BE$8=99,BD71,IF(BE$8=0,INDEX($E71:$K71,0,BE$6),(INDEX($E71:$K71,0,BE$8+1)-INDEX($E71:$K71,0,BE$8))/(INDEX($D$5:$J$5,0,BE$8+1)-INDEX($D$5:$J$5,0,BE$8))+BD71)))</f>
        <v>23.101681819368256</v>
      </c>
      <c r="BF71" s="5" cm="1">
        <f t="array" ref="BF71">IF(BF$8=-1,BG71,IF(BF$8=99,BE71,IF(BF$8=0,INDEX($E71:$K71,0,BF$6),(INDEX($E71:$K71,0,BF$8+1)-INDEX($E71:$K71,0,BF$8))/(INDEX($D$5:$J$5,0,BF$8+1)-INDEX($D$5:$J$5,0,BF$8))+BE71)))</f>
        <v>23.101681819368256</v>
      </c>
      <c r="BG71" s="5" cm="1">
        <f t="array" ref="BG71">IF(BG$8=-1,BH71,IF(BG$8=99,BF71,IF(BG$8=0,INDEX($E71:$K71,0,BG$6),(INDEX($E71:$K71,0,BG$8+1)-INDEX($E71:$K71,0,BG$8))/(INDEX($D$5:$J$5,0,BG$8+1)-INDEX($D$5:$J$5,0,BG$8))+BF71)))</f>
        <v>23.101681819368256</v>
      </c>
      <c r="BH71" s="5" cm="1">
        <f t="array" ref="BH71">IF(BH$8=-1,BI71,IF(BH$8=99,BG71,IF(BH$8=0,INDEX($E71:$K71,0,BH$6),(INDEX($E71:$K71,0,BH$8+1)-INDEX($E71:$K71,0,BH$8))/(INDEX($D$5:$J$5,0,BH$8+1)-INDEX($D$5:$J$5,0,BH$8))+BG71)))</f>
        <v>23.101681819368256</v>
      </c>
      <c r="BI71" s="5" cm="1">
        <f t="array" ref="BI71">IF(BI$8=-1,BJ71,IF(BI$8=99,BH71,IF(BI$8=0,INDEX($E71:$K71,0,BI$6),(INDEX($E71:$K71,0,BI$8+1)-INDEX($E71:$K71,0,BI$8))/(INDEX($D$5:$J$5,0,BI$8+1)-INDEX($D$5:$J$5,0,BI$8))+BH71)))</f>
        <v>23.101681819368256</v>
      </c>
      <c r="BJ71" s="5" cm="1">
        <f t="array" ref="BJ71">IF(BJ$8=-1,BK71,IF(BJ$8=99,BI71,IF(BJ$8=0,INDEX($E71:$K71,0,BJ$6),(INDEX($E71:$K71,0,BJ$8+1)-INDEX($E71:$K71,0,BJ$8))/(INDEX($D$5:$J$5,0,BJ$8+1)-INDEX($D$5:$J$5,0,BJ$8))+BI71)))</f>
        <v>23.101681819368256</v>
      </c>
      <c r="BK71" s="5" cm="1">
        <f t="array" ref="BK71">IF(BK$8=-1,BL71,IF(BK$8=99,BJ71,IF(BK$8=0,INDEX($E71:$K71,0,BK$6),(INDEX($E71:$K71,0,BK$8+1)-INDEX($E71:$K71,0,BK$8))/(INDEX($D$5:$J$5,0,BK$8+1)-INDEX($D$5:$J$5,0,BK$8))+BJ71)))</f>
        <v>23.101681819368256</v>
      </c>
      <c r="BL71" s="5" cm="1">
        <f t="array" ref="BL71">IF(BL$8=-1,BM71,IF(BL$8=99,BK71,IF(BL$8=0,INDEX($E71:$K71,0,BL$6),(INDEX($E71:$K71,0,BL$8+1)-INDEX($E71:$K71,0,BL$8))/(INDEX($D$5:$J$5,0,BL$8+1)-INDEX($D$5:$J$5,0,BL$8))+BK71)))</f>
        <v>23.101681819368256</v>
      </c>
      <c r="BM71" s="5" cm="1">
        <f t="array" ref="BM71">IF(BM$8=-1,BN71,IF(BM$8=99,BL71,IF(BM$8=0,INDEX($E71:$K71,0,BM$6),(INDEX($E71:$K71,0,BM$8+1)-INDEX($E71:$K71,0,BM$8))/(INDEX($D$5:$J$5,0,BM$8+1)-INDEX($D$5:$J$5,0,BM$8))+BL71)))</f>
        <v>23.101681819368256</v>
      </c>
      <c r="BN71" s="5" cm="1">
        <f t="array" ref="BN71">IF(BN$8=-1,BO71,IF(BN$8=99,BM71,IF(BN$8=0,INDEX($E71:$K71,0,BN$6),(INDEX($E71:$K71,0,BN$8+1)-INDEX($E71:$K71,0,BN$8))/(INDEX($D$5:$J$5,0,BN$8+1)-INDEX($D$5:$J$5,0,BN$8))+BM71)))</f>
        <v>23.101681819368256</v>
      </c>
      <c r="BO71" s="5" cm="1">
        <f t="array" ref="BO71">IF(BO$8=-1,BP71,IF(BO$8=99,BN71,IF(BO$8=0,INDEX($E71:$K71,0,BO$6),(INDEX($E71:$K71,0,BO$8+1)-INDEX($E71:$K71,0,BO$8))/(INDEX($D$5:$J$5,0,BO$8+1)-INDEX($D$5:$J$5,0,BO$8))+BN71)))</f>
        <v>23.101681819368256</v>
      </c>
      <c r="BP71" s="5" cm="1">
        <f t="array" ref="BP71">IF(BP$8=-1,BQ71,IF(BP$8=99,BO71,IF(BP$8=0,INDEX($E71:$K71,0,BP$6),(INDEX($E71:$K71,0,BP$8+1)-INDEX($E71:$K71,0,BP$8))/(INDEX($D$5:$J$5,0,BP$8+1)-INDEX($D$5:$J$5,0,BP$8))+BO71)))</f>
        <v>23.101681819368256</v>
      </c>
      <c r="BQ71" s="5" cm="1">
        <f t="array" ref="BQ71">IF(BQ$8=-1,BR71,IF(BQ$8=99,BP71,IF(BQ$8=0,INDEX($E71:$K71,0,BQ$6),(INDEX($E71:$K71,0,BQ$8+1)-INDEX($E71:$K71,0,BQ$8))/(INDEX($D$5:$J$5,0,BQ$8+1)-INDEX($D$5:$J$5,0,BQ$8))+BP71)))</f>
        <v>23.101681819368256</v>
      </c>
      <c r="BR71" s="5" cm="1">
        <f t="array" ref="BR71">IF(BR$8=-1,BS71,IF(BR$8=99,BQ71,IF(BR$8=0,INDEX($E71:$K71,0,BR$6),(INDEX($E71:$K71,0,BR$8+1)-INDEX($E71:$K71,0,BR$8))/(INDEX($D$5:$J$5,0,BR$8+1)-INDEX($D$5:$J$5,0,BR$8))+BQ71)))</f>
        <v>23.101681819368256</v>
      </c>
    </row>
    <row r="72" spans="1:70">
      <c r="A72" t="s">
        <v>16</v>
      </c>
      <c r="B72" s="226" t="s">
        <v>229</v>
      </c>
      <c r="C72" s="70" t="str">
        <f t="shared" si="136"/>
        <v>Commercial - Cooking</v>
      </c>
      <c r="D72" s="70" t="s">
        <v>66</v>
      </c>
      <c r="E72" s="79">
        <f t="shared" si="140"/>
        <v>74.498085701673531</v>
      </c>
      <c r="F72" s="87">
        <f t="shared" si="141"/>
        <v>64.273899174721947</v>
      </c>
      <c r="G72" s="87">
        <f t="shared" si="137"/>
        <v>64.273899174721947</v>
      </c>
      <c r="H72" s="87">
        <f t="shared" si="142"/>
        <v>64.273899174721947</v>
      </c>
      <c r="I72" s="131">
        <f t="shared" si="137"/>
        <v>64.273899174721947</v>
      </c>
      <c r="J72" s="131">
        <f t="shared" si="138"/>
        <v>64.273899174721947</v>
      </c>
      <c r="K72" s="131">
        <f t="shared" si="139"/>
        <v>64.273899174721947</v>
      </c>
      <c r="L72" s="5" cm="1">
        <f t="array" ref="L72">IF(L$8=-1,M72,IF(L$8=99,I72,IF(L$8=0,INDEX($E72:$I72,0,L$6),(INDEX($E72:$I72,0,L$8+1)-INDEX($E72:$I72,0,L$8))/(INDEX($D$5:$H$5,0,L$8+1)-INDEX($D$5:$H$5,0,L$8))+I72)))</f>
        <v>74.498085701673531</v>
      </c>
      <c r="M72" s="5" cm="1">
        <f t="array" ref="M72">IF(M$8=-1,N72,IF(M$8=99,L72,IF(M$8=0,INDEX($E72:$I72,0,M$6),(INDEX($E72:$I72,0,M$8+1)-INDEX($E72:$I72,0,M$8))/(INDEX($D$5:$H$5,0,M$8+1)-INDEX($D$5:$H$5,0,M$8))+L72)))</f>
        <v>72.453248396283215</v>
      </c>
      <c r="N72" s="5" cm="1">
        <f t="array" ref="N72">IF(N$8=-1,O72,IF(N$8=99,M72,IF(N$8=0,INDEX($E72:$I72,0,N$6),(INDEX($E72:$I72,0,N$8+1)-INDEX($E72:$I72,0,N$8))/(INDEX($D$5:$H$5,0,N$8+1)-INDEX($D$5:$H$5,0,N$8))+M72)))</f>
        <v>70.408411090892898</v>
      </c>
      <c r="O72" s="5" cm="1">
        <f t="array" ref="O72">IF(O$8=-1,P72,IF(O$8=99,N72,IF(O$8=0,INDEX($E72:$I72,0,O$6),(INDEX($E72:$I72,0,O$8+1)-INDEX($E72:$I72,0,O$8))/(INDEX($D$5:$H$5,0,O$8+1)-INDEX($D$5:$H$5,0,O$8))+N72)))</f>
        <v>68.363573785502581</v>
      </c>
      <c r="P72" s="5" cm="1">
        <f t="array" ref="P72">IF(P$8=-1,Q72,IF(P$8=99,O72,IF(P$8=0,INDEX($E72:$I72,0,P$6),(INDEX($E72:$I72,0,P$8+1)-INDEX($E72:$I72,0,P$8))/(INDEX($D$5:$H$5,0,P$8+1)-INDEX($D$5:$H$5,0,P$8))+O72)))</f>
        <v>66.318736480112264</v>
      </c>
      <c r="Q72" s="5" cm="1">
        <f t="array" ref="Q72">IF(Q$8=-1,R72,IF(Q$8=99,P72,IF(Q$8=0,INDEX($E72:$I72,0,Q$6),(INDEX($E72:$I72,0,Q$8+1)-INDEX($E72:$I72,0,Q$8))/(INDEX($D$5:$H$5,0,Q$8+1)-INDEX($D$5:$H$5,0,Q$8))+P72)))</f>
        <v>64.273899174721947</v>
      </c>
      <c r="R72" s="5" cm="1">
        <f t="array" ref="R72">IF(R$8=-1,S72,IF(R$8=99,Q72,IF(R$8=0,INDEX($E72:$I72,0,R$6),(INDEX($E72:$I72,0,R$8+1)-INDEX($E72:$I72,0,R$8))/(INDEX($D$5:$H$5,0,R$8+1)-INDEX($D$5:$H$5,0,R$8))+Q72)))</f>
        <v>64.273899174721947</v>
      </c>
      <c r="S72" s="5" cm="1">
        <f t="array" ref="S72">IF(S$8=-1,T72,IF(S$8=99,R72,IF(S$8=0,INDEX($E72:$I72,0,S$6),(INDEX($E72:$I72,0,S$8+1)-INDEX($E72:$I72,0,S$8))/(INDEX($D$5:$H$5,0,S$8+1)-INDEX($D$5:$H$5,0,S$8))+R72)))</f>
        <v>64.273899174721947</v>
      </c>
      <c r="T72" s="5" cm="1">
        <f t="array" ref="T72">IF(T$8=-1,U72,IF(T$8=99,S72,IF(T$8=0,INDEX($E72:$I72,0,T$6),(INDEX($E72:$I72,0,T$8+1)-INDEX($E72:$I72,0,T$8))/(INDEX($D$5:$H$5,0,T$8+1)-INDEX($D$5:$H$5,0,T$8))+S72)))</f>
        <v>64.273899174721947</v>
      </c>
      <c r="U72" s="5" cm="1">
        <f t="array" ref="U72">IF(U$8=-1,V72,IF(U$8=99,T72,IF(U$8=0,INDEX($E72:$I72,0,U$6),(INDEX($E72:$I72,0,U$8+1)-INDEX($E72:$I72,0,U$8))/(INDEX($D$5:$H$5,0,U$8+1)-INDEX($D$5:$H$5,0,U$8))+T72)))</f>
        <v>64.273899174721947</v>
      </c>
      <c r="V72" s="5" cm="1">
        <f t="array" ref="V72">IF(V$8=-1,W72,IF(V$8=99,U72,IF(V$8=0,INDEX($E72:$I72,0,V$6),(INDEX($E72:$I72,0,V$8+1)-INDEX($E72:$I72,0,V$8))/(INDEX($D$5:$H$5,0,V$8+1)-INDEX($D$5:$H$5,0,V$8))+U72)))</f>
        <v>64.273899174721947</v>
      </c>
      <c r="W72" s="5" cm="1">
        <f t="array" ref="W72">IF(W$8=-1,X72,IF(W$8=99,V72,IF(W$8=0,INDEX($E72:$I72,0,W$6),(INDEX($E72:$I72,0,W$8+1)-INDEX($E72:$I72,0,W$8))/(INDEX($D$5:$H$5,0,W$8+1)-INDEX($D$5:$H$5,0,W$8))+V72)))</f>
        <v>64.273899174721947</v>
      </c>
      <c r="X72" s="5" cm="1">
        <f t="array" ref="X72">IF(X$8=-1,Y72,IF(X$8=99,W72,IF(X$8=0,INDEX($E72:$I72,0,X$6),(INDEX($E72:$I72,0,X$8+1)-INDEX($E72:$I72,0,X$8))/(INDEX($D$5:$H$5,0,X$8+1)-INDEX($D$5:$H$5,0,X$8))+W72)))</f>
        <v>64.273899174721947</v>
      </c>
      <c r="Y72" s="5" cm="1">
        <f t="array" ref="Y72">IF(Y$8=-1,Z72,IF(Y$8=99,X72,IF(Y$8=0,INDEX($E72:$I72,0,Y$6),(INDEX($E72:$I72,0,Y$8+1)-INDEX($E72:$I72,0,Y$8))/(INDEX($D$5:$H$5,0,Y$8+1)-INDEX($D$5:$H$5,0,Y$8))+X72)))</f>
        <v>64.273899174721947</v>
      </c>
      <c r="Z72" s="5" cm="1">
        <f t="array" ref="Z72">IF(Z$8=-1,AA72,IF(Z$8=99,Y72,IF(Z$8=0,INDEX($E72:$I72,0,Z$6),(INDEX($E72:$I72,0,Z$8+1)-INDEX($E72:$I72,0,Z$8))/(INDEX($D$5:$H$5,0,Z$8+1)-INDEX($D$5:$H$5,0,Z$8))+Y72)))</f>
        <v>64.273899174721947</v>
      </c>
      <c r="AA72" s="5" cm="1">
        <f t="array" ref="AA72">IF(AA$8=-1,AB72,IF(AA$8=99,Z72,IF(AA$8=0,INDEX($E72:$I72,0,AA$6),(INDEX($E72:$I72,0,AA$8+1)-INDEX($E72:$I72,0,AA$8))/(INDEX($D$5:$H$5,0,AA$8+1)-INDEX($D$5:$H$5,0,AA$8))+Z72)))</f>
        <v>64.273899174721947</v>
      </c>
      <c r="AB72" s="5" cm="1">
        <f t="array" ref="AB72">IF(AB$8=-1,AC72,IF(AB$8=99,AA72,IF(AB$8=0,INDEX($E72:$I72,0,AB$6),(INDEX($E72:$I72,0,AB$8+1)-INDEX($E72:$I72,0,AB$8))/(INDEX($D$5:$H$5,0,AB$8+1)-INDEX($D$5:$H$5,0,AB$8))+AA72)))</f>
        <v>64.273899174721947</v>
      </c>
      <c r="AC72" s="5" cm="1">
        <f t="array" ref="AC72">IF(AC$8=-1,AD72,IF(AC$8=99,AB72,IF(AC$8=0,INDEX($E72:$I72,0,AC$6),(INDEX($E72:$I72,0,AC$8+1)-INDEX($E72:$I72,0,AC$8))/(INDEX($D$5:$H$5,0,AC$8+1)-INDEX($D$5:$H$5,0,AC$8))+AB72)))</f>
        <v>64.273899174721947</v>
      </c>
      <c r="AD72" s="5" cm="1">
        <f t="array" ref="AD72">IF(AD$8=-1,AE72,IF(AD$8=99,AC72,IF(AD$8=0,INDEX($E72:$I72,0,AD$6),(INDEX($E72:$I72,0,AD$8+1)-INDEX($E72:$I72,0,AD$8))/(INDEX($D$5:$H$5,0,AD$8+1)-INDEX($D$5:$H$5,0,AD$8))+AC72)))</f>
        <v>64.273899174721947</v>
      </c>
      <c r="AE72" s="5" cm="1">
        <f t="array" ref="AE72">IF(AE$8=-1,AF72,IF(AE$8=99,AD72,IF(AE$8=0,INDEX($E72:$I72,0,AE$6),(INDEX($E72:$I72,0,AE$8+1)-INDEX($E72:$I72,0,AE$8))/(INDEX($D$5:$H$5,0,AE$8+1)-INDEX($D$5:$H$5,0,AE$8))+AD72)))</f>
        <v>64.273899174721947</v>
      </c>
      <c r="AF72" s="5" cm="1">
        <f t="array" ref="AF72">IF(AF$8=-1,AG72,IF(AF$8=99,AE72,IF(AF$8=0,INDEX($E72:$I72,0,AF$6),(INDEX($E72:$I72,0,AF$8+1)-INDEX($E72:$I72,0,AF$8))/(INDEX($D$5:$H$5,0,AF$8+1)-INDEX($D$5:$H$5,0,AF$8))+AE72)))</f>
        <v>64.273899174721947</v>
      </c>
      <c r="AG72" s="5" cm="1">
        <f t="array" ref="AG72">IF(AG$8=-1,AH72,IF(AG$8=99,AF72,IF(AG$8=0,INDEX($E72:$I72,0,AG$6),(INDEX($E72:$I72,0,AG$8+1)-INDEX($E72:$I72,0,AG$8))/(INDEX($D$5:$H$5,0,AG$8+1)-INDEX($D$5:$H$5,0,AG$8))+AF72)))</f>
        <v>64.273899174721947</v>
      </c>
      <c r="AH72" s="5" cm="1">
        <f t="array" ref="AH72">IF(AH$8=-1,AI72,IF(AH$8=99,AG72,IF(AH$8=0,INDEX($E72:$I72,0,AH$6),(INDEX($E72:$I72,0,AH$8+1)-INDEX($E72:$I72,0,AH$8))/(INDEX($D$5:$H$5,0,AH$8+1)-INDEX($D$5:$H$5,0,AH$8))+AG72)))</f>
        <v>64.273899174721947</v>
      </c>
      <c r="AI72" s="5" cm="1">
        <f t="array" ref="AI72">IF(AI$8=-1,AJ72,IF(AI$8=99,AH72,IF(AI$8=0,INDEX($E72:$I72,0,AI$6),(INDEX($E72:$I72,0,AI$8+1)-INDEX($E72:$I72,0,AI$8))/(INDEX($D$5:$H$5,0,AI$8+1)-INDEX($D$5:$H$5,0,AI$8))+AH72)))</f>
        <v>64.273899174721947</v>
      </c>
      <c r="AJ72" s="5" cm="1">
        <f t="array" ref="AJ72">IF(AJ$8=-1,AK72,IF(AJ$8=99,AI72,IF(AJ$8=0,INDEX($E72:$I72,0,AJ$6),(INDEX($E72:$I72,0,AJ$8+1)-INDEX($E72:$I72,0,AJ$8))/(INDEX($D$5:$H$5,0,AJ$8+1)-INDEX($D$5:$H$5,0,AJ$8))+AI72)))</f>
        <v>64.273899174721947</v>
      </c>
      <c r="AK72" s="5" cm="1">
        <f t="array" ref="AK72">IF(AK$8=-1,AL72,IF(AK$8=99,AJ72,IF(AK$8=0,INDEX($E72:$I72,0,AK$6),(INDEX($E72:$I72,0,AK$8+1)-INDEX($E72:$I72,0,AK$8))/(INDEX($D$5:$H$5,0,AK$8+1)-INDEX($D$5:$H$5,0,AK$8))+AJ72)))</f>
        <v>64.273899174721947</v>
      </c>
      <c r="AL72" s="5" cm="1">
        <f t="array" ref="AL72">IF(AL$8=-1,AM72,IF(AL$8=99,AK72,IF(AL$8=0,INDEX($E72:$I72,0,AL$6),(INDEX($E72:$I72,0,AL$8+1)-INDEX($E72:$I72,0,AL$8))/(INDEX($D$5:$H$5,0,AL$8+1)-INDEX($D$5:$H$5,0,AL$8))+AK72)))</f>
        <v>64.273899174721947</v>
      </c>
      <c r="AM72" s="5" cm="1">
        <f t="array" ref="AM72">IF(AM$8=-1,AN72,IF(AM$8=99,AL72,IF(AM$8=0,INDEX($E72:$I72,0,AM$6),(INDEX($E72:$I72,0,AM$8+1)-INDEX($E72:$I72,0,AM$8))/(INDEX($D$5:$H$5,0,AM$8+1)-INDEX($D$5:$H$5,0,AM$8))+AL72)))</f>
        <v>64.273899174721947</v>
      </c>
      <c r="AN72" s="5" cm="1">
        <f t="array" ref="AN72">IF(AN$8=-1,AO72,IF(AN$8=99,AM72,IF(AN$8=0,INDEX($E72:$I72,0,AN$6),(INDEX($E72:$I72,0,AN$8+1)-INDEX($E72:$I72,0,AN$8))/(INDEX($D$5:$H$5,0,AN$8+1)-INDEX($D$5:$H$5,0,AN$8))+AM72)))</f>
        <v>64.273899174721947</v>
      </c>
      <c r="AO72" s="5" cm="1">
        <f t="array" ref="AO72">IF(AO$8=-1,AP72,IF(AO$8=99,AN72,IF(AO$8=0,INDEX($E72:$K72,0,AO$6),(INDEX($E72:$K72,0,AO$8+1)-INDEX($E72:$K72,0,AO$8))/(INDEX($D$5:$J$5,0,AO$8+1)-INDEX($D$5:$J$5,0,AO$8))+AN72)))</f>
        <v>64.273899174721947</v>
      </c>
      <c r="AP72" s="5" cm="1">
        <f t="array" ref="AP72">IF(AP$8=-1,AQ72,IF(AP$8=99,AO72,IF(AP$8=0,INDEX($E72:$K72,0,AP$6),(INDEX($E72:$K72,0,AP$8+1)-INDEX($E72:$K72,0,AP$8))/(INDEX($D$5:$J$5,0,AP$8+1)-INDEX($D$5:$J$5,0,AP$8))+AO72)))</f>
        <v>64.273899174721947</v>
      </c>
      <c r="AQ72" s="5" cm="1">
        <f t="array" ref="AQ72">IF(AQ$8=-1,AR72,IF(AQ$8=99,AP72,IF(AQ$8=0,INDEX($E72:$K72,0,AQ$6),(INDEX($E72:$K72,0,AQ$8+1)-INDEX($E72:$K72,0,AQ$8))/(INDEX($D$5:$J$5,0,AQ$8+1)-INDEX($D$5:$J$5,0,AQ$8))+AP72)))</f>
        <v>64.273899174721947</v>
      </c>
      <c r="AR72" s="5" cm="1">
        <f t="array" ref="AR72">IF(AR$8=-1,AS72,IF(AR$8=99,AQ72,IF(AR$8=0,INDEX($E72:$K72,0,AR$6),(INDEX($E72:$K72,0,AR$8+1)-INDEX($E72:$K72,0,AR$8))/(INDEX($D$5:$J$5,0,AR$8+1)-INDEX($D$5:$J$5,0,AR$8))+AQ72)))</f>
        <v>64.273899174721947</v>
      </c>
      <c r="AS72" s="5" cm="1">
        <f t="array" ref="AS72">IF(AS$8=-1,AT72,IF(AS$8=99,AR72,IF(AS$8=0,INDEX($E72:$K72,0,AS$6),(INDEX($E72:$K72,0,AS$8+1)-INDEX($E72:$K72,0,AS$8))/(INDEX($D$5:$J$5,0,AS$8+1)-INDEX($D$5:$J$5,0,AS$8))+AR72)))</f>
        <v>64.273899174721947</v>
      </c>
      <c r="AT72" s="5" cm="1">
        <f t="array" ref="AT72">IF(AT$8=-1,AU72,IF(AT$8=99,AS72,IF(AT$8=0,INDEX($E72:$K72,0,AT$6),(INDEX($E72:$K72,0,AT$8+1)-INDEX($E72:$K72,0,AT$8))/(INDEX($D$5:$J$5,0,AT$8+1)-INDEX($D$5:$J$5,0,AT$8))+AS72)))</f>
        <v>64.273899174721947</v>
      </c>
      <c r="AU72" s="5" cm="1">
        <f t="array" ref="AU72">IF(AU$8=-1,AV72,IF(AU$8=99,AT72,IF(AU$8=0,INDEX($E72:$K72,0,AU$6),(INDEX($E72:$K72,0,AU$8+1)-INDEX($E72:$K72,0,AU$8))/(INDEX($D$5:$J$5,0,AU$8+1)-INDEX($D$5:$J$5,0,AU$8))+AT72)))</f>
        <v>64.273899174721947</v>
      </c>
      <c r="AV72" s="5" cm="1">
        <f t="array" ref="AV72">IF(AV$8=-1,AW72,IF(AV$8=99,AU72,IF(AV$8=0,INDEX($E72:$K72,0,AV$6),(INDEX($E72:$K72,0,AV$8+1)-INDEX($E72:$K72,0,AV$8))/(INDEX($D$5:$J$5,0,AV$8+1)-INDEX($D$5:$J$5,0,AV$8))+AU72)))</f>
        <v>64.273899174721947</v>
      </c>
      <c r="AW72" s="5" cm="1">
        <f t="array" ref="AW72">IF(AW$8=-1,AX72,IF(AW$8=99,AV72,IF(AW$8=0,INDEX($E72:$K72,0,AW$6),(INDEX($E72:$K72,0,AW$8+1)-INDEX($E72:$K72,0,AW$8))/(INDEX($D$5:$J$5,0,AW$8+1)-INDEX($D$5:$J$5,0,AW$8))+AV72)))</f>
        <v>64.273899174721947</v>
      </c>
      <c r="AX72" s="5" cm="1">
        <f t="array" ref="AX72">IF(AX$8=-1,AY72,IF(AX$8=99,AW72,IF(AX$8=0,INDEX($E72:$K72,0,AX$6),(INDEX($E72:$K72,0,AX$8+1)-INDEX($E72:$K72,0,AX$8))/(INDEX($D$5:$J$5,0,AX$8+1)-INDEX($D$5:$J$5,0,AX$8))+AW72)))</f>
        <v>64.273899174721947</v>
      </c>
      <c r="AY72" s="5" cm="1">
        <f t="array" ref="AY72">IF(AY$8=-1,AZ72,IF(AY$8=99,AX72,IF(AY$8=0,INDEX($E72:$K72,0,AY$6),(INDEX($E72:$K72,0,AY$8+1)-INDEX($E72:$K72,0,AY$8))/(INDEX($D$5:$J$5,0,AY$8+1)-INDEX($D$5:$J$5,0,AY$8))+AX72)))</f>
        <v>64.273899174721947</v>
      </c>
      <c r="AZ72" s="5" cm="1">
        <f t="array" ref="AZ72">IF(AZ$8=-1,BA72,IF(AZ$8=99,AY72,IF(AZ$8=0,INDEX($E72:$K72,0,AZ$6),(INDEX($E72:$K72,0,AZ$8+1)-INDEX($E72:$K72,0,AZ$8))/(INDEX($D$5:$J$5,0,AZ$8+1)-INDEX($D$5:$J$5,0,AZ$8))+AY72)))</f>
        <v>64.273899174721947</v>
      </c>
      <c r="BA72" s="5" cm="1">
        <f t="array" ref="BA72">IF(BA$8=-1,BB72,IF(BA$8=99,AZ72,IF(BA$8=0,INDEX($E72:$K72,0,BA$6),(INDEX($E72:$K72,0,BA$8+1)-INDEX($E72:$K72,0,BA$8))/(INDEX($D$5:$J$5,0,BA$8+1)-INDEX($D$5:$J$5,0,BA$8))+AZ72)))</f>
        <v>64.273899174721947</v>
      </c>
      <c r="BB72" s="5" cm="1">
        <f t="array" ref="BB72">IF(BB$8=-1,BC72,IF(BB$8=99,BA72,IF(BB$8=0,INDEX($E72:$K72,0,BB$6),(INDEX($E72:$K72,0,BB$8+1)-INDEX($E72:$K72,0,BB$8))/(INDEX($D$5:$J$5,0,BB$8+1)-INDEX($D$5:$J$5,0,BB$8))+BA72)))</f>
        <v>64.273899174721947</v>
      </c>
      <c r="BC72" s="5" cm="1">
        <f t="array" ref="BC72">IF(BC$8=-1,BD72,IF(BC$8=99,BB72,IF(BC$8=0,INDEX($E72:$K72,0,BC$6),(INDEX($E72:$K72,0,BC$8+1)-INDEX($E72:$K72,0,BC$8))/(INDEX($D$5:$J$5,0,BC$8+1)-INDEX($D$5:$J$5,0,BC$8))+BB72)))</f>
        <v>64.273899174721947</v>
      </c>
      <c r="BD72" s="5" cm="1">
        <f t="array" ref="BD72">IF(BD$8=-1,BE72,IF(BD$8=99,BC72,IF(BD$8=0,INDEX($E72:$K72,0,BD$6),(INDEX($E72:$K72,0,BD$8+1)-INDEX($E72:$K72,0,BD$8))/(INDEX($D$5:$J$5,0,BD$8+1)-INDEX($D$5:$J$5,0,BD$8))+BC72)))</f>
        <v>64.273899174721947</v>
      </c>
      <c r="BE72" s="5" cm="1">
        <f t="array" ref="BE72">IF(BE$8=-1,BF72,IF(BE$8=99,BD72,IF(BE$8=0,INDEX($E72:$K72,0,BE$6),(INDEX($E72:$K72,0,BE$8+1)-INDEX($E72:$K72,0,BE$8))/(INDEX($D$5:$J$5,0,BE$8+1)-INDEX($D$5:$J$5,0,BE$8))+BD72)))</f>
        <v>64.273899174721947</v>
      </c>
      <c r="BF72" s="5" cm="1">
        <f t="array" ref="BF72">IF(BF$8=-1,BG72,IF(BF$8=99,BE72,IF(BF$8=0,INDEX($E72:$K72,0,BF$6),(INDEX($E72:$K72,0,BF$8+1)-INDEX($E72:$K72,0,BF$8))/(INDEX($D$5:$J$5,0,BF$8+1)-INDEX($D$5:$J$5,0,BF$8))+BE72)))</f>
        <v>64.273899174721947</v>
      </c>
      <c r="BG72" s="5" cm="1">
        <f t="array" ref="BG72">IF(BG$8=-1,BH72,IF(BG$8=99,BF72,IF(BG$8=0,INDEX($E72:$K72,0,BG$6),(INDEX($E72:$K72,0,BG$8+1)-INDEX($E72:$K72,0,BG$8))/(INDEX($D$5:$J$5,0,BG$8+1)-INDEX($D$5:$J$5,0,BG$8))+BF72)))</f>
        <v>64.273899174721947</v>
      </c>
      <c r="BH72" s="5" cm="1">
        <f t="array" ref="BH72">IF(BH$8=-1,BI72,IF(BH$8=99,BG72,IF(BH$8=0,INDEX($E72:$K72,0,BH$6),(INDEX($E72:$K72,0,BH$8+1)-INDEX($E72:$K72,0,BH$8))/(INDEX($D$5:$J$5,0,BH$8+1)-INDEX($D$5:$J$5,0,BH$8))+BG72)))</f>
        <v>64.273899174721947</v>
      </c>
      <c r="BI72" s="5" cm="1">
        <f t="array" ref="BI72">IF(BI$8=-1,BJ72,IF(BI$8=99,BH72,IF(BI$8=0,INDEX($E72:$K72,0,BI$6),(INDEX($E72:$K72,0,BI$8+1)-INDEX($E72:$K72,0,BI$8))/(INDEX($D$5:$J$5,0,BI$8+1)-INDEX($D$5:$J$5,0,BI$8))+BH72)))</f>
        <v>64.273899174721947</v>
      </c>
      <c r="BJ72" s="5" cm="1">
        <f t="array" ref="BJ72">IF(BJ$8=-1,BK72,IF(BJ$8=99,BI72,IF(BJ$8=0,INDEX($E72:$K72,0,BJ$6),(INDEX($E72:$K72,0,BJ$8+1)-INDEX($E72:$K72,0,BJ$8))/(INDEX($D$5:$J$5,0,BJ$8+1)-INDEX($D$5:$J$5,0,BJ$8))+BI72)))</f>
        <v>64.273899174721947</v>
      </c>
      <c r="BK72" s="5" cm="1">
        <f t="array" ref="BK72">IF(BK$8=-1,BL72,IF(BK$8=99,BJ72,IF(BK$8=0,INDEX($E72:$K72,0,BK$6),(INDEX($E72:$K72,0,BK$8+1)-INDEX($E72:$K72,0,BK$8))/(INDEX($D$5:$J$5,0,BK$8+1)-INDEX($D$5:$J$5,0,BK$8))+BJ72)))</f>
        <v>64.273899174721947</v>
      </c>
      <c r="BL72" s="5" cm="1">
        <f t="array" ref="BL72">IF(BL$8=-1,BM72,IF(BL$8=99,BK72,IF(BL$8=0,INDEX($E72:$K72,0,BL$6),(INDEX($E72:$K72,0,BL$8+1)-INDEX($E72:$K72,0,BL$8))/(INDEX($D$5:$J$5,0,BL$8+1)-INDEX($D$5:$J$5,0,BL$8))+BK72)))</f>
        <v>64.273899174721947</v>
      </c>
      <c r="BM72" s="5" cm="1">
        <f t="array" ref="BM72">IF(BM$8=-1,BN72,IF(BM$8=99,BL72,IF(BM$8=0,INDEX($E72:$K72,0,BM$6),(INDEX($E72:$K72,0,BM$8+1)-INDEX($E72:$K72,0,BM$8))/(INDEX($D$5:$J$5,0,BM$8+1)-INDEX($D$5:$J$5,0,BM$8))+BL72)))</f>
        <v>64.273899174721947</v>
      </c>
      <c r="BN72" s="5" cm="1">
        <f t="array" ref="BN72">IF(BN$8=-1,BO72,IF(BN$8=99,BM72,IF(BN$8=0,INDEX($E72:$K72,0,BN$6),(INDEX($E72:$K72,0,BN$8+1)-INDEX($E72:$K72,0,BN$8))/(INDEX($D$5:$J$5,0,BN$8+1)-INDEX($D$5:$J$5,0,BN$8))+BM72)))</f>
        <v>64.273899174721947</v>
      </c>
      <c r="BO72" s="5" cm="1">
        <f t="array" ref="BO72">IF(BO$8=-1,BP72,IF(BO$8=99,BN72,IF(BO$8=0,INDEX($E72:$K72,0,BO$6),(INDEX($E72:$K72,0,BO$8+1)-INDEX($E72:$K72,0,BO$8))/(INDEX($D$5:$J$5,0,BO$8+1)-INDEX($D$5:$J$5,0,BO$8))+BN72)))</f>
        <v>64.273899174721947</v>
      </c>
      <c r="BP72" s="5" cm="1">
        <f t="array" ref="BP72">IF(BP$8=-1,BQ72,IF(BP$8=99,BO72,IF(BP$8=0,INDEX($E72:$K72,0,BP$6),(INDEX($E72:$K72,0,BP$8+1)-INDEX($E72:$K72,0,BP$8))/(INDEX($D$5:$J$5,0,BP$8+1)-INDEX($D$5:$J$5,0,BP$8))+BO72)))</f>
        <v>64.273899174721947</v>
      </c>
      <c r="BQ72" s="5" cm="1">
        <f t="array" ref="BQ72">IF(BQ$8=-1,BR72,IF(BQ$8=99,BP72,IF(BQ$8=0,INDEX($E72:$K72,0,BQ$6),(INDEX($E72:$K72,0,BQ$8+1)-INDEX($E72:$K72,0,BQ$8))/(INDEX($D$5:$J$5,0,BQ$8+1)-INDEX($D$5:$J$5,0,BQ$8))+BP72)))</f>
        <v>64.273899174721947</v>
      </c>
      <c r="BR72" s="5" cm="1">
        <f t="array" ref="BR72">IF(BR$8=-1,BS72,IF(BR$8=99,BQ72,IF(BR$8=0,INDEX($E72:$K72,0,BR$6),(INDEX($E72:$K72,0,BR$8+1)-INDEX($E72:$K72,0,BR$8))/(INDEX($D$5:$J$5,0,BR$8+1)-INDEX($D$5:$J$5,0,BR$8))+BQ72)))</f>
        <v>64.273899174721947</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50.437743847643922</v>
      </c>
      <c r="G75" s="87">
        <f t="shared" si="137"/>
        <v>50.437743847643922</v>
      </c>
      <c r="H75" s="87">
        <f t="shared" si="142"/>
        <v>50.437743847643922</v>
      </c>
      <c r="I75" s="131">
        <f t="shared" si="137"/>
        <v>50.437743847643922</v>
      </c>
      <c r="J75" s="131">
        <f t="shared" si="138"/>
        <v>50.437743847643922</v>
      </c>
      <c r="K75" s="131">
        <f t="shared" si="139"/>
        <v>50.437743847643922</v>
      </c>
      <c r="L75" s="5" cm="1">
        <f t="array" ref="L75">IF(L$8=-1,M75,IF(L$8=99,I75,IF(L$8=0,INDEX($E75:$I75,0,L$6),(INDEX($E75:$I75,0,L$8+1)-INDEX($E75:$I75,0,L$8))/(INDEX($D$5:$H$5,0,L$8+1)-INDEX($D$5:$H$5,0,L$8))+I75)))</f>
        <v>72.906473658117989</v>
      </c>
      <c r="M75" s="5" cm="1">
        <f t="array" ref="M75">IF(M$8=-1,N75,IF(M$8=99,L75,IF(M$8=0,INDEX($E75:$I75,0,M$6),(INDEX($E75:$I75,0,M$8+1)-INDEX($E75:$I75,0,M$8))/(INDEX($D$5:$H$5,0,M$8+1)-INDEX($D$5:$H$5,0,M$8))+L75)))</f>
        <v>68.412727696023182</v>
      </c>
      <c r="N75" s="5" cm="1">
        <f t="array" ref="N75">IF(N$8=-1,O75,IF(N$8=99,M75,IF(N$8=0,INDEX($E75:$I75,0,N$6),(INDEX($E75:$I75,0,N$8+1)-INDEX($E75:$I75,0,N$8))/(INDEX($D$5:$H$5,0,N$8+1)-INDEX($D$5:$H$5,0,N$8))+M75)))</f>
        <v>63.918981733928369</v>
      </c>
      <c r="O75" s="5" cm="1">
        <f t="array" ref="O75">IF(O$8=-1,P75,IF(O$8=99,N75,IF(O$8=0,INDEX($E75:$I75,0,O$6),(INDEX($E75:$I75,0,O$8+1)-INDEX($E75:$I75,0,O$8))/(INDEX($D$5:$H$5,0,O$8+1)-INDEX($D$5:$H$5,0,O$8))+N75)))</f>
        <v>59.425235771833556</v>
      </c>
      <c r="P75" s="5" cm="1">
        <f t="array" ref="P75">IF(P$8=-1,Q75,IF(P$8=99,O75,IF(P$8=0,INDEX($E75:$I75,0,P$6),(INDEX($E75:$I75,0,P$8+1)-INDEX($E75:$I75,0,P$8))/(INDEX($D$5:$H$5,0,P$8+1)-INDEX($D$5:$H$5,0,P$8))+O75)))</f>
        <v>54.931489809738743</v>
      </c>
      <c r="Q75" s="5" cm="1">
        <f t="array" ref="Q75">IF(Q$8=-1,R75,IF(Q$8=99,P75,IF(Q$8=0,INDEX($E75:$I75,0,Q$6),(INDEX($E75:$I75,0,Q$8+1)-INDEX($E75:$I75,0,Q$8))/(INDEX($D$5:$H$5,0,Q$8+1)-INDEX($D$5:$H$5,0,Q$8))+P75)))</f>
        <v>50.437743847643922</v>
      </c>
      <c r="R75" s="5" cm="1">
        <f t="array" ref="R75">IF(R$8=-1,S75,IF(R$8=99,Q75,IF(R$8=0,INDEX($E75:$I75,0,R$6),(INDEX($E75:$I75,0,R$8+1)-INDEX($E75:$I75,0,R$8))/(INDEX($D$5:$H$5,0,R$8+1)-INDEX($D$5:$H$5,0,R$8))+Q75)))</f>
        <v>50.437743847643922</v>
      </c>
      <c r="S75" s="5" cm="1">
        <f t="array" ref="S75">IF(S$8=-1,T75,IF(S$8=99,R75,IF(S$8=0,INDEX($E75:$I75,0,S$6),(INDEX($E75:$I75,0,S$8+1)-INDEX($E75:$I75,0,S$8))/(INDEX($D$5:$H$5,0,S$8+1)-INDEX($D$5:$H$5,0,S$8))+R75)))</f>
        <v>50.437743847643922</v>
      </c>
      <c r="T75" s="5" cm="1">
        <f t="array" ref="T75">IF(T$8=-1,U75,IF(T$8=99,S75,IF(T$8=0,INDEX($E75:$I75,0,T$6),(INDEX($E75:$I75,0,T$8+1)-INDEX($E75:$I75,0,T$8))/(INDEX($D$5:$H$5,0,T$8+1)-INDEX($D$5:$H$5,0,T$8))+S75)))</f>
        <v>50.437743847643922</v>
      </c>
      <c r="U75" s="5" cm="1">
        <f t="array" ref="U75">IF(U$8=-1,V75,IF(U$8=99,T75,IF(U$8=0,INDEX($E75:$I75,0,U$6),(INDEX($E75:$I75,0,U$8+1)-INDEX($E75:$I75,0,U$8))/(INDEX($D$5:$H$5,0,U$8+1)-INDEX($D$5:$H$5,0,U$8))+T75)))</f>
        <v>50.437743847643922</v>
      </c>
      <c r="V75" s="5" cm="1">
        <f t="array" ref="V75">IF(V$8=-1,W75,IF(V$8=99,U75,IF(V$8=0,INDEX($E75:$I75,0,V$6),(INDEX($E75:$I75,0,V$8+1)-INDEX($E75:$I75,0,V$8))/(INDEX($D$5:$H$5,0,V$8+1)-INDEX($D$5:$H$5,0,V$8))+U75)))</f>
        <v>50.437743847643922</v>
      </c>
      <c r="W75" s="5" cm="1">
        <f t="array" ref="W75">IF(W$8=-1,X75,IF(W$8=99,V75,IF(W$8=0,INDEX($E75:$I75,0,W$6),(INDEX($E75:$I75,0,W$8+1)-INDEX($E75:$I75,0,W$8))/(INDEX($D$5:$H$5,0,W$8+1)-INDEX($D$5:$H$5,0,W$8))+V75)))</f>
        <v>50.437743847643922</v>
      </c>
      <c r="X75" s="5" cm="1">
        <f t="array" ref="X75">IF(X$8=-1,Y75,IF(X$8=99,W75,IF(X$8=0,INDEX($E75:$I75,0,X$6),(INDEX($E75:$I75,0,X$8+1)-INDEX($E75:$I75,0,X$8))/(INDEX($D$5:$H$5,0,X$8+1)-INDEX($D$5:$H$5,0,X$8))+W75)))</f>
        <v>50.437743847643922</v>
      </c>
      <c r="Y75" s="5" cm="1">
        <f t="array" ref="Y75">IF(Y$8=-1,Z75,IF(Y$8=99,X75,IF(Y$8=0,INDEX($E75:$I75,0,Y$6),(INDEX($E75:$I75,0,Y$8+1)-INDEX($E75:$I75,0,Y$8))/(INDEX($D$5:$H$5,0,Y$8+1)-INDEX($D$5:$H$5,0,Y$8))+X75)))</f>
        <v>50.437743847643922</v>
      </c>
      <c r="Z75" s="5" cm="1">
        <f t="array" ref="Z75">IF(Z$8=-1,AA75,IF(Z$8=99,Y75,IF(Z$8=0,INDEX($E75:$I75,0,Z$6),(INDEX($E75:$I75,0,Z$8+1)-INDEX($E75:$I75,0,Z$8))/(INDEX($D$5:$H$5,0,Z$8+1)-INDEX($D$5:$H$5,0,Z$8))+Y75)))</f>
        <v>50.437743847643922</v>
      </c>
      <c r="AA75" s="5" cm="1">
        <f t="array" ref="AA75">IF(AA$8=-1,AB75,IF(AA$8=99,Z75,IF(AA$8=0,INDEX($E75:$I75,0,AA$6),(INDEX($E75:$I75,0,AA$8+1)-INDEX($E75:$I75,0,AA$8))/(INDEX($D$5:$H$5,0,AA$8+1)-INDEX($D$5:$H$5,0,AA$8))+Z75)))</f>
        <v>50.437743847643922</v>
      </c>
      <c r="AB75" s="5" cm="1">
        <f t="array" ref="AB75">IF(AB$8=-1,AC75,IF(AB$8=99,AA75,IF(AB$8=0,INDEX($E75:$I75,0,AB$6),(INDEX($E75:$I75,0,AB$8+1)-INDEX($E75:$I75,0,AB$8))/(INDEX($D$5:$H$5,0,AB$8+1)-INDEX($D$5:$H$5,0,AB$8))+AA75)))</f>
        <v>50.437743847643922</v>
      </c>
      <c r="AC75" s="5" cm="1">
        <f t="array" ref="AC75">IF(AC$8=-1,AD75,IF(AC$8=99,AB75,IF(AC$8=0,INDEX($E75:$I75,0,AC$6),(INDEX($E75:$I75,0,AC$8+1)-INDEX($E75:$I75,0,AC$8))/(INDEX($D$5:$H$5,0,AC$8+1)-INDEX($D$5:$H$5,0,AC$8))+AB75)))</f>
        <v>50.437743847643922</v>
      </c>
      <c r="AD75" s="5" cm="1">
        <f t="array" ref="AD75">IF(AD$8=-1,AE75,IF(AD$8=99,AC75,IF(AD$8=0,INDEX($E75:$I75,0,AD$6),(INDEX($E75:$I75,0,AD$8+1)-INDEX($E75:$I75,0,AD$8))/(INDEX($D$5:$H$5,0,AD$8+1)-INDEX($D$5:$H$5,0,AD$8))+AC75)))</f>
        <v>50.437743847643922</v>
      </c>
      <c r="AE75" s="5" cm="1">
        <f t="array" ref="AE75">IF(AE$8=-1,AF75,IF(AE$8=99,AD75,IF(AE$8=0,INDEX($E75:$I75,0,AE$6),(INDEX($E75:$I75,0,AE$8+1)-INDEX($E75:$I75,0,AE$8))/(INDEX($D$5:$H$5,0,AE$8+1)-INDEX($D$5:$H$5,0,AE$8))+AD75)))</f>
        <v>50.437743847643922</v>
      </c>
      <c r="AF75" s="5" cm="1">
        <f t="array" ref="AF75">IF(AF$8=-1,AG75,IF(AF$8=99,AE75,IF(AF$8=0,INDEX($E75:$I75,0,AF$6),(INDEX($E75:$I75,0,AF$8+1)-INDEX($E75:$I75,0,AF$8))/(INDEX($D$5:$H$5,0,AF$8+1)-INDEX($D$5:$H$5,0,AF$8))+AE75)))</f>
        <v>50.437743847643922</v>
      </c>
      <c r="AG75" s="5" cm="1">
        <f t="array" ref="AG75">IF(AG$8=-1,AH75,IF(AG$8=99,AF75,IF(AG$8=0,INDEX($E75:$I75,0,AG$6),(INDEX($E75:$I75,0,AG$8+1)-INDEX($E75:$I75,0,AG$8))/(INDEX($D$5:$H$5,0,AG$8+1)-INDEX($D$5:$H$5,0,AG$8))+AF75)))</f>
        <v>50.437743847643922</v>
      </c>
      <c r="AH75" s="5" cm="1">
        <f t="array" ref="AH75">IF(AH$8=-1,AI75,IF(AH$8=99,AG75,IF(AH$8=0,INDEX($E75:$I75,0,AH$6),(INDEX($E75:$I75,0,AH$8+1)-INDEX($E75:$I75,0,AH$8))/(INDEX($D$5:$H$5,0,AH$8+1)-INDEX($D$5:$H$5,0,AH$8))+AG75)))</f>
        <v>50.437743847643922</v>
      </c>
      <c r="AI75" s="5" cm="1">
        <f t="array" ref="AI75">IF(AI$8=-1,AJ75,IF(AI$8=99,AH75,IF(AI$8=0,INDEX($E75:$I75,0,AI$6),(INDEX($E75:$I75,0,AI$8+1)-INDEX($E75:$I75,0,AI$8))/(INDEX($D$5:$H$5,0,AI$8+1)-INDEX($D$5:$H$5,0,AI$8))+AH75)))</f>
        <v>50.437743847643922</v>
      </c>
      <c r="AJ75" s="5" cm="1">
        <f t="array" ref="AJ75">IF(AJ$8=-1,AK75,IF(AJ$8=99,AI75,IF(AJ$8=0,INDEX($E75:$I75,0,AJ$6),(INDEX($E75:$I75,0,AJ$8+1)-INDEX($E75:$I75,0,AJ$8))/(INDEX($D$5:$H$5,0,AJ$8+1)-INDEX($D$5:$H$5,0,AJ$8))+AI75)))</f>
        <v>50.437743847643922</v>
      </c>
      <c r="AK75" s="5" cm="1">
        <f t="array" ref="AK75">IF(AK$8=-1,AL75,IF(AK$8=99,AJ75,IF(AK$8=0,INDEX($E75:$I75,0,AK$6),(INDEX($E75:$I75,0,AK$8+1)-INDEX($E75:$I75,0,AK$8))/(INDEX($D$5:$H$5,0,AK$8+1)-INDEX($D$5:$H$5,0,AK$8))+AJ75)))</f>
        <v>50.437743847643922</v>
      </c>
      <c r="AL75" s="5" cm="1">
        <f t="array" ref="AL75">IF(AL$8=-1,AM75,IF(AL$8=99,AK75,IF(AL$8=0,INDEX($E75:$I75,0,AL$6),(INDEX($E75:$I75,0,AL$8+1)-INDEX($E75:$I75,0,AL$8))/(INDEX($D$5:$H$5,0,AL$8+1)-INDEX($D$5:$H$5,0,AL$8))+AK75)))</f>
        <v>50.437743847643922</v>
      </c>
      <c r="AM75" s="5" cm="1">
        <f t="array" ref="AM75">IF(AM$8=-1,AN75,IF(AM$8=99,AL75,IF(AM$8=0,INDEX($E75:$I75,0,AM$6),(INDEX($E75:$I75,0,AM$8+1)-INDEX($E75:$I75,0,AM$8))/(INDEX($D$5:$H$5,0,AM$8+1)-INDEX($D$5:$H$5,0,AM$8))+AL75)))</f>
        <v>50.437743847643922</v>
      </c>
      <c r="AN75" s="5" cm="1">
        <f t="array" ref="AN75">IF(AN$8=-1,AO75,IF(AN$8=99,AM75,IF(AN$8=0,INDEX($E75:$I75,0,AN$6),(INDEX($E75:$I75,0,AN$8+1)-INDEX($E75:$I75,0,AN$8))/(INDEX($D$5:$H$5,0,AN$8+1)-INDEX($D$5:$H$5,0,AN$8))+AM75)))</f>
        <v>50.437743847643922</v>
      </c>
      <c r="AO75" s="5" cm="1">
        <f t="array" ref="AO75">IF(AO$8=-1,AP75,IF(AO$8=99,AN75,IF(AO$8=0,INDEX($E75:$K75,0,AO$6),(INDEX($E75:$K75,0,AO$8+1)-INDEX($E75:$K75,0,AO$8))/(INDEX($D$5:$J$5,0,AO$8+1)-INDEX($D$5:$J$5,0,AO$8))+AN75)))</f>
        <v>50.437743847643922</v>
      </c>
      <c r="AP75" s="5" cm="1">
        <f t="array" ref="AP75">IF(AP$8=-1,AQ75,IF(AP$8=99,AO75,IF(AP$8=0,INDEX($E75:$K75,0,AP$6),(INDEX($E75:$K75,0,AP$8+1)-INDEX($E75:$K75,0,AP$8))/(INDEX($D$5:$J$5,0,AP$8+1)-INDEX($D$5:$J$5,0,AP$8))+AO75)))</f>
        <v>50.437743847643922</v>
      </c>
      <c r="AQ75" s="5" cm="1">
        <f t="array" ref="AQ75">IF(AQ$8=-1,AR75,IF(AQ$8=99,AP75,IF(AQ$8=0,INDEX($E75:$K75,0,AQ$6),(INDEX($E75:$K75,0,AQ$8+1)-INDEX($E75:$K75,0,AQ$8))/(INDEX($D$5:$J$5,0,AQ$8+1)-INDEX($D$5:$J$5,0,AQ$8))+AP75)))</f>
        <v>50.437743847643922</v>
      </c>
      <c r="AR75" s="5" cm="1">
        <f t="array" ref="AR75">IF(AR$8=-1,AS75,IF(AR$8=99,AQ75,IF(AR$8=0,INDEX($E75:$K75,0,AR$6),(INDEX($E75:$K75,0,AR$8+1)-INDEX($E75:$K75,0,AR$8))/(INDEX($D$5:$J$5,0,AR$8+1)-INDEX($D$5:$J$5,0,AR$8))+AQ75)))</f>
        <v>50.437743847643922</v>
      </c>
      <c r="AS75" s="5" cm="1">
        <f t="array" ref="AS75">IF(AS$8=-1,AT75,IF(AS$8=99,AR75,IF(AS$8=0,INDEX($E75:$K75,0,AS$6),(INDEX($E75:$K75,0,AS$8+1)-INDEX($E75:$K75,0,AS$8))/(INDEX($D$5:$J$5,0,AS$8+1)-INDEX($D$5:$J$5,0,AS$8))+AR75)))</f>
        <v>50.437743847643922</v>
      </c>
      <c r="AT75" s="5" cm="1">
        <f t="array" ref="AT75">IF(AT$8=-1,AU75,IF(AT$8=99,AS75,IF(AT$8=0,INDEX($E75:$K75,0,AT$6),(INDEX($E75:$K75,0,AT$8+1)-INDEX($E75:$K75,0,AT$8))/(INDEX($D$5:$J$5,0,AT$8+1)-INDEX($D$5:$J$5,0,AT$8))+AS75)))</f>
        <v>50.437743847643922</v>
      </c>
      <c r="AU75" s="5" cm="1">
        <f t="array" ref="AU75">IF(AU$8=-1,AV75,IF(AU$8=99,AT75,IF(AU$8=0,INDEX($E75:$K75,0,AU$6),(INDEX($E75:$K75,0,AU$8+1)-INDEX($E75:$K75,0,AU$8))/(INDEX($D$5:$J$5,0,AU$8+1)-INDEX($D$5:$J$5,0,AU$8))+AT75)))</f>
        <v>50.437743847643922</v>
      </c>
      <c r="AV75" s="5" cm="1">
        <f t="array" ref="AV75">IF(AV$8=-1,AW75,IF(AV$8=99,AU75,IF(AV$8=0,INDEX($E75:$K75,0,AV$6),(INDEX($E75:$K75,0,AV$8+1)-INDEX($E75:$K75,0,AV$8))/(INDEX($D$5:$J$5,0,AV$8+1)-INDEX($D$5:$J$5,0,AV$8))+AU75)))</f>
        <v>50.437743847643922</v>
      </c>
      <c r="AW75" s="5" cm="1">
        <f t="array" ref="AW75">IF(AW$8=-1,AX75,IF(AW$8=99,AV75,IF(AW$8=0,INDEX($E75:$K75,0,AW$6),(INDEX($E75:$K75,0,AW$8+1)-INDEX($E75:$K75,0,AW$8))/(INDEX($D$5:$J$5,0,AW$8+1)-INDEX($D$5:$J$5,0,AW$8))+AV75)))</f>
        <v>50.437743847643922</v>
      </c>
      <c r="AX75" s="5" cm="1">
        <f t="array" ref="AX75">IF(AX$8=-1,AY75,IF(AX$8=99,AW75,IF(AX$8=0,INDEX($E75:$K75,0,AX$6),(INDEX($E75:$K75,0,AX$8+1)-INDEX($E75:$K75,0,AX$8))/(INDEX($D$5:$J$5,0,AX$8+1)-INDEX($D$5:$J$5,0,AX$8))+AW75)))</f>
        <v>50.437743847643922</v>
      </c>
      <c r="AY75" s="5" cm="1">
        <f t="array" ref="AY75">IF(AY$8=-1,AZ75,IF(AY$8=99,AX75,IF(AY$8=0,INDEX($E75:$K75,0,AY$6),(INDEX($E75:$K75,0,AY$8+1)-INDEX($E75:$K75,0,AY$8))/(INDEX($D$5:$J$5,0,AY$8+1)-INDEX($D$5:$J$5,0,AY$8))+AX75)))</f>
        <v>50.437743847643922</v>
      </c>
      <c r="AZ75" s="5" cm="1">
        <f t="array" ref="AZ75">IF(AZ$8=-1,BA75,IF(AZ$8=99,AY75,IF(AZ$8=0,INDEX($E75:$K75,0,AZ$6),(INDEX($E75:$K75,0,AZ$8+1)-INDEX($E75:$K75,0,AZ$8))/(INDEX($D$5:$J$5,0,AZ$8+1)-INDEX($D$5:$J$5,0,AZ$8))+AY75)))</f>
        <v>50.437743847643922</v>
      </c>
      <c r="BA75" s="5" cm="1">
        <f t="array" ref="BA75">IF(BA$8=-1,BB75,IF(BA$8=99,AZ75,IF(BA$8=0,INDEX($E75:$K75,0,BA$6),(INDEX($E75:$K75,0,BA$8+1)-INDEX($E75:$K75,0,BA$8))/(INDEX($D$5:$J$5,0,BA$8+1)-INDEX($D$5:$J$5,0,BA$8))+AZ75)))</f>
        <v>50.437743847643922</v>
      </c>
      <c r="BB75" s="5" cm="1">
        <f t="array" ref="BB75">IF(BB$8=-1,BC75,IF(BB$8=99,BA75,IF(BB$8=0,INDEX($E75:$K75,0,BB$6),(INDEX($E75:$K75,0,BB$8+1)-INDEX($E75:$K75,0,BB$8))/(INDEX($D$5:$J$5,0,BB$8+1)-INDEX($D$5:$J$5,0,BB$8))+BA75)))</f>
        <v>50.437743847643922</v>
      </c>
      <c r="BC75" s="5" cm="1">
        <f t="array" ref="BC75">IF(BC$8=-1,BD75,IF(BC$8=99,BB75,IF(BC$8=0,INDEX($E75:$K75,0,BC$6),(INDEX($E75:$K75,0,BC$8+1)-INDEX($E75:$K75,0,BC$8))/(INDEX($D$5:$J$5,0,BC$8+1)-INDEX($D$5:$J$5,0,BC$8))+BB75)))</f>
        <v>50.437743847643922</v>
      </c>
      <c r="BD75" s="5" cm="1">
        <f t="array" ref="BD75">IF(BD$8=-1,BE75,IF(BD$8=99,BC75,IF(BD$8=0,INDEX($E75:$K75,0,BD$6),(INDEX($E75:$K75,0,BD$8+1)-INDEX($E75:$K75,0,BD$8))/(INDEX($D$5:$J$5,0,BD$8+1)-INDEX($D$5:$J$5,0,BD$8))+BC75)))</f>
        <v>50.437743847643922</v>
      </c>
      <c r="BE75" s="5" cm="1">
        <f t="array" ref="BE75">IF(BE$8=-1,BF75,IF(BE$8=99,BD75,IF(BE$8=0,INDEX($E75:$K75,0,BE$6),(INDEX($E75:$K75,0,BE$8+1)-INDEX($E75:$K75,0,BE$8))/(INDEX($D$5:$J$5,0,BE$8+1)-INDEX($D$5:$J$5,0,BE$8))+BD75)))</f>
        <v>50.437743847643922</v>
      </c>
      <c r="BF75" s="5" cm="1">
        <f t="array" ref="BF75">IF(BF$8=-1,BG75,IF(BF$8=99,BE75,IF(BF$8=0,INDEX($E75:$K75,0,BF$6),(INDEX($E75:$K75,0,BF$8+1)-INDEX($E75:$K75,0,BF$8))/(INDEX($D$5:$J$5,0,BF$8+1)-INDEX($D$5:$J$5,0,BF$8))+BE75)))</f>
        <v>50.437743847643922</v>
      </c>
      <c r="BG75" s="5" cm="1">
        <f t="array" ref="BG75">IF(BG$8=-1,BH75,IF(BG$8=99,BF75,IF(BG$8=0,INDEX($E75:$K75,0,BG$6),(INDEX($E75:$K75,0,BG$8+1)-INDEX($E75:$K75,0,BG$8))/(INDEX($D$5:$J$5,0,BG$8+1)-INDEX($D$5:$J$5,0,BG$8))+BF75)))</f>
        <v>50.437743847643922</v>
      </c>
      <c r="BH75" s="5" cm="1">
        <f t="array" ref="BH75">IF(BH$8=-1,BI75,IF(BH$8=99,BG75,IF(BH$8=0,INDEX($E75:$K75,0,BH$6),(INDEX($E75:$K75,0,BH$8+1)-INDEX($E75:$K75,0,BH$8))/(INDEX($D$5:$J$5,0,BH$8+1)-INDEX($D$5:$J$5,0,BH$8))+BG75)))</f>
        <v>50.437743847643922</v>
      </c>
      <c r="BI75" s="5" cm="1">
        <f t="array" ref="BI75">IF(BI$8=-1,BJ75,IF(BI$8=99,BH75,IF(BI$8=0,INDEX($E75:$K75,0,BI$6),(INDEX($E75:$K75,0,BI$8+1)-INDEX($E75:$K75,0,BI$8))/(INDEX($D$5:$J$5,0,BI$8+1)-INDEX($D$5:$J$5,0,BI$8))+BH75)))</f>
        <v>50.437743847643922</v>
      </c>
      <c r="BJ75" s="5" cm="1">
        <f t="array" ref="BJ75">IF(BJ$8=-1,BK75,IF(BJ$8=99,BI75,IF(BJ$8=0,INDEX($E75:$K75,0,BJ$6),(INDEX($E75:$K75,0,BJ$8+1)-INDEX($E75:$K75,0,BJ$8))/(INDEX($D$5:$J$5,0,BJ$8+1)-INDEX($D$5:$J$5,0,BJ$8))+BI75)))</f>
        <v>50.437743847643922</v>
      </c>
      <c r="BK75" s="5" cm="1">
        <f t="array" ref="BK75">IF(BK$8=-1,BL75,IF(BK$8=99,BJ75,IF(BK$8=0,INDEX($E75:$K75,0,BK$6),(INDEX($E75:$K75,0,BK$8+1)-INDEX($E75:$K75,0,BK$8))/(INDEX($D$5:$J$5,0,BK$8+1)-INDEX($D$5:$J$5,0,BK$8))+BJ75)))</f>
        <v>50.437743847643922</v>
      </c>
      <c r="BL75" s="5" cm="1">
        <f t="array" ref="BL75">IF(BL$8=-1,BM75,IF(BL$8=99,BK75,IF(BL$8=0,INDEX($E75:$K75,0,BL$6),(INDEX($E75:$K75,0,BL$8+1)-INDEX($E75:$K75,0,BL$8))/(INDEX($D$5:$J$5,0,BL$8+1)-INDEX($D$5:$J$5,0,BL$8))+BK75)))</f>
        <v>50.437743847643922</v>
      </c>
      <c r="BM75" s="5" cm="1">
        <f t="array" ref="BM75">IF(BM$8=-1,BN75,IF(BM$8=99,BL75,IF(BM$8=0,INDEX($E75:$K75,0,BM$6),(INDEX($E75:$K75,0,BM$8+1)-INDEX($E75:$K75,0,BM$8))/(INDEX($D$5:$J$5,0,BM$8+1)-INDEX($D$5:$J$5,0,BM$8))+BL75)))</f>
        <v>50.437743847643922</v>
      </c>
      <c r="BN75" s="5" cm="1">
        <f t="array" ref="BN75">IF(BN$8=-1,BO75,IF(BN$8=99,BM75,IF(BN$8=0,INDEX($E75:$K75,0,BN$6),(INDEX($E75:$K75,0,BN$8+1)-INDEX($E75:$K75,0,BN$8))/(INDEX($D$5:$J$5,0,BN$8+1)-INDEX($D$5:$J$5,0,BN$8))+BM75)))</f>
        <v>50.437743847643922</v>
      </c>
      <c r="BO75" s="5" cm="1">
        <f t="array" ref="BO75">IF(BO$8=-1,BP75,IF(BO$8=99,BN75,IF(BO$8=0,INDEX($E75:$K75,0,BO$6),(INDEX($E75:$K75,0,BO$8+1)-INDEX($E75:$K75,0,BO$8))/(INDEX($D$5:$J$5,0,BO$8+1)-INDEX($D$5:$J$5,0,BO$8))+BN75)))</f>
        <v>50.437743847643922</v>
      </c>
      <c r="BP75" s="5" cm="1">
        <f t="array" ref="BP75">IF(BP$8=-1,BQ75,IF(BP$8=99,BO75,IF(BP$8=0,INDEX($E75:$K75,0,BP$6),(INDEX($E75:$K75,0,BP$8+1)-INDEX($E75:$K75,0,BP$8))/(INDEX($D$5:$J$5,0,BP$8+1)-INDEX($D$5:$J$5,0,BP$8))+BO75)))</f>
        <v>50.437743847643922</v>
      </c>
      <c r="BQ75" s="5" cm="1">
        <f t="array" ref="BQ75">IF(BQ$8=-1,BR75,IF(BQ$8=99,BP75,IF(BQ$8=0,INDEX($E75:$K75,0,BQ$6),(INDEX($E75:$K75,0,BQ$8+1)-INDEX($E75:$K75,0,BQ$8))/(INDEX($D$5:$J$5,0,BQ$8+1)-INDEX($D$5:$J$5,0,BQ$8))+BP75)))</f>
        <v>50.437743847643922</v>
      </c>
      <c r="BR75" s="5" cm="1">
        <f t="array" ref="BR75">IF(BR$8=-1,BS75,IF(BR$8=99,BQ75,IF(BR$8=0,INDEX($E75:$K75,0,BR$6),(INDEX($E75:$K75,0,BR$8+1)-INDEX($E75:$K75,0,BR$8))/(INDEX($D$5:$J$5,0,BR$8+1)-INDEX($D$5:$J$5,0,BR$8))+BQ75)))</f>
        <v>50.437743847643922</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144.75754214416867</v>
      </c>
      <c r="G78" s="87">
        <f t="shared" si="137"/>
        <v>144.75754214416867</v>
      </c>
      <c r="H78" s="87">
        <f t="shared" si="142"/>
        <v>144.75754214416867</v>
      </c>
      <c r="I78" s="131">
        <f t="shared" si="137"/>
        <v>144.75754214416867</v>
      </c>
      <c r="J78" s="131">
        <f t="shared" si="138"/>
        <v>144.75754214416867</v>
      </c>
      <c r="K78" s="131">
        <f t="shared" si="139"/>
        <v>144.75754214416867</v>
      </c>
      <c r="L78" s="5" cm="1">
        <f t="array" ref="L78">IF(L$8=-1,M78,IF(L$8=99,I78,IF(L$8=0,INDEX($E78:$I78,0,L$6),(INDEX($E78:$I78,0,L$8+1)-INDEX($E78:$I78,0,L$8))/(INDEX($D$5:$H$5,0,L$8+1)-INDEX($D$5:$H$5,0,L$8))+I78)))</f>
        <v>141.24997285391134</v>
      </c>
      <c r="M78" s="5" cm="1">
        <f t="array" ref="M78">IF(M$8=-1,N78,IF(M$8=99,L78,IF(M$8=0,INDEX($E78:$I78,0,M$6),(INDEX($E78:$I78,0,M$8+1)-INDEX($E78:$I78,0,M$8))/(INDEX($D$5:$H$5,0,M$8+1)-INDEX($D$5:$H$5,0,M$8))+L78)))</f>
        <v>141.95148671196281</v>
      </c>
      <c r="N78" s="5" cm="1">
        <f t="array" ref="N78">IF(N$8=-1,O78,IF(N$8=99,M78,IF(N$8=0,INDEX($E78:$I78,0,N$6),(INDEX($E78:$I78,0,N$8+1)-INDEX($E78:$I78,0,N$8))/(INDEX($D$5:$H$5,0,N$8+1)-INDEX($D$5:$H$5,0,N$8))+M78)))</f>
        <v>142.65300057001429</v>
      </c>
      <c r="O78" s="5" cm="1">
        <f t="array" ref="O78">IF(O$8=-1,P78,IF(O$8=99,N78,IF(O$8=0,INDEX($E78:$I78,0,O$6),(INDEX($E78:$I78,0,O$8+1)-INDEX($E78:$I78,0,O$8))/(INDEX($D$5:$H$5,0,O$8+1)-INDEX($D$5:$H$5,0,O$8))+N78)))</f>
        <v>143.35451442806576</v>
      </c>
      <c r="P78" s="5" cm="1">
        <f t="array" ref="P78">IF(P$8=-1,Q78,IF(P$8=99,O78,IF(P$8=0,INDEX($E78:$I78,0,P$6),(INDEX($E78:$I78,0,P$8+1)-INDEX($E78:$I78,0,P$8))/(INDEX($D$5:$H$5,0,P$8+1)-INDEX($D$5:$H$5,0,P$8))+O78)))</f>
        <v>144.05602828611723</v>
      </c>
      <c r="Q78" s="5" cm="1">
        <f t="array" ref="Q78">IF(Q$8=-1,R78,IF(Q$8=99,P78,IF(Q$8=0,INDEX($E78:$I78,0,Q$6),(INDEX($E78:$I78,0,Q$8+1)-INDEX($E78:$I78,0,Q$8))/(INDEX($D$5:$H$5,0,Q$8+1)-INDEX($D$5:$H$5,0,Q$8))+P78)))</f>
        <v>144.75754214416867</v>
      </c>
      <c r="R78" s="5" cm="1">
        <f t="array" ref="R78">IF(R$8=-1,S78,IF(R$8=99,Q78,IF(R$8=0,INDEX($E78:$I78,0,R$6),(INDEX($E78:$I78,0,R$8+1)-INDEX($E78:$I78,0,R$8))/(INDEX($D$5:$H$5,0,R$8+1)-INDEX($D$5:$H$5,0,R$8))+Q78)))</f>
        <v>144.75754214416867</v>
      </c>
      <c r="S78" s="5" cm="1">
        <f t="array" ref="S78">IF(S$8=-1,T78,IF(S$8=99,R78,IF(S$8=0,INDEX($E78:$I78,0,S$6),(INDEX($E78:$I78,0,S$8+1)-INDEX($E78:$I78,0,S$8))/(INDEX($D$5:$H$5,0,S$8+1)-INDEX($D$5:$H$5,0,S$8))+R78)))</f>
        <v>144.75754214416867</v>
      </c>
      <c r="T78" s="5" cm="1">
        <f t="array" ref="T78">IF(T$8=-1,U78,IF(T$8=99,S78,IF(T$8=0,INDEX($E78:$I78,0,T$6),(INDEX($E78:$I78,0,T$8+1)-INDEX($E78:$I78,0,T$8))/(INDEX($D$5:$H$5,0,T$8+1)-INDEX($D$5:$H$5,0,T$8))+S78)))</f>
        <v>144.75754214416867</v>
      </c>
      <c r="U78" s="5" cm="1">
        <f t="array" ref="U78">IF(U$8=-1,V78,IF(U$8=99,T78,IF(U$8=0,INDEX($E78:$I78,0,U$6),(INDEX($E78:$I78,0,U$8+1)-INDEX($E78:$I78,0,U$8))/(INDEX($D$5:$H$5,0,U$8+1)-INDEX($D$5:$H$5,0,U$8))+T78)))</f>
        <v>144.75754214416867</v>
      </c>
      <c r="V78" s="5" cm="1">
        <f t="array" ref="V78">IF(V$8=-1,W78,IF(V$8=99,U78,IF(V$8=0,INDEX($E78:$I78,0,V$6),(INDEX($E78:$I78,0,V$8+1)-INDEX($E78:$I78,0,V$8))/(INDEX($D$5:$H$5,0,V$8+1)-INDEX($D$5:$H$5,0,V$8))+U78)))</f>
        <v>144.75754214416867</v>
      </c>
      <c r="W78" s="5" cm="1">
        <f t="array" ref="W78">IF(W$8=-1,X78,IF(W$8=99,V78,IF(W$8=0,INDEX($E78:$I78,0,W$6),(INDEX($E78:$I78,0,W$8+1)-INDEX($E78:$I78,0,W$8))/(INDEX($D$5:$H$5,0,W$8+1)-INDEX($D$5:$H$5,0,W$8))+V78)))</f>
        <v>144.75754214416867</v>
      </c>
      <c r="X78" s="5" cm="1">
        <f t="array" ref="X78">IF(X$8=-1,Y78,IF(X$8=99,W78,IF(X$8=0,INDEX($E78:$I78,0,X$6),(INDEX($E78:$I78,0,X$8+1)-INDEX($E78:$I78,0,X$8))/(INDEX($D$5:$H$5,0,X$8+1)-INDEX($D$5:$H$5,0,X$8))+W78)))</f>
        <v>144.75754214416867</v>
      </c>
      <c r="Y78" s="5" cm="1">
        <f t="array" ref="Y78">IF(Y$8=-1,Z78,IF(Y$8=99,X78,IF(Y$8=0,INDEX($E78:$I78,0,Y$6),(INDEX($E78:$I78,0,Y$8+1)-INDEX($E78:$I78,0,Y$8))/(INDEX($D$5:$H$5,0,Y$8+1)-INDEX($D$5:$H$5,0,Y$8))+X78)))</f>
        <v>144.75754214416867</v>
      </c>
      <c r="Z78" s="5" cm="1">
        <f t="array" ref="Z78">IF(Z$8=-1,AA78,IF(Z$8=99,Y78,IF(Z$8=0,INDEX($E78:$I78,0,Z$6),(INDEX($E78:$I78,0,Z$8+1)-INDEX($E78:$I78,0,Z$8))/(INDEX($D$5:$H$5,0,Z$8+1)-INDEX($D$5:$H$5,0,Z$8))+Y78)))</f>
        <v>144.75754214416867</v>
      </c>
      <c r="AA78" s="5" cm="1">
        <f t="array" ref="AA78">IF(AA$8=-1,AB78,IF(AA$8=99,Z78,IF(AA$8=0,INDEX($E78:$I78,0,AA$6),(INDEX($E78:$I78,0,AA$8+1)-INDEX($E78:$I78,0,AA$8))/(INDEX($D$5:$H$5,0,AA$8+1)-INDEX($D$5:$H$5,0,AA$8))+Z78)))</f>
        <v>144.75754214416867</v>
      </c>
      <c r="AB78" s="5" cm="1">
        <f t="array" ref="AB78">IF(AB$8=-1,AC78,IF(AB$8=99,AA78,IF(AB$8=0,INDEX($E78:$I78,0,AB$6),(INDEX($E78:$I78,0,AB$8+1)-INDEX($E78:$I78,0,AB$8))/(INDEX($D$5:$H$5,0,AB$8+1)-INDEX($D$5:$H$5,0,AB$8))+AA78)))</f>
        <v>144.75754214416867</v>
      </c>
      <c r="AC78" s="5" cm="1">
        <f t="array" ref="AC78">IF(AC$8=-1,AD78,IF(AC$8=99,AB78,IF(AC$8=0,INDEX($E78:$I78,0,AC$6),(INDEX($E78:$I78,0,AC$8+1)-INDEX($E78:$I78,0,AC$8))/(INDEX($D$5:$H$5,0,AC$8+1)-INDEX($D$5:$H$5,0,AC$8))+AB78)))</f>
        <v>144.75754214416867</v>
      </c>
      <c r="AD78" s="5" cm="1">
        <f t="array" ref="AD78">IF(AD$8=-1,AE78,IF(AD$8=99,AC78,IF(AD$8=0,INDEX($E78:$I78,0,AD$6),(INDEX($E78:$I78,0,AD$8+1)-INDEX($E78:$I78,0,AD$8))/(INDEX($D$5:$H$5,0,AD$8+1)-INDEX($D$5:$H$5,0,AD$8))+AC78)))</f>
        <v>144.75754214416867</v>
      </c>
      <c r="AE78" s="5" cm="1">
        <f t="array" ref="AE78">IF(AE$8=-1,AF78,IF(AE$8=99,AD78,IF(AE$8=0,INDEX($E78:$I78,0,AE$6),(INDEX($E78:$I78,0,AE$8+1)-INDEX($E78:$I78,0,AE$8))/(INDEX($D$5:$H$5,0,AE$8+1)-INDEX($D$5:$H$5,0,AE$8))+AD78)))</f>
        <v>144.75754214416867</v>
      </c>
      <c r="AF78" s="5" cm="1">
        <f t="array" ref="AF78">IF(AF$8=-1,AG78,IF(AF$8=99,AE78,IF(AF$8=0,INDEX($E78:$I78,0,AF$6),(INDEX($E78:$I78,0,AF$8+1)-INDEX($E78:$I78,0,AF$8))/(INDEX($D$5:$H$5,0,AF$8+1)-INDEX($D$5:$H$5,0,AF$8))+AE78)))</f>
        <v>144.75754214416867</v>
      </c>
      <c r="AG78" s="5" cm="1">
        <f t="array" ref="AG78">IF(AG$8=-1,AH78,IF(AG$8=99,AF78,IF(AG$8=0,INDEX($E78:$I78,0,AG$6),(INDEX($E78:$I78,0,AG$8+1)-INDEX($E78:$I78,0,AG$8))/(INDEX($D$5:$H$5,0,AG$8+1)-INDEX($D$5:$H$5,0,AG$8))+AF78)))</f>
        <v>144.75754214416867</v>
      </c>
      <c r="AH78" s="5" cm="1">
        <f t="array" ref="AH78">IF(AH$8=-1,AI78,IF(AH$8=99,AG78,IF(AH$8=0,INDEX($E78:$I78,0,AH$6),(INDEX($E78:$I78,0,AH$8+1)-INDEX($E78:$I78,0,AH$8))/(INDEX($D$5:$H$5,0,AH$8+1)-INDEX($D$5:$H$5,0,AH$8))+AG78)))</f>
        <v>144.75754214416867</v>
      </c>
      <c r="AI78" s="5" cm="1">
        <f t="array" ref="AI78">IF(AI$8=-1,AJ78,IF(AI$8=99,AH78,IF(AI$8=0,INDEX($E78:$I78,0,AI$6),(INDEX($E78:$I78,0,AI$8+1)-INDEX($E78:$I78,0,AI$8))/(INDEX($D$5:$H$5,0,AI$8+1)-INDEX($D$5:$H$5,0,AI$8))+AH78)))</f>
        <v>144.75754214416867</v>
      </c>
      <c r="AJ78" s="5" cm="1">
        <f t="array" ref="AJ78">IF(AJ$8=-1,AK78,IF(AJ$8=99,AI78,IF(AJ$8=0,INDEX($E78:$I78,0,AJ$6),(INDEX($E78:$I78,0,AJ$8+1)-INDEX($E78:$I78,0,AJ$8))/(INDEX($D$5:$H$5,0,AJ$8+1)-INDEX($D$5:$H$5,0,AJ$8))+AI78)))</f>
        <v>144.75754214416867</v>
      </c>
      <c r="AK78" s="5" cm="1">
        <f t="array" ref="AK78">IF(AK$8=-1,AL78,IF(AK$8=99,AJ78,IF(AK$8=0,INDEX($E78:$I78,0,AK$6),(INDEX($E78:$I78,0,AK$8+1)-INDEX($E78:$I78,0,AK$8))/(INDEX($D$5:$H$5,0,AK$8+1)-INDEX($D$5:$H$5,0,AK$8))+AJ78)))</f>
        <v>144.75754214416867</v>
      </c>
      <c r="AL78" s="5" cm="1">
        <f t="array" ref="AL78">IF(AL$8=-1,AM78,IF(AL$8=99,AK78,IF(AL$8=0,INDEX($E78:$I78,0,AL$6),(INDEX($E78:$I78,0,AL$8+1)-INDEX($E78:$I78,0,AL$8))/(INDEX($D$5:$H$5,0,AL$8+1)-INDEX($D$5:$H$5,0,AL$8))+AK78)))</f>
        <v>144.75754214416867</v>
      </c>
      <c r="AM78" s="5" cm="1">
        <f t="array" ref="AM78">IF(AM$8=-1,AN78,IF(AM$8=99,AL78,IF(AM$8=0,INDEX($E78:$I78,0,AM$6),(INDEX($E78:$I78,0,AM$8+1)-INDEX($E78:$I78,0,AM$8))/(INDEX($D$5:$H$5,0,AM$8+1)-INDEX($D$5:$H$5,0,AM$8))+AL78)))</f>
        <v>144.75754214416867</v>
      </c>
      <c r="AN78" s="5" cm="1">
        <f t="array" ref="AN78">IF(AN$8=-1,AO78,IF(AN$8=99,AM78,IF(AN$8=0,INDEX($E78:$I78,0,AN$6),(INDEX($E78:$I78,0,AN$8+1)-INDEX($E78:$I78,0,AN$8))/(INDEX($D$5:$H$5,0,AN$8+1)-INDEX($D$5:$H$5,0,AN$8))+AM78)))</f>
        <v>144.75754214416867</v>
      </c>
      <c r="AO78" s="5" cm="1">
        <f t="array" ref="AO78">IF(AO$8=-1,AP78,IF(AO$8=99,AN78,IF(AO$8=0,INDEX($E78:$K78,0,AO$6),(INDEX($E78:$K78,0,AO$8+1)-INDEX($E78:$K78,0,AO$8))/(INDEX($D$5:$J$5,0,AO$8+1)-INDEX($D$5:$J$5,0,AO$8))+AN78)))</f>
        <v>144.75754214416867</v>
      </c>
      <c r="AP78" s="5" cm="1">
        <f t="array" ref="AP78">IF(AP$8=-1,AQ78,IF(AP$8=99,AO78,IF(AP$8=0,INDEX($E78:$K78,0,AP$6),(INDEX($E78:$K78,0,AP$8+1)-INDEX($E78:$K78,0,AP$8))/(INDEX($D$5:$J$5,0,AP$8+1)-INDEX($D$5:$J$5,0,AP$8))+AO78)))</f>
        <v>144.75754214416867</v>
      </c>
      <c r="AQ78" s="5" cm="1">
        <f t="array" ref="AQ78">IF(AQ$8=-1,AR78,IF(AQ$8=99,AP78,IF(AQ$8=0,INDEX($E78:$K78,0,AQ$6),(INDEX($E78:$K78,0,AQ$8+1)-INDEX($E78:$K78,0,AQ$8))/(INDEX($D$5:$J$5,0,AQ$8+1)-INDEX($D$5:$J$5,0,AQ$8))+AP78)))</f>
        <v>144.75754214416867</v>
      </c>
      <c r="AR78" s="5" cm="1">
        <f t="array" ref="AR78">IF(AR$8=-1,AS78,IF(AR$8=99,AQ78,IF(AR$8=0,INDEX($E78:$K78,0,AR$6),(INDEX($E78:$K78,0,AR$8+1)-INDEX($E78:$K78,0,AR$8))/(INDEX($D$5:$J$5,0,AR$8+1)-INDEX($D$5:$J$5,0,AR$8))+AQ78)))</f>
        <v>144.75754214416867</v>
      </c>
      <c r="AS78" s="5" cm="1">
        <f t="array" ref="AS78">IF(AS$8=-1,AT78,IF(AS$8=99,AR78,IF(AS$8=0,INDEX($E78:$K78,0,AS$6),(INDEX($E78:$K78,0,AS$8+1)-INDEX($E78:$K78,0,AS$8))/(INDEX($D$5:$J$5,0,AS$8+1)-INDEX($D$5:$J$5,0,AS$8))+AR78)))</f>
        <v>144.75754214416867</v>
      </c>
      <c r="AT78" s="5" cm="1">
        <f t="array" ref="AT78">IF(AT$8=-1,AU78,IF(AT$8=99,AS78,IF(AT$8=0,INDEX($E78:$K78,0,AT$6),(INDEX($E78:$K78,0,AT$8+1)-INDEX($E78:$K78,0,AT$8))/(INDEX($D$5:$J$5,0,AT$8+1)-INDEX($D$5:$J$5,0,AT$8))+AS78)))</f>
        <v>144.75754214416867</v>
      </c>
      <c r="AU78" s="5" cm="1">
        <f t="array" ref="AU78">IF(AU$8=-1,AV78,IF(AU$8=99,AT78,IF(AU$8=0,INDEX($E78:$K78,0,AU$6),(INDEX($E78:$K78,0,AU$8+1)-INDEX($E78:$K78,0,AU$8))/(INDEX($D$5:$J$5,0,AU$8+1)-INDEX($D$5:$J$5,0,AU$8))+AT78)))</f>
        <v>144.75754214416867</v>
      </c>
      <c r="AV78" s="5" cm="1">
        <f t="array" ref="AV78">IF(AV$8=-1,AW78,IF(AV$8=99,AU78,IF(AV$8=0,INDEX($E78:$K78,0,AV$6),(INDEX($E78:$K78,0,AV$8+1)-INDEX($E78:$K78,0,AV$8))/(INDEX($D$5:$J$5,0,AV$8+1)-INDEX($D$5:$J$5,0,AV$8))+AU78)))</f>
        <v>144.75754214416867</v>
      </c>
      <c r="AW78" s="5" cm="1">
        <f t="array" ref="AW78">IF(AW$8=-1,AX78,IF(AW$8=99,AV78,IF(AW$8=0,INDEX($E78:$K78,0,AW$6),(INDEX($E78:$K78,0,AW$8+1)-INDEX($E78:$K78,0,AW$8))/(INDEX($D$5:$J$5,0,AW$8+1)-INDEX($D$5:$J$5,0,AW$8))+AV78)))</f>
        <v>144.75754214416867</v>
      </c>
      <c r="AX78" s="5" cm="1">
        <f t="array" ref="AX78">IF(AX$8=-1,AY78,IF(AX$8=99,AW78,IF(AX$8=0,INDEX($E78:$K78,0,AX$6),(INDEX($E78:$K78,0,AX$8+1)-INDEX($E78:$K78,0,AX$8))/(INDEX($D$5:$J$5,0,AX$8+1)-INDEX($D$5:$J$5,0,AX$8))+AW78)))</f>
        <v>144.75754214416867</v>
      </c>
      <c r="AY78" s="5" cm="1">
        <f t="array" ref="AY78">IF(AY$8=-1,AZ78,IF(AY$8=99,AX78,IF(AY$8=0,INDEX($E78:$K78,0,AY$6),(INDEX($E78:$K78,0,AY$8+1)-INDEX($E78:$K78,0,AY$8))/(INDEX($D$5:$J$5,0,AY$8+1)-INDEX($D$5:$J$5,0,AY$8))+AX78)))</f>
        <v>144.75754214416867</v>
      </c>
      <c r="AZ78" s="5" cm="1">
        <f t="array" ref="AZ78">IF(AZ$8=-1,BA78,IF(AZ$8=99,AY78,IF(AZ$8=0,INDEX($E78:$K78,0,AZ$6),(INDEX($E78:$K78,0,AZ$8+1)-INDEX($E78:$K78,0,AZ$8))/(INDEX($D$5:$J$5,0,AZ$8+1)-INDEX($D$5:$J$5,0,AZ$8))+AY78)))</f>
        <v>144.75754214416867</v>
      </c>
      <c r="BA78" s="5" cm="1">
        <f t="array" ref="BA78">IF(BA$8=-1,BB78,IF(BA$8=99,AZ78,IF(BA$8=0,INDEX($E78:$K78,0,BA$6),(INDEX($E78:$K78,0,BA$8+1)-INDEX($E78:$K78,0,BA$8))/(INDEX($D$5:$J$5,0,BA$8+1)-INDEX($D$5:$J$5,0,BA$8))+AZ78)))</f>
        <v>144.75754214416867</v>
      </c>
      <c r="BB78" s="5" cm="1">
        <f t="array" ref="BB78">IF(BB$8=-1,BC78,IF(BB$8=99,BA78,IF(BB$8=0,INDEX($E78:$K78,0,BB$6),(INDEX($E78:$K78,0,BB$8+1)-INDEX($E78:$K78,0,BB$8))/(INDEX($D$5:$J$5,0,BB$8+1)-INDEX($D$5:$J$5,0,BB$8))+BA78)))</f>
        <v>144.75754214416867</v>
      </c>
      <c r="BC78" s="5" cm="1">
        <f t="array" ref="BC78">IF(BC$8=-1,BD78,IF(BC$8=99,BB78,IF(BC$8=0,INDEX($E78:$K78,0,BC$6),(INDEX($E78:$K78,0,BC$8+1)-INDEX($E78:$K78,0,BC$8))/(INDEX($D$5:$J$5,0,BC$8+1)-INDEX($D$5:$J$5,0,BC$8))+BB78)))</f>
        <v>144.75754214416867</v>
      </c>
      <c r="BD78" s="5" cm="1">
        <f t="array" ref="BD78">IF(BD$8=-1,BE78,IF(BD$8=99,BC78,IF(BD$8=0,INDEX($E78:$K78,0,BD$6),(INDEX($E78:$K78,0,BD$8+1)-INDEX($E78:$K78,0,BD$8))/(INDEX($D$5:$J$5,0,BD$8+1)-INDEX($D$5:$J$5,0,BD$8))+BC78)))</f>
        <v>144.75754214416867</v>
      </c>
      <c r="BE78" s="5" cm="1">
        <f t="array" ref="BE78">IF(BE$8=-1,BF78,IF(BE$8=99,BD78,IF(BE$8=0,INDEX($E78:$K78,0,BE$6),(INDEX($E78:$K78,0,BE$8+1)-INDEX($E78:$K78,0,BE$8))/(INDEX($D$5:$J$5,0,BE$8+1)-INDEX($D$5:$J$5,0,BE$8))+BD78)))</f>
        <v>144.75754214416867</v>
      </c>
      <c r="BF78" s="5" cm="1">
        <f t="array" ref="BF78">IF(BF$8=-1,BG78,IF(BF$8=99,BE78,IF(BF$8=0,INDEX($E78:$K78,0,BF$6),(INDEX($E78:$K78,0,BF$8+1)-INDEX($E78:$K78,0,BF$8))/(INDEX($D$5:$J$5,0,BF$8+1)-INDEX($D$5:$J$5,0,BF$8))+BE78)))</f>
        <v>144.75754214416867</v>
      </c>
      <c r="BG78" s="5" cm="1">
        <f t="array" ref="BG78">IF(BG$8=-1,BH78,IF(BG$8=99,BF78,IF(BG$8=0,INDEX($E78:$K78,0,BG$6),(INDEX($E78:$K78,0,BG$8+1)-INDEX($E78:$K78,0,BG$8))/(INDEX($D$5:$J$5,0,BG$8+1)-INDEX($D$5:$J$5,0,BG$8))+BF78)))</f>
        <v>144.75754214416867</v>
      </c>
      <c r="BH78" s="5" cm="1">
        <f t="array" ref="BH78">IF(BH$8=-1,BI78,IF(BH$8=99,BG78,IF(BH$8=0,INDEX($E78:$K78,0,BH$6),(INDEX($E78:$K78,0,BH$8+1)-INDEX($E78:$K78,0,BH$8))/(INDEX($D$5:$J$5,0,BH$8+1)-INDEX($D$5:$J$5,0,BH$8))+BG78)))</f>
        <v>144.75754214416867</v>
      </c>
      <c r="BI78" s="5" cm="1">
        <f t="array" ref="BI78">IF(BI$8=-1,BJ78,IF(BI$8=99,BH78,IF(BI$8=0,INDEX($E78:$K78,0,BI$6),(INDEX($E78:$K78,0,BI$8+1)-INDEX($E78:$K78,0,BI$8))/(INDEX($D$5:$J$5,0,BI$8+1)-INDEX($D$5:$J$5,0,BI$8))+BH78)))</f>
        <v>144.75754214416867</v>
      </c>
      <c r="BJ78" s="5" cm="1">
        <f t="array" ref="BJ78">IF(BJ$8=-1,BK78,IF(BJ$8=99,BI78,IF(BJ$8=0,INDEX($E78:$K78,0,BJ$6),(INDEX($E78:$K78,0,BJ$8+1)-INDEX($E78:$K78,0,BJ$8))/(INDEX($D$5:$J$5,0,BJ$8+1)-INDEX($D$5:$J$5,0,BJ$8))+BI78)))</f>
        <v>144.75754214416867</v>
      </c>
      <c r="BK78" s="5" cm="1">
        <f t="array" ref="BK78">IF(BK$8=-1,BL78,IF(BK$8=99,BJ78,IF(BK$8=0,INDEX($E78:$K78,0,BK$6),(INDEX($E78:$K78,0,BK$8+1)-INDEX($E78:$K78,0,BK$8))/(INDEX($D$5:$J$5,0,BK$8+1)-INDEX($D$5:$J$5,0,BK$8))+BJ78)))</f>
        <v>144.75754214416867</v>
      </c>
      <c r="BL78" s="5" cm="1">
        <f t="array" ref="BL78">IF(BL$8=-1,BM78,IF(BL$8=99,BK78,IF(BL$8=0,INDEX($E78:$K78,0,BL$6),(INDEX($E78:$K78,0,BL$8+1)-INDEX($E78:$K78,0,BL$8))/(INDEX($D$5:$J$5,0,BL$8+1)-INDEX($D$5:$J$5,0,BL$8))+BK78)))</f>
        <v>144.75754214416867</v>
      </c>
      <c r="BM78" s="5" cm="1">
        <f t="array" ref="BM78">IF(BM$8=-1,BN78,IF(BM$8=99,BL78,IF(BM$8=0,INDEX($E78:$K78,0,BM$6),(INDEX($E78:$K78,0,BM$8+1)-INDEX($E78:$K78,0,BM$8))/(INDEX($D$5:$J$5,0,BM$8+1)-INDEX($D$5:$J$5,0,BM$8))+BL78)))</f>
        <v>144.75754214416867</v>
      </c>
      <c r="BN78" s="5" cm="1">
        <f t="array" ref="BN78">IF(BN$8=-1,BO78,IF(BN$8=99,BM78,IF(BN$8=0,INDEX($E78:$K78,0,BN$6),(INDEX($E78:$K78,0,BN$8+1)-INDEX($E78:$K78,0,BN$8))/(INDEX($D$5:$J$5,0,BN$8+1)-INDEX($D$5:$J$5,0,BN$8))+BM78)))</f>
        <v>144.75754214416867</v>
      </c>
      <c r="BO78" s="5" cm="1">
        <f t="array" ref="BO78">IF(BO$8=-1,BP78,IF(BO$8=99,BN78,IF(BO$8=0,INDEX($E78:$K78,0,BO$6),(INDEX($E78:$K78,0,BO$8+1)-INDEX($E78:$K78,0,BO$8))/(INDEX($D$5:$J$5,0,BO$8+1)-INDEX($D$5:$J$5,0,BO$8))+BN78)))</f>
        <v>144.75754214416867</v>
      </c>
      <c r="BP78" s="5" cm="1">
        <f t="array" ref="BP78">IF(BP$8=-1,BQ78,IF(BP$8=99,BO78,IF(BP$8=0,INDEX($E78:$K78,0,BP$6),(INDEX($E78:$K78,0,BP$8+1)-INDEX($E78:$K78,0,BP$8))/(INDEX($D$5:$J$5,0,BP$8+1)-INDEX($D$5:$J$5,0,BP$8))+BO78)))</f>
        <v>144.75754214416867</v>
      </c>
      <c r="BQ78" s="5" cm="1">
        <f t="array" ref="BQ78">IF(BQ$8=-1,BR78,IF(BQ$8=99,BP78,IF(BQ$8=0,INDEX($E78:$K78,0,BQ$6),(INDEX($E78:$K78,0,BQ$8+1)-INDEX($E78:$K78,0,BQ$8))/(INDEX($D$5:$J$5,0,BQ$8+1)-INDEX($D$5:$J$5,0,BQ$8))+BP78)))</f>
        <v>144.75754214416867</v>
      </c>
      <c r="BR78" s="5" cm="1">
        <f t="array" ref="BR78">IF(BR$8=-1,BS78,IF(BR$8=99,BQ78,IF(BR$8=0,INDEX($E78:$K78,0,BR$6),(INDEX($E78:$K78,0,BR$8+1)-INDEX($E78:$K78,0,BR$8))/(INDEX($D$5:$J$5,0,BR$8+1)-INDEX($D$5:$J$5,0,BR$8))+BQ78)))</f>
        <v>144.75754214416867</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23.101681819368256</v>
      </c>
      <c r="G82" s="87">
        <f t="shared" si="144"/>
        <v>23.101681819368256</v>
      </c>
      <c r="H82" s="87">
        <f t="shared" ref="H82:H89" si="149">IF($N$57=-1,G82,((F82-E82)*2/5+E82)*(1+$H$69))</f>
        <v>23.101681819368256</v>
      </c>
      <c r="I82" s="131">
        <f t="shared" si="145"/>
        <v>23.101681819368256</v>
      </c>
      <c r="J82" s="131">
        <f t="shared" si="146"/>
        <v>23.101681819368256</v>
      </c>
      <c r="K82" s="131">
        <f t="shared" si="147"/>
        <v>23.101681819368256</v>
      </c>
      <c r="L82" s="5" cm="1">
        <f t="array" ref="L82">IF(L$8=-1,M82,IF(L$8=99,I82,IF(L$8=0,INDEX($E82:$I82,0,L$6),(INDEX($E82:$I82,0,L$8+1)-INDEX($E82:$I82,0,L$8))/(INDEX($D$5:$H$5,0,L$8+1)-INDEX($D$5:$H$5,0,L$8))+I82)))</f>
        <v>59.117764859369188</v>
      </c>
      <c r="M82" s="5" cm="1">
        <f t="array" ref="M82">IF(M$8=-1,N82,IF(M$8=99,L82,IF(M$8=0,INDEX($E82:$I82,0,M$6),(INDEX($E82:$I82,0,M$8+1)-INDEX($E82:$I82,0,M$8))/(INDEX($D$5:$H$5,0,M$8+1)-INDEX($D$5:$H$5,0,M$8))+L82)))</f>
        <v>51.914548251368998</v>
      </c>
      <c r="N82" s="5" cm="1">
        <f t="array" ref="N82">IF(N$8=-1,O82,IF(N$8=99,M82,IF(N$8=0,INDEX($E82:$I82,0,N$6),(INDEX($E82:$I82,0,N$8+1)-INDEX($E82:$I82,0,N$8))/(INDEX($D$5:$H$5,0,N$8+1)-INDEX($D$5:$H$5,0,N$8))+M82)))</f>
        <v>44.711331643368808</v>
      </c>
      <c r="O82" s="5" cm="1">
        <f t="array" ref="O82">IF(O$8=-1,P82,IF(O$8=99,N82,IF(O$8=0,INDEX($E82:$I82,0,O$6),(INDEX($E82:$I82,0,O$8+1)-INDEX($E82:$I82,0,O$8))/(INDEX($D$5:$H$5,0,O$8+1)-INDEX($D$5:$H$5,0,O$8))+N82)))</f>
        <v>37.508115035368618</v>
      </c>
      <c r="P82" s="5" cm="1">
        <f t="array" ref="P82">IF(P$8=-1,Q82,IF(P$8=99,O82,IF(P$8=0,INDEX($E82:$I82,0,P$6),(INDEX($E82:$I82,0,P$8+1)-INDEX($E82:$I82,0,P$8))/(INDEX($D$5:$H$5,0,P$8+1)-INDEX($D$5:$H$5,0,P$8))+O82)))</f>
        <v>30.304898427368432</v>
      </c>
      <c r="Q82" s="5" cm="1">
        <f t="array" ref="Q82">IF(Q$8=-1,R82,IF(Q$8=99,P82,IF(Q$8=0,INDEX($E82:$I82,0,Q$6),(INDEX($E82:$I82,0,Q$8+1)-INDEX($E82:$I82,0,Q$8))/(INDEX($D$5:$H$5,0,Q$8+1)-INDEX($D$5:$H$5,0,Q$8))+P82)))</f>
        <v>23.101681819368256</v>
      </c>
      <c r="R82" s="5" cm="1">
        <f t="array" ref="R82">IF(R$8=-1,S82,IF(R$8=99,Q82,IF(R$8=0,INDEX($E82:$I82,0,R$6),(INDEX($E82:$I82,0,R$8+1)-INDEX($E82:$I82,0,R$8))/(INDEX($D$5:$H$5,0,R$8+1)-INDEX($D$5:$H$5,0,R$8))+Q82)))</f>
        <v>23.101681819368256</v>
      </c>
      <c r="S82" s="5" cm="1">
        <f t="array" ref="S82">IF(S$8=-1,T82,IF(S$8=99,R82,IF(S$8=0,INDEX($E82:$I82,0,S$6),(INDEX($E82:$I82,0,S$8+1)-INDEX($E82:$I82,0,S$8))/(INDEX($D$5:$H$5,0,S$8+1)-INDEX($D$5:$H$5,0,S$8))+R82)))</f>
        <v>23.101681819368256</v>
      </c>
      <c r="T82" s="5" cm="1">
        <f t="array" ref="T82">IF(T$8=-1,U82,IF(T$8=99,S82,IF(T$8=0,INDEX($E82:$I82,0,T$6),(INDEX($E82:$I82,0,T$8+1)-INDEX($E82:$I82,0,T$8))/(INDEX($D$5:$H$5,0,T$8+1)-INDEX($D$5:$H$5,0,T$8))+S82)))</f>
        <v>23.101681819368256</v>
      </c>
      <c r="U82" s="5" cm="1">
        <f t="array" ref="U82">IF(U$8=-1,V82,IF(U$8=99,T82,IF(U$8=0,INDEX($E82:$I82,0,U$6),(INDEX($E82:$I82,0,U$8+1)-INDEX($E82:$I82,0,U$8))/(INDEX($D$5:$H$5,0,U$8+1)-INDEX($D$5:$H$5,0,U$8))+T82)))</f>
        <v>23.101681819368256</v>
      </c>
      <c r="V82" s="5" cm="1">
        <f t="array" ref="V82">IF(V$8=-1,W82,IF(V$8=99,U82,IF(V$8=0,INDEX($E82:$I82,0,V$6),(INDEX($E82:$I82,0,V$8+1)-INDEX($E82:$I82,0,V$8))/(INDEX($D$5:$H$5,0,V$8+1)-INDEX($D$5:$H$5,0,V$8))+U82)))</f>
        <v>23.101681819368256</v>
      </c>
      <c r="W82" s="5" cm="1">
        <f t="array" ref="W82">IF(W$8=-1,X82,IF(W$8=99,V82,IF(W$8=0,INDEX($E82:$I82,0,W$6),(INDEX($E82:$I82,0,W$8+1)-INDEX($E82:$I82,0,W$8))/(INDEX($D$5:$H$5,0,W$8+1)-INDEX($D$5:$H$5,0,W$8))+V82)))</f>
        <v>23.101681819368256</v>
      </c>
      <c r="X82" s="5" cm="1">
        <f t="array" ref="X82">IF(X$8=-1,Y82,IF(X$8=99,W82,IF(X$8=0,INDEX($E82:$I82,0,X$6),(INDEX($E82:$I82,0,X$8+1)-INDEX($E82:$I82,0,X$8))/(INDEX($D$5:$H$5,0,X$8+1)-INDEX($D$5:$H$5,0,X$8))+W82)))</f>
        <v>23.101681819368256</v>
      </c>
      <c r="Y82" s="5" cm="1">
        <f t="array" ref="Y82">IF(Y$8=-1,Z82,IF(Y$8=99,X82,IF(Y$8=0,INDEX($E82:$I82,0,Y$6),(INDEX($E82:$I82,0,Y$8+1)-INDEX($E82:$I82,0,Y$8))/(INDEX($D$5:$H$5,0,Y$8+1)-INDEX($D$5:$H$5,0,Y$8))+X82)))</f>
        <v>23.101681819368256</v>
      </c>
      <c r="Z82" s="5" cm="1">
        <f t="array" ref="Z82">IF(Z$8=-1,AA82,IF(Z$8=99,Y82,IF(Z$8=0,INDEX($E82:$I82,0,Z$6),(INDEX($E82:$I82,0,Z$8+1)-INDEX($E82:$I82,0,Z$8))/(INDEX($D$5:$H$5,0,Z$8+1)-INDEX($D$5:$H$5,0,Z$8))+Y82)))</f>
        <v>23.101681819368256</v>
      </c>
      <c r="AA82" s="5" cm="1">
        <f t="array" ref="AA82">IF(AA$8=-1,AB82,IF(AA$8=99,Z82,IF(AA$8=0,INDEX($E82:$I82,0,AA$6),(INDEX($E82:$I82,0,AA$8+1)-INDEX($E82:$I82,0,AA$8))/(INDEX($D$5:$H$5,0,AA$8+1)-INDEX($D$5:$H$5,0,AA$8))+Z82)))</f>
        <v>23.101681819368256</v>
      </c>
      <c r="AB82" s="5" cm="1">
        <f t="array" ref="AB82">IF(AB$8=-1,AC82,IF(AB$8=99,AA82,IF(AB$8=0,INDEX($E82:$I82,0,AB$6),(INDEX($E82:$I82,0,AB$8+1)-INDEX($E82:$I82,0,AB$8))/(INDEX($D$5:$H$5,0,AB$8+1)-INDEX($D$5:$H$5,0,AB$8))+AA82)))</f>
        <v>23.101681819368256</v>
      </c>
      <c r="AC82" s="5" cm="1">
        <f t="array" ref="AC82">IF(AC$8=-1,AD82,IF(AC$8=99,AB82,IF(AC$8=0,INDEX($E82:$I82,0,AC$6),(INDEX($E82:$I82,0,AC$8+1)-INDEX($E82:$I82,0,AC$8))/(INDEX($D$5:$H$5,0,AC$8+1)-INDEX($D$5:$H$5,0,AC$8))+AB82)))</f>
        <v>23.101681819368256</v>
      </c>
      <c r="AD82" s="5" cm="1">
        <f t="array" ref="AD82">IF(AD$8=-1,AE82,IF(AD$8=99,AC82,IF(AD$8=0,INDEX($E82:$I82,0,AD$6),(INDEX($E82:$I82,0,AD$8+1)-INDEX($E82:$I82,0,AD$8))/(INDEX($D$5:$H$5,0,AD$8+1)-INDEX($D$5:$H$5,0,AD$8))+AC82)))</f>
        <v>23.101681819368256</v>
      </c>
      <c r="AE82" s="5" cm="1">
        <f t="array" ref="AE82">IF(AE$8=-1,AF82,IF(AE$8=99,AD82,IF(AE$8=0,INDEX($E82:$I82,0,AE$6),(INDEX($E82:$I82,0,AE$8+1)-INDEX($E82:$I82,0,AE$8))/(INDEX($D$5:$H$5,0,AE$8+1)-INDEX($D$5:$H$5,0,AE$8))+AD82)))</f>
        <v>23.101681819368256</v>
      </c>
      <c r="AF82" s="5" cm="1">
        <f t="array" ref="AF82">IF(AF$8=-1,AG82,IF(AF$8=99,AE82,IF(AF$8=0,INDEX($E82:$I82,0,AF$6),(INDEX($E82:$I82,0,AF$8+1)-INDEX($E82:$I82,0,AF$8))/(INDEX($D$5:$H$5,0,AF$8+1)-INDEX($D$5:$H$5,0,AF$8))+AE82)))</f>
        <v>23.101681819368256</v>
      </c>
      <c r="AG82" s="5" cm="1">
        <f t="array" ref="AG82">IF(AG$8=-1,AH82,IF(AG$8=99,AF82,IF(AG$8=0,INDEX($E82:$I82,0,AG$6),(INDEX($E82:$I82,0,AG$8+1)-INDEX($E82:$I82,0,AG$8))/(INDEX($D$5:$H$5,0,AG$8+1)-INDEX($D$5:$H$5,0,AG$8))+AF82)))</f>
        <v>23.101681819368256</v>
      </c>
      <c r="AH82" s="5" cm="1">
        <f t="array" ref="AH82">IF(AH$8=-1,AI82,IF(AH$8=99,AG82,IF(AH$8=0,INDEX($E82:$I82,0,AH$6),(INDEX($E82:$I82,0,AH$8+1)-INDEX($E82:$I82,0,AH$8))/(INDEX($D$5:$H$5,0,AH$8+1)-INDEX($D$5:$H$5,0,AH$8))+AG82)))</f>
        <v>23.101681819368256</v>
      </c>
      <c r="AI82" s="5" cm="1">
        <f t="array" ref="AI82">IF(AI$8=-1,AJ82,IF(AI$8=99,AH82,IF(AI$8=0,INDEX($E82:$I82,0,AI$6),(INDEX($E82:$I82,0,AI$8+1)-INDEX($E82:$I82,0,AI$8))/(INDEX($D$5:$H$5,0,AI$8+1)-INDEX($D$5:$H$5,0,AI$8))+AH82)))</f>
        <v>23.101681819368256</v>
      </c>
      <c r="AJ82" s="5" cm="1">
        <f t="array" ref="AJ82">IF(AJ$8=-1,AK82,IF(AJ$8=99,AI82,IF(AJ$8=0,INDEX($E82:$I82,0,AJ$6),(INDEX($E82:$I82,0,AJ$8+1)-INDEX($E82:$I82,0,AJ$8))/(INDEX($D$5:$H$5,0,AJ$8+1)-INDEX($D$5:$H$5,0,AJ$8))+AI82)))</f>
        <v>23.101681819368256</v>
      </c>
      <c r="AK82" s="5" cm="1">
        <f t="array" ref="AK82">IF(AK$8=-1,AL82,IF(AK$8=99,AJ82,IF(AK$8=0,INDEX($E82:$I82,0,AK$6),(INDEX($E82:$I82,0,AK$8+1)-INDEX($E82:$I82,0,AK$8))/(INDEX($D$5:$H$5,0,AK$8+1)-INDEX($D$5:$H$5,0,AK$8))+AJ82)))</f>
        <v>23.101681819368256</v>
      </c>
      <c r="AL82" s="5" cm="1">
        <f t="array" ref="AL82">IF(AL$8=-1,AM82,IF(AL$8=99,AK82,IF(AL$8=0,INDEX($E82:$I82,0,AL$6),(INDEX($E82:$I82,0,AL$8+1)-INDEX($E82:$I82,0,AL$8))/(INDEX($D$5:$H$5,0,AL$8+1)-INDEX($D$5:$H$5,0,AL$8))+AK82)))</f>
        <v>23.101681819368256</v>
      </c>
      <c r="AM82" s="5" cm="1">
        <f t="array" ref="AM82">IF(AM$8=-1,AN82,IF(AM$8=99,AL82,IF(AM$8=0,INDEX($E82:$I82,0,AM$6),(INDEX($E82:$I82,0,AM$8+1)-INDEX($E82:$I82,0,AM$8))/(INDEX($D$5:$H$5,0,AM$8+1)-INDEX($D$5:$H$5,0,AM$8))+AL82)))</f>
        <v>23.101681819368256</v>
      </c>
      <c r="AN82" s="5" cm="1">
        <f t="array" ref="AN82">IF(AN$8=-1,AO82,IF(AN$8=99,AM82,IF(AN$8=0,INDEX($E82:$I82,0,AN$6),(INDEX($E82:$I82,0,AN$8+1)-INDEX($E82:$I82,0,AN$8))/(INDEX($D$5:$H$5,0,AN$8+1)-INDEX($D$5:$H$5,0,AN$8))+AM82)))</f>
        <v>23.101681819368256</v>
      </c>
      <c r="AO82" s="5" cm="1">
        <f t="array" ref="AO82">IF(AO$8=-1,AP82,IF(AO$8=99,AN82,IF(AO$8=0,INDEX($E82:$K82,0,AO$6),(INDEX($E82:$K82,0,AO$8+1)-INDEX($E82:$K82,0,AO$8))/(INDEX($D$5:$J$5,0,AO$8+1)-INDEX($D$5:$J$5,0,AO$8))+AN82)))</f>
        <v>23.101681819368256</v>
      </c>
      <c r="AP82" s="5" cm="1">
        <f t="array" ref="AP82">IF(AP$8=-1,AQ82,IF(AP$8=99,AO82,IF(AP$8=0,INDEX($E82:$K82,0,AP$6),(INDEX($E82:$K82,0,AP$8+1)-INDEX($E82:$K82,0,AP$8))/(INDEX($D$5:$J$5,0,AP$8+1)-INDEX($D$5:$J$5,0,AP$8))+AO82)))</f>
        <v>23.101681819368256</v>
      </c>
      <c r="AQ82" s="5" cm="1">
        <f t="array" ref="AQ82">IF(AQ$8=-1,AR82,IF(AQ$8=99,AP82,IF(AQ$8=0,INDEX($E82:$K82,0,AQ$6),(INDEX($E82:$K82,0,AQ$8+1)-INDEX($E82:$K82,0,AQ$8))/(INDEX($D$5:$J$5,0,AQ$8+1)-INDEX($D$5:$J$5,0,AQ$8))+AP82)))</f>
        <v>23.101681819368256</v>
      </c>
      <c r="AR82" s="5" cm="1">
        <f t="array" ref="AR82">IF(AR$8=-1,AS82,IF(AR$8=99,AQ82,IF(AR$8=0,INDEX($E82:$K82,0,AR$6),(INDEX($E82:$K82,0,AR$8+1)-INDEX($E82:$K82,0,AR$8))/(INDEX($D$5:$J$5,0,AR$8+1)-INDEX($D$5:$J$5,0,AR$8))+AQ82)))</f>
        <v>23.101681819368256</v>
      </c>
      <c r="AS82" s="5" cm="1">
        <f t="array" ref="AS82">IF(AS$8=-1,AT82,IF(AS$8=99,AR82,IF(AS$8=0,INDEX($E82:$K82,0,AS$6),(INDEX($E82:$K82,0,AS$8+1)-INDEX($E82:$K82,0,AS$8))/(INDEX($D$5:$J$5,0,AS$8+1)-INDEX($D$5:$J$5,0,AS$8))+AR82)))</f>
        <v>23.101681819368256</v>
      </c>
      <c r="AT82" s="5" cm="1">
        <f t="array" ref="AT82">IF(AT$8=-1,AU82,IF(AT$8=99,AS82,IF(AT$8=0,INDEX($E82:$K82,0,AT$6),(INDEX($E82:$K82,0,AT$8+1)-INDEX($E82:$K82,0,AT$8))/(INDEX($D$5:$J$5,0,AT$8+1)-INDEX($D$5:$J$5,0,AT$8))+AS82)))</f>
        <v>23.101681819368256</v>
      </c>
      <c r="AU82" s="5" cm="1">
        <f t="array" ref="AU82">IF(AU$8=-1,AV82,IF(AU$8=99,AT82,IF(AU$8=0,INDEX($E82:$K82,0,AU$6),(INDEX($E82:$K82,0,AU$8+1)-INDEX($E82:$K82,0,AU$8))/(INDEX($D$5:$J$5,0,AU$8+1)-INDEX($D$5:$J$5,0,AU$8))+AT82)))</f>
        <v>23.101681819368256</v>
      </c>
      <c r="AV82" s="5" cm="1">
        <f t="array" ref="AV82">IF(AV$8=-1,AW82,IF(AV$8=99,AU82,IF(AV$8=0,INDEX($E82:$K82,0,AV$6),(INDEX($E82:$K82,0,AV$8+1)-INDEX($E82:$K82,0,AV$8))/(INDEX($D$5:$J$5,0,AV$8+1)-INDEX($D$5:$J$5,0,AV$8))+AU82)))</f>
        <v>23.101681819368256</v>
      </c>
      <c r="AW82" s="5" cm="1">
        <f t="array" ref="AW82">IF(AW$8=-1,AX82,IF(AW$8=99,AV82,IF(AW$8=0,INDEX($E82:$K82,0,AW$6),(INDEX($E82:$K82,0,AW$8+1)-INDEX($E82:$K82,0,AW$8))/(INDEX($D$5:$J$5,0,AW$8+1)-INDEX($D$5:$J$5,0,AW$8))+AV82)))</f>
        <v>23.101681819368256</v>
      </c>
      <c r="AX82" s="5" cm="1">
        <f t="array" ref="AX82">IF(AX$8=-1,AY82,IF(AX$8=99,AW82,IF(AX$8=0,INDEX($E82:$K82,0,AX$6),(INDEX($E82:$K82,0,AX$8+1)-INDEX($E82:$K82,0,AX$8))/(INDEX($D$5:$J$5,0,AX$8+1)-INDEX($D$5:$J$5,0,AX$8))+AW82)))</f>
        <v>23.101681819368256</v>
      </c>
      <c r="AY82" s="5" cm="1">
        <f t="array" ref="AY82">IF(AY$8=-1,AZ82,IF(AY$8=99,AX82,IF(AY$8=0,INDEX($E82:$K82,0,AY$6),(INDEX($E82:$K82,0,AY$8+1)-INDEX($E82:$K82,0,AY$8))/(INDEX($D$5:$J$5,0,AY$8+1)-INDEX($D$5:$J$5,0,AY$8))+AX82)))</f>
        <v>23.101681819368256</v>
      </c>
      <c r="AZ82" s="5" cm="1">
        <f t="array" ref="AZ82">IF(AZ$8=-1,BA82,IF(AZ$8=99,AY82,IF(AZ$8=0,INDEX($E82:$K82,0,AZ$6),(INDEX($E82:$K82,0,AZ$8+1)-INDEX($E82:$K82,0,AZ$8))/(INDEX($D$5:$J$5,0,AZ$8+1)-INDEX($D$5:$J$5,0,AZ$8))+AY82)))</f>
        <v>23.101681819368256</v>
      </c>
      <c r="BA82" s="5" cm="1">
        <f t="array" ref="BA82">IF(BA$8=-1,BB82,IF(BA$8=99,AZ82,IF(BA$8=0,INDEX($E82:$K82,0,BA$6),(INDEX($E82:$K82,0,BA$8+1)-INDEX($E82:$K82,0,BA$8))/(INDEX($D$5:$J$5,0,BA$8+1)-INDEX($D$5:$J$5,0,BA$8))+AZ82)))</f>
        <v>23.101681819368256</v>
      </c>
      <c r="BB82" s="5" cm="1">
        <f t="array" ref="BB82">IF(BB$8=-1,BC82,IF(BB$8=99,BA82,IF(BB$8=0,INDEX($E82:$K82,0,BB$6),(INDEX($E82:$K82,0,BB$8+1)-INDEX($E82:$K82,0,BB$8))/(INDEX($D$5:$J$5,0,BB$8+1)-INDEX($D$5:$J$5,0,BB$8))+BA82)))</f>
        <v>23.101681819368256</v>
      </c>
      <c r="BC82" s="5" cm="1">
        <f t="array" ref="BC82">IF(BC$8=-1,BD82,IF(BC$8=99,BB82,IF(BC$8=0,INDEX($E82:$K82,0,BC$6),(INDEX($E82:$K82,0,BC$8+1)-INDEX($E82:$K82,0,BC$8))/(INDEX($D$5:$J$5,0,BC$8+1)-INDEX($D$5:$J$5,0,BC$8))+BB82)))</f>
        <v>23.101681819368256</v>
      </c>
      <c r="BD82" s="5" cm="1">
        <f t="array" ref="BD82">IF(BD$8=-1,BE82,IF(BD$8=99,BC82,IF(BD$8=0,INDEX($E82:$K82,0,BD$6),(INDEX($E82:$K82,0,BD$8+1)-INDEX($E82:$K82,0,BD$8))/(INDEX($D$5:$J$5,0,BD$8+1)-INDEX($D$5:$J$5,0,BD$8))+BC82)))</f>
        <v>23.101681819368256</v>
      </c>
      <c r="BE82" s="5" cm="1">
        <f t="array" ref="BE82">IF(BE$8=-1,BF82,IF(BE$8=99,BD82,IF(BE$8=0,INDEX($E82:$K82,0,BE$6),(INDEX($E82:$K82,0,BE$8+1)-INDEX($E82:$K82,0,BE$8))/(INDEX($D$5:$J$5,0,BE$8+1)-INDEX($D$5:$J$5,0,BE$8))+BD82)))</f>
        <v>23.101681819368256</v>
      </c>
      <c r="BF82" s="5" cm="1">
        <f t="array" ref="BF82">IF(BF$8=-1,BG82,IF(BF$8=99,BE82,IF(BF$8=0,INDEX($E82:$K82,0,BF$6),(INDEX($E82:$K82,0,BF$8+1)-INDEX($E82:$K82,0,BF$8))/(INDEX($D$5:$J$5,0,BF$8+1)-INDEX($D$5:$J$5,0,BF$8))+BE82)))</f>
        <v>23.101681819368256</v>
      </c>
      <c r="BG82" s="5" cm="1">
        <f t="array" ref="BG82">IF(BG$8=-1,BH82,IF(BG$8=99,BF82,IF(BG$8=0,INDEX($E82:$K82,0,BG$6),(INDEX($E82:$K82,0,BG$8+1)-INDEX($E82:$K82,0,BG$8))/(INDEX($D$5:$J$5,0,BG$8+1)-INDEX($D$5:$J$5,0,BG$8))+BF82)))</f>
        <v>23.101681819368256</v>
      </c>
      <c r="BH82" s="5" cm="1">
        <f t="array" ref="BH82">IF(BH$8=-1,BI82,IF(BH$8=99,BG82,IF(BH$8=0,INDEX($E82:$K82,0,BH$6),(INDEX($E82:$K82,0,BH$8+1)-INDEX($E82:$K82,0,BH$8))/(INDEX($D$5:$J$5,0,BH$8+1)-INDEX($D$5:$J$5,0,BH$8))+BG82)))</f>
        <v>23.101681819368256</v>
      </c>
      <c r="BI82" s="5" cm="1">
        <f t="array" ref="BI82">IF(BI$8=-1,BJ82,IF(BI$8=99,BH82,IF(BI$8=0,INDEX($E82:$K82,0,BI$6),(INDEX($E82:$K82,0,BI$8+1)-INDEX($E82:$K82,0,BI$8))/(INDEX($D$5:$J$5,0,BI$8+1)-INDEX($D$5:$J$5,0,BI$8))+BH82)))</f>
        <v>23.101681819368256</v>
      </c>
      <c r="BJ82" s="5" cm="1">
        <f t="array" ref="BJ82">IF(BJ$8=-1,BK82,IF(BJ$8=99,BI82,IF(BJ$8=0,INDEX($E82:$K82,0,BJ$6),(INDEX($E82:$K82,0,BJ$8+1)-INDEX($E82:$K82,0,BJ$8))/(INDEX($D$5:$J$5,0,BJ$8+1)-INDEX($D$5:$J$5,0,BJ$8))+BI82)))</f>
        <v>23.101681819368256</v>
      </c>
      <c r="BK82" s="5" cm="1">
        <f t="array" ref="BK82">IF(BK$8=-1,BL82,IF(BK$8=99,BJ82,IF(BK$8=0,INDEX($E82:$K82,0,BK$6),(INDEX($E82:$K82,0,BK$8+1)-INDEX($E82:$K82,0,BK$8))/(INDEX($D$5:$J$5,0,BK$8+1)-INDEX($D$5:$J$5,0,BK$8))+BJ82)))</f>
        <v>23.101681819368256</v>
      </c>
      <c r="BL82" s="5" cm="1">
        <f t="array" ref="BL82">IF(BL$8=-1,BM82,IF(BL$8=99,BK82,IF(BL$8=0,INDEX($E82:$K82,0,BL$6),(INDEX($E82:$K82,0,BL$8+1)-INDEX($E82:$K82,0,BL$8))/(INDEX($D$5:$J$5,0,BL$8+1)-INDEX($D$5:$J$5,0,BL$8))+BK82)))</f>
        <v>23.101681819368256</v>
      </c>
      <c r="BM82" s="5" cm="1">
        <f t="array" ref="BM82">IF(BM$8=-1,BN82,IF(BM$8=99,BL82,IF(BM$8=0,INDEX($E82:$K82,0,BM$6),(INDEX($E82:$K82,0,BM$8+1)-INDEX($E82:$K82,0,BM$8))/(INDEX($D$5:$J$5,0,BM$8+1)-INDEX($D$5:$J$5,0,BM$8))+BL82)))</f>
        <v>23.101681819368256</v>
      </c>
      <c r="BN82" s="5" cm="1">
        <f t="array" ref="BN82">IF(BN$8=-1,BO82,IF(BN$8=99,BM82,IF(BN$8=0,INDEX($E82:$K82,0,BN$6),(INDEX($E82:$K82,0,BN$8+1)-INDEX($E82:$K82,0,BN$8))/(INDEX($D$5:$J$5,0,BN$8+1)-INDEX($D$5:$J$5,0,BN$8))+BM82)))</f>
        <v>23.101681819368256</v>
      </c>
      <c r="BO82" s="5" cm="1">
        <f t="array" ref="BO82">IF(BO$8=-1,BP82,IF(BO$8=99,BN82,IF(BO$8=0,INDEX($E82:$K82,0,BO$6),(INDEX($E82:$K82,0,BO$8+1)-INDEX($E82:$K82,0,BO$8))/(INDEX($D$5:$J$5,0,BO$8+1)-INDEX($D$5:$J$5,0,BO$8))+BN82)))</f>
        <v>23.101681819368256</v>
      </c>
      <c r="BP82" s="5" cm="1">
        <f t="array" ref="BP82">IF(BP$8=-1,BQ82,IF(BP$8=99,BO82,IF(BP$8=0,INDEX($E82:$K82,0,BP$6),(INDEX($E82:$K82,0,BP$8+1)-INDEX($E82:$K82,0,BP$8))/(INDEX($D$5:$J$5,0,BP$8+1)-INDEX($D$5:$J$5,0,BP$8))+BO82)))</f>
        <v>23.101681819368256</v>
      </c>
      <c r="BQ82" s="5" cm="1">
        <f t="array" ref="BQ82">IF(BQ$8=-1,BR82,IF(BQ$8=99,BP82,IF(BQ$8=0,INDEX($E82:$K82,0,BQ$6),(INDEX($E82:$K82,0,BQ$8+1)-INDEX($E82:$K82,0,BQ$8))/(INDEX($D$5:$J$5,0,BQ$8+1)-INDEX($D$5:$J$5,0,BQ$8))+BP82)))</f>
        <v>23.101681819368256</v>
      </c>
      <c r="BR82" s="5" cm="1">
        <f t="array" ref="BR82">IF(BR$8=-1,BS82,IF(BR$8=99,BQ82,IF(BR$8=0,INDEX($E82:$K82,0,BR$6),(INDEX($E82:$K82,0,BR$8+1)-INDEX($E82:$K82,0,BR$8))/(INDEX($D$5:$J$5,0,BR$8+1)-INDEX($D$5:$J$5,0,BR$8))+BQ82)))</f>
        <v>23.101681819368256</v>
      </c>
    </row>
    <row r="83" spans="1:70">
      <c r="A83" t="s">
        <v>16</v>
      </c>
      <c r="B83" s="226" t="s">
        <v>238</v>
      </c>
      <c r="C83" s="70" t="str">
        <f t="shared" si="143"/>
        <v>Commercial - Cooking</v>
      </c>
      <c r="D83" s="70" t="s">
        <v>66</v>
      </c>
      <c r="E83" s="79">
        <f t="shared" si="148"/>
        <v>74.498085701673531</v>
      </c>
      <c r="F83" s="87">
        <f t="shared" si="148"/>
        <v>64.273899174721947</v>
      </c>
      <c r="G83" s="87">
        <f t="shared" si="144"/>
        <v>64.273899174721947</v>
      </c>
      <c r="H83" s="87">
        <f t="shared" si="149"/>
        <v>64.273899174721947</v>
      </c>
      <c r="I83" s="131">
        <f t="shared" si="145"/>
        <v>64.273899174721947</v>
      </c>
      <c r="J83" s="131">
        <f t="shared" si="146"/>
        <v>64.273899174721947</v>
      </c>
      <c r="K83" s="131">
        <f t="shared" si="147"/>
        <v>64.273899174721947</v>
      </c>
      <c r="L83" s="5" cm="1">
        <f t="array" ref="L83">IF(L$8=-1,M83,IF(L$8=99,I83,IF(L$8=0,INDEX($E83:$I83,0,L$6),(INDEX($E83:$I83,0,L$8+1)-INDEX($E83:$I83,0,L$8))/(INDEX($D$5:$H$5,0,L$8+1)-INDEX($D$5:$H$5,0,L$8))+I83)))</f>
        <v>74.498085701673531</v>
      </c>
      <c r="M83" s="5" cm="1">
        <f t="array" ref="M83">IF(M$8=-1,N83,IF(M$8=99,L83,IF(M$8=0,INDEX($E83:$I83,0,M$6),(INDEX($E83:$I83,0,M$8+1)-INDEX($E83:$I83,0,M$8))/(INDEX($D$5:$H$5,0,M$8+1)-INDEX($D$5:$H$5,0,M$8))+L83)))</f>
        <v>72.453248396283215</v>
      </c>
      <c r="N83" s="5" cm="1">
        <f t="array" ref="N83">IF(N$8=-1,O83,IF(N$8=99,M83,IF(N$8=0,INDEX($E83:$I83,0,N$6),(INDEX($E83:$I83,0,N$8+1)-INDEX($E83:$I83,0,N$8))/(INDEX($D$5:$H$5,0,N$8+1)-INDEX($D$5:$H$5,0,N$8))+M83)))</f>
        <v>70.408411090892898</v>
      </c>
      <c r="O83" s="5" cm="1">
        <f t="array" ref="O83">IF(O$8=-1,P83,IF(O$8=99,N83,IF(O$8=0,INDEX($E83:$I83,0,O$6),(INDEX($E83:$I83,0,O$8+1)-INDEX($E83:$I83,0,O$8))/(INDEX($D$5:$H$5,0,O$8+1)-INDEX($D$5:$H$5,0,O$8))+N83)))</f>
        <v>68.363573785502581</v>
      </c>
      <c r="P83" s="5" cm="1">
        <f t="array" ref="P83">IF(P$8=-1,Q83,IF(P$8=99,O83,IF(P$8=0,INDEX($E83:$I83,0,P$6),(INDEX($E83:$I83,0,P$8+1)-INDEX($E83:$I83,0,P$8))/(INDEX($D$5:$H$5,0,P$8+1)-INDEX($D$5:$H$5,0,P$8))+O83)))</f>
        <v>66.318736480112264</v>
      </c>
      <c r="Q83" s="5" cm="1">
        <f t="array" ref="Q83">IF(Q$8=-1,R83,IF(Q$8=99,P83,IF(Q$8=0,INDEX($E83:$I83,0,Q$6),(INDEX($E83:$I83,0,Q$8+1)-INDEX($E83:$I83,0,Q$8))/(INDEX($D$5:$H$5,0,Q$8+1)-INDEX($D$5:$H$5,0,Q$8))+P83)))</f>
        <v>64.273899174721947</v>
      </c>
      <c r="R83" s="5" cm="1">
        <f t="array" ref="R83">IF(R$8=-1,S83,IF(R$8=99,Q83,IF(R$8=0,INDEX($E83:$I83,0,R$6),(INDEX($E83:$I83,0,R$8+1)-INDEX($E83:$I83,0,R$8))/(INDEX($D$5:$H$5,0,R$8+1)-INDEX($D$5:$H$5,0,R$8))+Q83)))</f>
        <v>64.273899174721947</v>
      </c>
      <c r="S83" s="5" cm="1">
        <f t="array" ref="S83">IF(S$8=-1,T83,IF(S$8=99,R83,IF(S$8=0,INDEX($E83:$I83,0,S$6),(INDEX($E83:$I83,0,S$8+1)-INDEX($E83:$I83,0,S$8))/(INDEX($D$5:$H$5,0,S$8+1)-INDEX($D$5:$H$5,0,S$8))+R83)))</f>
        <v>64.273899174721947</v>
      </c>
      <c r="T83" s="5" cm="1">
        <f t="array" ref="T83">IF(T$8=-1,U83,IF(T$8=99,S83,IF(T$8=0,INDEX($E83:$I83,0,T$6),(INDEX($E83:$I83,0,T$8+1)-INDEX($E83:$I83,0,T$8))/(INDEX($D$5:$H$5,0,T$8+1)-INDEX($D$5:$H$5,0,T$8))+S83)))</f>
        <v>64.273899174721947</v>
      </c>
      <c r="U83" s="5" cm="1">
        <f t="array" ref="U83">IF(U$8=-1,V83,IF(U$8=99,T83,IF(U$8=0,INDEX($E83:$I83,0,U$6),(INDEX($E83:$I83,0,U$8+1)-INDEX($E83:$I83,0,U$8))/(INDEX($D$5:$H$5,0,U$8+1)-INDEX($D$5:$H$5,0,U$8))+T83)))</f>
        <v>64.273899174721947</v>
      </c>
      <c r="V83" s="5" cm="1">
        <f t="array" ref="V83">IF(V$8=-1,W83,IF(V$8=99,U83,IF(V$8=0,INDEX($E83:$I83,0,V$6),(INDEX($E83:$I83,0,V$8+1)-INDEX($E83:$I83,0,V$8))/(INDEX($D$5:$H$5,0,V$8+1)-INDEX($D$5:$H$5,0,V$8))+U83)))</f>
        <v>64.273899174721947</v>
      </c>
      <c r="W83" s="5" cm="1">
        <f t="array" ref="W83">IF(W$8=-1,X83,IF(W$8=99,V83,IF(W$8=0,INDEX($E83:$I83,0,W$6),(INDEX($E83:$I83,0,W$8+1)-INDEX($E83:$I83,0,W$8))/(INDEX($D$5:$H$5,0,W$8+1)-INDEX($D$5:$H$5,0,W$8))+V83)))</f>
        <v>64.273899174721947</v>
      </c>
      <c r="X83" s="5" cm="1">
        <f t="array" ref="X83">IF(X$8=-1,Y83,IF(X$8=99,W83,IF(X$8=0,INDEX($E83:$I83,0,X$6),(INDEX($E83:$I83,0,X$8+1)-INDEX($E83:$I83,0,X$8))/(INDEX($D$5:$H$5,0,X$8+1)-INDEX($D$5:$H$5,0,X$8))+W83)))</f>
        <v>64.273899174721947</v>
      </c>
      <c r="Y83" s="5" cm="1">
        <f t="array" ref="Y83">IF(Y$8=-1,Z83,IF(Y$8=99,X83,IF(Y$8=0,INDEX($E83:$I83,0,Y$6),(INDEX($E83:$I83,0,Y$8+1)-INDEX($E83:$I83,0,Y$8))/(INDEX($D$5:$H$5,0,Y$8+1)-INDEX($D$5:$H$5,0,Y$8))+X83)))</f>
        <v>64.273899174721947</v>
      </c>
      <c r="Z83" s="5" cm="1">
        <f t="array" ref="Z83">IF(Z$8=-1,AA83,IF(Z$8=99,Y83,IF(Z$8=0,INDEX($E83:$I83,0,Z$6),(INDEX($E83:$I83,0,Z$8+1)-INDEX($E83:$I83,0,Z$8))/(INDEX($D$5:$H$5,0,Z$8+1)-INDEX($D$5:$H$5,0,Z$8))+Y83)))</f>
        <v>64.273899174721947</v>
      </c>
      <c r="AA83" s="5" cm="1">
        <f t="array" ref="AA83">IF(AA$8=-1,AB83,IF(AA$8=99,Z83,IF(AA$8=0,INDEX($E83:$I83,0,AA$6),(INDEX($E83:$I83,0,AA$8+1)-INDEX($E83:$I83,0,AA$8))/(INDEX($D$5:$H$5,0,AA$8+1)-INDEX($D$5:$H$5,0,AA$8))+Z83)))</f>
        <v>64.273899174721947</v>
      </c>
      <c r="AB83" s="5" cm="1">
        <f t="array" ref="AB83">IF(AB$8=-1,AC83,IF(AB$8=99,AA83,IF(AB$8=0,INDEX($E83:$I83,0,AB$6),(INDEX($E83:$I83,0,AB$8+1)-INDEX($E83:$I83,0,AB$8))/(INDEX($D$5:$H$5,0,AB$8+1)-INDEX($D$5:$H$5,0,AB$8))+AA83)))</f>
        <v>64.273899174721947</v>
      </c>
      <c r="AC83" s="5" cm="1">
        <f t="array" ref="AC83">IF(AC$8=-1,AD83,IF(AC$8=99,AB83,IF(AC$8=0,INDEX($E83:$I83,0,AC$6),(INDEX($E83:$I83,0,AC$8+1)-INDEX($E83:$I83,0,AC$8))/(INDEX($D$5:$H$5,0,AC$8+1)-INDEX($D$5:$H$5,0,AC$8))+AB83)))</f>
        <v>64.273899174721947</v>
      </c>
      <c r="AD83" s="5" cm="1">
        <f t="array" ref="AD83">IF(AD$8=-1,AE83,IF(AD$8=99,AC83,IF(AD$8=0,INDEX($E83:$I83,0,AD$6),(INDEX($E83:$I83,0,AD$8+1)-INDEX($E83:$I83,0,AD$8))/(INDEX($D$5:$H$5,0,AD$8+1)-INDEX($D$5:$H$5,0,AD$8))+AC83)))</f>
        <v>64.273899174721947</v>
      </c>
      <c r="AE83" s="5" cm="1">
        <f t="array" ref="AE83">IF(AE$8=-1,AF83,IF(AE$8=99,AD83,IF(AE$8=0,INDEX($E83:$I83,0,AE$6),(INDEX($E83:$I83,0,AE$8+1)-INDEX($E83:$I83,0,AE$8))/(INDEX($D$5:$H$5,0,AE$8+1)-INDEX($D$5:$H$5,0,AE$8))+AD83)))</f>
        <v>64.273899174721947</v>
      </c>
      <c r="AF83" s="5" cm="1">
        <f t="array" ref="AF83">IF(AF$8=-1,AG83,IF(AF$8=99,AE83,IF(AF$8=0,INDEX($E83:$I83,0,AF$6),(INDEX($E83:$I83,0,AF$8+1)-INDEX($E83:$I83,0,AF$8))/(INDEX($D$5:$H$5,0,AF$8+1)-INDEX($D$5:$H$5,0,AF$8))+AE83)))</f>
        <v>64.273899174721947</v>
      </c>
      <c r="AG83" s="5" cm="1">
        <f t="array" ref="AG83">IF(AG$8=-1,AH83,IF(AG$8=99,AF83,IF(AG$8=0,INDEX($E83:$I83,0,AG$6),(INDEX($E83:$I83,0,AG$8+1)-INDEX($E83:$I83,0,AG$8))/(INDEX($D$5:$H$5,0,AG$8+1)-INDEX($D$5:$H$5,0,AG$8))+AF83)))</f>
        <v>64.273899174721947</v>
      </c>
      <c r="AH83" s="5" cm="1">
        <f t="array" ref="AH83">IF(AH$8=-1,AI83,IF(AH$8=99,AG83,IF(AH$8=0,INDEX($E83:$I83,0,AH$6),(INDEX($E83:$I83,0,AH$8+1)-INDEX($E83:$I83,0,AH$8))/(INDEX($D$5:$H$5,0,AH$8+1)-INDEX($D$5:$H$5,0,AH$8))+AG83)))</f>
        <v>64.273899174721947</v>
      </c>
      <c r="AI83" s="5" cm="1">
        <f t="array" ref="AI83">IF(AI$8=-1,AJ83,IF(AI$8=99,AH83,IF(AI$8=0,INDEX($E83:$I83,0,AI$6),(INDEX($E83:$I83,0,AI$8+1)-INDEX($E83:$I83,0,AI$8))/(INDEX($D$5:$H$5,0,AI$8+1)-INDEX($D$5:$H$5,0,AI$8))+AH83)))</f>
        <v>64.273899174721947</v>
      </c>
      <c r="AJ83" s="5" cm="1">
        <f t="array" ref="AJ83">IF(AJ$8=-1,AK83,IF(AJ$8=99,AI83,IF(AJ$8=0,INDEX($E83:$I83,0,AJ$6),(INDEX($E83:$I83,0,AJ$8+1)-INDEX($E83:$I83,0,AJ$8))/(INDEX($D$5:$H$5,0,AJ$8+1)-INDEX($D$5:$H$5,0,AJ$8))+AI83)))</f>
        <v>64.273899174721947</v>
      </c>
      <c r="AK83" s="5" cm="1">
        <f t="array" ref="AK83">IF(AK$8=-1,AL83,IF(AK$8=99,AJ83,IF(AK$8=0,INDEX($E83:$I83,0,AK$6),(INDEX($E83:$I83,0,AK$8+1)-INDEX($E83:$I83,0,AK$8))/(INDEX($D$5:$H$5,0,AK$8+1)-INDEX($D$5:$H$5,0,AK$8))+AJ83)))</f>
        <v>64.273899174721947</v>
      </c>
      <c r="AL83" s="5" cm="1">
        <f t="array" ref="AL83">IF(AL$8=-1,AM83,IF(AL$8=99,AK83,IF(AL$8=0,INDEX($E83:$I83,0,AL$6),(INDEX($E83:$I83,0,AL$8+1)-INDEX($E83:$I83,0,AL$8))/(INDEX($D$5:$H$5,0,AL$8+1)-INDEX($D$5:$H$5,0,AL$8))+AK83)))</f>
        <v>64.273899174721947</v>
      </c>
      <c r="AM83" s="5" cm="1">
        <f t="array" ref="AM83">IF(AM$8=-1,AN83,IF(AM$8=99,AL83,IF(AM$8=0,INDEX($E83:$I83,0,AM$6),(INDEX($E83:$I83,0,AM$8+1)-INDEX($E83:$I83,0,AM$8))/(INDEX($D$5:$H$5,0,AM$8+1)-INDEX($D$5:$H$5,0,AM$8))+AL83)))</f>
        <v>64.273899174721947</v>
      </c>
      <c r="AN83" s="5" cm="1">
        <f t="array" ref="AN83">IF(AN$8=-1,AO83,IF(AN$8=99,AM83,IF(AN$8=0,INDEX($E83:$I83,0,AN$6),(INDEX($E83:$I83,0,AN$8+1)-INDEX($E83:$I83,0,AN$8))/(INDEX($D$5:$H$5,0,AN$8+1)-INDEX($D$5:$H$5,0,AN$8))+AM83)))</f>
        <v>64.273899174721947</v>
      </c>
      <c r="AO83" s="5" cm="1">
        <f t="array" ref="AO83">IF(AO$8=-1,AP83,IF(AO$8=99,AN83,IF(AO$8=0,INDEX($E83:$K83,0,AO$6),(INDEX($E83:$K83,0,AO$8+1)-INDEX($E83:$K83,0,AO$8))/(INDEX($D$5:$J$5,0,AO$8+1)-INDEX($D$5:$J$5,0,AO$8))+AN83)))</f>
        <v>64.273899174721947</v>
      </c>
      <c r="AP83" s="5" cm="1">
        <f t="array" ref="AP83">IF(AP$8=-1,AQ83,IF(AP$8=99,AO83,IF(AP$8=0,INDEX($E83:$K83,0,AP$6),(INDEX($E83:$K83,0,AP$8+1)-INDEX($E83:$K83,0,AP$8))/(INDEX($D$5:$J$5,0,AP$8+1)-INDEX($D$5:$J$5,0,AP$8))+AO83)))</f>
        <v>64.273899174721947</v>
      </c>
      <c r="AQ83" s="5" cm="1">
        <f t="array" ref="AQ83">IF(AQ$8=-1,AR83,IF(AQ$8=99,AP83,IF(AQ$8=0,INDEX($E83:$K83,0,AQ$6),(INDEX($E83:$K83,0,AQ$8+1)-INDEX($E83:$K83,0,AQ$8))/(INDEX($D$5:$J$5,0,AQ$8+1)-INDEX($D$5:$J$5,0,AQ$8))+AP83)))</f>
        <v>64.273899174721947</v>
      </c>
      <c r="AR83" s="5" cm="1">
        <f t="array" ref="AR83">IF(AR$8=-1,AS83,IF(AR$8=99,AQ83,IF(AR$8=0,INDEX($E83:$K83,0,AR$6),(INDEX($E83:$K83,0,AR$8+1)-INDEX($E83:$K83,0,AR$8))/(INDEX($D$5:$J$5,0,AR$8+1)-INDEX($D$5:$J$5,0,AR$8))+AQ83)))</f>
        <v>64.273899174721947</v>
      </c>
      <c r="AS83" s="5" cm="1">
        <f t="array" ref="AS83">IF(AS$8=-1,AT83,IF(AS$8=99,AR83,IF(AS$8=0,INDEX($E83:$K83,0,AS$6),(INDEX($E83:$K83,0,AS$8+1)-INDEX($E83:$K83,0,AS$8))/(INDEX($D$5:$J$5,0,AS$8+1)-INDEX($D$5:$J$5,0,AS$8))+AR83)))</f>
        <v>64.273899174721947</v>
      </c>
      <c r="AT83" s="5" cm="1">
        <f t="array" ref="AT83">IF(AT$8=-1,AU83,IF(AT$8=99,AS83,IF(AT$8=0,INDEX($E83:$K83,0,AT$6),(INDEX($E83:$K83,0,AT$8+1)-INDEX($E83:$K83,0,AT$8))/(INDEX($D$5:$J$5,0,AT$8+1)-INDEX($D$5:$J$5,0,AT$8))+AS83)))</f>
        <v>64.273899174721947</v>
      </c>
      <c r="AU83" s="5" cm="1">
        <f t="array" ref="AU83">IF(AU$8=-1,AV83,IF(AU$8=99,AT83,IF(AU$8=0,INDEX($E83:$K83,0,AU$6),(INDEX($E83:$K83,0,AU$8+1)-INDEX($E83:$K83,0,AU$8))/(INDEX($D$5:$J$5,0,AU$8+1)-INDEX($D$5:$J$5,0,AU$8))+AT83)))</f>
        <v>64.273899174721947</v>
      </c>
      <c r="AV83" s="5" cm="1">
        <f t="array" ref="AV83">IF(AV$8=-1,AW83,IF(AV$8=99,AU83,IF(AV$8=0,INDEX($E83:$K83,0,AV$6),(INDEX($E83:$K83,0,AV$8+1)-INDEX($E83:$K83,0,AV$8))/(INDEX($D$5:$J$5,0,AV$8+1)-INDEX($D$5:$J$5,0,AV$8))+AU83)))</f>
        <v>64.273899174721947</v>
      </c>
      <c r="AW83" s="5" cm="1">
        <f t="array" ref="AW83">IF(AW$8=-1,AX83,IF(AW$8=99,AV83,IF(AW$8=0,INDEX($E83:$K83,0,AW$6),(INDEX($E83:$K83,0,AW$8+1)-INDEX($E83:$K83,0,AW$8))/(INDEX($D$5:$J$5,0,AW$8+1)-INDEX($D$5:$J$5,0,AW$8))+AV83)))</f>
        <v>64.273899174721947</v>
      </c>
      <c r="AX83" s="5" cm="1">
        <f t="array" ref="AX83">IF(AX$8=-1,AY83,IF(AX$8=99,AW83,IF(AX$8=0,INDEX($E83:$K83,0,AX$6),(INDEX($E83:$K83,0,AX$8+1)-INDEX($E83:$K83,0,AX$8))/(INDEX($D$5:$J$5,0,AX$8+1)-INDEX($D$5:$J$5,0,AX$8))+AW83)))</f>
        <v>64.273899174721947</v>
      </c>
      <c r="AY83" s="5" cm="1">
        <f t="array" ref="AY83">IF(AY$8=-1,AZ83,IF(AY$8=99,AX83,IF(AY$8=0,INDEX($E83:$K83,0,AY$6),(INDEX($E83:$K83,0,AY$8+1)-INDEX($E83:$K83,0,AY$8))/(INDEX($D$5:$J$5,0,AY$8+1)-INDEX($D$5:$J$5,0,AY$8))+AX83)))</f>
        <v>64.273899174721947</v>
      </c>
      <c r="AZ83" s="5" cm="1">
        <f t="array" ref="AZ83">IF(AZ$8=-1,BA83,IF(AZ$8=99,AY83,IF(AZ$8=0,INDEX($E83:$K83,0,AZ$6),(INDEX($E83:$K83,0,AZ$8+1)-INDEX($E83:$K83,0,AZ$8))/(INDEX($D$5:$J$5,0,AZ$8+1)-INDEX($D$5:$J$5,0,AZ$8))+AY83)))</f>
        <v>64.273899174721947</v>
      </c>
      <c r="BA83" s="5" cm="1">
        <f t="array" ref="BA83">IF(BA$8=-1,BB83,IF(BA$8=99,AZ83,IF(BA$8=0,INDEX($E83:$K83,0,BA$6),(INDEX($E83:$K83,0,BA$8+1)-INDEX($E83:$K83,0,BA$8))/(INDEX($D$5:$J$5,0,BA$8+1)-INDEX($D$5:$J$5,0,BA$8))+AZ83)))</f>
        <v>64.273899174721947</v>
      </c>
      <c r="BB83" s="5" cm="1">
        <f t="array" ref="BB83">IF(BB$8=-1,BC83,IF(BB$8=99,BA83,IF(BB$8=0,INDEX($E83:$K83,0,BB$6),(INDEX($E83:$K83,0,BB$8+1)-INDEX($E83:$K83,0,BB$8))/(INDEX($D$5:$J$5,0,BB$8+1)-INDEX($D$5:$J$5,0,BB$8))+BA83)))</f>
        <v>64.273899174721947</v>
      </c>
      <c r="BC83" s="5" cm="1">
        <f t="array" ref="BC83">IF(BC$8=-1,BD83,IF(BC$8=99,BB83,IF(BC$8=0,INDEX($E83:$K83,0,BC$6),(INDEX($E83:$K83,0,BC$8+1)-INDEX($E83:$K83,0,BC$8))/(INDEX($D$5:$J$5,0,BC$8+1)-INDEX($D$5:$J$5,0,BC$8))+BB83)))</f>
        <v>64.273899174721947</v>
      </c>
      <c r="BD83" s="5" cm="1">
        <f t="array" ref="BD83">IF(BD$8=-1,BE83,IF(BD$8=99,BC83,IF(BD$8=0,INDEX($E83:$K83,0,BD$6),(INDEX($E83:$K83,0,BD$8+1)-INDEX($E83:$K83,0,BD$8))/(INDEX($D$5:$J$5,0,BD$8+1)-INDEX($D$5:$J$5,0,BD$8))+BC83)))</f>
        <v>64.273899174721947</v>
      </c>
      <c r="BE83" s="5" cm="1">
        <f t="array" ref="BE83">IF(BE$8=-1,BF83,IF(BE$8=99,BD83,IF(BE$8=0,INDEX($E83:$K83,0,BE$6),(INDEX($E83:$K83,0,BE$8+1)-INDEX($E83:$K83,0,BE$8))/(INDEX($D$5:$J$5,0,BE$8+1)-INDEX($D$5:$J$5,0,BE$8))+BD83)))</f>
        <v>64.273899174721947</v>
      </c>
      <c r="BF83" s="5" cm="1">
        <f t="array" ref="BF83">IF(BF$8=-1,BG83,IF(BF$8=99,BE83,IF(BF$8=0,INDEX($E83:$K83,0,BF$6),(INDEX($E83:$K83,0,BF$8+1)-INDEX($E83:$K83,0,BF$8))/(INDEX($D$5:$J$5,0,BF$8+1)-INDEX($D$5:$J$5,0,BF$8))+BE83)))</f>
        <v>64.273899174721947</v>
      </c>
      <c r="BG83" s="5" cm="1">
        <f t="array" ref="BG83">IF(BG$8=-1,BH83,IF(BG$8=99,BF83,IF(BG$8=0,INDEX($E83:$K83,0,BG$6),(INDEX($E83:$K83,0,BG$8+1)-INDEX($E83:$K83,0,BG$8))/(INDEX($D$5:$J$5,0,BG$8+1)-INDEX($D$5:$J$5,0,BG$8))+BF83)))</f>
        <v>64.273899174721947</v>
      </c>
      <c r="BH83" s="5" cm="1">
        <f t="array" ref="BH83">IF(BH$8=-1,BI83,IF(BH$8=99,BG83,IF(BH$8=0,INDEX($E83:$K83,0,BH$6),(INDEX($E83:$K83,0,BH$8+1)-INDEX($E83:$K83,0,BH$8))/(INDEX($D$5:$J$5,0,BH$8+1)-INDEX($D$5:$J$5,0,BH$8))+BG83)))</f>
        <v>64.273899174721947</v>
      </c>
      <c r="BI83" s="5" cm="1">
        <f t="array" ref="BI83">IF(BI$8=-1,BJ83,IF(BI$8=99,BH83,IF(BI$8=0,INDEX($E83:$K83,0,BI$6),(INDEX($E83:$K83,0,BI$8+1)-INDEX($E83:$K83,0,BI$8))/(INDEX($D$5:$J$5,0,BI$8+1)-INDEX($D$5:$J$5,0,BI$8))+BH83)))</f>
        <v>64.273899174721947</v>
      </c>
      <c r="BJ83" s="5" cm="1">
        <f t="array" ref="BJ83">IF(BJ$8=-1,BK83,IF(BJ$8=99,BI83,IF(BJ$8=0,INDEX($E83:$K83,0,BJ$6),(INDEX($E83:$K83,0,BJ$8+1)-INDEX($E83:$K83,0,BJ$8))/(INDEX($D$5:$J$5,0,BJ$8+1)-INDEX($D$5:$J$5,0,BJ$8))+BI83)))</f>
        <v>64.273899174721947</v>
      </c>
      <c r="BK83" s="5" cm="1">
        <f t="array" ref="BK83">IF(BK$8=-1,BL83,IF(BK$8=99,BJ83,IF(BK$8=0,INDEX($E83:$K83,0,BK$6),(INDEX($E83:$K83,0,BK$8+1)-INDEX($E83:$K83,0,BK$8))/(INDEX($D$5:$J$5,0,BK$8+1)-INDEX($D$5:$J$5,0,BK$8))+BJ83)))</f>
        <v>64.273899174721947</v>
      </c>
      <c r="BL83" s="5" cm="1">
        <f t="array" ref="BL83">IF(BL$8=-1,BM83,IF(BL$8=99,BK83,IF(BL$8=0,INDEX($E83:$K83,0,BL$6),(INDEX($E83:$K83,0,BL$8+1)-INDEX($E83:$K83,0,BL$8))/(INDEX($D$5:$J$5,0,BL$8+1)-INDEX($D$5:$J$5,0,BL$8))+BK83)))</f>
        <v>64.273899174721947</v>
      </c>
      <c r="BM83" s="5" cm="1">
        <f t="array" ref="BM83">IF(BM$8=-1,BN83,IF(BM$8=99,BL83,IF(BM$8=0,INDEX($E83:$K83,0,BM$6),(INDEX($E83:$K83,0,BM$8+1)-INDEX($E83:$K83,0,BM$8))/(INDEX($D$5:$J$5,0,BM$8+1)-INDEX($D$5:$J$5,0,BM$8))+BL83)))</f>
        <v>64.273899174721947</v>
      </c>
      <c r="BN83" s="5" cm="1">
        <f t="array" ref="BN83">IF(BN$8=-1,BO83,IF(BN$8=99,BM83,IF(BN$8=0,INDEX($E83:$K83,0,BN$6),(INDEX($E83:$K83,0,BN$8+1)-INDEX($E83:$K83,0,BN$8))/(INDEX($D$5:$J$5,0,BN$8+1)-INDEX($D$5:$J$5,0,BN$8))+BM83)))</f>
        <v>64.273899174721947</v>
      </c>
      <c r="BO83" s="5" cm="1">
        <f t="array" ref="BO83">IF(BO$8=-1,BP83,IF(BO$8=99,BN83,IF(BO$8=0,INDEX($E83:$K83,0,BO$6),(INDEX($E83:$K83,0,BO$8+1)-INDEX($E83:$K83,0,BO$8))/(INDEX($D$5:$J$5,0,BO$8+1)-INDEX($D$5:$J$5,0,BO$8))+BN83)))</f>
        <v>64.273899174721947</v>
      </c>
      <c r="BP83" s="5" cm="1">
        <f t="array" ref="BP83">IF(BP$8=-1,BQ83,IF(BP$8=99,BO83,IF(BP$8=0,INDEX($E83:$K83,0,BP$6),(INDEX($E83:$K83,0,BP$8+1)-INDEX($E83:$K83,0,BP$8))/(INDEX($D$5:$J$5,0,BP$8+1)-INDEX($D$5:$J$5,0,BP$8))+BO83)))</f>
        <v>64.273899174721947</v>
      </c>
      <c r="BQ83" s="5" cm="1">
        <f t="array" ref="BQ83">IF(BQ$8=-1,BR83,IF(BQ$8=99,BP83,IF(BQ$8=0,INDEX($E83:$K83,0,BQ$6),(INDEX($E83:$K83,0,BQ$8+1)-INDEX($E83:$K83,0,BQ$8))/(INDEX($D$5:$J$5,0,BQ$8+1)-INDEX($D$5:$J$5,0,BQ$8))+BP83)))</f>
        <v>64.273899174721947</v>
      </c>
      <c r="BR83" s="5" cm="1">
        <f t="array" ref="BR83">IF(BR$8=-1,BS83,IF(BR$8=99,BQ83,IF(BR$8=0,INDEX($E83:$K83,0,BR$6),(INDEX($E83:$K83,0,BR$8+1)-INDEX($E83:$K83,0,BR$8))/(INDEX($D$5:$J$5,0,BR$8+1)-INDEX($D$5:$J$5,0,BR$8))+BQ83)))</f>
        <v>64.273899174721947</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50.437743847643922</v>
      </c>
      <c r="G86" s="87">
        <f t="shared" si="144"/>
        <v>50.437743847643922</v>
      </c>
      <c r="H86" s="87">
        <f t="shared" si="149"/>
        <v>50.437743847643922</v>
      </c>
      <c r="I86" s="131">
        <f t="shared" si="145"/>
        <v>50.437743847643922</v>
      </c>
      <c r="J86" s="131">
        <f t="shared" si="146"/>
        <v>50.437743847643922</v>
      </c>
      <c r="K86" s="131">
        <f t="shared" si="147"/>
        <v>50.437743847643922</v>
      </c>
      <c r="L86" s="5" cm="1">
        <f t="array" ref="L86">IF(L$8=-1,M86,IF(L$8=99,I86,IF(L$8=0,INDEX($E86:$I86,0,L$6),(INDEX($E86:$I86,0,L$8+1)-INDEX($E86:$I86,0,L$8))/(INDEX($D$5:$H$5,0,L$8+1)-INDEX($D$5:$H$5,0,L$8))+I86)))</f>
        <v>72.906473658117989</v>
      </c>
      <c r="M86" s="5" cm="1">
        <f t="array" ref="M86">IF(M$8=-1,N86,IF(M$8=99,L86,IF(M$8=0,INDEX($E86:$I86,0,M$6),(INDEX($E86:$I86,0,M$8+1)-INDEX($E86:$I86,0,M$8))/(INDEX($D$5:$H$5,0,M$8+1)-INDEX($D$5:$H$5,0,M$8))+L86)))</f>
        <v>68.412727696023182</v>
      </c>
      <c r="N86" s="5" cm="1">
        <f t="array" ref="N86">IF(N$8=-1,O86,IF(N$8=99,M86,IF(N$8=0,INDEX($E86:$I86,0,N$6),(INDEX($E86:$I86,0,N$8+1)-INDEX($E86:$I86,0,N$8))/(INDEX($D$5:$H$5,0,N$8+1)-INDEX($D$5:$H$5,0,N$8))+M86)))</f>
        <v>63.918981733928369</v>
      </c>
      <c r="O86" s="5" cm="1">
        <f t="array" ref="O86">IF(O$8=-1,P86,IF(O$8=99,N86,IF(O$8=0,INDEX($E86:$I86,0,O$6),(INDEX($E86:$I86,0,O$8+1)-INDEX($E86:$I86,0,O$8))/(INDEX($D$5:$H$5,0,O$8+1)-INDEX($D$5:$H$5,0,O$8))+N86)))</f>
        <v>59.425235771833556</v>
      </c>
      <c r="P86" s="5" cm="1">
        <f t="array" ref="P86">IF(P$8=-1,Q86,IF(P$8=99,O86,IF(P$8=0,INDEX($E86:$I86,0,P$6),(INDEX($E86:$I86,0,P$8+1)-INDEX($E86:$I86,0,P$8))/(INDEX($D$5:$H$5,0,P$8+1)-INDEX($D$5:$H$5,0,P$8))+O86)))</f>
        <v>54.931489809738743</v>
      </c>
      <c r="Q86" s="5" cm="1">
        <f t="array" ref="Q86">IF(Q$8=-1,R86,IF(Q$8=99,P86,IF(Q$8=0,INDEX($E86:$I86,0,Q$6),(INDEX($E86:$I86,0,Q$8+1)-INDEX($E86:$I86,0,Q$8))/(INDEX($D$5:$H$5,0,Q$8+1)-INDEX($D$5:$H$5,0,Q$8))+P86)))</f>
        <v>50.437743847643922</v>
      </c>
      <c r="R86" s="5" cm="1">
        <f t="array" ref="R86">IF(R$8=-1,S86,IF(R$8=99,Q86,IF(R$8=0,INDEX($E86:$I86,0,R$6),(INDEX($E86:$I86,0,R$8+1)-INDEX($E86:$I86,0,R$8))/(INDEX($D$5:$H$5,0,R$8+1)-INDEX($D$5:$H$5,0,R$8))+Q86)))</f>
        <v>50.437743847643922</v>
      </c>
      <c r="S86" s="5" cm="1">
        <f t="array" ref="S86">IF(S$8=-1,T86,IF(S$8=99,R86,IF(S$8=0,INDEX($E86:$I86,0,S$6),(INDEX($E86:$I86,0,S$8+1)-INDEX($E86:$I86,0,S$8))/(INDEX($D$5:$H$5,0,S$8+1)-INDEX($D$5:$H$5,0,S$8))+R86)))</f>
        <v>50.437743847643922</v>
      </c>
      <c r="T86" s="5" cm="1">
        <f t="array" ref="T86">IF(T$8=-1,U86,IF(T$8=99,S86,IF(T$8=0,INDEX($E86:$I86,0,T$6),(INDEX($E86:$I86,0,T$8+1)-INDEX($E86:$I86,0,T$8))/(INDEX($D$5:$H$5,0,T$8+1)-INDEX($D$5:$H$5,0,T$8))+S86)))</f>
        <v>50.437743847643922</v>
      </c>
      <c r="U86" s="5" cm="1">
        <f t="array" ref="U86">IF(U$8=-1,V86,IF(U$8=99,T86,IF(U$8=0,INDEX($E86:$I86,0,U$6),(INDEX($E86:$I86,0,U$8+1)-INDEX($E86:$I86,0,U$8))/(INDEX($D$5:$H$5,0,U$8+1)-INDEX($D$5:$H$5,0,U$8))+T86)))</f>
        <v>50.437743847643922</v>
      </c>
      <c r="V86" s="5" cm="1">
        <f t="array" ref="V86">IF(V$8=-1,W86,IF(V$8=99,U86,IF(V$8=0,INDEX($E86:$I86,0,V$6),(INDEX($E86:$I86,0,V$8+1)-INDEX($E86:$I86,0,V$8))/(INDEX($D$5:$H$5,0,V$8+1)-INDEX($D$5:$H$5,0,V$8))+U86)))</f>
        <v>50.437743847643922</v>
      </c>
      <c r="W86" s="5" cm="1">
        <f t="array" ref="W86">IF(W$8=-1,X86,IF(W$8=99,V86,IF(W$8=0,INDEX($E86:$I86,0,W$6),(INDEX($E86:$I86,0,W$8+1)-INDEX($E86:$I86,0,W$8))/(INDEX($D$5:$H$5,0,W$8+1)-INDEX($D$5:$H$5,0,W$8))+V86)))</f>
        <v>50.437743847643922</v>
      </c>
      <c r="X86" s="5" cm="1">
        <f t="array" ref="X86">IF(X$8=-1,Y86,IF(X$8=99,W86,IF(X$8=0,INDEX($E86:$I86,0,X$6),(INDEX($E86:$I86,0,X$8+1)-INDEX($E86:$I86,0,X$8))/(INDEX($D$5:$H$5,0,X$8+1)-INDEX($D$5:$H$5,0,X$8))+W86)))</f>
        <v>50.437743847643922</v>
      </c>
      <c r="Y86" s="5" cm="1">
        <f t="array" ref="Y86">IF(Y$8=-1,Z86,IF(Y$8=99,X86,IF(Y$8=0,INDEX($E86:$I86,0,Y$6),(INDEX($E86:$I86,0,Y$8+1)-INDEX($E86:$I86,0,Y$8))/(INDEX($D$5:$H$5,0,Y$8+1)-INDEX($D$5:$H$5,0,Y$8))+X86)))</f>
        <v>50.437743847643922</v>
      </c>
      <c r="Z86" s="5" cm="1">
        <f t="array" ref="Z86">IF(Z$8=-1,AA86,IF(Z$8=99,Y86,IF(Z$8=0,INDEX($E86:$I86,0,Z$6),(INDEX($E86:$I86,0,Z$8+1)-INDEX($E86:$I86,0,Z$8))/(INDEX($D$5:$H$5,0,Z$8+1)-INDEX($D$5:$H$5,0,Z$8))+Y86)))</f>
        <v>50.437743847643922</v>
      </c>
      <c r="AA86" s="5" cm="1">
        <f t="array" ref="AA86">IF(AA$8=-1,AB86,IF(AA$8=99,Z86,IF(AA$8=0,INDEX($E86:$I86,0,AA$6),(INDEX($E86:$I86,0,AA$8+1)-INDEX($E86:$I86,0,AA$8))/(INDEX($D$5:$H$5,0,AA$8+1)-INDEX($D$5:$H$5,0,AA$8))+Z86)))</f>
        <v>50.437743847643922</v>
      </c>
      <c r="AB86" s="5" cm="1">
        <f t="array" ref="AB86">IF(AB$8=-1,AC86,IF(AB$8=99,AA86,IF(AB$8=0,INDEX($E86:$I86,0,AB$6),(INDEX($E86:$I86,0,AB$8+1)-INDEX($E86:$I86,0,AB$8))/(INDEX($D$5:$H$5,0,AB$8+1)-INDEX($D$5:$H$5,0,AB$8))+AA86)))</f>
        <v>50.437743847643922</v>
      </c>
      <c r="AC86" s="5" cm="1">
        <f t="array" ref="AC86">IF(AC$8=-1,AD86,IF(AC$8=99,AB86,IF(AC$8=0,INDEX($E86:$I86,0,AC$6),(INDEX($E86:$I86,0,AC$8+1)-INDEX($E86:$I86,0,AC$8))/(INDEX($D$5:$H$5,0,AC$8+1)-INDEX($D$5:$H$5,0,AC$8))+AB86)))</f>
        <v>50.437743847643922</v>
      </c>
      <c r="AD86" s="5" cm="1">
        <f t="array" ref="AD86">IF(AD$8=-1,AE86,IF(AD$8=99,AC86,IF(AD$8=0,INDEX($E86:$I86,0,AD$6),(INDEX($E86:$I86,0,AD$8+1)-INDEX($E86:$I86,0,AD$8))/(INDEX($D$5:$H$5,0,AD$8+1)-INDEX($D$5:$H$5,0,AD$8))+AC86)))</f>
        <v>50.437743847643922</v>
      </c>
      <c r="AE86" s="5" cm="1">
        <f t="array" ref="AE86">IF(AE$8=-1,AF86,IF(AE$8=99,AD86,IF(AE$8=0,INDEX($E86:$I86,0,AE$6),(INDEX($E86:$I86,0,AE$8+1)-INDEX($E86:$I86,0,AE$8))/(INDEX($D$5:$H$5,0,AE$8+1)-INDEX($D$5:$H$5,0,AE$8))+AD86)))</f>
        <v>50.437743847643922</v>
      </c>
      <c r="AF86" s="5" cm="1">
        <f t="array" ref="AF86">IF(AF$8=-1,AG86,IF(AF$8=99,AE86,IF(AF$8=0,INDEX($E86:$I86,0,AF$6),(INDEX($E86:$I86,0,AF$8+1)-INDEX($E86:$I86,0,AF$8))/(INDEX($D$5:$H$5,0,AF$8+1)-INDEX($D$5:$H$5,0,AF$8))+AE86)))</f>
        <v>50.437743847643922</v>
      </c>
      <c r="AG86" s="5" cm="1">
        <f t="array" ref="AG86">IF(AG$8=-1,AH86,IF(AG$8=99,AF86,IF(AG$8=0,INDEX($E86:$I86,0,AG$6),(INDEX($E86:$I86,0,AG$8+1)-INDEX($E86:$I86,0,AG$8))/(INDEX($D$5:$H$5,0,AG$8+1)-INDEX($D$5:$H$5,0,AG$8))+AF86)))</f>
        <v>50.437743847643922</v>
      </c>
      <c r="AH86" s="5" cm="1">
        <f t="array" ref="AH86">IF(AH$8=-1,AI86,IF(AH$8=99,AG86,IF(AH$8=0,INDEX($E86:$I86,0,AH$6),(INDEX($E86:$I86,0,AH$8+1)-INDEX($E86:$I86,0,AH$8))/(INDEX($D$5:$H$5,0,AH$8+1)-INDEX($D$5:$H$5,0,AH$8))+AG86)))</f>
        <v>50.437743847643922</v>
      </c>
      <c r="AI86" s="5" cm="1">
        <f t="array" ref="AI86">IF(AI$8=-1,AJ86,IF(AI$8=99,AH86,IF(AI$8=0,INDEX($E86:$I86,0,AI$6),(INDEX($E86:$I86,0,AI$8+1)-INDEX($E86:$I86,0,AI$8))/(INDEX($D$5:$H$5,0,AI$8+1)-INDEX($D$5:$H$5,0,AI$8))+AH86)))</f>
        <v>50.437743847643922</v>
      </c>
      <c r="AJ86" s="5" cm="1">
        <f t="array" ref="AJ86">IF(AJ$8=-1,AK86,IF(AJ$8=99,AI86,IF(AJ$8=0,INDEX($E86:$I86,0,AJ$6),(INDEX($E86:$I86,0,AJ$8+1)-INDEX($E86:$I86,0,AJ$8))/(INDEX($D$5:$H$5,0,AJ$8+1)-INDEX($D$5:$H$5,0,AJ$8))+AI86)))</f>
        <v>50.437743847643922</v>
      </c>
      <c r="AK86" s="5" cm="1">
        <f t="array" ref="AK86">IF(AK$8=-1,AL86,IF(AK$8=99,AJ86,IF(AK$8=0,INDEX($E86:$I86,0,AK$6),(INDEX($E86:$I86,0,AK$8+1)-INDEX($E86:$I86,0,AK$8))/(INDEX($D$5:$H$5,0,AK$8+1)-INDEX($D$5:$H$5,0,AK$8))+AJ86)))</f>
        <v>50.437743847643922</v>
      </c>
      <c r="AL86" s="5" cm="1">
        <f t="array" ref="AL86">IF(AL$8=-1,AM86,IF(AL$8=99,AK86,IF(AL$8=0,INDEX($E86:$I86,0,AL$6),(INDEX($E86:$I86,0,AL$8+1)-INDEX($E86:$I86,0,AL$8))/(INDEX($D$5:$H$5,0,AL$8+1)-INDEX($D$5:$H$5,0,AL$8))+AK86)))</f>
        <v>50.437743847643922</v>
      </c>
      <c r="AM86" s="5" cm="1">
        <f t="array" ref="AM86">IF(AM$8=-1,AN86,IF(AM$8=99,AL86,IF(AM$8=0,INDEX($E86:$I86,0,AM$6),(INDEX($E86:$I86,0,AM$8+1)-INDEX($E86:$I86,0,AM$8))/(INDEX($D$5:$H$5,0,AM$8+1)-INDEX($D$5:$H$5,0,AM$8))+AL86)))</f>
        <v>50.437743847643922</v>
      </c>
      <c r="AN86" s="5" cm="1">
        <f t="array" ref="AN86">IF(AN$8=-1,AO86,IF(AN$8=99,AM86,IF(AN$8=0,INDEX($E86:$I86,0,AN$6),(INDEX($E86:$I86,0,AN$8+1)-INDEX($E86:$I86,0,AN$8))/(INDEX($D$5:$H$5,0,AN$8+1)-INDEX($D$5:$H$5,0,AN$8))+AM86)))</f>
        <v>50.437743847643922</v>
      </c>
      <c r="AO86" s="5" cm="1">
        <f t="array" ref="AO86">IF(AO$8=-1,AP86,IF(AO$8=99,AN86,IF(AO$8=0,INDEX($E86:$K86,0,AO$6),(INDEX($E86:$K86,0,AO$8+1)-INDEX($E86:$K86,0,AO$8))/(INDEX($D$5:$J$5,0,AO$8+1)-INDEX($D$5:$J$5,0,AO$8))+AN86)))</f>
        <v>50.437743847643922</v>
      </c>
      <c r="AP86" s="5" cm="1">
        <f t="array" ref="AP86">IF(AP$8=-1,AQ86,IF(AP$8=99,AO86,IF(AP$8=0,INDEX($E86:$K86,0,AP$6),(INDEX($E86:$K86,0,AP$8+1)-INDEX($E86:$K86,0,AP$8))/(INDEX($D$5:$J$5,0,AP$8+1)-INDEX($D$5:$J$5,0,AP$8))+AO86)))</f>
        <v>50.437743847643922</v>
      </c>
      <c r="AQ86" s="5" cm="1">
        <f t="array" ref="AQ86">IF(AQ$8=-1,AR86,IF(AQ$8=99,AP86,IF(AQ$8=0,INDEX($E86:$K86,0,AQ$6),(INDEX($E86:$K86,0,AQ$8+1)-INDEX($E86:$K86,0,AQ$8))/(INDEX($D$5:$J$5,0,AQ$8+1)-INDEX($D$5:$J$5,0,AQ$8))+AP86)))</f>
        <v>50.437743847643922</v>
      </c>
      <c r="AR86" s="5" cm="1">
        <f t="array" ref="AR86">IF(AR$8=-1,AS86,IF(AR$8=99,AQ86,IF(AR$8=0,INDEX($E86:$K86,0,AR$6),(INDEX($E86:$K86,0,AR$8+1)-INDEX($E86:$K86,0,AR$8))/(INDEX($D$5:$J$5,0,AR$8+1)-INDEX($D$5:$J$5,0,AR$8))+AQ86)))</f>
        <v>50.437743847643922</v>
      </c>
      <c r="AS86" s="5" cm="1">
        <f t="array" ref="AS86">IF(AS$8=-1,AT86,IF(AS$8=99,AR86,IF(AS$8=0,INDEX($E86:$K86,0,AS$6),(INDEX($E86:$K86,0,AS$8+1)-INDEX($E86:$K86,0,AS$8))/(INDEX($D$5:$J$5,0,AS$8+1)-INDEX($D$5:$J$5,0,AS$8))+AR86)))</f>
        <v>50.437743847643922</v>
      </c>
      <c r="AT86" s="5" cm="1">
        <f t="array" ref="AT86">IF(AT$8=-1,AU86,IF(AT$8=99,AS86,IF(AT$8=0,INDEX($E86:$K86,0,AT$6),(INDEX($E86:$K86,0,AT$8+1)-INDEX($E86:$K86,0,AT$8))/(INDEX($D$5:$J$5,0,AT$8+1)-INDEX($D$5:$J$5,0,AT$8))+AS86)))</f>
        <v>50.437743847643922</v>
      </c>
      <c r="AU86" s="5" cm="1">
        <f t="array" ref="AU86">IF(AU$8=-1,AV86,IF(AU$8=99,AT86,IF(AU$8=0,INDEX($E86:$K86,0,AU$6),(INDEX($E86:$K86,0,AU$8+1)-INDEX($E86:$K86,0,AU$8))/(INDEX($D$5:$J$5,0,AU$8+1)-INDEX($D$5:$J$5,0,AU$8))+AT86)))</f>
        <v>50.437743847643922</v>
      </c>
      <c r="AV86" s="5" cm="1">
        <f t="array" ref="AV86">IF(AV$8=-1,AW86,IF(AV$8=99,AU86,IF(AV$8=0,INDEX($E86:$K86,0,AV$6),(INDEX($E86:$K86,0,AV$8+1)-INDEX($E86:$K86,0,AV$8))/(INDEX($D$5:$J$5,0,AV$8+1)-INDEX($D$5:$J$5,0,AV$8))+AU86)))</f>
        <v>50.437743847643922</v>
      </c>
      <c r="AW86" s="5" cm="1">
        <f t="array" ref="AW86">IF(AW$8=-1,AX86,IF(AW$8=99,AV86,IF(AW$8=0,INDEX($E86:$K86,0,AW$6),(INDEX($E86:$K86,0,AW$8+1)-INDEX($E86:$K86,0,AW$8))/(INDEX($D$5:$J$5,0,AW$8+1)-INDEX($D$5:$J$5,0,AW$8))+AV86)))</f>
        <v>50.437743847643922</v>
      </c>
      <c r="AX86" s="5" cm="1">
        <f t="array" ref="AX86">IF(AX$8=-1,AY86,IF(AX$8=99,AW86,IF(AX$8=0,INDEX($E86:$K86,0,AX$6),(INDEX($E86:$K86,0,AX$8+1)-INDEX($E86:$K86,0,AX$8))/(INDEX($D$5:$J$5,0,AX$8+1)-INDEX($D$5:$J$5,0,AX$8))+AW86)))</f>
        <v>50.437743847643922</v>
      </c>
      <c r="AY86" s="5" cm="1">
        <f t="array" ref="AY86">IF(AY$8=-1,AZ86,IF(AY$8=99,AX86,IF(AY$8=0,INDEX($E86:$K86,0,AY$6),(INDEX($E86:$K86,0,AY$8+1)-INDEX($E86:$K86,0,AY$8))/(INDEX($D$5:$J$5,0,AY$8+1)-INDEX($D$5:$J$5,0,AY$8))+AX86)))</f>
        <v>50.437743847643922</v>
      </c>
      <c r="AZ86" s="5" cm="1">
        <f t="array" ref="AZ86">IF(AZ$8=-1,BA86,IF(AZ$8=99,AY86,IF(AZ$8=0,INDEX($E86:$K86,0,AZ$6),(INDEX($E86:$K86,0,AZ$8+1)-INDEX($E86:$K86,0,AZ$8))/(INDEX($D$5:$J$5,0,AZ$8+1)-INDEX($D$5:$J$5,0,AZ$8))+AY86)))</f>
        <v>50.437743847643922</v>
      </c>
      <c r="BA86" s="5" cm="1">
        <f t="array" ref="BA86">IF(BA$8=-1,BB86,IF(BA$8=99,AZ86,IF(BA$8=0,INDEX($E86:$K86,0,BA$6),(INDEX($E86:$K86,0,BA$8+1)-INDEX($E86:$K86,0,BA$8))/(INDEX($D$5:$J$5,0,BA$8+1)-INDEX($D$5:$J$5,0,BA$8))+AZ86)))</f>
        <v>50.437743847643922</v>
      </c>
      <c r="BB86" s="5" cm="1">
        <f t="array" ref="BB86">IF(BB$8=-1,BC86,IF(BB$8=99,BA86,IF(BB$8=0,INDEX($E86:$K86,0,BB$6),(INDEX($E86:$K86,0,BB$8+1)-INDEX($E86:$K86,0,BB$8))/(INDEX($D$5:$J$5,0,BB$8+1)-INDEX($D$5:$J$5,0,BB$8))+BA86)))</f>
        <v>50.437743847643922</v>
      </c>
      <c r="BC86" s="5" cm="1">
        <f t="array" ref="BC86">IF(BC$8=-1,BD86,IF(BC$8=99,BB86,IF(BC$8=0,INDEX($E86:$K86,0,BC$6),(INDEX($E86:$K86,0,BC$8+1)-INDEX($E86:$K86,0,BC$8))/(INDEX($D$5:$J$5,0,BC$8+1)-INDEX($D$5:$J$5,0,BC$8))+BB86)))</f>
        <v>50.437743847643922</v>
      </c>
      <c r="BD86" s="5" cm="1">
        <f t="array" ref="BD86">IF(BD$8=-1,BE86,IF(BD$8=99,BC86,IF(BD$8=0,INDEX($E86:$K86,0,BD$6),(INDEX($E86:$K86,0,BD$8+1)-INDEX($E86:$K86,0,BD$8))/(INDEX($D$5:$J$5,0,BD$8+1)-INDEX($D$5:$J$5,0,BD$8))+BC86)))</f>
        <v>50.437743847643922</v>
      </c>
      <c r="BE86" s="5" cm="1">
        <f t="array" ref="BE86">IF(BE$8=-1,BF86,IF(BE$8=99,BD86,IF(BE$8=0,INDEX($E86:$K86,0,BE$6),(INDEX($E86:$K86,0,BE$8+1)-INDEX($E86:$K86,0,BE$8))/(INDEX($D$5:$J$5,0,BE$8+1)-INDEX($D$5:$J$5,0,BE$8))+BD86)))</f>
        <v>50.437743847643922</v>
      </c>
      <c r="BF86" s="5" cm="1">
        <f t="array" ref="BF86">IF(BF$8=-1,BG86,IF(BF$8=99,BE86,IF(BF$8=0,INDEX($E86:$K86,0,BF$6),(INDEX($E86:$K86,0,BF$8+1)-INDEX($E86:$K86,0,BF$8))/(INDEX($D$5:$J$5,0,BF$8+1)-INDEX($D$5:$J$5,0,BF$8))+BE86)))</f>
        <v>50.437743847643922</v>
      </c>
      <c r="BG86" s="5" cm="1">
        <f t="array" ref="BG86">IF(BG$8=-1,BH86,IF(BG$8=99,BF86,IF(BG$8=0,INDEX($E86:$K86,0,BG$6),(INDEX($E86:$K86,0,BG$8+1)-INDEX($E86:$K86,0,BG$8))/(INDEX($D$5:$J$5,0,BG$8+1)-INDEX($D$5:$J$5,0,BG$8))+BF86)))</f>
        <v>50.437743847643922</v>
      </c>
      <c r="BH86" s="5" cm="1">
        <f t="array" ref="BH86">IF(BH$8=-1,BI86,IF(BH$8=99,BG86,IF(BH$8=0,INDEX($E86:$K86,0,BH$6),(INDEX($E86:$K86,0,BH$8+1)-INDEX($E86:$K86,0,BH$8))/(INDEX($D$5:$J$5,0,BH$8+1)-INDEX($D$5:$J$5,0,BH$8))+BG86)))</f>
        <v>50.437743847643922</v>
      </c>
      <c r="BI86" s="5" cm="1">
        <f t="array" ref="BI86">IF(BI$8=-1,BJ86,IF(BI$8=99,BH86,IF(BI$8=0,INDEX($E86:$K86,0,BI$6),(INDEX($E86:$K86,0,BI$8+1)-INDEX($E86:$K86,0,BI$8))/(INDEX($D$5:$J$5,0,BI$8+1)-INDEX($D$5:$J$5,0,BI$8))+BH86)))</f>
        <v>50.437743847643922</v>
      </c>
      <c r="BJ86" s="5" cm="1">
        <f t="array" ref="BJ86">IF(BJ$8=-1,BK86,IF(BJ$8=99,BI86,IF(BJ$8=0,INDEX($E86:$K86,0,BJ$6),(INDEX($E86:$K86,0,BJ$8+1)-INDEX($E86:$K86,0,BJ$8))/(INDEX($D$5:$J$5,0,BJ$8+1)-INDEX($D$5:$J$5,0,BJ$8))+BI86)))</f>
        <v>50.437743847643922</v>
      </c>
      <c r="BK86" s="5" cm="1">
        <f t="array" ref="BK86">IF(BK$8=-1,BL86,IF(BK$8=99,BJ86,IF(BK$8=0,INDEX($E86:$K86,0,BK$6),(INDEX($E86:$K86,0,BK$8+1)-INDEX($E86:$K86,0,BK$8))/(INDEX($D$5:$J$5,0,BK$8+1)-INDEX($D$5:$J$5,0,BK$8))+BJ86)))</f>
        <v>50.437743847643922</v>
      </c>
      <c r="BL86" s="5" cm="1">
        <f t="array" ref="BL86">IF(BL$8=-1,BM86,IF(BL$8=99,BK86,IF(BL$8=0,INDEX($E86:$K86,0,BL$6),(INDEX($E86:$K86,0,BL$8+1)-INDEX($E86:$K86,0,BL$8))/(INDEX($D$5:$J$5,0,BL$8+1)-INDEX($D$5:$J$5,0,BL$8))+BK86)))</f>
        <v>50.437743847643922</v>
      </c>
      <c r="BM86" s="5" cm="1">
        <f t="array" ref="BM86">IF(BM$8=-1,BN86,IF(BM$8=99,BL86,IF(BM$8=0,INDEX($E86:$K86,0,BM$6),(INDEX($E86:$K86,0,BM$8+1)-INDEX($E86:$K86,0,BM$8))/(INDEX($D$5:$J$5,0,BM$8+1)-INDEX($D$5:$J$5,0,BM$8))+BL86)))</f>
        <v>50.437743847643922</v>
      </c>
      <c r="BN86" s="5" cm="1">
        <f t="array" ref="BN86">IF(BN$8=-1,BO86,IF(BN$8=99,BM86,IF(BN$8=0,INDEX($E86:$K86,0,BN$6),(INDEX($E86:$K86,0,BN$8+1)-INDEX($E86:$K86,0,BN$8))/(INDEX($D$5:$J$5,0,BN$8+1)-INDEX($D$5:$J$5,0,BN$8))+BM86)))</f>
        <v>50.437743847643922</v>
      </c>
      <c r="BO86" s="5" cm="1">
        <f t="array" ref="BO86">IF(BO$8=-1,BP86,IF(BO$8=99,BN86,IF(BO$8=0,INDEX($E86:$K86,0,BO$6),(INDEX($E86:$K86,0,BO$8+1)-INDEX($E86:$K86,0,BO$8))/(INDEX($D$5:$J$5,0,BO$8+1)-INDEX($D$5:$J$5,0,BO$8))+BN86)))</f>
        <v>50.437743847643922</v>
      </c>
      <c r="BP86" s="5" cm="1">
        <f t="array" ref="BP86">IF(BP$8=-1,BQ86,IF(BP$8=99,BO86,IF(BP$8=0,INDEX($E86:$K86,0,BP$6),(INDEX($E86:$K86,0,BP$8+1)-INDEX($E86:$K86,0,BP$8))/(INDEX($D$5:$J$5,0,BP$8+1)-INDEX($D$5:$J$5,0,BP$8))+BO86)))</f>
        <v>50.437743847643922</v>
      </c>
      <c r="BQ86" s="5" cm="1">
        <f t="array" ref="BQ86">IF(BQ$8=-1,BR86,IF(BQ$8=99,BP86,IF(BQ$8=0,INDEX($E86:$K86,0,BQ$6),(INDEX($E86:$K86,0,BQ$8+1)-INDEX($E86:$K86,0,BQ$8))/(INDEX($D$5:$J$5,0,BQ$8+1)-INDEX($D$5:$J$5,0,BQ$8))+BP86)))</f>
        <v>50.437743847643922</v>
      </c>
      <c r="BR86" s="5" cm="1">
        <f t="array" ref="BR86">IF(BR$8=-1,BS86,IF(BR$8=99,BQ86,IF(BR$8=0,INDEX($E86:$K86,0,BR$6),(INDEX($E86:$K86,0,BR$8+1)-INDEX($E86:$K86,0,BR$8))/(INDEX($D$5:$J$5,0,BR$8+1)-INDEX($D$5:$J$5,0,BR$8))+BQ86)))</f>
        <v>50.437743847643922</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144.75754214416867</v>
      </c>
      <c r="G89" s="87">
        <f t="shared" si="144"/>
        <v>144.75754214416867</v>
      </c>
      <c r="H89" s="87">
        <f t="shared" si="149"/>
        <v>144.75754214416867</v>
      </c>
      <c r="I89" s="131">
        <f t="shared" si="145"/>
        <v>144.75754214416867</v>
      </c>
      <c r="J89" s="131">
        <f t="shared" si="146"/>
        <v>144.75754214416867</v>
      </c>
      <c r="K89" s="131">
        <f t="shared" si="147"/>
        <v>144.75754214416867</v>
      </c>
      <c r="L89" s="5" cm="1">
        <f t="array" ref="L89">IF(L$8=-1,M89,IF(L$8=99,I89,IF(L$8=0,INDEX($E89:$I89,0,L$6),(INDEX($E89:$I89,0,L$8+1)-INDEX($E89:$I89,0,L$8))/(INDEX($D$5:$H$5,0,L$8+1)-INDEX($D$5:$H$5,0,L$8))+I89)))</f>
        <v>141.24997285391134</v>
      </c>
      <c r="M89" s="5" cm="1">
        <f t="array" ref="M89">IF(M$8=-1,N89,IF(M$8=99,L89,IF(M$8=0,INDEX($E89:$I89,0,M$6),(INDEX($E89:$I89,0,M$8+1)-INDEX($E89:$I89,0,M$8))/(INDEX($D$5:$H$5,0,M$8+1)-INDEX($D$5:$H$5,0,M$8))+L89)))</f>
        <v>141.95148671196281</v>
      </c>
      <c r="N89" s="5" cm="1">
        <f t="array" ref="N89">IF(N$8=-1,O89,IF(N$8=99,M89,IF(N$8=0,INDEX($E89:$I89,0,N$6),(INDEX($E89:$I89,0,N$8+1)-INDEX($E89:$I89,0,N$8))/(INDEX($D$5:$H$5,0,N$8+1)-INDEX($D$5:$H$5,0,N$8))+M89)))</f>
        <v>142.65300057001429</v>
      </c>
      <c r="O89" s="5" cm="1">
        <f t="array" ref="O89">IF(O$8=-1,P89,IF(O$8=99,N89,IF(O$8=0,INDEX($E89:$I89,0,O$6),(INDEX($E89:$I89,0,O$8+1)-INDEX($E89:$I89,0,O$8))/(INDEX($D$5:$H$5,0,O$8+1)-INDEX($D$5:$H$5,0,O$8))+N89)))</f>
        <v>143.35451442806576</v>
      </c>
      <c r="P89" s="5" cm="1">
        <f t="array" ref="P89">IF(P$8=-1,Q89,IF(P$8=99,O89,IF(P$8=0,INDEX($E89:$I89,0,P$6),(INDEX($E89:$I89,0,P$8+1)-INDEX($E89:$I89,0,P$8))/(INDEX($D$5:$H$5,0,P$8+1)-INDEX($D$5:$H$5,0,P$8))+O89)))</f>
        <v>144.05602828611723</v>
      </c>
      <c r="Q89" s="5" cm="1">
        <f t="array" ref="Q89">IF(Q$8=-1,R89,IF(Q$8=99,P89,IF(Q$8=0,INDEX($E89:$I89,0,Q$6),(INDEX($E89:$I89,0,Q$8+1)-INDEX($E89:$I89,0,Q$8))/(INDEX($D$5:$H$5,0,Q$8+1)-INDEX($D$5:$H$5,0,Q$8))+P89)))</f>
        <v>144.75754214416867</v>
      </c>
      <c r="R89" s="5" cm="1">
        <f t="array" ref="R89">IF(R$8=-1,S89,IF(R$8=99,Q89,IF(R$8=0,INDEX($E89:$I89,0,R$6),(INDEX($E89:$I89,0,R$8+1)-INDEX($E89:$I89,0,R$8))/(INDEX($D$5:$H$5,0,R$8+1)-INDEX($D$5:$H$5,0,R$8))+Q89)))</f>
        <v>144.75754214416867</v>
      </c>
      <c r="S89" s="5" cm="1">
        <f t="array" ref="S89">IF(S$8=-1,T89,IF(S$8=99,R89,IF(S$8=0,INDEX($E89:$I89,0,S$6),(INDEX($E89:$I89,0,S$8+1)-INDEX($E89:$I89,0,S$8))/(INDEX($D$5:$H$5,0,S$8+1)-INDEX($D$5:$H$5,0,S$8))+R89)))</f>
        <v>144.75754214416867</v>
      </c>
      <c r="T89" s="5" cm="1">
        <f t="array" ref="T89">IF(T$8=-1,U89,IF(T$8=99,S89,IF(T$8=0,INDEX($E89:$I89,0,T$6),(INDEX($E89:$I89,0,T$8+1)-INDEX($E89:$I89,0,T$8))/(INDEX($D$5:$H$5,0,T$8+1)-INDEX($D$5:$H$5,0,T$8))+S89)))</f>
        <v>144.75754214416867</v>
      </c>
      <c r="U89" s="5" cm="1">
        <f t="array" ref="U89">IF(U$8=-1,V89,IF(U$8=99,T89,IF(U$8=0,INDEX($E89:$I89,0,U$6),(INDEX($E89:$I89,0,U$8+1)-INDEX($E89:$I89,0,U$8))/(INDEX($D$5:$H$5,0,U$8+1)-INDEX($D$5:$H$5,0,U$8))+T89)))</f>
        <v>144.75754214416867</v>
      </c>
      <c r="V89" s="5" cm="1">
        <f t="array" ref="V89">IF(V$8=-1,W89,IF(V$8=99,U89,IF(V$8=0,INDEX($E89:$I89,0,V$6),(INDEX($E89:$I89,0,V$8+1)-INDEX($E89:$I89,0,V$8))/(INDEX($D$5:$H$5,0,V$8+1)-INDEX($D$5:$H$5,0,V$8))+U89)))</f>
        <v>144.75754214416867</v>
      </c>
      <c r="W89" s="5" cm="1">
        <f t="array" ref="W89">IF(W$8=-1,X89,IF(W$8=99,V89,IF(W$8=0,INDEX($E89:$I89,0,W$6),(INDEX($E89:$I89,0,W$8+1)-INDEX($E89:$I89,0,W$8))/(INDEX($D$5:$H$5,0,W$8+1)-INDEX($D$5:$H$5,0,W$8))+V89)))</f>
        <v>144.75754214416867</v>
      </c>
      <c r="X89" s="5" cm="1">
        <f t="array" ref="X89">IF(X$8=-1,Y89,IF(X$8=99,W89,IF(X$8=0,INDEX($E89:$I89,0,X$6),(INDEX($E89:$I89,0,X$8+1)-INDEX($E89:$I89,0,X$8))/(INDEX($D$5:$H$5,0,X$8+1)-INDEX($D$5:$H$5,0,X$8))+W89)))</f>
        <v>144.75754214416867</v>
      </c>
      <c r="Y89" s="5" cm="1">
        <f t="array" ref="Y89">IF(Y$8=-1,Z89,IF(Y$8=99,X89,IF(Y$8=0,INDEX($E89:$I89,0,Y$6),(INDEX($E89:$I89,0,Y$8+1)-INDEX($E89:$I89,0,Y$8))/(INDEX($D$5:$H$5,0,Y$8+1)-INDEX($D$5:$H$5,0,Y$8))+X89)))</f>
        <v>144.75754214416867</v>
      </c>
      <c r="Z89" s="5" cm="1">
        <f t="array" ref="Z89">IF(Z$8=-1,AA89,IF(Z$8=99,Y89,IF(Z$8=0,INDEX($E89:$I89,0,Z$6),(INDEX($E89:$I89,0,Z$8+1)-INDEX($E89:$I89,0,Z$8))/(INDEX($D$5:$H$5,0,Z$8+1)-INDEX($D$5:$H$5,0,Z$8))+Y89)))</f>
        <v>144.75754214416867</v>
      </c>
      <c r="AA89" s="5" cm="1">
        <f t="array" ref="AA89">IF(AA$8=-1,AB89,IF(AA$8=99,Z89,IF(AA$8=0,INDEX($E89:$I89,0,AA$6),(INDEX($E89:$I89,0,AA$8+1)-INDEX($E89:$I89,0,AA$8))/(INDEX($D$5:$H$5,0,AA$8+1)-INDEX($D$5:$H$5,0,AA$8))+Z89)))</f>
        <v>144.75754214416867</v>
      </c>
      <c r="AB89" s="5" cm="1">
        <f t="array" ref="AB89">IF(AB$8=-1,AC89,IF(AB$8=99,AA89,IF(AB$8=0,INDEX($E89:$I89,0,AB$6),(INDEX($E89:$I89,0,AB$8+1)-INDEX($E89:$I89,0,AB$8))/(INDEX($D$5:$H$5,0,AB$8+1)-INDEX($D$5:$H$5,0,AB$8))+AA89)))</f>
        <v>144.75754214416867</v>
      </c>
      <c r="AC89" s="5" cm="1">
        <f t="array" ref="AC89">IF(AC$8=-1,AD89,IF(AC$8=99,AB89,IF(AC$8=0,INDEX($E89:$I89,0,AC$6),(INDEX($E89:$I89,0,AC$8+1)-INDEX($E89:$I89,0,AC$8))/(INDEX($D$5:$H$5,0,AC$8+1)-INDEX($D$5:$H$5,0,AC$8))+AB89)))</f>
        <v>144.75754214416867</v>
      </c>
      <c r="AD89" s="5" cm="1">
        <f t="array" ref="AD89">IF(AD$8=-1,AE89,IF(AD$8=99,AC89,IF(AD$8=0,INDEX($E89:$I89,0,AD$6),(INDEX($E89:$I89,0,AD$8+1)-INDEX($E89:$I89,0,AD$8))/(INDEX($D$5:$H$5,0,AD$8+1)-INDEX($D$5:$H$5,0,AD$8))+AC89)))</f>
        <v>144.75754214416867</v>
      </c>
      <c r="AE89" s="5" cm="1">
        <f t="array" ref="AE89">IF(AE$8=-1,AF89,IF(AE$8=99,AD89,IF(AE$8=0,INDEX($E89:$I89,0,AE$6),(INDEX($E89:$I89,0,AE$8+1)-INDEX($E89:$I89,0,AE$8))/(INDEX($D$5:$H$5,0,AE$8+1)-INDEX($D$5:$H$5,0,AE$8))+AD89)))</f>
        <v>144.75754214416867</v>
      </c>
      <c r="AF89" s="5" cm="1">
        <f t="array" ref="AF89">IF(AF$8=-1,AG89,IF(AF$8=99,AE89,IF(AF$8=0,INDEX($E89:$I89,0,AF$6),(INDEX($E89:$I89,0,AF$8+1)-INDEX($E89:$I89,0,AF$8))/(INDEX($D$5:$H$5,0,AF$8+1)-INDEX($D$5:$H$5,0,AF$8))+AE89)))</f>
        <v>144.75754214416867</v>
      </c>
      <c r="AG89" s="5" cm="1">
        <f t="array" ref="AG89">IF(AG$8=-1,AH89,IF(AG$8=99,AF89,IF(AG$8=0,INDEX($E89:$I89,0,AG$6),(INDEX($E89:$I89,0,AG$8+1)-INDEX($E89:$I89,0,AG$8))/(INDEX($D$5:$H$5,0,AG$8+1)-INDEX($D$5:$H$5,0,AG$8))+AF89)))</f>
        <v>144.75754214416867</v>
      </c>
      <c r="AH89" s="5" cm="1">
        <f t="array" ref="AH89">IF(AH$8=-1,AI89,IF(AH$8=99,AG89,IF(AH$8=0,INDEX($E89:$I89,0,AH$6),(INDEX($E89:$I89,0,AH$8+1)-INDEX($E89:$I89,0,AH$8))/(INDEX($D$5:$H$5,0,AH$8+1)-INDEX($D$5:$H$5,0,AH$8))+AG89)))</f>
        <v>144.75754214416867</v>
      </c>
      <c r="AI89" s="5" cm="1">
        <f t="array" ref="AI89">IF(AI$8=-1,AJ89,IF(AI$8=99,AH89,IF(AI$8=0,INDEX($E89:$I89,0,AI$6),(INDEX($E89:$I89,0,AI$8+1)-INDEX($E89:$I89,0,AI$8))/(INDEX($D$5:$H$5,0,AI$8+1)-INDEX($D$5:$H$5,0,AI$8))+AH89)))</f>
        <v>144.75754214416867</v>
      </c>
      <c r="AJ89" s="5" cm="1">
        <f t="array" ref="AJ89">IF(AJ$8=-1,AK89,IF(AJ$8=99,AI89,IF(AJ$8=0,INDEX($E89:$I89,0,AJ$6),(INDEX($E89:$I89,0,AJ$8+1)-INDEX($E89:$I89,0,AJ$8))/(INDEX($D$5:$H$5,0,AJ$8+1)-INDEX($D$5:$H$5,0,AJ$8))+AI89)))</f>
        <v>144.75754214416867</v>
      </c>
      <c r="AK89" s="5" cm="1">
        <f t="array" ref="AK89">IF(AK$8=-1,AL89,IF(AK$8=99,AJ89,IF(AK$8=0,INDEX($E89:$I89,0,AK$6),(INDEX($E89:$I89,0,AK$8+1)-INDEX($E89:$I89,0,AK$8))/(INDEX($D$5:$H$5,0,AK$8+1)-INDEX($D$5:$H$5,0,AK$8))+AJ89)))</f>
        <v>144.75754214416867</v>
      </c>
      <c r="AL89" s="5" cm="1">
        <f t="array" ref="AL89">IF(AL$8=-1,AM89,IF(AL$8=99,AK89,IF(AL$8=0,INDEX($E89:$I89,0,AL$6),(INDEX($E89:$I89,0,AL$8+1)-INDEX($E89:$I89,0,AL$8))/(INDEX($D$5:$H$5,0,AL$8+1)-INDEX($D$5:$H$5,0,AL$8))+AK89)))</f>
        <v>144.75754214416867</v>
      </c>
      <c r="AM89" s="5" cm="1">
        <f t="array" ref="AM89">IF(AM$8=-1,AN89,IF(AM$8=99,AL89,IF(AM$8=0,INDEX($E89:$I89,0,AM$6),(INDEX($E89:$I89,0,AM$8+1)-INDEX($E89:$I89,0,AM$8))/(INDEX($D$5:$H$5,0,AM$8+1)-INDEX($D$5:$H$5,0,AM$8))+AL89)))</f>
        <v>144.75754214416867</v>
      </c>
      <c r="AN89" s="5" cm="1">
        <f t="array" ref="AN89">IF(AN$8=-1,AO89,IF(AN$8=99,AM89,IF(AN$8=0,INDEX($E89:$I89,0,AN$6),(INDEX($E89:$I89,0,AN$8+1)-INDEX($E89:$I89,0,AN$8))/(INDEX($D$5:$H$5,0,AN$8+1)-INDEX($D$5:$H$5,0,AN$8))+AM89)))</f>
        <v>144.75754214416867</v>
      </c>
      <c r="AO89" s="5" cm="1">
        <f t="array" ref="AO89">IF(AO$8=-1,AP89,IF(AO$8=99,AN89,IF(AO$8=0,INDEX($E89:$K89,0,AO$6),(INDEX($E89:$K89,0,AO$8+1)-INDEX($E89:$K89,0,AO$8))/(INDEX($D$5:$J$5,0,AO$8+1)-INDEX($D$5:$J$5,0,AO$8))+AN89)))</f>
        <v>144.75754214416867</v>
      </c>
      <c r="AP89" s="5" cm="1">
        <f t="array" ref="AP89">IF(AP$8=-1,AQ89,IF(AP$8=99,AO89,IF(AP$8=0,INDEX($E89:$K89,0,AP$6),(INDEX($E89:$K89,0,AP$8+1)-INDEX($E89:$K89,0,AP$8))/(INDEX($D$5:$J$5,0,AP$8+1)-INDEX($D$5:$J$5,0,AP$8))+AO89)))</f>
        <v>144.75754214416867</v>
      </c>
      <c r="AQ89" s="5" cm="1">
        <f t="array" ref="AQ89">IF(AQ$8=-1,AR89,IF(AQ$8=99,AP89,IF(AQ$8=0,INDEX($E89:$K89,0,AQ$6),(INDEX($E89:$K89,0,AQ$8+1)-INDEX($E89:$K89,0,AQ$8))/(INDEX($D$5:$J$5,0,AQ$8+1)-INDEX($D$5:$J$5,0,AQ$8))+AP89)))</f>
        <v>144.75754214416867</v>
      </c>
      <c r="AR89" s="5" cm="1">
        <f t="array" ref="AR89">IF(AR$8=-1,AS89,IF(AR$8=99,AQ89,IF(AR$8=0,INDEX($E89:$K89,0,AR$6),(INDEX($E89:$K89,0,AR$8+1)-INDEX($E89:$K89,0,AR$8))/(INDEX($D$5:$J$5,0,AR$8+1)-INDEX($D$5:$J$5,0,AR$8))+AQ89)))</f>
        <v>144.75754214416867</v>
      </c>
      <c r="AS89" s="5" cm="1">
        <f t="array" ref="AS89">IF(AS$8=-1,AT89,IF(AS$8=99,AR89,IF(AS$8=0,INDEX($E89:$K89,0,AS$6),(INDEX($E89:$K89,0,AS$8+1)-INDEX($E89:$K89,0,AS$8))/(INDEX($D$5:$J$5,0,AS$8+1)-INDEX($D$5:$J$5,0,AS$8))+AR89)))</f>
        <v>144.75754214416867</v>
      </c>
      <c r="AT89" s="5" cm="1">
        <f t="array" ref="AT89">IF(AT$8=-1,AU89,IF(AT$8=99,AS89,IF(AT$8=0,INDEX($E89:$K89,0,AT$6),(INDEX($E89:$K89,0,AT$8+1)-INDEX($E89:$K89,0,AT$8))/(INDEX($D$5:$J$5,0,AT$8+1)-INDEX($D$5:$J$5,0,AT$8))+AS89)))</f>
        <v>144.75754214416867</v>
      </c>
      <c r="AU89" s="5" cm="1">
        <f t="array" ref="AU89">IF(AU$8=-1,AV89,IF(AU$8=99,AT89,IF(AU$8=0,INDEX($E89:$K89,0,AU$6),(INDEX($E89:$K89,0,AU$8+1)-INDEX($E89:$K89,0,AU$8))/(INDEX($D$5:$J$5,0,AU$8+1)-INDEX($D$5:$J$5,0,AU$8))+AT89)))</f>
        <v>144.75754214416867</v>
      </c>
      <c r="AV89" s="5" cm="1">
        <f t="array" ref="AV89">IF(AV$8=-1,AW89,IF(AV$8=99,AU89,IF(AV$8=0,INDEX($E89:$K89,0,AV$6),(INDEX($E89:$K89,0,AV$8+1)-INDEX($E89:$K89,0,AV$8))/(INDEX($D$5:$J$5,0,AV$8+1)-INDEX($D$5:$J$5,0,AV$8))+AU89)))</f>
        <v>144.75754214416867</v>
      </c>
      <c r="AW89" s="5" cm="1">
        <f t="array" ref="AW89">IF(AW$8=-1,AX89,IF(AW$8=99,AV89,IF(AW$8=0,INDEX($E89:$K89,0,AW$6),(INDEX($E89:$K89,0,AW$8+1)-INDEX($E89:$K89,0,AW$8))/(INDEX($D$5:$J$5,0,AW$8+1)-INDEX($D$5:$J$5,0,AW$8))+AV89)))</f>
        <v>144.75754214416867</v>
      </c>
      <c r="AX89" s="5" cm="1">
        <f t="array" ref="AX89">IF(AX$8=-1,AY89,IF(AX$8=99,AW89,IF(AX$8=0,INDEX($E89:$K89,0,AX$6),(INDEX($E89:$K89,0,AX$8+1)-INDEX($E89:$K89,0,AX$8))/(INDEX($D$5:$J$5,0,AX$8+1)-INDEX($D$5:$J$5,0,AX$8))+AW89)))</f>
        <v>144.75754214416867</v>
      </c>
      <c r="AY89" s="5" cm="1">
        <f t="array" ref="AY89">IF(AY$8=-1,AZ89,IF(AY$8=99,AX89,IF(AY$8=0,INDEX($E89:$K89,0,AY$6),(INDEX($E89:$K89,0,AY$8+1)-INDEX($E89:$K89,0,AY$8))/(INDEX($D$5:$J$5,0,AY$8+1)-INDEX($D$5:$J$5,0,AY$8))+AX89)))</f>
        <v>144.75754214416867</v>
      </c>
      <c r="AZ89" s="5" cm="1">
        <f t="array" ref="AZ89">IF(AZ$8=-1,BA89,IF(AZ$8=99,AY89,IF(AZ$8=0,INDEX($E89:$K89,0,AZ$6),(INDEX($E89:$K89,0,AZ$8+1)-INDEX($E89:$K89,0,AZ$8))/(INDEX($D$5:$J$5,0,AZ$8+1)-INDEX($D$5:$J$5,0,AZ$8))+AY89)))</f>
        <v>144.75754214416867</v>
      </c>
      <c r="BA89" s="5" cm="1">
        <f t="array" ref="BA89">IF(BA$8=-1,BB89,IF(BA$8=99,AZ89,IF(BA$8=0,INDEX($E89:$K89,0,BA$6),(INDEX($E89:$K89,0,BA$8+1)-INDEX($E89:$K89,0,BA$8))/(INDEX($D$5:$J$5,0,BA$8+1)-INDEX($D$5:$J$5,0,BA$8))+AZ89)))</f>
        <v>144.75754214416867</v>
      </c>
      <c r="BB89" s="5" cm="1">
        <f t="array" ref="BB89">IF(BB$8=-1,BC89,IF(BB$8=99,BA89,IF(BB$8=0,INDEX($E89:$K89,0,BB$6),(INDEX($E89:$K89,0,BB$8+1)-INDEX($E89:$K89,0,BB$8))/(INDEX($D$5:$J$5,0,BB$8+1)-INDEX($D$5:$J$5,0,BB$8))+BA89)))</f>
        <v>144.75754214416867</v>
      </c>
      <c r="BC89" s="5" cm="1">
        <f t="array" ref="BC89">IF(BC$8=-1,BD89,IF(BC$8=99,BB89,IF(BC$8=0,INDEX($E89:$K89,0,BC$6),(INDEX($E89:$K89,0,BC$8+1)-INDEX($E89:$K89,0,BC$8))/(INDEX($D$5:$J$5,0,BC$8+1)-INDEX($D$5:$J$5,0,BC$8))+BB89)))</f>
        <v>144.75754214416867</v>
      </c>
      <c r="BD89" s="5" cm="1">
        <f t="array" ref="BD89">IF(BD$8=-1,BE89,IF(BD$8=99,BC89,IF(BD$8=0,INDEX($E89:$K89,0,BD$6),(INDEX($E89:$K89,0,BD$8+1)-INDEX($E89:$K89,0,BD$8))/(INDEX($D$5:$J$5,0,BD$8+1)-INDEX($D$5:$J$5,0,BD$8))+BC89)))</f>
        <v>144.75754214416867</v>
      </c>
      <c r="BE89" s="5" cm="1">
        <f t="array" ref="BE89">IF(BE$8=-1,BF89,IF(BE$8=99,BD89,IF(BE$8=0,INDEX($E89:$K89,0,BE$6),(INDEX($E89:$K89,0,BE$8+1)-INDEX($E89:$K89,0,BE$8))/(INDEX($D$5:$J$5,0,BE$8+1)-INDEX($D$5:$J$5,0,BE$8))+BD89)))</f>
        <v>144.75754214416867</v>
      </c>
      <c r="BF89" s="5" cm="1">
        <f t="array" ref="BF89">IF(BF$8=-1,BG89,IF(BF$8=99,BE89,IF(BF$8=0,INDEX($E89:$K89,0,BF$6),(INDEX($E89:$K89,0,BF$8+1)-INDEX($E89:$K89,0,BF$8))/(INDEX($D$5:$J$5,0,BF$8+1)-INDEX($D$5:$J$5,0,BF$8))+BE89)))</f>
        <v>144.75754214416867</v>
      </c>
      <c r="BG89" s="5" cm="1">
        <f t="array" ref="BG89">IF(BG$8=-1,BH89,IF(BG$8=99,BF89,IF(BG$8=0,INDEX($E89:$K89,0,BG$6),(INDEX($E89:$K89,0,BG$8+1)-INDEX($E89:$K89,0,BG$8))/(INDEX($D$5:$J$5,0,BG$8+1)-INDEX($D$5:$J$5,0,BG$8))+BF89)))</f>
        <v>144.75754214416867</v>
      </c>
      <c r="BH89" s="5" cm="1">
        <f t="array" ref="BH89">IF(BH$8=-1,BI89,IF(BH$8=99,BG89,IF(BH$8=0,INDEX($E89:$K89,0,BH$6),(INDEX($E89:$K89,0,BH$8+1)-INDEX($E89:$K89,0,BH$8))/(INDEX($D$5:$J$5,0,BH$8+1)-INDEX($D$5:$J$5,0,BH$8))+BG89)))</f>
        <v>144.75754214416867</v>
      </c>
      <c r="BI89" s="5" cm="1">
        <f t="array" ref="BI89">IF(BI$8=-1,BJ89,IF(BI$8=99,BH89,IF(BI$8=0,INDEX($E89:$K89,0,BI$6),(INDEX($E89:$K89,0,BI$8+1)-INDEX($E89:$K89,0,BI$8))/(INDEX($D$5:$J$5,0,BI$8+1)-INDEX($D$5:$J$5,0,BI$8))+BH89)))</f>
        <v>144.75754214416867</v>
      </c>
      <c r="BJ89" s="5" cm="1">
        <f t="array" ref="BJ89">IF(BJ$8=-1,BK89,IF(BJ$8=99,BI89,IF(BJ$8=0,INDEX($E89:$K89,0,BJ$6),(INDEX($E89:$K89,0,BJ$8+1)-INDEX($E89:$K89,0,BJ$8))/(INDEX($D$5:$J$5,0,BJ$8+1)-INDEX($D$5:$J$5,0,BJ$8))+BI89)))</f>
        <v>144.75754214416867</v>
      </c>
      <c r="BK89" s="5" cm="1">
        <f t="array" ref="BK89">IF(BK$8=-1,BL89,IF(BK$8=99,BJ89,IF(BK$8=0,INDEX($E89:$K89,0,BK$6),(INDEX($E89:$K89,0,BK$8+1)-INDEX($E89:$K89,0,BK$8))/(INDEX($D$5:$J$5,0,BK$8+1)-INDEX($D$5:$J$5,0,BK$8))+BJ89)))</f>
        <v>144.75754214416867</v>
      </c>
      <c r="BL89" s="5" cm="1">
        <f t="array" ref="BL89">IF(BL$8=-1,BM89,IF(BL$8=99,BK89,IF(BL$8=0,INDEX($E89:$K89,0,BL$6),(INDEX($E89:$K89,0,BL$8+1)-INDEX($E89:$K89,0,BL$8))/(INDEX($D$5:$J$5,0,BL$8+1)-INDEX($D$5:$J$5,0,BL$8))+BK89)))</f>
        <v>144.75754214416867</v>
      </c>
      <c r="BM89" s="5" cm="1">
        <f t="array" ref="BM89">IF(BM$8=-1,BN89,IF(BM$8=99,BL89,IF(BM$8=0,INDEX($E89:$K89,0,BM$6),(INDEX($E89:$K89,0,BM$8+1)-INDEX($E89:$K89,0,BM$8))/(INDEX($D$5:$J$5,0,BM$8+1)-INDEX($D$5:$J$5,0,BM$8))+BL89)))</f>
        <v>144.75754214416867</v>
      </c>
      <c r="BN89" s="5" cm="1">
        <f t="array" ref="BN89">IF(BN$8=-1,BO89,IF(BN$8=99,BM89,IF(BN$8=0,INDEX($E89:$K89,0,BN$6),(INDEX($E89:$K89,0,BN$8+1)-INDEX($E89:$K89,0,BN$8))/(INDEX($D$5:$J$5,0,BN$8+1)-INDEX($D$5:$J$5,0,BN$8))+BM89)))</f>
        <v>144.75754214416867</v>
      </c>
      <c r="BO89" s="5" cm="1">
        <f t="array" ref="BO89">IF(BO$8=-1,BP89,IF(BO$8=99,BN89,IF(BO$8=0,INDEX($E89:$K89,0,BO$6),(INDEX($E89:$K89,0,BO$8+1)-INDEX($E89:$K89,0,BO$8))/(INDEX($D$5:$J$5,0,BO$8+1)-INDEX($D$5:$J$5,0,BO$8))+BN89)))</f>
        <v>144.75754214416867</v>
      </c>
      <c r="BP89" s="5" cm="1">
        <f t="array" ref="BP89">IF(BP$8=-1,BQ89,IF(BP$8=99,BO89,IF(BP$8=0,INDEX($E89:$K89,0,BP$6),(INDEX($E89:$K89,0,BP$8+1)-INDEX($E89:$K89,0,BP$8))/(INDEX($D$5:$J$5,0,BP$8+1)-INDEX($D$5:$J$5,0,BP$8))+BO89)))</f>
        <v>144.75754214416867</v>
      </c>
      <c r="BQ89" s="5" cm="1">
        <f t="array" ref="BQ89">IF(BQ$8=-1,BR89,IF(BQ$8=99,BP89,IF(BQ$8=0,INDEX($E89:$K89,0,BQ$6),(INDEX($E89:$K89,0,BQ$8+1)-INDEX($E89:$K89,0,BQ$8))/(INDEX($D$5:$J$5,0,BQ$8+1)-INDEX($D$5:$J$5,0,BQ$8))+BP89)))</f>
        <v>144.75754214416867</v>
      </c>
      <c r="BR89" s="5" cm="1">
        <f t="array" ref="BR89">IF(BR$8=-1,BS89,IF(BR$8=99,BQ89,IF(BR$8=0,INDEX($E89:$K89,0,BR$6),(INDEX($E89:$K89,0,BR$8+1)-INDEX($E89:$K89,0,BR$8))/(INDEX($D$5:$J$5,0,BR$8+1)-INDEX($D$5:$J$5,0,BR$8))+BQ89)))</f>
        <v>144.75754214416867</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23.101681819368256</v>
      </c>
      <c r="G93" s="87">
        <f t="shared" si="152"/>
        <v>23.101681819368256</v>
      </c>
      <c r="H93" s="87">
        <f t="shared" ref="H93:H97" si="156">IF($N$57=-1,G93,((F93-E93)*2/5+E93)*(1+$H$91))</f>
        <v>23.101681819368256</v>
      </c>
      <c r="I93" s="131">
        <f t="shared" ref="I93:I100" si="157">H93</f>
        <v>23.101681819368256</v>
      </c>
      <c r="J93" s="131">
        <f t="shared" si="153"/>
        <v>23.101681819368256</v>
      </c>
      <c r="K93" s="131">
        <f t="shared" si="153"/>
        <v>23.101681819368256</v>
      </c>
      <c r="L93" s="5" cm="1">
        <f t="array" ref="L93">IF(L$8=-1,M93,IF(L$8=99,I93,IF(L$8=0,INDEX($E93:$I93,0,L$6),(INDEX($E93:$I93,0,L$8+1)-INDEX($E93:$I93,0,L$8))/(INDEX($D$5:$H$5,0,L$8+1)-INDEX($D$5:$H$5,0,L$8))+I93)))</f>
        <v>59.117764859369188</v>
      </c>
      <c r="M93" s="5" cm="1">
        <f t="array" ref="M93">IF(M$8=-1,N93,IF(M$8=99,L93,IF(M$8=0,INDEX($E93:$I93,0,M$6),(INDEX($E93:$I93,0,M$8+1)-INDEX($E93:$I93,0,M$8))/(INDEX($D$5:$H$5,0,M$8+1)-INDEX($D$5:$H$5,0,M$8))+L93)))</f>
        <v>51.914548251368998</v>
      </c>
      <c r="N93" s="5" cm="1">
        <f t="array" ref="N93">IF(N$8=-1,O93,IF(N$8=99,M93,IF(N$8=0,INDEX($E93:$I93,0,N$6),(INDEX($E93:$I93,0,N$8+1)-INDEX($E93:$I93,0,N$8))/(INDEX($D$5:$H$5,0,N$8+1)-INDEX($D$5:$H$5,0,N$8))+M93)))</f>
        <v>44.711331643368808</v>
      </c>
      <c r="O93" s="5" cm="1">
        <f t="array" ref="O93">IF(O$8=-1,P93,IF(O$8=99,N93,IF(O$8=0,INDEX($E93:$I93,0,O$6),(INDEX($E93:$I93,0,O$8+1)-INDEX($E93:$I93,0,O$8))/(INDEX($D$5:$H$5,0,O$8+1)-INDEX($D$5:$H$5,0,O$8))+N93)))</f>
        <v>37.508115035368618</v>
      </c>
      <c r="P93" s="5" cm="1">
        <f t="array" ref="P93">IF(P$8=-1,Q93,IF(P$8=99,O93,IF(P$8=0,INDEX($E93:$I93,0,P$6),(INDEX($E93:$I93,0,P$8+1)-INDEX($E93:$I93,0,P$8))/(INDEX($D$5:$H$5,0,P$8+1)-INDEX($D$5:$H$5,0,P$8))+O93)))</f>
        <v>30.304898427368432</v>
      </c>
      <c r="Q93" s="5" cm="1">
        <f t="array" ref="Q93">IF(Q$8=-1,R93,IF(Q$8=99,P93,IF(Q$8=0,INDEX($E93:$I93,0,Q$6),(INDEX($E93:$I93,0,Q$8+1)-INDEX($E93:$I93,0,Q$8))/(INDEX($D$5:$H$5,0,Q$8+1)-INDEX($D$5:$H$5,0,Q$8))+P93)))</f>
        <v>23.101681819368256</v>
      </c>
      <c r="R93" s="5" cm="1">
        <f t="array" ref="R93">IF(R$8=-1,S93,IF(R$8=99,Q93,IF(R$8=0,INDEX($E93:$I93,0,R$6),(INDEX($E93:$I93,0,R$8+1)-INDEX($E93:$I93,0,R$8))/(INDEX($D$5:$H$5,0,R$8+1)-INDEX($D$5:$H$5,0,R$8))+Q93)))</f>
        <v>23.101681819368256</v>
      </c>
      <c r="S93" s="5" cm="1">
        <f t="array" ref="S93">IF(S$8=-1,T93,IF(S$8=99,R93,IF(S$8=0,INDEX($E93:$I93,0,S$6),(INDEX($E93:$I93,0,S$8+1)-INDEX($E93:$I93,0,S$8))/(INDEX($D$5:$H$5,0,S$8+1)-INDEX($D$5:$H$5,0,S$8))+R93)))</f>
        <v>23.101681819368256</v>
      </c>
      <c r="T93" s="5" cm="1">
        <f t="array" ref="T93">IF(T$8=-1,U93,IF(T$8=99,S93,IF(T$8=0,INDEX($E93:$I93,0,T$6),(INDEX($E93:$I93,0,T$8+1)-INDEX($E93:$I93,0,T$8))/(INDEX($D$5:$H$5,0,T$8+1)-INDEX($D$5:$H$5,0,T$8))+S93)))</f>
        <v>23.101681819368256</v>
      </c>
      <c r="U93" s="5" cm="1">
        <f t="array" ref="U93">IF(U$8=-1,V93,IF(U$8=99,T93,IF(U$8=0,INDEX($E93:$I93,0,U$6),(INDEX($E93:$I93,0,U$8+1)-INDEX($E93:$I93,0,U$8))/(INDEX($D$5:$H$5,0,U$8+1)-INDEX($D$5:$H$5,0,U$8))+T93)))</f>
        <v>23.101681819368256</v>
      </c>
      <c r="V93" s="5" cm="1">
        <f t="array" ref="V93">IF(V$8=-1,W93,IF(V$8=99,U93,IF(V$8=0,INDEX($E93:$I93,0,V$6),(INDEX($E93:$I93,0,V$8+1)-INDEX($E93:$I93,0,V$8))/(INDEX($D$5:$H$5,0,V$8+1)-INDEX($D$5:$H$5,0,V$8))+U93)))</f>
        <v>23.101681819368256</v>
      </c>
      <c r="W93" s="5" cm="1">
        <f t="array" ref="W93">IF(W$8=-1,X93,IF(W$8=99,V93,IF(W$8=0,INDEX($E93:$I93,0,W$6),(INDEX($E93:$I93,0,W$8+1)-INDEX($E93:$I93,0,W$8))/(INDEX($D$5:$H$5,0,W$8+1)-INDEX($D$5:$H$5,0,W$8))+V93)))</f>
        <v>23.101681819368256</v>
      </c>
      <c r="X93" s="5" cm="1">
        <f t="array" ref="X93">IF(X$8=-1,Y93,IF(X$8=99,W93,IF(X$8=0,INDEX($E93:$I93,0,X$6),(INDEX($E93:$I93,0,X$8+1)-INDEX($E93:$I93,0,X$8))/(INDEX($D$5:$H$5,0,X$8+1)-INDEX($D$5:$H$5,0,X$8))+W93)))</f>
        <v>23.101681819368256</v>
      </c>
      <c r="Y93" s="5" cm="1">
        <f t="array" ref="Y93">IF(Y$8=-1,Z93,IF(Y$8=99,X93,IF(Y$8=0,INDEX($E93:$I93,0,Y$6),(INDEX($E93:$I93,0,Y$8+1)-INDEX($E93:$I93,0,Y$8))/(INDEX($D$5:$H$5,0,Y$8+1)-INDEX($D$5:$H$5,0,Y$8))+X93)))</f>
        <v>23.101681819368256</v>
      </c>
      <c r="Z93" s="5" cm="1">
        <f t="array" ref="Z93">IF(Z$8=-1,AA93,IF(Z$8=99,Y93,IF(Z$8=0,INDEX($E93:$I93,0,Z$6),(INDEX($E93:$I93,0,Z$8+1)-INDEX($E93:$I93,0,Z$8))/(INDEX($D$5:$H$5,0,Z$8+1)-INDEX($D$5:$H$5,0,Z$8))+Y93)))</f>
        <v>23.101681819368256</v>
      </c>
      <c r="AA93" s="5" cm="1">
        <f t="array" ref="AA93">IF(AA$8=-1,AB93,IF(AA$8=99,Z93,IF(AA$8=0,INDEX($E93:$I93,0,AA$6),(INDEX($E93:$I93,0,AA$8+1)-INDEX($E93:$I93,0,AA$8))/(INDEX($D$5:$H$5,0,AA$8+1)-INDEX($D$5:$H$5,0,AA$8))+Z93)))</f>
        <v>23.101681819368256</v>
      </c>
      <c r="AB93" s="5" cm="1">
        <f t="array" ref="AB93">IF(AB$8=-1,AC93,IF(AB$8=99,AA93,IF(AB$8=0,INDEX($E93:$I93,0,AB$6),(INDEX($E93:$I93,0,AB$8+1)-INDEX($E93:$I93,0,AB$8))/(INDEX($D$5:$H$5,0,AB$8+1)-INDEX($D$5:$H$5,0,AB$8))+AA93)))</f>
        <v>23.101681819368256</v>
      </c>
      <c r="AC93" s="5" cm="1">
        <f t="array" ref="AC93">IF(AC$8=-1,AD93,IF(AC$8=99,AB93,IF(AC$8=0,INDEX($E93:$I93,0,AC$6),(INDEX($E93:$I93,0,AC$8+1)-INDEX($E93:$I93,0,AC$8))/(INDEX($D$5:$H$5,0,AC$8+1)-INDEX($D$5:$H$5,0,AC$8))+AB93)))</f>
        <v>23.101681819368256</v>
      </c>
      <c r="AD93" s="5" cm="1">
        <f t="array" ref="AD93">IF(AD$8=-1,AE93,IF(AD$8=99,AC93,IF(AD$8=0,INDEX($E93:$I93,0,AD$6),(INDEX($E93:$I93,0,AD$8+1)-INDEX($E93:$I93,0,AD$8))/(INDEX($D$5:$H$5,0,AD$8+1)-INDEX($D$5:$H$5,0,AD$8))+AC93)))</f>
        <v>23.101681819368256</v>
      </c>
      <c r="AE93" s="5" cm="1">
        <f t="array" ref="AE93">IF(AE$8=-1,AF93,IF(AE$8=99,AD93,IF(AE$8=0,INDEX($E93:$I93,0,AE$6),(INDEX($E93:$I93,0,AE$8+1)-INDEX($E93:$I93,0,AE$8))/(INDEX($D$5:$H$5,0,AE$8+1)-INDEX($D$5:$H$5,0,AE$8))+AD93)))</f>
        <v>23.101681819368256</v>
      </c>
      <c r="AF93" s="5" cm="1">
        <f t="array" ref="AF93">IF(AF$8=-1,AG93,IF(AF$8=99,AE93,IF(AF$8=0,INDEX($E93:$I93,0,AF$6),(INDEX($E93:$I93,0,AF$8+1)-INDEX($E93:$I93,0,AF$8))/(INDEX($D$5:$H$5,0,AF$8+1)-INDEX($D$5:$H$5,0,AF$8))+AE93)))</f>
        <v>23.101681819368256</v>
      </c>
      <c r="AG93" s="5" cm="1">
        <f t="array" ref="AG93">IF(AG$8=-1,AH93,IF(AG$8=99,AF93,IF(AG$8=0,INDEX($E93:$I93,0,AG$6),(INDEX($E93:$I93,0,AG$8+1)-INDEX($E93:$I93,0,AG$8))/(INDEX($D$5:$H$5,0,AG$8+1)-INDEX($D$5:$H$5,0,AG$8))+AF93)))</f>
        <v>23.101681819368256</v>
      </c>
      <c r="AH93" s="5" cm="1">
        <f t="array" ref="AH93">IF(AH$8=-1,AI93,IF(AH$8=99,AG93,IF(AH$8=0,INDEX($E93:$I93,0,AH$6),(INDEX($E93:$I93,0,AH$8+1)-INDEX($E93:$I93,0,AH$8))/(INDEX($D$5:$H$5,0,AH$8+1)-INDEX($D$5:$H$5,0,AH$8))+AG93)))</f>
        <v>23.101681819368256</v>
      </c>
      <c r="AI93" s="5" cm="1">
        <f t="array" ref="AI93">IF(AI$8=-1,AJ93,IF(AI$8=99,AH93,IF(AI$8=0,INDEX($E93:$I93,0,AI$6),(INDEX($E93:$I93,0,AI$8+1)-INDEX($E93:$I93,0,AI$8))/(INDEX($D$5:$H$5,0,AI$8+1)-INDEX($D$5:$H$5,0,AI$8))+AH93)))</f>
        <v>23.101681819368256</v>
      </c>
      <c r="AJ93" s="5" cm="1">
        <f t="array" ref="AJ93">IF(AJ$8=-1,AK93,IF(AJ$8=99,AI93,IF(AJ$8=0,INDEX($E93:$I93,0,AJ$6),(INDEX($E93:$I93,0,AJ$8+1)-INDEX($E93:$I93,0,AJ$8))/(INDEX($D$5:$H$5,0,AJ$8+1)-INDEX($D$5:$H$5,0,AJ$8))+AI93)))</f>
        <v>23.101681819368256</v>
      </c>
      <c r="AK93" s="5" cm="1">
        <f t="array" ref="AK93">IF(AK$8=-1,AL93,IF(AK$8=99,AJ93,IF(AK$8=0,INDEX($E93:$I93,0,AK$6),(INDEX($E93:$I93,0,AK$8+1)-INDEX($E93:$I93,0,AK$8))/(INDEX($D$5:$H$5,0,AK$8+1)-INDEX($D$5:$H$5,0,AK$8))+AJ93)))</f>
        <v>23.101681819368256</v>
      </c>
      <c r="AL93" s="5" cm="1">
        <f t="array" ref="AL93">IF(AL$8=-1,AM93,IF(AL$8=99,AK93,IF(AL$8=0,INDEX($E93:$I93,0,AL$6),(INDEX($E93:$I93,0,AL$8+1)-INDEX($E93:$I93,0,AL$8))/(INDEX($D$5:$H$5,0,AL$8+1)-INDEX($D$5:$H$5,0,AL$8))+AK93)))</f>
        <v>23.101681819368256</v>
      </c>
      <c r="AM93" s="5" cm="1">
        <f t="array" ref="AM93">IF(AM$8=-1,AN93,IF(AM$8=99,AL93,IF(AM$8=0,INDEX($E93:$I93,0,AM$6),(INDEX($E93:$I93,0,AM$8+1)-INDEX($E93:$I93,0,AM$8))/(INDEX($D$5:$H$5,0,AM$8+1)-INDEX($D$5:$H$5,0,AM$8))+AL93)))</f>
        <v>23.101681819368256</v>
      </c>
      <c r="AN93" s="5" cm="1">
        <f t="array" ref="AN93">IF(AN$8=-1,AO93,IF(AN$8=99,AM93,IF(AN$8=0,INDEX($E93:$I93,0,AN$6),(INDEX($E93:$I93,0,AN$8+1)-INDEX($E93:$I93,0,AN$8))/(INDEX($D$5:$H$5,0,AN$8+1)-INDEX($D$5:$H$5,0,AN$8))+AM93)))</f>
        <v>23.101681819368256</v>
      </c>
      <c r="AO93" s="5" cm="1">
        <f t="array" ref="AO93">IF(AO$8=-1,AP93,IF(AO$8=99,AN93,IF(AO$8=0,INDEX($E93:$K93,0,AO$6),(INDEX($E93:$K93,0,AO$8+1)-INDEX($E93:$K93,0,AO$8))/(INDEX($D$5:$J$5,0,AO$8+1)-INDEX($D$5:$J$5,0,AO$8))+AN93)))</f>
        <v>23.101681819368256</v>
      </c>
      <c r="AP93" s="5" cm="1">
        <f t="array" ref="AP93">IF(AP$8=-1,AQ93,IF(AP$8=99,AO93,IF(AP$8=0,INDEX($E93:$K93,0,AP$6),(INDEX($E93:$K93,0,AP$8+1)-INDEX($E93:$K93,0,AP$8))/(INDEX($D$5:$J$5,0,AP$8+1)-INDEX($D$5:$J$5,0,AP$8))+AO93)))</f>
        <v>23.101681819368256</v>
      </c>
      <c r="AQ93" s="5" cm="1">
        <f t="array" ref="AQ93">IF(AQ$8=-1,AR93,IF(AQ$8=99,AP93,IF(AQ$8=0,INDEX($E93:$K93,0,AQ$6),(INDEX($E93:$K93,0,AQ$8+1)-INDEX($E93:$K93,0,AQ$8))/(INDEX($D$5:$J$5,0,AQ$8+1)-INDEX($D$5:$J$5,0,AQ$8))+AP93)))</f>
        <v>23.101681819368256</v>
      </c>
      <c r="AR93" s="5" cm="1">
        <f t="array" ref="AR93">IF(AR$8=-1,AS93,IF(AR$8=99,AQ93,IF(AR$8=0,INDEX($E93:$K93,0,AR$6),(INDEX($E93:$K93,0,AR$8+1)-INDEX($E93:$K93,0,AR$8))/(INDEX($D$5:$J$5,0,AR$8+1)-INDEX($D$5:$J$5,0,AR$8))+AQ93)))</f>
        <v>23.101681819368256</v>
      </c>
      <c r="AS93" s="5" cm="1">
        <f t="array" ref="AS93">IF(AS$8=-1,AT93,IF(AS$8=99,AR93,IF(AS$8=0,INDEX($E93:$K93,0,AS$6),(INDEX($E93:$K93,0,AS$8+1)-INDEX($E93:$K93,0,AS$8))/(INDEX($D$5:$J$5,0,AS$8+1)-INDEX($D$5:$J$5,0,AS$8))+AR93)))</f>
        <v>23.101681819368256</v>
      </c>
      <c r="AT93" s="5" cm="1">
        <f t="array" ref="AT93">IF(AT$8=-1,AU93,IF(AT$8=99,AS93,IF(AT$8=0,INDEX($E93:$K93,0,AT$6),(INDEX($E93:$K93,0,AT$8+1)-INDEX($E93:$K93,0,AT$8))/(INDEX($D$5:$J$5,0,AT$8+1)-INDEX($D$5:$J$5,0,AT$8))+AS93)))</f>
        <v>23.101681819368256</v>
      </c>
      <c r="AU93" s="5" cm="1">
        <f t="array" ref="AU93">IF(AU$8=-1,AV93,IF(AU$8=99,AT93,IF(AU$8=0,INDEX($E93:$K93,0,AU$6),(INDEX($E93:$K93,0,AU$8+1)-INDEX($E93:$K93,0,AU$8))/(INDEX($D$5:$J$5,0,AU$8+1)-INDEX($D$5:$J$5,0,AU$8))+AT93)))</f>
        <v>23.101681819368256</v>
      </c>
      <c r="AV93" s="5" cm="1">
        <f t="array" ref="AV93">IF(AV$8=-1,AW93,IF(AV$8=99,AU93,IF(AV$8=0,INDEX($E93:$K93,0,AV$6),(INDEX($E93:$K93,0,AV$8+1)-INDEX($E93:$K93,0,AV$8))/(INDEX($D$5:$J$5,0,AV$8+1)-INDEX($D$5:$J$5,0,AV$8))+AU93)))</f>
        <v>23.101681819368256</v>
      </c>
      <c r="AW93" s="5" cm="1">
        <f t="array" ref="AW93">IF(AW$8=-1,AX93,IF(AW$8=99,AV93,IF(AW$8=0,INDEX($E93:$K93,0,AW$6),(INDEX($E93:$K93,0,AW$8+1)-INDEX($E93:$K93,0,AW$8))/(INDEX($D$5:$J$5,0,AW$8+1)-INDEX($D$5:$J$5,0,AW$8))+AV93)))</f>
        <v>23.101681819368256</v>
      </c>
      <c r="AX93" s="5" cm="1">
        <f t="array" ref="AX93">IF(AX$8=-1,AY93,IF(AX$8=99,AW93,IF(AX$8=0,INDEX($E93:$K93,0,AX$6),(INDEX($E93:$K93,0,AX$8+1)-INDEX($E93:$K93,0,AX$8))/(INDEX($D$5:$J$5,0,AX$8+1)-INDEX($D$5:$J$5,0,AX$8))+AW93)))</f>
        <v>23.101681819368256</v>
      </c>
      <c r="AY93" s="5" cm="1">
        <f t="array" ref="AY93">IF(AY$8=-1,AZ93,IF(AY$8=99,AX93,IF(AY$8=0,INDEX($E93:$K93,0,AY$6),(INDEX($E93:$K93,0,AY$8+1)-INDEX($E93:$K93,0,AY$8))/(INDEX($D$5:$J$5,0,AY$8+1)-INDEX($D$5:$J$5,0,AY$8))+AX93)))</f>
        <v>23.101681819368256</v>
      </c>
      <c r="AZ93" s="5" cm="1">
        <f t="array" ref="AZ93">IF(AZ$8=-1,BA93,IF(AZ$8=99,AY93,IF(AZ$8=0,INDEX($E93:$K93,0,AZ$6),(INDEX($E93:$K93,0,AZ$8+1)-INDEX($E93:$K93,0,AZ$8))/(INDEX($D$5:$J$5,0,AZ$8+1)-INDEX($D$5:$J$5,0,AZ$8))+AY93)))</f>
        <v>23.101681819368256</v>
      </c>
      <c r="BA93" s="5" cm="1">
        <f t="array" ref="BA93">IF(BA$8=-1,BB93,IF(BA$8=99,AZ93,IF(BA$8=0,INDEX($E93:$K93,0,BA$6),(INDEX($E93:$K93,0,BA$8+1)-INDEX($E93:$K93,0,BA$8))/(INDEX($D$5:$J$5,0,BA$8+1)-INDEX($D$5:$J$5,0,BA$8))+AZ93)))</f>
        <v>23.101681819368256</v>
      </c>
      <c r="BB93" s="5" cm="1">
        <f t="array" ref="BB93">IF(BB$8=-1,BC93,IF(BB$8=99,BA93,IF(BB$8=0,INDEX($E93:$K93,0,BB$6),(INDEX($E93:$K93,0,BB$8+1)-INDEX($E93:$K93,0,BB$8))/(INDEX($D$5:$J$5,0,BB$8+1)-INDEX($D$5:$J$5,0,BB$8))+BA93)))</f>
        <v>23.101681819368256</v>
      </c>
      <c r="BC93" s="5" cm="1">
        <f t="array" ref="BC93">IF(BC$8=-1,BD93,IF(BC$8=99,BB93,IF(BC$8=0,INDEX($E93:$K93,0,BC$6),(INDEX($E93:$K93,0,BC$8+1)-INDEX($E93:$K93,0,BC$8))/(INDEX($D$5:$J$5,0,BC$8+1)-INDEX($D$5:$J$5,0,BC$8))+BB93)))</f>
        <v>23.101681819368256</v>
      </c>
      <c r="BD93" s="5" cm="1">
        <f t="array" ref="BD93">IF(BD$8=-1,BE93,IF(BD$8=99,BC93,IF(BD$8=0,INDEX($E93:$K93,0,BD$6),(INDEX($E93:$K93,0,BD$8+1)-INDEX($E93:$K93,0,BD$8))/(INDEX($D$5:$J$5,0,BD$8+1)-INDEX($D$5:$J$5,0,BD$8))+BC93)))</f>
        <v>23.101681819368256</v>
      </c>
      <c r="BE93" s="5" cm="1">
        <f t="array" ref="BE93">IF(BE$8=-1,BF93,IF(BE$8=99,BD93,IF(BE$8=0,INDEX($E93:$K93,0,BE$6),(INDEX($E93:$K93,0,BE$8+1)-INDEX($E93:$K93,0,BE$8))/(INDEX($D$5:$J$5,0,BE$8+1)-INDEX($D$5:$J$5,0,BE$8))+BD93)))</f>
        <v>23.101681819368256</v>
      </c>
      <c r="BF93" s="5" cm="1">
        <f t="array" ref="BF93">IF(BF$8=-1,BG93,IF(BF$8=99,BE93,IF(BF$8=0,INDEX($E93:$K93,0,BF$6),(INDEX($E93:$K93,0,BF$8+1)-INDEX($E93:$K93,0,BF$8))/(INDEX($D$5:$J$5,0,BF$8+1)-INDEX($D$5:$J$5,0,BF$8))+BE93)))</f>
        <v>23.101681819368256</v>
      </c>
      <c r="BG93" s="5" cm="1">
        <f t="array" ref="BG93">IF(BG$8=-1,BH93,IF(BG$8=99,BF93,IF(BG$8=0,INDEX($E93:$K93,0,BG$6),(INDEX($E93:$K93,0,BG$8+1)-INDEX($E93:$K93,0,BG$8))/(INDEX($D$5:$J$5,0,BG$8+1)-INDEX($D$5:$J$5,0,BG$8))+BF93)))</f>
        <v>23.101681819368256</v>
      </c>
      <c r="BH93" s="5" cm="1">
        <f t="array" ref="BH93">IF(BH$8=-1,BI93,IF(BH$8=99,BG93,IF(BH$8=0,INDEX($E93:$K93,0,BH$6),(INDEX($E93:$K93,0,BH$8+1)-INDEX($E93:$K93,0,BH$8))/(INDEX($D$5:$J$5,0,BH$8+1)-INDEX($D$5:$J$5,0,BH$8))+BG93)))</f>
        <v>23.101681819368256</v>
      </c>
      <c r="BI93" s="5" cm="1">
        <f t="array" ref="BI93">IF(BI$8=-1,BJ93,IF(BI$8=99,BH93,IF(BI$8=0,INDEX($E93:$K93,0,BI$6),(INDEX($E93:$K93,0,BI$8+1)-INDEX($E93:$K93,0,BI$8))/(INDEX($D$5:$J$5,0,BI$8+1)-INDEX($D$5:$J$5,0,BI$8))+BH93)))</f>
        <v>23.101681819368256</v>
      </c>
      <c r="BJ93" s="5" cm="1">
        <f t="array" ref="BJ93">IF(BJ$8=-1,BK93,IF(BJ$8=99,BI93,IF(BJ$8=0,INDEX($E93:$K93,0,BJ$6),(INDEX($E93:$K93,0,BJ$8+1)-INDEX($E93:$K93,0,BJ$8))/(INDEX($D$5:$J$5,0,BJ$8+1)-INDEX($D$5:$J$5,0,BJ$8))+BI93)))</f>
        <v>23.101681819368256</v>
      </c>
      <c r="BK93" s="5" cm="1">
        <f t="array" ref="BK93">IF(BK$8=-1,BL93,IF(BK$8=99,BJ93,IF(BK$8=0,INDEX($E93:$K93,0,BK$6),(INDEX($E93:$K93,0,BK$8+1)-INDEX($E93:$K93,0,BK$8))/(INDEX($D$5:$J$5,0,BK$8+1)-INDEX($D$5:$J$5,0,BK$8))+BJ93)))</f>
        <v>23.101681819368256</v>
      </c>
      <c r="BL93" s="5" cm="1">
        <f t="array" ref="BL93">IF(BL$8=-1,BM93,IF(BL$8=99,BK93,IF(BL$8=0,INDEX($E93:$K93,0,BL$6),(INDEX($E93:$K93,0,BL$8+1)-INDEX($E93:$K93,0,BL$8))/(INDEX($D$5:$J$5,0,BL$8+1)-INDEX($D$5:$J$5,0,BL$8))+BK93)))</f>
        <v>23.101681819368256</v>
      </c>
      <c r="BM93" s="5" cm="1">
        <f t="array" ref="BM93">IF(BM$8=-1,BN93,IF(BM$8=99,BL93,IF(BM$8=0,INDEX($E93:$K93,0,BM$6),(INDEX($E93:$K93,0,BM$8+1)-INDEX($E93:$K93,0,BM$8))/(INDEX($D$5:$J$5,0,BM$8+1)-INDEX($D$5:$J$5,0,BM$8))+BL93)))</f>
        <v>23.101681819368256</v>
      </c>
      <c r="BN93" s="5" cm="1">
        <f t="array" ref="BN93">IF(BN$8=-1,BO93,IF(BN$8=99,BM93,IF(BN$8=0,INDEX($E93:$K93,0,BN$6),(INDEX($E93:$K93,0,BN$8+1)-INDEX($E93:$K93,0,BN$8))/(INDEX($D$5:$J$5,0,BN$8+1)-INDEX($D$5:$J$5,0,BN$8))+BM93)))</f>
        <v>23.101681819368256</v>
      </c>
      <c r="BO93" s="5" cm="1">
        <f t="array" ref="BO93">IF(BO$8=-1,BP93,IF(BO$8=99,BN93,IF(BO$8=0,INDEX($E93:$K93,0,BO$6),(INDEX($E93:$K93,0,BO$8+1)-INDEX($E93:$K93,0,BO$8))/(INDEX($D$5:$J$5,0,BO$8+1)-INDEX($D$5:$J$5,0,BO$8))+BN93)))</f>
        <v>23.101681819368256</v>
      </c>
      <c r="BP93" s="5" cm="1">
        <f t="array" ref="BP93">IF(BP$8=-1,BQ93,IF(BP$8=99,BO93,IF(BP$8=0,INDEX($E93:$K93,0,BP$6),(INDEX($E93:$K93,0,BP$8+1)-INDEX($E93:$K93,0,BP$8))/(INDEX($D$5:$J$5,0,BP$8+1)-INDEX($D$5:$J$5,0,BP$8))+BO93)))</f>
        <v>23.101681819368256</v>
      </c>
      <c r="BQ93" s="5" cm="1">
        <f t="array" ref="BQ93">IF(BQ$8=-1,BR93,IF(BQ$8=99,BP93,IF(BQ$8=0,INDEX($E93:$K93,0,BQ$6),(INDEX($E93:$K93,0,BQ$8+1)-INDEX($E93:$K93,0,BQ$8))/(INDEX($D$5:$J$5,0,BQ$8+1)-INDEX($D$5:$J$5,0,BQ$8))+BP93)))</f>
        <v>23.101681819368256</v>
      </c>
      <c r="BR93" s="5" cm="1">
        <f t="array" ref="BR93">IF(BR$8=-1,BS93,IF(BR$8=99,BQ93,IF(BR$8=0,INDEX($E93:$K93,0,BR$6),(INDEX($E93:$K93,0,BR$8+1)-INDEX($E93:$K93,0,BR$8))/(INDEX($D$5:$J$5,0,BR$8+1)-INDEX($D$5:$J$5,0,BR$8))+BQ93)))</f>
        <v>23.101681819368256</v>
      </c>
    </row>
    <row r="94" spans="1:70">
      <c r="A94" t="s">
        <v>16</v>
      </c>
      <c r="B94" s="226" t="str">
        <f t="shared" si="154"/>
        <v>CEK</v>
      </c>
      <c r="C94" s="70" t="str">
        <f t="shared" si="151"/>
        <v>Commercial - Cooking</v>
      </c>
      <c r="D94" s="70" t="s">
        <v>66</v>
      </c>
      <c r="E94" s="79">
        <f t="shared" si="155"/>
        <v>74.498085701673531</v>
      </c>
      <c r="F94" s="87">
        <f t="shared" si="155"/>
        <v>64.273899174721947</v>
      </c>
      <c r="G94" s="87">
        <f t="shared" si="152"/>
        <v>64.273899174721947</v>
      </c>
      <c r="H94" s="87">
        <f t="shared" si="156"/>
        <v>64.273899174721947</v>
      </c>
      <c r="I94" s="131">
        <f t="shared" si="157"/>
        <v>64.273899174721947</v>
      </c>
      <c r="J94" s="131">
        <f t="shared" si="153"/>
        <v>64.273899174721947</v>
      </c>
      <c r="K94" s="131">
        <f t="shared" si="153"/>
        <v>64.273899174721947</v>
      </c>
      <c r="L94" s="5" cm="1">
        <f t="array" ref="L94">IF(L$8=-1,M94,IF(L$8=99,I94,IF(L$8=0,INDEX($E94:$I94,0,L$6),(INDEX($E94:$I94,0,L$8+1)-INDEX($E94:$I94,0,L$8))/(INDEX($D$5:$H$5,0,L$8+1)-INDEX($D$5:$H$5,0,L$8))+I94)))</f>
        <v>74.498085701673531</v>
      </c>
      <c r="M94" s="5" cm="1">
        <f t="array" ref="M94">IF(M$8=-1,N94,IF(M$8=99,L94,IF(M$8=0,INDEX($E94:$I94,0,M$6),(INDEX($E94:$I94,0,M$8+1)-INDEX($E94:$I94,0,M$8))/(INDEX($D$5:$H$5,0,M$8+1)-INDEX($D$5:$H$5,0,M$8))+L94)))</f>
        <v>72.453248396283215</v>
      </c>
      <c r="N94" s="5" cm="1">
        <f t="array" ref="N94">IF(N$8=-1,O94,IF(N$8=99,M94,IF(N$8=0,INDEX($E94:$I94,0,N$6),(INDEX($E94:$I94,0,N$8+1)-INDEX($E94:$I94,0,N$8))/(INDEX($D$5:$H$5,0,N$8+1)-INDEX($D$5:$H$5,0,N$8))+M94)))</f>
        <v>70.408411090892898</v>
      </c>
      <c r="O94" s="5" cm="1">
        <f t="array" ref="O94">IF(O$8=-1,P94,IF(O$8=99,N94,IF(O$8=0,INDEX($E94:$I94,0,O$6),(INDEX($E94:$I94,0,O$8+1)-INDEX($E94:$I94,0,O$8))/(INDEX($D$5:$H$5,0,O$8+1)-INDEX($D$5:$H$5,0,O$8))+N94)))</f>
        <v>68.363573785502581</v>
      </c>
      <c r="P94" s="5" cm="1">
        <f t="array" ref="P94">IF(P$8=-1,Q94,IF(P$8=99,O94,IF(P$8=0,INDEX($E94:$I94,0,P$6),(INDEX($E94:$I94,0,P$8+1)-INDEX($E94:$I94,0,P$8))/(INDEX($D$5:$H$5,0,P$8+1)-INDEX($D$5:$H$5,0,P$8))+O94)))</f>
        <v>66.318736480112264</v>
      </c>
      <c r="Q94" s="5" cm="1">
        <f t="array" ref="Q94">IF(Q$8=-1,R94,IF(Q$8=99,P94,IF(Q$8=0,INDEX($E94:$I94,0,Q$6),(INDEX($E94:$I94,0,Q$8+1)-INDEX($E94:$I94,0,Q$8))/(INDEX($D$5:$H$5,0,Q$8+1)-INDEX($D$5:$H$5,0,Q$8))+P94)))</f>
        <v>64.273899174721947</v>
      </c>
      <c r="R94" s="5" cm="1">
        <f t="array" ref="R94">IF(R$8=-1,S94,IF(R$8=99,Q94,IF(R$8=0,INDEX($E94:$I94,0,R$6),(INDEX($E94:$I94,0,R$8+1)-INDEX($E94:$I94,0,R$8))/(INDEX($D$5:$H$5,0,R$8+1)-INDEX($D$5:$H$5,0,R$8))+Q94)))</f>
        <v>64.273899174721947</v>
      </c>
      <c r="S94" s="5" cm="1">
        <f t="array" ref="S94">IF(S$8=-1,T94,IF(S$8=99,R94,IF(S$8=0,INDEX($E94:$I94,0,S$6),(INDEX($E94:$I94,0,S$8+1)-INDEX($E94:$I94,0,S$8))/(INDEX($D$5:$H$5,0,S$8+1)-INDEX($D$5:$H$5,0,S$8))+R94)))</f>
        <v>64.273899174721947</v>
      </c>
      <c r="T94" s="5" cm="1">
        <f t="array" ref="T94">IF(T$8=-1,U94,IF(T$8=99,S94,IF(T$8=0,INDEX($E94:$I94,0,T$6),(INDEX($E94:$I94,0,T$8+1)-INDEX($E94:$I94,0,T$8))/(INDEX($D$5:$H$5,0,T$8+1)-INDEX($D$5:$H$5,0,T$8))+S94)))</f>
        <v>64.273899174721947</v>
      </c>
      <c r="U94" s="5" cm="1">
        <f t="array" ref="U94">IF(U$8=-1,V94,IF(U$8=99,T94,IF(U$8=0,INDEX($E94:$I94,0,U$6),(INDEX($E94:$I94,0,U$8+1)-INDEX($E94:$I94,0,U$8))/(INDEX($D$5:$H$5,0,U$8+1)-INDEX($D$5:$H$5,0,U$8))+T94)))</f>
        <v>64.273899174721947</v>
      </c>
      <c r="V94" s="5" cm="1">
        <f t="array" ref="V94">IF(V$8=-1,W94,IF(V$8=99,U94,IF(V$8=0,INDEX($E94:$I94,0,V$6),(INDEX($E94:$I94,0,V$8+1)-INDEX($E94:$I94,0,V$8))/(INDEX($D$5:$H$5,0,V$8+1)-INDEX($D$5:$H$5,0,V$8))+U94)))</f>
        <v>64.273899174721947</v>
      </c>
      <c r="W94" s="5" cm="1">
        <f t="array" ref="W94">IF(W$8=-1,X94,IF(W$8=99,V94,IF(W$8=0,INDEX($E94:$I94,0,W$6),(INDEX($E94:$I94,0,W$8+1)-INDEX($E94:$I94,0,W$8))/(INDEX($D$5:$H$5,0,W$8+1)-INDEX($D$5:$H$5,0,W$8))+V94)))</f>
        <v>64.273899174721947</v>
      </c>
      <c r="X94" s="5" cm="1">
        <f t="array" ref="X94">IF(X$8=-1,Y94,IF(X$8=99,W94,IF(X$8=0,INDEX($E94:$I94,0,X$6),(INDEX($E94:$I94,0,X$8+1)-INDEX($E94:$I94,0,X$8))/(INDEX($D$5:$H$5,0,X$8+1)-INDEX($D$5:$H$5,0,X$8))+W94)))</f>
        <v>64.273899174721947</v>
      </c>
      <c r="Y94" s="5" cm="1">
        <f t="array" ref="Y94">IF(Y$8=-1,Z94,IF(Y$8=99,X94,IF(Y$8=0,INDEX($E94:$I94,0,Y$6),(INDEX($E94:$I94,0,Y$8+1)-INDEX($E94:$I94,0,Y$8))/(INDEX($D$5:$H$5,0,Y$8+1)-INDEX($D$5:$H$5,0,Y$8))+X94)))</f>
        <v>64.273899174721947</v>
      </c>
      <c r="Z94" s="5" cm="1">
        <f t="array" ref="Z94">IF(Z$8=-1,AA94,IF(Z$8=99,Y94,IF(Z$8=0,INDEX($E94:$I94,0,Z$6),(INDEX($E94:$I94,0,Z$8+1)-INDEX($E94:$I94,0,Z$8))/(INDEX($D$5:$H$5,0,Z$8+1)-INDEX($D$5:$H$5,0,Z$8))+Y94)))</f>
        <v>64.273899174721947</v>
      </c>
      <c r="AA94" s="5" cm="1">
        <f t="array" ref="AA94">IF(AA$8=-1,AB94,IF(AA$8=99,Z94,IF(AA$8=0,INDEX($E94:$I94,0,AA$6),(INDEX($E94:$I94,0,AA$8+1)-INDEX($E94:$I94,0,AA$8))/(INDEX($D$5:$H$5,0,AA$8+1)-INDEX($D$5:$H$5,0,AA$8))+Z94)))</f>
        <v>64.273899174721947</v>
      </c>
      <c r="AB94" s="5" cm="1">
        <f t="array" ref="AB94">IF(AB$8=-1,AC94,IF(AB$8=99,AA94,IF(AB$8=0,INDEX($E94:$I94,0,AB$6),(INDEX($E94:$I94,0,AB$8+1)-INDEX($E94:$I94,0,AB$8))/(INDEX($D$5:$H$5,0,AB$8+1)-INDEX($D$5:$H$5,0,AB$8))+AA94)))</f>
        <v>64.273899174721947</v>
      </c>
      <c r="AC94" s="5" cm="1">
        <f t="array" ref="AC94">IF(AC$8=-1,AD94,IF(AC$8=99,AB94,IF(AC$8=0,INDEX($E94:$I94,0,AC$6),(INDEX($E94:$I94,0,AC$8+1)-INDEX($E94:$I94,0,AC$8))/(INDEX($D$5:$H$5,0,AC$8+1)-INDEX($D$5:$H$5,0,AC$8))+AB94)))</f>
        <v>64.273899174721947</v>
      </c>
      <c r="AD94" s="5" cm="1">
        <f t="array" ref="AD94">IF(AD$8=-1,AE94,IF(AD$8=99,AC94,IF(AD$8=0,INDEX($E94:$I94,0,AD$6),(INDEX($E94:$I94,0,AD$8+1)-INDEX($E94:$I94,0,AD$8))/(INDEX($D$5:$H$5,0,AD$8+1)-INDEX($D$5:$H$5,0,AD$8))+AC94)))</f>
        <v>64.273899174721947</v>
      </c>
      <c r="AE94" s="5" cm="1">
        <f t="array" ref="AE94">IF(AE$8=-1,AF94,IF(AE$8=99,AD94,IF(AE$8=0,INDEX($E94:$I94,0,AE$6),(INDEX($E94:$I94,0,AE$8+1)-INDEX($E94:$I94,0,AE$8))/(INDEX($D$5:$H$5,0,AE$8+1)-INDEX($D$5:$H$5,0,AE$8))+AD94)))</f>
        <v>64.273899174721947</v>
      </c>
      <c r="AF94" s="5" cm="1">
        <f t="array" ref="AF94">IF(AF$8=-1,AG94,IF(AF$8=99,AE94,IF(AF$8=0,INDEX($E94:$I94,0,AF$6),(INDEX($E94:$I94,0,AF$8+1)-INDEX($E94:$I94,0,AF$8))/(INDEX($D$5:$H$5,0,AF$8+1)-INDEX($D$5:$H$5,0,AF$8))+AE94)))</f>
        <v>64.273899174721947</v>
      </c>
      <c r="AG94" s="5" cm="1">
        <f t="array" ref="AG94">IF(AG$8=-1,AH94,IF(AG$8=99,AF94,IF(AG$8=0,INDEX($E94:$I94,0,AG$6),(INDEX($E94:$I94,0,AG$8+1)-INDEX($E94:$I94,0,AG$8))/(INDEX($D$5:$H$5,0,AG$8+1)-INDEX($D$5:$H$5,0,AG$8))+AF94)))</f>
        <v>64.273899174721947</v>
      </c>
      <c r="AH94" s="5" cm="1">
        <f t="array" ref="AH94">IF(AH$8=-1,AI94,IF(AH$8=99,AG94,IF(AH$8=0,INDEX($E94:$I94,0,AH$6),(INDEX($E94:$I94,0,AH$8+1)-INDEX($E94:$I94,0,AH$8))/(INDEX($D$5:$H$5,0,AH$8+1)-INDEX($D$5:$H$5,0,AH$8))+AG94)))</f>
        <v>64.273899174721947</v>
      </c>
      <c r="AI94" s="5" cm="1">
        <f t="array" ref="AI94">IF(AI$8=-1,AJ94,IF(AI$8=99,AH94,IF(AI$8=0,INDEX($E94:$I94,0,AI$6),(INDEX($E94:$I94,0,AI$8+1)-INDEX($E94:$I94,0,AI$8))/(INDEX($D$5:$H$5,0,AI$8+1)-INDEX($D$5:$H$5,0,AI$8))+AH94)))</f>
        <v>64.273899174721947</v>
      </c>
      <c r="AJ94" s="5" cm="1">
        <f t="array" ref="AJ94">IF(AJ$8=-1,AK94,IF(AJ$8=99,AI94,IF(AJ$8=0,INDEX($E94:$I94,0,AJ$6),(INDEX($E94:$I94,0,AJ$8+1)-INDEX($E94:$I94,0,AJ$8))/(INDEX($D$5:$H$5,0,AJ$8+1)-INDEX($D$5:$H$5,0,AJ$8))+AI94)))</f>
        <v>64.273899174721947</v>
      </c>
      <c r="AK94" s="5" cm="1">
        <f t="array" ref="AK94">IF(AK$8=-1,AL94,IF(AK$8=99,AJ94,IF(AK$8=0,INDEX($E94:$I94,0,AK$6),(INDEX($E94:$I94,0,AK$8+1)-INDEX($E94:$I94,0,AK$8))/(INDEX($D$5:$H$5,0,AK$8+1)-INDEX($D$5:$H$5,0,AK$8))+AJ94)))</f>
        <v>64.273899174721947</v>
      </c>
      <c r="AL94" s="5" cm="1">
        <f t="array" ref="AL94">IF(AL$8=-1,AM94,IF(AL$8=99,AK94,IF(AL$8=0,INDEX($E94:$I94,0,AL$6),(INDEX($E94:$I94,0,AL$8+1)-INDEX($E94:$I94,0,AL$8))/(INDEX($D$5:$H$5,0,AL$8+1)-INDEX($D$5:$H$5,0,AL$8))+AK94)))</f>
        <v>64.273899174721947</v>
      </c>
      <c r="AM94" s="5" cm="1">
        <f t="array" ref="AM94">IF(AM$8=-1,AN94,IF(AM$8=99,AL94,IF(AM$8=0,INDEX($E94:$I94,0,AM$6),(INDEX($E94:$I94,0,AM$8+1)-INDEX($E94:$I94,0,AM$8))/(INDEX($D$5:$H$5,0,AM$8+1)-INDEX($D$5:$H$5,0,AM$8))+AL94)))</f>
        <v>64.273899174721947</v>
      </c>
      <c r="AN94" s="5" cm="1">
        <f t="array" ref="AN94">IF(AN$8=-1,AO94,IF(AN$8=99,AM94,IF(AN$8=0,INDEX($E94:$I94,0,AN$6),(INDEX($E94:$I94,0,AN$8+1)-INDEX($E94:$I94,0,AN$8))/(INDEX($D$5:$H$5,0,AN$8+1)-INDEX($D$5:$H$5,0,AN$8))+AM94)))</f>
        <v>64.273899174721947</v>
      </c>
      <c r="AO94" s="5" cm="1">
        <f t="array" ref="AO94">IF(AO$8=-1,AP94,IF(AO$8=99,AN94,IF(AO$8=0,INDEX($E94:$K94,0,AO$6),(INDEX($E94:$K94,0,AO$8+1)-INDEX($E94:$K94,0,AO$8))/(INDEX($D$5:$J$5,0,AO$8+1)-INDEX($D$5:$J$5,0,AO$8))+AN94)))</f>
        <v>64.273899174721947</v>
      </c>
      <c r="AP94" s="5" cm="1">
        <f t="array" ref="AP94">IF(AP$8=-1,AQ94,IF(AP$8=99,AO94,IF(AP$8=0,INDEX($E94:$K94,0,AP$6),(INDEX($E94:$K94,0,AP$8+1)-INDEX($E94:$K94,0,AP$8))/(INDEX($D$5:$J$5,0,AP$8+1)-INDEX($D$5:$J$5,0,AP$8))+AO94)))</f>
        <v>64.273899174721947</v>
      </c>
      <c r="AQ94" s="5" cm="1">
        <f t="array" ref="AQ94">IF(AQ$8=-1,AR94,IF(AQ$8=99,AP94,IF(AQ$8=0,INDEX($E94:$K94,0,AQ$6),(INDEX($E94:$K94,0,AQ$8+1)-INDEX($E94:$K94,0,AQ$8))/(INDEX($D$5:$J$5,0,AQ$8+1)-INDEX($D$5:$J$5,0,AQ$8))+AP94)))</f>
        <v>64.273899174721947</v>
      </c>
      <c r="AR94" s="5" cm="1">
        <f t="array" ref="AR94">IF(AR$8=-1,AS94,IF(AR$8=99,AQ94,IF(AR$8=0,INDEX($E94:$K94,0,AR$6),(INDEX($E94:$K94,0,AR$8+1)-INDEX($E94:$K94,0,AR$8))/(INDEX($D$5:$J$5,0,AR$8+1)-INDEX($D$5:$J$5,0,AR$8))+AQ94)))</f>
        <v>64.273899174721947</v>
      </c>
      <c r="AS94" s="5" cm="1">
        <f t="array" ref="AS94">IF(AS$8=-1,AT94,IF(AS$8=99,AR94,IF(AS$8=0,INDEX($E94:$K94,0,AS$6),(INDEX($E94:$K94,0,AS$8+1)-INDEX($E94:$K94,0,AS$8))/(INDEX($D$5:$J$5,0,AS$8+1)-INDEX($D$5:$J$5,0,AS$8))+AR94)))</f>
        <v>64.273899174721947</v>
      </c>
      <c r="AT94" s="5" cm="1">
        <f t="array" ref="AT94">IF(AT$8=-1,AU94,IF(AT$8=99,AS94,IF(AT$8=0,INDEX($E94:$K94,0,AT$6),(INDEX($E94:$K94,0,AT$8+1)-INDEX($E94:$K94,0,AT$8))/(INDEX($D$5:$J$5,0,AT$8+1)-INDEX($D$5:$J$5,0,AT$8))+AS94)))</f>
        <v>64.273899174721947</v>
      </c>
      <c r="AU94" s="5" cm="1">
        <f t="array" ref="AU94">IF(AU$8=-1,AV94,IF(AU$8=99,AT94,IF(AU$8=0,INDEX($E94:$K94,0,AU$6),(INDEX($E94:$K94,0,AU$8+1)-INDEX($E94:$K94,0,AU$8))/(INDEX($D$5:$J$5,0,AU$8+1)-INDEX($D$5:$J$5,0,AU$8))+AT94)))</f>
        <v>64.273899174721947</v>
      </c>
      <c r="AV94" s="5" cm="1">
        <f t="array" ref="AV94">IF(AV$8=-1,AW94,IF(AV$8=99,AU94,IF(AV$8=0,INDEX($E94:$K94,0,AV$6),(INDEX($E94:$K94,0,AV$8+1)-INDEX($E94:$K94,0,AV$8))/(INDEX($D$5:$J$5,0,AV$8+1)-INDEX($D$5:$J$5,0,AV$8))+AU94)))</f>
        <v>64.273899174721947</v>
      </c>
      <c r="AW94" s="5" cm="1">
        <f t="array" ref="AW94">IF(AW$8=-1,AX94,IF(AW$8=99,AV94,IF(AW$8=0,INDEX($E94:$K94,0,AW$6),(INDEX($E94:$K94,0,AW$8+1)-INDEX($E94:$K94,0,AW$8))/(INDEX($D$5:$J$5,0,AW$8+1)-INDEX($D$5:$J$5,0,AW$8))+AV94)))</f>
        <v>64.273899174721947</v>
      </c>
      <c r="AX94" s="5" cm="1">
        <f t="array" ref="AX94">IF(AX$8=-1,AY94,IF(AX$8=99,AW94,IF(AX$8=0,INDEX($E94:$K94,0,AX$6),(INDEX($E94:$K94,0,AX$8+1)-INDEX($E94:$K94,0,AX$8))/(INDEX($D$5:$J$5,0,AX$8+1)-INDEX($D$5:$J$5,0,AX$8))+AW94)))</f>
        <v>64.273899174721947</v>
      </c>
      <c r="AY94" s="5" cm="1">
        <f t="array" ref="AY94">IF(AY$8=-1,AZ94,IF(AY$8=99,AX94,IF(AY$8=0,INDEX($E94:$K94,0,AY$6),(INDEX($E94:$K94,0,AY$8+1)-INDEX($E94:$K94,0,AY$8))/(INDEX($D$5:$J$5,0,AY$8+1)-INDEX($D$5:$J$5,0,AY$8))+AX94)))</f>
        <v>64.273899174721947</v>
      </c>
      <c r="AZ94" s="5" cm="1">
        <f t="array" ref="AZ94">IF(AZ$8=-1,BA94,IF(AZ$8=99,AY94,IF(AZ$8=0,INDEX($E94:$K94,0,AZ$6),(INDEX($E94:$K94,0,AZ$8+1)-INDEX($E94:$K94,0,AZ$8))/(INDEX($D$5:$J$5,0,AZ$8+1)-INDEX($D$5:$J$5,0,AZ$8))+AY94)))</f>
        <v>64.273899174721947</v>
      </c>
      <c r="BA94" s="5" cm="1">
        <f t="array" ref="BA94">IF(BA$8=-1,BB94,IF(BA$8=99,AZ94,IF(BA$8=0,INDEX($E94:$K94,0,BA$6),(INDEX($E94:$K94,0,BA$8+1)-INDEX($E94:$K94,0,BA$8))/(INDEX($D$5:$J$5,0,BA$8+1)-INDEX($D$5:$J$5,0,BA$8))+AZ94)))</f>
        <v>64.273899174721947</v>
      </c>
      <c r="BB94" s="5" cm="1">
        <f t="array" ref="BB94">IF(BB$8=-1,BC94,IF(BB$8=99,BA94,IF(BB$8=0,INDEX($E94:$K94,0,BB$6),(INDEX($E94:$K94,0,BB$8+1)-INDEX($E94:$K94,0,BB$8))/(INDEX($D$5:$J$5,0,BB$8+1)-INDEX($D$5:$J$5,0,BB$8))+BA94)))</f>
        <v>64.273899174721947</v>
      </c>
      <c r="BC94" s="5" cm="1">
        <f t="array" ref="BC94">IF(BC$8=-1,BD94,IF(BC$8=99,BB94,IF(BC$8=0,INDEX($E94:$K94,0,BC$6),(INDEX($E94:$K94,0,BC$8+1)-INDEX($E94:$K94,0,BC$8))/(INDEX($D$5:$J$5,0,BC$8+1)-INDEX($D$5:$J$5,0,BC$8))+BB94)))</f>
        <v>64.273899174721947</v>
      </c>
      <c r="BD94" s="5" cm="1">
        <f t="array" ref="BD94">IF(BD$8=-1,BE94,IF(BD$8=99,BC94,IF(BD$8=0,INDEX($E94:$K94,0,BD$6),(INDEX($E94:$K94,0,BD$8+1)-INDEX($E94:$K94,0,BD$8))/(INDEX($D$5:$J$5,0,BD$8+1)-INDEX($D$5:$J$5,0,BD$8))+BC94)))</f>
        <v>64.273899174721947</v>
      </c>
      <c r="BE94" s="5" cm="1">
        <f t="array" ref="BE94">IF(BE$8=-1,BF94,IF(BE$8=99,BD94,IF(BE$8=0,INDEX($E94:$K94,0,BE$6),(INDEX($E94:$K94,0,BE$8+1)-INDEX($E94:$K94,0,BE$8))/(INDEX($D$5:$J$5,0,BE$8+1)-INDEX($D$5:$J$5,0,BE$8))+BD94)))</f>
        <v>64.273899174721947</v>
      </c>
      <c r="BF94" s="5" cm="1">
        <f t="array" ref="BF94">IF(BF$8=-1,BG94,IF(BF$8=99,BE94,IF(BF$8=0,INDEX($E94:$K94,0,BF$6),(INDEX($E94:$K94,0,BF$8+1)-INDEX($E94:$K94,0,BF$8))/(INDEX($D$5:$J$5,0,BF$8+1)-INDEX($D$5:$J$5,0,BF$8))+BE94)))</f>
        <v>64.273899174721947</v>
      </c>
      <c r="BG94" s="5" cm="1">
        <f t="array" ref="BG94">IF(BG$8=-1,BH94,IF(BG$8=99,BF94,IF(BG$8=0,INDEX($E94:$K94,0,BG$6),(INDEX($E94:$K94,0,BG$8+1)-INDEX($E94:$K94,0,BG$8))/(INDEX($D$5:$J$5,0,BG$8+1)-INDEX($D$5:$J$5,0,BG$8))+BF94)))</f>
        <v>64.273899174721947</v>
      </c>
      <c r="BH94" s="5" cm="1">
        <f t="array" ref="BH94">IF(BH$8=-1,BI94,IF(BH$8=99,BG94,IF(BH$8=0,INDEX($E94:$K94,0,BH$6),(INDEX($E94:$K94,0,BH$8+1)-INDEX($E94:$K94,0,BH$8))/(INDEX($D$5:$J$5,0,BH$8+1)-INDEX($D$5:$J$5,0,BH$8))+BG94)))</f>
        <v>64.273899174721947</v>
      </c>
      <c r="BI94" s="5" cm="1">
        <f t="array" ref="BI94">IF(BI$8=-1,BJ94,IF(BI$8=99,BH94,IF(BI$8=0,INDEX($E94:$K94,0,BI$6),(INDEX($E94:$K94,0,BI$8+1)-INDEX($E94:$K94,0,BI$8))/(INDEX($D$5:$J$5,0,BI$8+1)-INDEX($D$5:$J$5,0,BI$8))+BH94)))</f>
        <v>64.273899174721947</v>
      </c>
      <c r="BJ94" s="5" cm="1">
        <f t="array" ref="BJ94">IF(BJ$8=-1,BK94,IF(BJ$8=99,BI94,IF(BJ$8=0,INDEX($E94:$K94,0,BJ$6),(INDEX($E94:$K94,0,BJ$8+1)-INDEX($E94:$K94,0,BJ$8))/(INDEX($D$5:$J$5,0,BJ$8+1)-INDEX($D$5:$J$5,0,BJ$8))+BI94)))</f>
        <v>64.273899174721947</v>
      </c>
      <c r="BK94" s="5" cm="1">
        <f t="array" ref="BK94">IF(BK$8=-1,BL94,IF(BK$8=99,BJ94,IF(BK$8=0,INDEX($E94:$K94,0,BK$6),(INDEX($E94:$K94,0,BK$8+1)-INDEX($E94:$K94,0,BK$8))/(INDEX($D$5:$J$5,0,BK$8+1)-INDEX($D$5:$J$5,0,BK$8))+BJ94)))</f>
        <v>64.273899174721947</v>
      </c>
      <c r="BL94" s="5" cm="1">
        <f t="array" ref="BL94">IF(BL$8=-1,BM94,IF(BL$8=99,BK94,IF(BL$8=0,INDEX($E94:$K94,0,BL$6),(INDEX($E94:$K94,0,BL$8+1)-INDEX($E94:$K94,0,BL$8))/(INDEX($D$5:$J$5,0,BL$8+1)-INDEX($D$5:$J$5,0,BL$8))+BK94)))</f>
        <v>64.273899174721947</v>
      </c>
      <c r="BM94" s="5" cm="1">
        <f t="array" ref="BM94">IF(BM$8=-1,BN94,IF(BM$8=99,BL94,IF(BM$8=0,INDEX($E94:$K94,0,BM$6),(INDEX($E94:$K94,0,BM$8+1)-INDEX($E94:$K94,0,BM$8))/(INDEX($D$5:$J$5,0,BM$8+1)-INDEX($D$5:$J$5,0,BM$8))+BL94)))</f>
        <v>64.273899174721947</v>
      </c>
      <c r="BN94" s="5" cm="1">
        <f t="array" ref="BN94">IF(BN$8=-1,BO94,IF(BN$8=99,BM94,IF(BN$8=0,INDEX($E94:$K94,0,BN$6),(INDEX($E94:$K94,0,BN$8+1)-INDEX($E94:$K94,0,BN$8))/(INDEX($D$5:$J$5,0,BN$8+1)-INDEX($D$5:$J$5,0,BN$8))+BM94)))</f>
        <v>64.273899174721947</v>
      </c>
      <c r="BO94" s="5" cm="1">
        <f t="array" ref="BO94">IF(BO$8=-1,BP94,IF(BO$8=99,BN94,IF(BO$8=0,INDEX($E94:$K94,0,BO$6),(INDEX($E94:$K94,0,BO$8+1)-INDEX($E94:$K94,0,BO$8))/(INDEX($D$5:$J$5,0,BO$8+1)-INDEX($D$5:$J$5,0,BO$8))+BN94)))</f>
        <v>64.273899174721947</v>
      </c>
      <c r="BP94" s="5" cm="1">
        <f t="array" ref="BP94">IF(BP$8=-1,BQ94,IF(BP$8=99,BO94,IF(BP$8=0,INDEX($E94:$K94,0,BP$6),(INDEX($E94:$K94,0,BP$8+1)-INDEX($E94:$K94,0,BP$8))/(INDEX($D$5:$J$5,0,BP$8+1)-INDEX($D$5:$J$5,0,BP$8))+BO94)))</f>
        <v>64.273899174721947</v>
      </c>
      <c r="BQ94" s="5" cm="1">
        <f t="array" ref="BQ94">IF(BQ$8=-1,BR94,IF(BQ$8=99,BP94,IF(BQ$8=0,INDEX($E94:$K94,0,BQ$6),(INDEX($E94:$K94,0,BQ$8+1)-INDEX($E94:$K94,0,BQ$8))/(INDEX($D$5:$J$5,0,BQ$8+1)-INDEX($D$5:$J$5,0,BQ$8))+BP94)))</f>
        <v>64.273899174721947</v>
      </c>
      <c r="BR94" s="5" cm="1">
        <f t="array" ref="BR94">IF(BR$8=-1,BS94,IF(BR$8=99,BQ94,IF(BR$8=0,INDEX($E94:$K94,0,BR$6),(INDEX($E94:$K94,0,BR$8+1)-INDEX($E94:$K94,0,BR$8))/(INDEX($D$5:$J$5,0,BR$8+1)-INDEX($D$5:$J$5,0,BR$8))+BQ94)))</f>
        <v>64.273899174721947</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50.437743847643922</v>
      </c>
      <c r="G97" s="87">
        <f t="shared" si="152"/>
        <v>50.437743847643922</v>
      </c>
      <c r="H97" s="87">
        <f t="shared" si="156"/>
        <v>50.437743847643922</v>
      </c>
      <c r="I97" s="131">
        <f t="shared" si="157"/>
        <v>50.437743847643922</v>
      </c>
      <c r="J97" s="131">
        <f t="shared" si="153"/>
        <v>50.437743847643922</v>
      </c>
      <c r="K97" s="131">
        <f t="shared" si="153"/>
        <v>50.437743847643922</v>
      </c>
      <c r="L97" s="5" cm="1">
        <f t="array" ref="L97">IF(L$8=-1,M97,IF(L$8=99,I97,IF(L$8=0,INDEX($E97:$I97,0,L$6),(INDEX($E97:$I97,0,L$8+1)-INDEX($E97:$I97,0,L$8))/(INDEX($D$5:$H$5,0,L$8+1)-INDEX($D$5:$H$5,0,L$8))+I97)))</f>
        <v>72.906473658117989</v>
      </c>
      <c r="M97" s="5" cm="1">
        <f t="array" ref="M97">IF(M$8=-1,N97,IF(M$8=99,L97,IF(M$8=0,INDEX($E97:$I97,0,M$6),(INDEX($E97:$I97,0,M$8+1)-INDEX($E97:$I97,0,M$8))/(INDEX($D$5:$H$5,0,M$8+1)-INDEX($D$5:$H$5,0,M$8))+L97)))</f>
        <v>68.412727696023182</v>
      </c>
      <c r="N97" s="5" cm="1">
        <f t="array" ref="N97">IF(N$8=-1,O97,IF(N$8=99,M97,IF(N$8=0,INDEX($E97:$I97,0,N$6),(INDEX($E97:$I97,0,N$8+1)-INDEX($E97:$I97,0,N$8))/(INDEX($D$5:$H$5,0,N$8+1)-INDEX($D$5:$H$5,0,N$8))+M97)))</f>
        <v>63.918981733928369</v>
      </c>
      <c r="O97" s="5" cm="1">
        <f t="array" ref="O97">IF(O$8=-1,P97,IF(O$8=99,N97,IF(O$8=0,INDEX($E97:$I97,0,O$6),(INDEX($E97:$I97,0,O$8+1)-INDEX($E97:$I97,0,O$8))/(INDEX($D$5:$H$5,0,O$8+1)-INDEX($D$5:$H$5,0,O$8))+N97)))</f>
        <v>59.425235771833556</v>
      </c>
      <c r="P97" s="5" cm="1">
        <f t="array" ref="P97">IF(P$8=-1,Q97,IF(P$8=99,O97,IF(P$8=0,INDEX($E97:$I97,0,P$6),(INDEX($E97:$I97,0,P$8+1)-INDEX($E97:$I97,0,P$8))/(INDEX($D$5:$H$5,0,P$8+1)-INDEX($D$5:$H$5,0,P$8))+O97)))</f>
        <v>54.931489809738743</v>
      </c>
      <c r="Q97" s="5" cm="1">
        <f t="array" ref="Q97">IF(Q$8=-1,R97,IF(Q$8=99,P97,IF(Q$8=0,INDEX($E97:$I97,0,Q$6),(INDEX($E97:$I97,0,Q$8+1)-INDEX($E97:$I97,0,Q$8))/(INDEX($D$5:$H$5,0,Q$8+1)-INDEX($D$5:$H$5,0,Q$8))+P97)))</f>
        <v>50.437743847643922</v>
      </c>
      <c r="R97" s="5" cm="1">
        <f t="array" ref="R97">IF(R$8=-1,S97,IF(R$8=99,Q97,IF(R$8=0,INDEX($E97:$I97,0,R$6),(INDEX($E97:$I97,0,R$8+1)-INDEX($E97:$I97,0,R$8))/(INDEX($D$5:$H$5,0,R$8+1)-INDEX($D$5:$H$5,0,R$8))+Q97)))</f>
        <v>50.437743847643922</v>
      </c>
      <c r="S97" s="5" cm="1">
        <f t="array" ref="S97">IF(S$8=-1,T97,IF(S$8=99,R97,IF(S$8=0,INDEX($E97:$I97,0,S$6),(INDEX($E97:$I97,0,S$8+1)-INDEX($E97:$I97,0,S$8))/(INDEX($D$5:$H$5,0,S$8+1)-INDEX($D$5:$H$5,0,S$8))+R97)))</f>
        <v>50.437743847643922</v>
      </c>
      <c r="T97" s="5" cm="1">
        <f t="array" ref="T97">IF(T$8=-1,U97,IF(T$8=99,S97,IF(T$8=0,INDEX($E97:$I97,0,T$6),(INDEX($E97:$I97,0,T$8+1)-INDEX($E97:$I97,0,T$8))/(INDEX($D$5:$H$5,0,T$8+1)-INDEX($D$5:$H$5,0,T$8))+S97)))</f>
        <v>50.437743847643922</v>
      </c>
      <c r="U97" s="5" cm="1">
        <f t="array" ref="U97">IF(U$8=-1,V97,IF(U$8=99,T97,IF(U$8=0,INDEX($E97:$I97,0,U$6),(INDEX($E97:$I97,0,U$8+1)-INDEX($E97:$I97,0,U$8))/(INDEX($D$5:$H$5,0,U$8+1)-INDEX($D$5:$H$5,0,U$8))+T97)))</f>
        <v>50.437743847643922</v>
      </c>
      <c r="V97" s="5" cm="1">
        <f t="array" ref="V97">IF(V$8=-1,W97,IF(V$8=99,U97,IF(V$8=0,INDEX($E97:$I97,0,V$6),(INDEX($E97:$I97,0,V$8+1)-INDEX($E97:$I97,0,V$8))/(INDEX($D$5:$H$5,0,V$8+1)-INDEX($D$5:$H$5,0,V$8))+U97)))</f>
        <v>50.437743847643922</v>
      </c>
      <c r="W97" s="5" cm="1">
        <f t="array" ref="W97">IF(W$8=-1,X97,IF(W$8=99,V97,IF(W$8=0,INDEX($E97:$I97,0,W$6),(INDEX($E97:$I97,0,W$8+1)-INDEX($E97:$I97,0,W$8))/(INDEX($D$5:$H$5,0,W$8+1)-INDEX($D$5:$H$5,0,W$8))+V97)))</f>
        <v>50.437743847643922</v>
      </c>
      <c r="X97" s="5" cm="1">
        <f t="array" ref="X97">IF(X$8=-1,Y97,IF(X$8=99,W97,IF(X$8=0,INDEX($E97:$I97,0,X$6),(INDEX($E97:$I97,0,X$8+1)-INDEX($E97:$I97,0,X$8))/(INDEX($D$5:$H$5,0,X$8+1)-INDEX($D$5:$H$5,0,X$8))+W97)))</f>
        <v>50.437743847643922</v>
      </c>
      <c r="Y97" s="5" cm="1">
        <f t="array" ref="Y97">IF(Y$8=-1,Z97,IF(Y$8=99,X97,IF(Y$8=0,INDEX($E97:$I97,0,Y$6),(INDEX($E97:$I97,0,Y$8+1)-INDEX($E97:$I97,0,Y$8))/(INDEX($D$5:$H$5,0,Y$8+1)-INDEX($D$5:$H$5,0,Y$8))+X97)))</f>
        <v>50.437743847643922</v>
      </c>
      <c r="Z97" s="5" cm="1">
        <f t="array" ref="Z97">IF(Z$8=-1,AA97,IF(Z$8=99,Y97,IF(Z$8=0,INDEX($E97:$I97,0,Z$6),(INDEX($E97:$I97,0,Z$8+1)-INDEX($E97:$I97,0,Z$8))/(INDEX($D$5:$H$5,0,Z$8+1)-INDEX($D$5:$H$5,0,Z$8))+Y97)))</f>
        <v>50.437743847643922</v>
      </c>
      <c r="AA97" s="5" cm="1">
        <f t="array" ref="AA97">IF(AA$8=-1,AB97,IF(AA$8=99,Z97,IF(AA$8=0,INDEX($E97:$I97,0,AA$6),(INDEX($E97:$I97,0,AA$8+1)-INDEX($E97:$I97,0,AA$8))/(INDEX($D$5:$H$5,0,AA$8+1)-INDEX($D$5:$H$5,0,AA$8))+Z97)))</f>
        <v>50.437743847643922</v>
      </c>
      <c r="AB97" s="5" cm="1">
        <f t="array" ref="AB97">IF(AB$8=-1,AC97,IF(AB$8=99,AA97,IF(AB$8=0,INDEX($E97:$I97,0,AB$6),(INDEX($E97:$I97,0,AB$8+1)-INDEX($E97:$I97,0,AB$8))/(INDEX($D$5:$H$5,0,AB$8+1)-INDEX($D$5:$H$5,0,AB$8))+AA97)))</f>
        <v>50.437743847643922</v>
      </c>
      <c r="AC97" s="5" cm="1">
        <f t="array" ref="AC97">IF(AC$8=-1,AD97,IF(AC$8=99,AB97,IF(AC$8=0,INDEX($E97:$I97,0,AC$6),(INDEX($E97:$I97,0,AC$8+1)-INDEX($E97:$I97,0,AC$8))/(INDEX($D$5:$H$5,0,AC$8+1)-INDEX($D$5:$H$5,0,AC$8))+AB97)))</f>
        <v>50.437743847643922</v>
      </c>
      <c r="AD97" s="5" cm="1">
        <f t="array" ref="AD97">IF(AD$8=-1,AE97,IF(AD$8=99,AC97,IF(AD$8=0,INDEX($E97:$I97,0,AD$6),(INDEX($E97:$I97,0,AD$8+1)-INDEX($E97:$I97,0,AD$8))/(INDEX($D$5:$H$5,0,AD$8+1)-INDEX($D$5:$H$5,0,AD$8))+AC97)))</f>
        <v>50.437743847643922</v>
      </c>
      <c r="AE97" s="5" cm="1">
        <f t="array" ref="AE97">IF(AE$8=-1,AF97,IF(AE$8=99,AD97,IF(AE$8=0,INDEX($E97:$I97,0,AE$6),(INDEX($E97:$I97,0,AE$8+1)-INDEX($E97:$I97,0,AE$8))/(INDEX($D$5:$H$5,0,AE$8+1)-INDEX($D$5:$H$5,0,AE$8))+AD97)))</f>
        <v>50.437743847643922</v>
      </c>
      <c r="AF97" s="5" cm="1">
        <f t="array" ref="AF97">IF(AF$8=-1,AG97,IF(AF$8=99,AE97,IF(AF$8=0,INDEX($E97:$I97,0,AF$6),(INDEX($E97:$I97,0,AF$8+1)-INDEX($E97:$I97,0,AF$8))/(INDEX($D$5:$H$5,0,AF$8+1)-INDEX($D$5:$H$5,0,AF$8))+AE97)))</f>
        <v>50.437743847643922</v>
      </c>
      <c r="AG97" s="5" cm="1">
        <f t="array" ref="AG97">IF(AG$8=-1,AH97,IF(AG$8=99,AF97,IF(AG$8=0,INDEX($E97:$I97,0,AG$6),(INDEX($E97:$I97,0,AG$8+1)-INDEX($E97:$I97,0,AG$8))/(INDEX($D$5:$H$5,0,AG$8+1)-INDEX($D$5:$H$5,0,AG$8))+AF97)))</f>
        <v>50.437743847643922</v>
      </c>
      <c r="AH97" s="5" cm="1">
        <f t="array" ref="AH97">IF(AH$8=-1,AI97,IF(AH$8=99,AG97,IF(AH$8=0,INDEX($E97:$I97,0,AH$6),(INDEX($E97:$I97,0,AH$8+1)-INDEX($E97:$I97,0,AH$8))/(INDEX($D$5:$H$5,0,AH$8+1)-INDEX($D$5:$H$5,0,AH$8))+AG97)))</f>
        <v>50.437743847643922</v>
      </c>
      <c r="AI97" s="5" cm="1">
        <f t="array" ref="AI97">IF(AI$8=-1,AJ97,IF(AI$8=99,AH97,IF(AI$8=0,INDEX($E97:$I97,0,AI$6),(INDEX($E97:$I97,0,AI$8+1)-INDEX($E97:$I97,0,AI$8))/(INDEX($D$5:$H$5,0,AI$8+1)-INDEX($D$5:$H$5,0,AI$8))+AH97)))</f>
        <v>50.437743847643922</v>
      </c>
      <c r="AJ97" s="5" cm="1">
        <f t="array" ref="AJ97">IF(AJ$8=-1,AK97,IF(AJ$8=99,AI97,IF(AJ$8=0,INDEX($E97:$I97,0,AJ$6),(INDEX($E97:$I97,0,AJ$8+1)-INDEX($E97:$I97,0,AJ$8))/(INDEX($D$5:$H$5,0,AJ$8+1)-INDEX($D$5:$H$5,0,AJ$8))+AI97)))</f>
        <v>50.437743847643922</v>
      </c>
      <c r="AK97" s="5" cm="1">
        <f t="array" ref="AK97">IF(AK$8=-1,AL97,IF(AK$8=99,AJ97,IF(AK$8=0,INDEX($E97:$I97,0,AK$6),(INDEX($E97:$I97,0,AK$8+1)-INDEX($E97:$I97,0,AK$8))/(INDEX($D$5:$H$5,0,AK$8+1)-INDEX($D$5:$H$5,0,AK$8))+AJ97)))</f>
        <v>50.437743847643922</v>
      </c>
      <c r="AL97" s="5" cm="1">
        <f t="array" ref="AL97">IF(AL$8=-1,AM97,IF(AL$8=99,AK97,IF(AL$8=0,INDEX($E97:$I97,0,AL$6),(INDEX($E97:$I97,0,AL$8+1)-INDEX($E97:$I97,0,AL$8))/(INDEX($D$5:$H$5,0,AL$8+1)-INDEX($D$5:$H$5,0,AL$8))+AK97)))</f>
        <v>50.437743847643922</v>
      </c>
      <c r="AM97" s="5" cm="1">
        <f t="array" ref="AM97">IF(AM$8=-1,AN97,IF(AM$8=99,AL97,IF(AM$8=0,INDEX($E97:$I97,0,AM$6),(INDEX($E97:$I97,0,AM$8+1)-INDEX($E97:$I97,0,AM$8))/(INDEX($D$5:$H$5,0,AM$8+1)-INDEX($D$5:$H$5,0,AM$8))+AL97)))</f>
        <v>50.437743847643922</v>
      </c>
      <c r="AN97" s="5" cm="1">
        <f t="array" ref="AN97">IF(AN$8=-1,AO97,IF(AN$8=99,AM97,IF(AN$8=0,INDEX($E97:$I97,0,AN$6),(INDEX($E97:$I97,0,AN$8+1)-INDEX($E97:$I97,0,AN$8))/(INDEX($D$5:$H$5,0,AN$8+1)-INDEX($D$5:$H$5,0,AN$8))+AM97)))</f>
        <v>50.437743847643922</v>
      </c>
      <c r="AO97" s="5" cm="1">
        <f t="array" ref="AO97">IF(AO$8=-1,AP97,IF(AO$8=99,AN97,IF(AO$8=0,INDEX($E97:$K97,0,AO$6),(INDEX($E97:$K97,0,AO$8+1)-INDEX($E97:$K97,0,AO$8))/(INDEX($D$5:$J$5,0,AO$8+1)-INDEX($D$5:$J$5,0,AO$8))+AN97)))</f>
        <v>50.437743847643922</v>
      </c>
      <c r="AP97" s="5" cm="1">
        <f t="array" ref="AP97">IF(AP$8=-1,AQ97,IF(AP$8=99,AO97,IF(AP$8=0,INDEX($E97:$K97,0,AP$6),(INDEX($E97:$K97,0,AP$8+1)-INDEX($E97:$K97,0,AP$8))/(INDEX($D$5:$J$5,0,AP$8+1)-INDEX($D$5:$J$5,0,AP$8))+AO97)))</f>
        <v>50.437743847643922</v>
      </c>
      <c r="AQ97" s="5" cm="1">
        <f t="array" ref="AQ97">IF(AQ$8=-1,AR97,IF(AQ$8=99,AP97,IF(AQ$8=0,INDEX($E97:$K97,0,AQ$6),(INDEX($E97:$K97,0,AQ$8+1)-INDEX($E97:$K97,0,AQ$8))/(INDEX($D$5:$J$5,0,AQ$8+1)-INDEX($D$5:$J$5,0,AQ$8))+AP97)))</f>
        <v>50.437743847643922</v>
      </c>
      <c r="AR97" s="5" cm="1">
        <f t="array" ref="AR97">IF(AR$8=-1,AS97,IF(AR$8=99,AQ97,IF(AR$8=0,INDEX($E97:$K97,0,AR$6),(INDEX($E97:$K97,0,AR$8+1)-INDEX($E97:$K97,0,AR$8))/(INDEX($D$5:$J$5,0,AR$8+1)-INDEX($D$5:$J$5,0,AR$8))+AQ97)))</f>
        <v>50.437743847643922</v>
      </c>
      <c r="AS97" s="5" cm="1">
        <f t="array" ref="AS97">IF(AS$8=-1,AT97,IF(AS$8=99,AR97,IF(AS$8=0,INDEX($E97:$K97,0,AS$6),(INDEX($E97:$K97,0,AS$8+1)-INDEX($E97:$K97,0,AS$8))/(INDEX($D$5:$J$5,0,AS$8+1)-INDEX($D$5:$J$5,0,AS$8))+AR97)))</f>
        <v>50.437743847643922</v>
      </c>
      <c r="AT97" s="5" cm="1">
        <f t="array" ref="AT97">IF(AT$8=-1,AU97,IF(AT$8=99,AS97,IF(AT$8=0,INDEX($E97:$K97,0,AT$6),(INDEX($E97:$K97,0,AT$8+1)-INDEX($E97:$K97,0,AT$8))/(INDEX($D$5:$J$5,0,AT$8+1)-INDEX($D$5:$J$5,0,AT$8))+AS97)))</f>
        <v>50.437743847643922</v>
      </c>
      <c r="AU97" s="5" cm="1">
        <f t="array" ref="AU97">IF(AU$8=-1,AV97,IF(AU$8=99,AT97,IF(AU$8=0,INDEX($E97:$K97,0,AU$6),(INDEX($E97:$K97,0,AU$8+1)-INDEX($E97:$K97,0,AU$8))/(INDEX($D$5:$J$5,0,AU$8+1)-INDEX($D$5:$J$5,0,AU$8))+AT97)))</f>
        <v>50.437743847643922</v>
      </c>
      <c r="AV97" s="5" cm="1">
        <f t="array" ref="AV97">IF(AV$8=-1,AW97,IF(AV$8=99,AU97,IF(AV$8=0,INDEX($E97:$K97,0,AV$6),(INDEX($E97:$K97,0,AV$8+1)-INDEX($E97:$K97,0,AV$8))/(INDEX($D$5:$J$5,0,AV$8+1)-INDEX($D$5:$J$5,0,AV$8))+AU97)))</f>
        <v>50.437743847643922</v>
      </c>
      <c r="AW97" s="5" cm="1">
        <f t="array" ref="AW97">IF(AW$8=-1,AX97,IF(AW$8=99,AV97,IF(AW$8=0,INDEX($E97:$K97,0,AW$6),(INDEX($E97:$K97,0,AW$8+1)-INDEX($E97:$K97,0,AW$8))/(INDEX($D$5:$J$5,0,AW$8+1)-INDEX($D$5:$J$5,0,AW$8))+AV97)))</f>
        <v>50.437743847643922</v>
      </c>
      <c r="AX97" s="5" cm="1">
        <f t="array" ref="AX97">IF(AX$8=-1,AY97,IF(AX$8=99,AW97,IF(AX$8=0,INDEX($E97:$K97,0,AX$6),(INDEX($E97:$K97,0,AX$8+1)-INDEX($E97:$K97,0,AX$8))/(INDEX($D$5:$J$5,0,AX$8+1)-INDEX($D$5:$J$5,0,AX$8))+AW97)))</f>
        <v>50.437743847643922</v>
      </c>
      <c r="AY97" s="5" cm="1">
        <f t="array" ref="AY97">IF(AY$8=-1,AZ97,IF(AY$8=99,AX97,IF(AY$8=0,INDEX($E97:$K97,0,AY$6),(INDEX($E97:$K97,0,AY$8+1)-INDEX($E97:$K97,0,AY$8))/(INDEX($D$5:$J$5,0,AY$8+1)-INDEX($D$5:$J$5,0,AY$8))+AX97)))</f>
        <v>50.437743847643922</v>
      </c>
      <c r="AZ97" s="5" cm="1">
        <f t="array" ref="AZ97">IF(AZ$8=-1,BA97,IF(AZ$8=99,AY97,IF(AZ$8=0,INDEX($E97:$K97,0,AZ$6),(INDEX($E97:$K97,0,AZ$8+1)-INDEX($E97:$K97,0,AZ$8))/(INDEX($D$5:$J$5,0,AZ$8+1)-INDEX($D$5:$J$5,0,AZ$8))+AY97)))</f>
        <v>50.437743847643922</v>
      </c>
      <c r="BA97" s="5" cm="1">
        <f t="array" ref="BA97">IF(BA$8=-1,BB97,IF(BA$8=99,AZ97,IF(BA$8=0,INDEX($E97:$K97,0,BA$6),(INDEX($E97:$K97,0,BA$8+1)-INDEX($E97:$K97,0,BA$8))/(INDEX($D$5:$J$5,0,BA$8+1)-INDEX($D$5:$J$5,0,BA$8))+AZ97)))</f>
        <v>50.437743847643922</v>
      </c>
      <c r="BB97" s="5" cm="1">
        <f t="array" ref="BB97">IF(BB$8=-1,BC97,IF(BB$8=99,BA97,IF(BB$8=0,INDEX($E97:$K97,0,BB$6),(INDEX($E97:$K97,0,BB$8+1)-INDEX($E97:$K97,0,BB$8))/(INDEX($D$5:$J$5,0,BB$8+1)-INDEX($D$5:$J$5,0,BB$8))+BA97)))</f>
        <v>50.437743847643922</v>
      </c>
      <c r="BC97" s="5" cm="1">
        <f t="array" ref="BC97">IF(BC$8=-1,BD97,IF(BC$8=99,BB97,IF(BC$8=0,INDEX($E97:$K97,0,BC$6),(INDEX($E97:$K97,0,BC$8+1)-INDEX($E97:$K97,0,BC$8))/(INDEX($D$5:$J$5,0,BC$8+1)-INDEX($D$5:$J$5,0,BC$8))+BB97)))</f>
        <v>50.437743847643922</v>
      </c>
      <c r="BD97" s="5" cm="1">
        <f t="array" ref="BD97">IF(BD$8=-1,BE97,IF(BD$8=99,BC97,IF(BD$8=0,INDEX($E97:$K97,0,BD$6),(INDEX($E97:$K97,0,BD$8+1)-INDEX($E97:$K97,0,BD$8))/(INDEX($D$5:$J$5,0,BD$8+1)-INDEX($D$5:$J$5,0,BD$8))+BC97)))</f>
        <v>50.437743847643922</v>
      </c>
      <c r="BE97" s="5" cm="1">
        <f t="array" ref="BE97">IF(BE$8=-1,BF97,IF(BE$8=99,BD97,IF(BE$8=0,INDEX($E97:$K97,0,BE$6),(INDEX($E97:$K97,0,BE$8+1)-INDEX($E97:$K97,0,BE$8))/(INDEX($D$5:$J$5,0,BE$8+1)-INDEX($D$5:$J$5,0,BE$8))+BD97)))</f>
        <v>50.437743847643922</v>
      </c>
      <c r="BF97" s="5" cm="1">
        <f t="array" ref="BF97">IF(BF$8=-1,BG97,IF(BF$8=99,BE97,IF(BF$8=0,INDEX($E97:$K97,0,BF$6),(INDEX($E97:$K97,0,BF$8+1)-INDEX($E97:$K97,0,BF$8))/(INDEX($D$5:$J$5,0,BF$8+1)-INDEX($D$5:$J$5,0,BF$8))+BE97)))</f>
        <v>50.437743847643922</v>
      </c>
      <c r="BG97" s="5" cm="1">
        <f t="array" ref="BG97">IF(BG$8=-1,BH97,IF(BG$8=99,BF97,IF(BG$8=0,INDEX($E97:$K97,0,BG$6),(INDEX($E97:$K97,0,BG$8+1)-INDEX($E97:$K97,0,BG$8))/(INDEX($D$5:$J$5,0,BG$8+1)-INDEX($D$5:$J$5,0,BG$8))+BF97)))</f>
        <v>50.437743847643922</v>
      </c>
      <c r="BH97" s="5" cm="1">
        <f t="array" ref="BH97">IF(BH$8=-1,BI97,IF(BH$8=99,BG97,IF(BH$8=0,INDEX($E97:$K97,0,BH$6),(INDEX($E97:$K97,0,BH$8+1)-INDEX($E97:$K97,0,BH$8))/(INDEX($D$5:$J$5,0,BH$8+1)-INDEX($D$5:$J$5,0,BH$8))+BG97)))</f>
        <v>50.437743847643922</v>
      </c>
      <c r="BI97" s="5" cm="1">
        <f t="array" ref="BI97">IF(BI$8=-1,BJ97,IF(BI$8=99,BH97,IF(BI$8=0,INDEX($E97:$K97,0,BI$6),(INDEX($E97:$K97,0,BI$8+1)-INDEX($E97:$K97,0,BI$8))/(INDEX($D$5:$J$5,0,BI$8+1)-INDEX($D$5:$J$5,0,BI$8))+BH97)))</f>
        <v>50.437743847643922</v>
      </c>
      <c r="BJ97" s="5" cm="1">
        <f t="array" ref="BJ97">IF(BJ$8=-1,BK97,IF(BJ$8=99,BI97,IF(BJ$8=0,INDEX($E97:$K97,0,BJ$6),(INDEX($E97:$K97,0,BJ$8+1)-INDEX($E97:$K97,0,BJ$8))/(INDEX($D$5:$J$5,0,BJ$8+1)-INDEX($D$5:$J$5,0,BJ$8))+BI97)))</f>
        <v>50.437743847643922</v>
      </c>
      <c r="BK97" s="5" cm="1">
        <f t="array" ref="BK97">IF(BK$8=-1,BL97,IF(BK$8=99,BJ97,IF(BK$8=0,INDEX($E97:$K97,0,BK$6),(INDEX($E97:$K97,0,BK$8+1)-INDEX($E97:$K97,0,BK$8))/(INDEX($D$5:$J$5,0,BK$8+1)-INDEX($D$5:$J$5,0,BK$8))+BJ97)))</f>
        <v>50.437743847643922</v>
      </c>
      <c r="BL97" s="5" cm="1">
        <f t="array" ref="BL97">IF(BL$8=-1,BM97,IF(BL$8=99,BK97,IF(BL$8=0,INDEX($E97:$K97,0,BL$6),(INDEX($E97:$K97,0,BL$8+1)-INDEX($E97:$K97,0,BL$8))/(INDEX($D$5:$J$5,0,BL$8+1)-INDEX($D$5:$J$5,0,BL$8))+BK97)))</f>
        <v>50.437743847643922</v>
      </c>
      <c r="BM97" s="5" cm="1">
        <f t="array" ref="BM97">IF(BM$8=-1,BN97,IF(BM$8=99,BL97,IF(BM$8=0,INDEX($E97:$K97,0,BM$6),(INDEX($E97:$K97,0,BM$8+1)-INDEX($E97:$K97,0,BM$8))/(INDEX($D$5:$J$5,0,BM$8+1)-INDEX($D$5:$J$5,0,BM$8))+BL97)))</f>
        <v>50.437743847643922</v>
      </c>
      <c r="BN97" s="5" cm="1">
        <f t="array" ref="BN97">IF(BN$8=-1,BO97,IF(BN$8=99,BM97,IF(BN$8=0,INDEX($E97:$K97,0,BN$6),(INDEX($E97:$K97,0,BN$8+1)-INDEX($E97:$K97,0,BN$8))/(INDEX($D$5:$J$5,0,BN$8+1)-INDEX($D$5:$J$5,0,BN$8))+BM97)))</f>
        <v>50.437743847643922</v>
      </c>
      <c r="BO97" s="5" cm="1">
        <f t="array" ref="BO97">IF(BO$8=-1,BP97,IF(BO$8=99,BN97,IF(BO$8=0,INDEX($E97:$K97,0,BO$6),(INDEX($E97:$K97,0,BO$8+1)-INDEX($E97:$K97,0,BO$8))/(INDEX($D$5:$J$5,0,BO$8+1)-INDEX($D$5:$J$5,0,BO$8))+BN97)))</f>
        <v>50.437743847643922</v>
      </c>
      <c r="BP97" s="5" cm="1">
        <f t="array" ref="BP97">IF(BP$8=-1,BQ97,IF(BP$8=99,BO97,IF(BP$8=0,INDEX($E97:$K97,0,BP$6),(INDEX($E97:$K97,0,BP$8+1)-INDEX($E97:$K97,0,BP$8))/(INDEX($D$5:$J$5,0,BP$8+1)-INDEX($D$5:$J$5,0,BP$8))+BO97)))</f>
        <v>50.437743847643922</v>
      </c>
      <c r="BQ97" s="5" cm="1">
        <f t="array" ref="BQ97">IF(BQ$8=-1,BR97,IF(BQ$8=99,BP97,IF(BQ$8=0,INDEX($E97:$K97,0,BQ$6),(INDEX($E97:$K97,0,BQ$8+1)-INDEX($E97:$K97,0,BQ$8))/(INDEX($D$5:$J$5,0,BQ$8+1)-INDEX($D$5:$J$5,0,BQ$8))+BP97)))</f>
        <v>50.437743847643922</v>
      </c>
      <c r="BR97" s="5" cm="1">
        <f t="array" ref="BR97">IF(BR$8=-1,BS97,IF(BR$8=99,BQ97,IF(BR$8=0,INDEX($E97:$K97,0,BR$6),(INDEX($E97:$K97,0,BR$8+1)-INDEX($E97:$K97,0,BR$8))/(INDEX($D$5:$J$5,0,BR$8+1)-INDEX($D$5:$J$5,0,BR$8))+BQ97)))</f>
        <v>50.437743847643922</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144.75754214416867</v>
      </c>
      <c r="G100" s="87">
        <f t="shared" si="152"/>
        <v>144.75754214416867</v>
      </c>
      <c r="H100" s="87">
        <f t="shared" ref="H100" si="158">IF($N$57=-1,G100,((F100-E100)*2/5+E100)*(1+$H$91))</f>
        <v>144.75754214416867</v>
      </c>
      <c r="I100" s="131">
        <f t="shared" si="157"/>
        <v>144.75754214416867</v>
      </c>
      <c r="J100" s="131">
        <f t="shared" si="153"/>
        <v>144.75754214416867</v>
      </c>
      <c r="K100" s="131">
        <f t="shared" si="153"/>
        <v>144.75754214416867</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141.95148671196281</v>
      </c>
      <c r="N100" s="5" cm="1">
        <f t="array" ref="N100">IF(N$8=-1,O100,IF(N$8=99,M100,IF(N$8=0,INDEX($E100:$I100,0,N$6),(INDEX($E100:$I100,0,N$8+1)-INDEX($E100:$I100,0,N$8))/(INDEX($D$5:$H$5,0,N$8+1)-INDEX($D$5:$H$5,0,N$8))+M100)))</f>
        <v>142.65300057001429</v>
      </c>
      <c r="O100" s="5" cm="1">
        <f t="array" ref="O100">IF(O$8=-1,P100,IF(O$8=99,N100,IF(O$8=0,INDEX($E100:$I100,0,O$6),(INDEX($E100:$I100,0,O$8+1)-INDEX($E100:$I100,0,O$8))/(INDEX($D$5:$H$5,0,O$8+1)-INDEX($D$5:$H$5,0,O$8))+N100)))</f>
        <v>143.35451442806576</v>
      </c>
      <c r="P100" s="5" cm="1">
        <f t="array" ref="P100">IF(P$8=-1,Q100,IF(P$8=99,O100,IF(P$8=0,INDEX($E100:$I100,0,P$6),(INDEX($E100:$I100,0,P$8+1)-INDEX($E100:$I100,0,P$8))/(INDEX($D$5:$H$5,0,P$8+1)-INDEX($D$5:$H$5,0,P$8))+O100)))</f>
        <v>144.05602828611723</v>
      </c>
      <c r="Q100" s="5" cm="1">
        <f t="array" ref="Q100">IF(Q$8=-1,R100,IF(Q$8=99,P100,IF(Q$8=0,INDEX($E100:$I100,0,Q$6),(INDEX($E100:$I100,0,Q$8+1)-INDEX($E100:$I100,0,Q$8))/(INDEX($D$5:$H$5,0,Q$8+1)-INDEX($D$5:$H$5,0,Q$8))+P100)))</f>
        <v>144.75754214416867</v>
      </c>
      <c r="R100" s="5" cm="1">
        <f t="array" ref="R100">IF(R$8=-1,S100,IF(R$8=99,Q100,IF(R$8=0,INDEX($E100:$I100,0,R$6),(INDEX($E100:$I100,0,R$8+1)-INDEX($E100:$I100,0,R$8))/(INDEX($D$5:$H$5,0,R$8+1)-INDEX($D$5:$H$5,0,R$8))+Q100)))</f>
        <v>144.75754214416867</v>
      </c>
      <c r="S100" s="5" cm="1">
        <f t="array" ref="S100">IF(S$8=-1,T100,IF(S$8=99,R100,IF(S$8=0,INDEX($E100:$I100,0,S$6),(INDEX($E100:$I100,0,S$8+1)-INDEX($E100:$I100,0,S$8))/(INDEX($D$5:$H$5,0,S$8+1)-INDEX($D$5:$H$5,0,S$8))+R100)))</f>
        <v>144.75754214416867</v>
      </c>
      <c r="T100" s="5" cm="1">
        <f t="array" ref="T100">IF(T$8=-1,U100,IF(T$8=99,S100,IF(T$8=0,INDEX($E100:$I100,0,T$6),(INDEX($E100:$I100,0,T$8+1)-INDEX($E100:$I100,0,T$8))/(INDEX($D$5:$H$5,0,T$8+1)-INDEX($D$5:$H$5,0,T$8))+S100)))</f>
        <v>144.75754214416867</v>
      </c>
      <c r="U100" s="5" cm="1">
        <f t="array" ref="U100">IF(U$8=-1,V100,IF(U$8=99,T100,IF(U$8=0,INDEX($E100:$I100,0,U$6),(INDEX($E100:$I100,0,U$8+1)-INDEX($E100:$I100,0,U$8))/(INDEX($D$5:$H$5,0,U$8+1)-INDEX($D$5:$H$5,0,U$8))+T100)))</f>
        <v>144.75754214416867</v>
      </c>
      <c r="V100" s="5" cm="1">
        <f t="array" ref="V100">IF(V$8=-1,W100,IF(V$8=99,U100,IF(V$8=0,INDEX($E100:$I100,0,V$6),(INDEX($E100:$I100,0,V$8+1)-INDEX($E100:$I100,0,V$8))/(INDEX($D$5:$H$5,0,V$8+1)-INDEX($D$5:$H$5,0,V$8))+U100)))</f>
        <v>144.75754214416867</v>
      </c>
      <c r="W100" s="5" cm="1">
        <f t="array" ref="W100">IF(W$8=-1,X100,IF(W$8=99,V100,IF(W$8=0,INDEX($E100:$I100,0,W$6),(INDEX($E100:$I100,0,W$8+1)-INDEX($E100:$I100,0,W$8))/(INDEX($D$5:$H$5,0,W$8+1)-INDEX($D$5:$H$5,0,W$8))+V100)))</f>
        <v>144.75754214416867</v>
      </c>
      <c r="X100" s="5" cm="1">
        <f t="array" ref="X100">IF(X$8=-1,Y100,IF(X$8=99,W100,IF(X$8=0,INDEX($E100:$I100,0,X$6),(INDEX($E100:$I100,0,X$8+1)-INDEX($E100:$I100,0,X$8))/(INDEX($D$5:$H$5,0,X$8+1)-INDEX($D$5:$H$5,0,X$8))+W100)))</f>
        <v>144.75754214416867</v>
      </c>
      <c r="Y100" s="5" cm="1">
        <f t="array" ref="Y100">IF(Y$8=-1,Z100,IF(Y$8=99,X100,IF(Y$8=0,INDEX($E100:$I100,0,Y$6),(INDEX($E100:$I100,0,Y$8+1)-INDEX($E100:$I100,0,Y$8))/(INDEX($D$5:$H$5,0,Y$8+1)-INDEX($D$5:$H$5,0,Y$8))+X100)))</f>
        <v>144.75754214416867</v>
      </c>
      <c r="Z100" s="5" cm="1">
        <f t="array" ref="Z100">IF(Z$8=-1,AA100,IF(Z$8=99,Y100,IF(Z$8=0,INDEX($E100:$I100,0,Z$6),(INDEX($E100:$I100,0,Z$8+1)-INDEX($E100:$I100,0,Z$8))/(INDEX($D$5:$H$5,0,Z$8+1)-INDEX($D$5:$H$5,0,Z$8))+Y100)))</f>
        <v>144.75754214416867</v>
      </c>
      <c r="AA100" s="5" cm="1">
        <f t="array" ref="AA100">IF(AA$8=-1,AB100,IF(AA$8=99,Z100,IF(AA$8=0,INDEX($E100:$I100,0,AA$6),(INDEX($E100:$I100,0,AA$8+1)-INDEX($E100:$I100,0,AA$8))/(INDEX($D$5:$H$5,0,AA$8+1)-INDEX($D$5:$H$5,0,AA$8))+Z100)))</f>
        <v>144.75754214416867</v>
      </c>
      <c r="AB100" s="5" cm="1">
        <f t="array" ref="AB100">IF(AB$8=-1,AC100,IF(AB$8=99,AA100,IF(AB$8=0,INDEX($E100:$I100,0,AB$6),(INDEX($E100:$I100,0,AB$8+1)-INDEX($E100:$I100,0,AB$8))/(INDEX($D$5:$H$5,0,AB$8+1)-INDEX($D$5:$H$5,0,AB$8))+AA100)))</f>
        <v>144.75754214416867</v>
      </c>
      <c r="AC100" s="5" cm="1">
        <f t="array" ref="AC100">IF(AC$8=-1,AD100,IF(AC$8=99,AB100,IF(AC$8=0,INDEX($E100:$I100,0,AC$6),(INDEX($E100:$I100,0,AC$8+1)-INDEX($E100:$I100,0,AC$8))/(INDEX($D$5:$H$5,0,AC$8+1)-INDEX($D$5:$H$5,0,AC$8))+AB100)))</f>
        <v>144.75754214416867</v>
      </c>
      <c r="AD100" s="5" cm="1">
        <f t="array" ref="AD100">IF(AD$8=-1,AE100,IF(AD$8=99,AC100,IF(AD$8=0,INDEX($E100:$I100,0,AD$6),(INDEX($E100:$I100,0,AD$8+1)-INDEX($E100:$I100,0,AD$8))/(INDEX($D$5:$H$5,0,AD$8+1)-INDEX($D$5:$H$5,0,AD$8))+AC100)))</f>
        <v>144.75754214416867</v>
      </c>
      <c r="AE100" s="5" cm="1">
        <f t="array" ref="AE100">IF(AE$8=-1,AF100,IF(AE$8=99,AD100,IF(AE$8=0,INDEX($E100:$I100,0,AE$6),(INDEX($E100:$I100,0,AE$8+1)-INDEX($E100:$I100,0,AE$8))/(INDEX($D$5:$H$5,0,AE$8+1)-INDEX($D$5:$H$5,0,AE$8))+AD100)))</f>
        <v>144.75754214416867</v>
      </c>
      <c r="AF100" s="5" cm="1">
        <f t="array" ref="AF100">IF(AF$8=-1,AG100,IF(AF$8=99,AE100,IF(AF$8=0,INDEX($E100:$I100,0,AF$6),(INDEX($E100:$I100,0,AF$8+1)-INDEX($E100:$I100,0,AF$8))/(INDEX($D$5:$H$5,0,AF$8+1)-INDEX($D$5:$H$5,0,AF$8))+AE100)))</f>
        <v>144.75754214416867</v>
      </c>
      <c r="AG100" s="5" cm="1">
        <f t="array" ref="AG100">IF(AG$8=-1,AH100,IF(AG$8=99,AF100,IF(AG$8=0,INDEX($E100:$I100,0,AG$6),(INDEX($E100:$I100,0,AG$8+1)-INDEX($E100:$I100,0,AG$8))/(INDEX($D$5:$H$5,0,AG$8+1)-INDEX($D$5:$H$5,0,AG$8))+AF100)))</f>
        <v>144.75754214416867</v>
      </c>
      <c r="AH100" s="5" cm="1">
        <f t="array" ref="AH100">IF(AH$8=-1,AI100,IF(AH$8=99,AG100,IF(AH$8=0,INDEX($E100:$I100,0,AH$6),(INDEX($E100:$I100,0,AH$8+1)-INDEX($E100:$I100,0,AH$8))/(INDEX($D$5:$H$5,0,AH$8+1)-INDEX($D$5:$H$5,0,AH$8))+AG100)))</f>
        <v>144.75754214416867</v>
      </c>
      <c r="AI100" s="5" cm="1">
        <f t="array" ref="AI100">IF(AI$8=-1,AJ100,IF(AI$8=99,AH100,IF(AI$8=0,INDEX($E100:$I100,0,AI$6),(INDEX($E100:$I100,0,AI$8+1)-INDEX($E100:$I100,0,AI$8))/(INDEX($D$5:$H$5,0,AI$8+1)-INDEX($D$5:$H$5,0,AI$8))+AH100)))</f>
        <v>144.75754214416867</v>
      </c>
      <c r="AJ100" s="5" cm="1">
        <f t="array" ref="AJ100">IF(AJ$8=-1,AK100,IF(AJ$8=99,AI100,IF(AJ$8=0,INDEX($E100:$I100,0,AJ$6),(INDEX($E100:$I100,0,AJ$8+1)-INDEX($E100:$I100,0,AJ$8))/(INDEX($D$5:$H$5,0,AJ$8+1)-INDEX($D$5:$H$5,0,AJ$8))+AI100)))</f>
        <v>144.75754214416867</v>
      </c>
      <c r="AK100" s="5" cm="1">
        <f t="array" ref="AK100">IF(AK$8=-1,AL100,IF(AK$8=99,AJ100,IF(AK$8=0,INDEX($E100:$I100,0,AK$6),(INDEX($E100:$I100,0,AK$8+1)-INDEX($E100:$I100,0,AK$8))/(INDEX($D$5:$H$5,0,AK$8+1)-INDEX($D$5:$H$5,0,AK$8))+AJ100)))</f>
        <v>144.75754214416867</v>
      </c>
      <c r="AL100" s="5" cm="1">
        <f t="array" ref="AL100">IF(AL$8=-1,AM100,IF(AL$8=99,AK100,IF(AL$8=0,INDEX($E100:$I100,0,AL$6),(INDEX($E100:$I100,0,AL$8+1)-INDEX($E100:$I100,0,AL$8))/(INDEX($D$5:$H$5,0,AL$8+1)-INDEX($D$5:$H$5,0,AL$8))+AK100)))</f>
        <v>144.75754214416867</v>
      </c>
      <c r="AM100" s="5" cm="1">
        <f t="array" ref="AM100">IF(AM$8=-1,AN100,IF(AM$8=99,AL100,IF(AM$8=0,INDEX($E100:$I100,0,AM$6),(INDEX($E100:$I100,0,AM$8+1)-INDEX($E100:$I100,0,AM$8))/(INDEX($D$5:$H$5,0,AM$8+1)-INDEX($D$5:$H$5,0,AM$8))+AL100)))</f>
        <v>144.75754214416867</v>
      </c>
      <c r="AN100" s="5" cm="1">
        <f t="array" ref="AN100">IF(AN$8=-1,AO100,IF(AN$8=99,AM100,IF(AN$8=0,INDEX($E100:$I100,0,AN$6),(INDEX($E100:$I100,0,AN$8+1)-INDEX($E100:$I100,0,AN$8))/(INDEX($D$5:$H$5,0,AN$8+1)-INDEX($D$5:$H$5,0,AN$8))+AM100)))</f>
        <v>144.75754214416867</v>
      </c>
      <c r="AO100" s="5" cm="1">
        <f t="array" ref="AO100">IF(AO$8=-1,AP100,IF(AO$8=99,AN100,IF(AO$8=0,INDEX($E100:$K100,0,AO$6),(INDEX($E100:$K100,0,AO$8+1)-INDEX($E100:$K100,0,AO$8))/(INDEX($D$5:$J$5,0,AO$8+1)-INDEX($D$5:$J$5,0,AO$8))+AN100)))</f>
        <v>144.75754214416867</v>
      </c>
      <c r="AP100" s="5" cm="1">
        <f t="array" ref="AP100">IF(AP$8=-1,AQ100,IF(AP$8=99,AO100,IF(AP$8=0,INDEX($E100:$K100,0,AP$6),(INDEX($E100:$K100,0,AP$8+1)-INDEX($E100:$K100,0,AP$8))/(INDEX($D$5:$J$5,0,AP$8+1)-INDEX($D$5:$J$5,0,AP$8))+AO100)))</f>
        <v>144.75754214416867</v>
      </c>
      <c r="AQ100" s="5" cm="1">
        <f t="array" ref="AQ100">IF(AQ$8=-1,AR100,IF(AQ$8=99,AP100,IF(AQ$8=0,INDEX($E100:$K100,0,AQ$6),(INDEX($E100:$K100,0,AQ$8+1)-INDEX($E100:$K100,0,AQ$8))/(INDEX($D$5:$J$5,0,AQ$8+1)-INDEX($D$5:$J$5,0,AQ$8))+AP100)))</f>
        <v>144.75754214416867</v>
      </c>
      <c r="AR100" s="5" cm="1">
        <f t="array" ref="AR100">IF(AR$8=-1,AS100,IF(AR$8=99,AQ100,IF(AR$8=0,INDEX($E100:$K100,0,AR$6),(INDEX($E100:$K100,0,AR$8+1)-INDEX($E100:$K100,0,AR$8))/(INDEX($D$5:$J$5,0,AR$8+1)-INDEX($D$5:$J$5,0,AR$8))+AQ100)))</f>
        <v>144.75754214416867</v>
      </c>
      <c r="AS100" s="5" cm="1">
        <f t="array" ref="AS100">IF(AS$8=-1,AT100,IF(AS$8=99,AR100,IF(AS$8=0,INDEX($E100:$K100,0,AS$6),(INDEX($E100:$K100,0,AS$8+1)-INDEX($E100:$K100,0,AS$8))/(INDEX($D$5:$J$5,0,AS$8+1)-INDEX($D$5:$J$5,0,AS$8))+AR100)))</f>
        <v>144.75754214416867</v>
      </c>
      <c r="AT100" s="5" cm="1">
        <f t="array" ref="AT100">IF(AT$8=-1,AU100,IF(AT$8=99,AS100,IF(AT$8=0,INDEX($E100:$K100,0,AT$6),(INDEX($E100:$K100,0,AT$8+1)-INDEX($E100:$K100,0,AT$8))/(INDEX($D$5:$J$5,0,AT$8+1)-INDEX($D$5:$J$5,0,AT$8))+AS100)))</f>
        <v>144.75754214416867</v>
      </c>
      <c r="AU100" s="5" cm="1">
        <f t="array" ref="AU100">IF(AU$8=-1,AV100,IF(AU$8=99,AT100,IF(AU$8=0,INDEX($E100:$K100,0,AU$6),(INDEX($E100:$K100,0,AU$8+1)-INDEX($E100:$K100,0,AU$8))/(INDEX($D$5:$J$5,0,AU$8+1)-INDEX($D$5:$J$5,0,AU$8))+AT100)))</f>
        <v>144.75754214416867</v>
      </c>
      <c r="AV100" s="5" cm="1">
        <f t="array" ref="AV100">IF(AV$8=-1,AW100,IF(AV$8=99,AU100,IF(AV$8=0,INDEX($E100:$K100,0,AV$6),(INDEX($E100:$K100,0,AV$8+1)-INDEX($E100:$K100,0,AV$8))/(INDEX($D$5:$J$5,0,AV$8+1)-INDEX($D$5:$J$5,0,AV$8))+AU100)))</f>
        <v>144.75754214416867</v>
      </c>
      <c r="AW100" s="5" cm="1">
        <f t="array" ref="AW100">IF(AW$8=-1,AX100,IF(AW$8=99,AV100,IF(AW$8=0,INDEX($E100:$K100,0,AW$6),(INDEX($E100:$K100,0,AW$8+1)-INDEX($E100:$K100,0,AW$8))/(INDEX($D$5:$J$5,0,AW$8+1)-INDEX($D$5:$J$5,0,AW$8))+AV100)))</f>
        <v>144.75754214416867</v>
      </c>
      <c r="AX100" s="5" cm="1">
        <f t="array" ref="AX100">IF(AX$8=-1,AY100,IF(AX$8=99,AW100,IF(AX$8=0,INDEX($E100:$K100,0,AX$6),(INDEX($E100:$K100,0,AX$8+1)-INDEX($E100:$K100,0,AX$8))/(INDEX($D$5:$J$5,0,AX$8+1)-INDEX($D$5:$J$5,0,AX$8))+AW100)))</f>
        <v>144.75754214416867</v>
      </c>
      <c r="AY100" s="5" cm="1">
        <f t="array" ref="AY100">IF(AY$8=-1,AZ100,IF(AY$8=99,AX100,IF(AY$8=0,INDEX($E100:$K100,0,AY$6),(INDEX($E100:$K100,0,AY$8+1)-INDEX($E100:$K100,0,AY$8))/(INDEX($D$5:$J$5,0,AY$8+1)-INDEX($D$5:$J$5,0,AY$8))+AX100)))</f>
        <v>144.75754214416867</v>
      </c>
      <c r="AZ100" s="5" cm="1">
        <f t="array" ref="AZ100">IF(AZ$8=-1,BA100,IF(AZ$8=99,AY100,IF(AZ$8=0,INDEX($E100:$K100,0,AZ$6),(INDEX($E100:$K100,0,AZ$8+1)-INDEX($E100:$K100,0,AZ$8))/(INDEX($D$5:$J$5,0,AZ$8+1)-INDEX($D$5:$J$5,0,AZ$8))+AY100)))</f>
        <v>144.75754214416867</v>
      </c>
      <c r="BA100" s="5" cm="1">
        <f t="array" ref="BA100">IF(BA$8=-1,BB100,IF(BA$8=99,AZ100,IF(BA$8=0,INDEX($E100:$K100,0,BA$6),(INDEX($E100:$K100,0,BA$8+1)-INDEX($E100:$K100,0,BA$8))/(INDEX($D$5:$J$5,0,BA$8+1)-INDEX($D$5:$J$5,0,BA$8))+AZ100)))</f>
        <v>144.75754214416867</v>
      </c>
      <c r="BB100" s="5" cm="1">
        <f t="array" ref="BB100">IF(BB$8=-1,BC100,IF(BB$8=99,BA100,IF(BB$8=0,INDEX($E100:$K100,0,BB$6),(INDEX($E100:$K100,0,BB$8+1)-INDEX($E100:$K100,0,BB$8))/(INDEX($D$5:$J$5,0,BB$8+1)-INDEX($D$5:$J$5,0,BB$8))+BA100)))</f>
        <v>144.75754214416867</v>
      </c>
      <c r="BC100" s="5" cm="1">
        <f t="array" ref="BC100">IF(BC$8=-1,BD100,IF(BC$8=99,BB100,IF(BC$8=0,INDEX($E100:$K100,0,BC$6),(INDEX($E100:$K100,0,BC$8+1)-INDEX($E100:$K100,0,BC$8))/(INDEX($D$5:$J$5,0,BC$8+1)-INDEX($D$5:$J$5,0,BC$8))+BB100)))</f>
        <v>144.75754214416867</v>
      </c>
      <c r="BD100" s="5" cm="1">
        <f t="array" ref="BD100">IF(BD$8=-1,BE100,IF(BD$8=99,BC100,IF(BD$8=0,INDEX($E100:$K100,0,BD$6),(INDEX($E100:$K100,0,BD$8+1)-INDEX($E100:$K100,0,BD$8))/(INDEX($D$5:$J$5,0,BD$8+1)-INDEX($D$5:$J$5,0,BD$8))+BC100)))</f>
        <v>144.75754214416867</v>
      </c>
      <c r="BE100" s="5" cm="1">
        <f t="array" ref="BE100">IF(BE$8=-1,BF100,IF(BE$8=99,BD100,IF(BE$8=0,INDEX($E100:$K100,0,BE$6),(INDEX($E100:$K100,0,BE$8+1)-INDEX($E100:$K100,0,BE$8))/(INDEX($D$5:$J$5,0,BE$8+1)-INDEX($D$5:$J$5,0,BE$8))+BD100)))</f>
        <v>144.75754214416867</v>
      </c>
      <c r="BF100" s="5" cm="1">
        <f t="array" ref="BF100">IF(BF$8=-1,BG100,IF(BF$8=99,BE100,IF(BF$8=0,INDEX($E100:$K100,0,BF$6),(INDEX($E100:$K100,0,BF$8+1)-INDEX($E100:$K100,0,BF$8))/(INDEX($D$5:$J$5,0,BF$8+1)-INDEX($D$5:$J$5,0,BF$8))+BE100)))</f>
        <v>144.75754214416867</v>
      </c>
      <c r="BG100" s="5" cm="1">
        <f t="array" ref="BG100">IF(BG$8=-1,BH100,IF(BG$8=99,BF100,IF(BG$8=0,INDEX($E100:$K100,0,BG$6),(INDEX($E100:$K100,0,BG$8+1)-INDEX($E100:$K100,0,BG$8))/(INDEX($D$5:$J$5,0,BG$8+1)-INDEX($D$5:$J$5,0,BG$8))+BF100)))</f>
        <v>144.75754214416867</v>
      </c>
      <c r="BH100" s="5" cm="1">
        <f t="array" ref="BH100">IF(BH$8=-1,BI100,IF(BH$8=99,BG100,IF(BH$8=0,INDEX($E100:$K100,0,BH$6),(INDEX($E100:$K100,0,BH$8+1)-INDEX($E100:$K100,0,BH$8))/(INDEX($D$5:$J$5,0,BH$8+1)-INDEX($D$5:$J$5,0,BH$8))+BG100)))</f>
        <v>144.75754214416867</v>
      </c>
      <c r="BI100" s="5" cm="1">
        <f t="array" ref="BI100">IF(BI$8=-1,BJ100,IF(BI$8=99,BH100,IF(BI$8=0,INDEX($E100:$K100,0,BI$6),(INDEX($E100:$K100,0,BI$8+1)-INDEX($E100:$K100,0,BI$8))/(INDEX($D$5:$J$5,0,BI$8+1)-INDEX($D$5:$J$5,0,BI$8))+BH100)))</f>
        <v>144.75754214416867</v>
      </c>
      <c r="BJ100" s="5" cm="1">
        <f t="array" ref="BJ100">IF(BJ$8=-1,BK100,IF(BJ$8=99,BI100,IF(BJ$8=0,INDEX($E100:$K100,0,BJ$6),(INDEX($E100:$K100,0,BJ$8+1)-INDEX($E100:$K100,0,BJ$8))/(INDEX($D$5:$J$5,0,BJ$8+1)-INDEX($D$5:$J$5,0,BJ$8))+BI100)))</f>
        <v>144.75754214416867</v>
      </c>
      <c r="BK100" s="5" cm="1">
        <f t="array" ref="BK100">IF(BK$8=-1,BL100,IF(BK$8=99,BJ100,IF(BK$8=0,INDEX($E100:$K100,0,BK$6),(INDEX($E100:$K100,0,BK$8+1)-INDEX($E100:$K100,0,BK$8))/(INDEX($D$5:$J$5,0,BK$8+1)-INDEX($D$5:$J$5,0,BK$8))+BJ100)))</f>
        <v>144.75754214416867</v>
      </c>
      <c r="BL100" s="5" cm="1">
        <f t="array" ref="BL100">IF(BL$8=-1,BM100,IF(BL$8=99,BK100,IF(BL$8=0,INDEX($E100:$K100,0,BL$6),(INDEX($E100:$K100,0,BL$8+1)-INDEX($E100:$K100,0,BL$8))/(INDEX($D$5:$J$5,0,BL$8+1)-INDEX($D$5:$J$5,0,BL$8))+BK100)))</f>
        <v>144.75754214416867</v>
      </c>
      <c r="BM100" s="5" cm="1">
        <f t="array" ref="BM100">IF(BM$8=-1,BN100,IF(BM$8=99,BL100,IF(BM$8=0,INDEX($E100:$K100,0,BM$6),(INDEX($E100:$K100,0,BM$8+1)-INDEX($E100:$K100,0,BM$8))/(INDEX($D$5:$J$5,0,BM$8+1)-INDEX($D$5:$J$5,0,BM$8))+BL100)))</f>
        <v>144.75754214416867</v>
      </c>
      <c r="BN100" s="5" cm="1">
        <f t="array" ref="BN100">IF(BN$8=-1,BO100,IF(BN$8=99,BM100,IF(BN$8=0,INDEX($E100:$K100,0,BN$6),(INDEX($E100:$K100,0,BN$8+1)-INDEX($E100:$K100,0,BN$8))/(INDEX($D$5:$J$5,0,BN$8+1)-INDEX($D$5:$J$5,0,BN$8))+BM100)))</f>
        <v>144.75754214416867</v>
      </c>
      <c r="BO100" s="5" cm="1">
        <f t="array" ref="BO100">IF(BO$8=-1,BP100,IF(BO$8=99,BN100,IF(BO$8=0,INDEX($E100:$K100,0,BO$6),(INDEX($E100:$K100,0,BO$8+1)-INDEX($E100:$K100,0,BO$8))/(INDEX($D$5:$J$5,0,BO$8+1)-INDEX($D$5:$J$5,0,BO$8))+BN100)))</f>
        <v>144.75754214416867</v>
      </c>
      <c r="BP100" s="5" cm="1">
        <f t="array" ref="BP100">IF(BP$8=-1,BQ100,IF(BP$8=99,BO100,IF(BP$8=0,INDEX($E100:$K100,0,BP$6),(INDEX($E100:$K100,0,BP$8+1)-INDEX($E100:$K100,0,BP$8))/(INDEX($D$5:$J$5,0,BP$8+1)-INDEX($D$5:$J$5,0,BP$8))+BO100)))</f>
        <v>144.75754214416867</v>
      </c>
      <c r="BQ100" s="5" cm="1">
        <f t="array" ref="BQ100">IF(BQ$8=-1,BR100,IF(BQ$8=99,BP100,IF(BQ$8=0,INDEX($E100:$K100,0,BQ$6),(INDEX($E100:$K100,0,BQ$8+1)-INDEX($E100:$K100,0,BQ$8))/(INDEX($D$5:$J$5,0,BQ$8+1)-INDEX($D$5:$J$5,0,BQ$8))+BP100)))</f>
        <v>144.75754214416867</v>
      </c>
      <c r="BR100" s="5" cm="1">
        <f t="array" ref="BR100">IF(BR$8=-1,BS100,IF(BR$8=99,BQ100,IF(BR$8=0,INDEX($E100:$K100,0,BR$6),(INDEX($E100:$K100,0,BR$8+1)-INDEX($E100:$K100,0,BR$8))/(INDEX($D$5:$J$5,0,BR$8+1)-INDEX($D$5:$J$5,0,BR$8))+BQ100)))</f>
        <v>144.75754214416867</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1.3913916585501849</v>
      </c>
      <c r="N152" s="138">
        <f t="shared" si="184"/>
        <v>1.2125610395041506</v>
      </c>
      <c r="O152" s="138">
        <f t="shared" si="184"/>
        <v>1.0276789625816272</v>
      </c>
      <c r="P152" s="138">
        <f t="shared" si="184"/>
        <v>0.83840462832341001</v>
      </c>
      <c r="Q152" s="138">
        <f t="shared" si="184"/>
        <v>0.64326926059151002</v>
      </c>
      <c r="R152" s="138">
        <f t="shared" si="184"/>
        <v>0.64789676107149985</v>
      </c>
      <c r="S152" s="138">
        <f t="shared" si="184"/>
        <v>0.65171223561861991</v>
      </c>
      <c r="T152" s="138">
        <f t="shared" si="184"/>
        <v>0.65171223561861991</v>
      </c>
      <c r="U152" s="138">
        <f t="shared" si="184"/>
        <v>0.66644058061244893</v>
      </c>
      <c r="V152" s="138">
        <f t="shared" si="184"/>
        <v>0.67208304208988701</v>
      </c>
      <c r="W152" s="138">
        <f t="shared" si="184"/>
        <v>0.67267875140310918</v>
      </c>
      <c r="X152" s="138">
        <f t="shared" si="184"/>
        <v>0.6756599380416789</v>
      </c>
      <c r="Y152" s="138">
        <f t="shared" si="184"/>
        <v>0.67895377661296663</v>
      </c>
      <c r="Z152" s="138">
        <f t="shared" si="184"/>
        <v>0.68316637154323967</v>
      </c>
      <c r="AA152" s="138">
        <f t="shared" si="184"/>
        <v>0.68801063684406383</v>
      </c>
      <c r="AB152" s="138">
        <f t="shared" si="184"/>
        <v>0.6934990792904101</v>
      </c>
      <c r="AC152" s="138">
        <f t="shared" si="184"/>
        <v>0.70027043755431351</v>
      </c>
      <c r="AD152" s="138">
        <f t="shared" si="184"/>
        <v>0.70840721956484431</v>
      </c>
      <c r="AE152" s="138">
        <f t="shared" si="184"/>
        <v>0.71763065721131547</v>
      </c>
      <c r="AF152" s="138">
        <f t="shared" si="184"/>
        <v>0.72719653310633914</v>
      </c>
      <c r="AG152" s="138">
        <f t="shared" si="184"/>
        <v>0.73718002569068519</v>
      </c>
      <c r="AH152" s="138">
        <f t="shared" si="184"/>
        <v>0.74840752573163094</v>
      </c>
      <c r="AI152" s="138">
        <f t="shared" si="184"/>
        <v>0.76008422715755752</v>
      </c>
      <c r="AJ152" s="138">
        <f t="shared" si="184"/>
        <v>0.77222565253142528</v>
      </c>
      <c r="AK152" s="138">
        <f t="shared" si="184"/>
        <v>0.78489078613805929</v>
      </c>
      <c r="AL152" s="138">
        <f t="shared" si="184"/>
        <v>0.79788501148037227</v>
      </c>
      <c r="AM152" s="138">
        <f t="shared" si="184"/>
        <v>0.81081485795049513</v>
      </c>
      <c r="AN152" s="138">
        <f t="shared" si="184"/>
        <v>0.82353851525990573</v>
      </c>
      <c r="AO152" s="138">
        <f t="shared" si="184"/>
        <v>0.83713811448815811</v>
      </c>
      <c r="AP152" s="138">
        <f t="shared" si="184"/>
        <v>0.85046568649593135</v>
      </c>
      <c r="AQ152" s="138">
        <f t="shared" si="184"/>
        <v>0.86353591700815946</v>
      </c>
      <c r="AR152" s="138">
        <f t="shared" si="184"/>
        <v>0.87636223330141128</v>
      </c>
      <c r="AS152" s="138">
        <f t="shared" si="184"/>
        <v>0.88895694935501079</v>
      </c>
      <c r="AT152" s="138">
        <f t="shared" si="184"/>
        <v>0.90386940573481689</v>
      </c>
      <c r="AU152" s="138">
        <f t="shared" si="184"/>
        <v>0.91847902115387081</v>
      </c>
      <c r="AV152" s="138">
        <f t="shared" si="184"/>
        <v>0.93280238563532225</v>
      </c>
      <c r="AW152" s="138">
        <f t="shared" si="184"/>
        <v>0.94685464734580049</v>
      </c>
      <c r="AX152" s="138">
        <f t="shared" si="184"/>
        <v>0.96064968118928118</v>
      </c>
      <c r="AY152" s="138">
        <f t="shared" si="185"/>
        <v>0.9734495021804731</v>
      </c>
      <c r="AZ152" s="138">
        <f t="shared" si="185"/>
        <v>0.98604130055199457</v>
      </c>
      <c r="BA152" s="138">
        <f t="shared" si="185"/>
        <v>0.99843426062539631</v>
      </c>
      <c r="BB152" s="138">
        <f t="shared" si="185"/>
        <v>1.0106369191316311</v>
      </c>
      <c r="BC152" s="138">
        <f t="shared" si="185"/>
        <v>1.0226572270271022</v>
      </c>
      <c r="BD152" s="138">
        <f t="shared" si="185"/>
        <v>1.0345026039476326</v>
      </c>
      <c r="BE152" s="138">
        <f t="shared" si="185"/>
        <v>1.0461799863423431</v>
      </c>
      <c r="BF152" s="138">
        <f t="shared" si="185"/>
        <v>1.0576958701597114</v>
      </c>
      <c r="BG152" s="138">
        <f t="shared" si="185"/>
        <v>1.0690563488195037</v>
      </c>
      <c r="BH152" s="138">
        <f t="shared" si="185"/>
        <v>1.0802671470904059</v>
      </c>
      <c r="BI152" s="138">
        <f t="shared" si="185"/>
        <v>1.0845567282380413</v>
      </c>
      <c r="BJ152" s="138">
        <f t="shared" si="185"/>
        <v>1.0888250985860628</v>
      </c>
      <c r="BK152" s="138">
        <f t="shared" si="185"/>
        <v>1.0930725487934794</v>
      </c>
      <c r="BL152" s="138">
        <f t="shared" si="185"/>
        <v>1.0972993630349501</v>
      </c>
      <c r="BM152" s="138">
        <f t="shared" si="185"/>
        <v>1.1015058192002829</v>
      </c>
      <c r="BN152" s="138">
        <f t="shared" si="185"/>
        <v>1.105692189086134</v>
      </c>
      <c r="BO152" s="138">
        <f t="shared" si="185"/>
        <v>1.1098587385802841</v>
      </c>
      <c r="BP152" s="138">
        <f t="shared" si="185"/>
        <v>1.1140057278388327</v>
      </c>
      <c r="BQ152" s="138">
        <f t="shared" si="185"/>
        <v>1.1181334114566412</v>
      </c>
      <c r="BR152" s="138">
        <f t="shared" si="185"/>
        <v>1.1222420386313368</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1.9418611708866143</v>
      </c>
      <c r="N153" s="138">
        <f t="shared" si="184"/>
        <v>1.9094599289321468</v>
      </c>
      <c r="O153" s="138">
        <f t="shared" si="184"/>
        <v>1.8730828387406158</v>
      </c>
      <c r="P153" s="138">
        <f t="shared" si="184"/>
        <v>1.8347507662085558</v>
      </c>
      <c r="Q153" s="138">
        <f t="shared" si="184"/>
        <v>1.7897148753383401</v>
      </c>
      <c r="R153" s="138">
        <f t="shared" si="184"/>
        <v>1.802589587301193</v>
      </c>
      <c r="S153" s="138">
        <f t="shared" si="184"/>
        <v>1.8132050666529911</v>
      </c>
      <c r="T153" s="138">
        <f t="shared" si="184"/>
        <v>1.8132050666529911</v>
      </c>
      <c r="U153" s="138">
        <f t="shared" si="184"/>
        <v>1.8541825231232911</v>
      </c>
      <c r="V153" s="138">
        <f t="shared" si="184"/>
        <v>1.8698810771477887</v>
      </c>
      <c r="W153" s="138">
        <f t="shared" si="184"/>
        <v>1.8715384699140327</v>
      </c>
      <c r="X153" s="138">
        <f t="shared" si="184"/>
        <v>1.87983277900056</v>
      </c>
      <c r="Y153" s="138">
        <f t="shared" si="184"/>
        <v>1.8889969537080167</v>
      </c>
      <c r="Z153" s="138">
        <f t="shared" si="184"/>
        <v>1.9007173082661557</v>
      </c>
      <c r="AA153" s="138">
        <f t="shared" si="184"/>
        <v>1.9141951070669223</v>
      </c>
      <c r="AB153" s="138">
        <f t="shared" si="184"/>
        <v>1.9294651466762021</v>
      </c>
      <c r="AC153" s="138">
        <f t="shared" si="184"/>
        <v>1.9483045368874015</v>
      </c>
      <c r="AD153" s="138">
        <f t="shared" si="184"/>
        <v>1.9709428326894447</v>
      </c>
      <c r="AE153" s="138">
        <f t="shared" si="184"/>
        <v>1.9966044406177732</v>
      </c>
      <c r="AF153" s="138">
        <f t="shared" si="184"/>
        <v>2.0232187861707098</v>
      </c>
      <c r="AG153" s="138">
        <f t="shared" si="184"/>
        <v>2.0509950321079149</v>
      </c>
      <c r="AH153" s="138">
        <f t="shared" si="184"/>
        <v>2.0822323771314677</v>
      </c>
      <c r="AI153" s="138">
        <f t="shared" si="184"/>
        <v>2.1147194980264543</v>
      </c>
      <c r="AJ153" s="138">
        <f t="shared" si="184"/>
        <v>2.1484995819363242</v>
      </c>
      <c r="AK153" s="138">
        <f t="shared" si="184"/>
        <v>2.1837367359596604</v>
      </c>
      <c r="AL153" s="138">
        <f t="shared" si="184"/>
        <v>2.2198894947083865</v>
      </c>
      <c r="AM153" s="138">
        <f t="shared" si="184"/>
        <v>2.2558631374441531</v>
      </c>
      <c r="AN153" s="138">
        <f t="shared" si="184"/>
        <v>2.2912631171267202</v>
      </c>
      <c r="AO153" s="138">
        <f t="shared" si="184"/>
        <v>2.32910015758325</v>
      </c>
      <c r="AP153" s="138">
        <f t="shared" si="184"/>
        <v>2.366180359196679</v>
      </c>
      <c r="AQ153" s="138">
        <f t="shared" si="184"/>
        <v>2.4025445808452095</v>
      </c>
      <c r="AR153" s="138">
        <f t="shared" si="184"/>
        <v>2.4382301801302102</v>
      </c>
      <c r="AS153" s="138">
        <f t="shared" si="184"/>
        <v>2.4732714172181791</v>
      </c>
      <c r="AT153" s="138">
        <f t="shared" si="184"/>
        <v>2.5147611115745225</v>
      </c>
      <c r="AU153" s="138">
        <f t="shared" si="184"/>
        <v>2.5554082365660231</v>
      </c>
      <c r="AV153" s="138">
        <f t="shared" si="184"/>
        <v>2.5952589492423517</v>
      </c>
      <c r="AW153" s="138">
        <f t="shared" si="184"/>
        <v>2.6343553950950018</v>
      </c>
      <c r="AX153" s="138">
        <f t="shared" si="184"/>
        <v>2.6727361771220659</v>
      </c>
      <c r="AY153" s="138">
        <f t="shared" si="185"/>
        <v>2.7083480607188961</v>
      </c>
      <c r="AZ153" s="138">
        <f t="shared" si="185"/>
        <v>2.7433811801812666</v>
      </c>
      <c r="BA153" s="138">
        <f t="shared" si="185"/>
        <v>2.7778610882876262</v>
      </c>
      <c r="BB153" s="138">
        <f t="shared" si="185"/>
        <v>2.81181153607865</v>
      </c>
      <c r="BC153" s="138">
        <f t="shared" si="185"/>
        <v>2.8452546448429166</v>
      </c>
      <c r="BD153" s="138">
        <f t="shared" si="185"/>
        <v>2.8782110576196889</v>
      </c>
      <c r="BE153" s="138">
        <f t="shared" si="185"/>
        <v>2.9107000731178174</v>
      </c>
      <c r="BF153" s="138">
        <f t="shared" si="185"/>
        <v>2.9427397644776385</v>
      </c>
      <c r="BG153" s="138">
        <f t="shared" si="185"/>
        <v>2.9743470849171358</v>
      </c>
      <c r="BH153" s="138">
        <f t="shared" si="185"/>
        <v>3.0055379619868732</v>
      </c>
      <c r="BI153" s="138">
        <f t="shared" si="185"/>
        <v>3.0174725089320122</v>
      </c>
      <c r="BJ153" s="138">
        <f t="shared" si="185"/>
        <v>3.0293480428231887</v>
      </c>
      <c r="BK153" s="138">
        <f t="shared" si="185"/>
        <v>3.0411653723369336</v>
      </c>
      <c r="BL153" s="138">
        <f t="shared" si="185"/>
        <v>3.0529252881089013</v>
      </c>
      <c r="BM153" s="138">
        <f t="shared" si="185"/>
        <v>3.0646285632889279</v>
      </c>
      <c r="BN153" s="138">
        <f t="shared" si="185"/>
        <v>3.0762759540743767</v>
      </c>
      <c r="BO153" s="138">
        <f t="shared" si="185"/>
        <v>3.0878682002228359</v>
      </c>
      <c r="BP153" s="138">
        <f t="shared" si="185"/>
        <v>3.0994060255451092</v>
      </c>
      <c r="BQ153" s="138">
        <f t="shared" si="185"/>
        <v>3.1108901383794287</v>
      </c>
      <c r="BR153" s="138">
        <f t="shared" si="185"/>
        <v>3.1223212320477476</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1.8335688522995424</v>
      </c>
      <c r="N156" s="138">
        <f t="shared" si="184"/>
        <v>1.7334680960421349</v>
      </c>
      <c r="O156" s="138">
        <f t="shared" si="184"/>
        <v>1.6281827170354986</v>
      </c>
      <c r="P156" s="138">
        <f t="shared" si="184"/>
        <v>1.5197152172466273</v>
      </c>
      <c r="Q156" s="138">
        <f t="shared" si="184"/>
        <v>1.4044453752097059</v>
      </c>
      <c r="R156" s="138">
        <f t="shared" si="184"/>
        <v>1.4145485653449321</v>
      </c>
      <c r="S156" s="138">
        <f t="shared" si="184"/>
        <v>1.422878864817047</v>
      </c>
      <c r="T156" s="138">
        <f t="shared" si="184"/>
        <v>1.422878864817047</v>
      </c>
      <c r="U156" s="138">
        <f t="shared" si="184"/>
        <v>1.4550351596663536</v>
      </c>
      <c r="V156" s="138">
        <f t="shared" si="184"/>
        <v>1.4673543072026434</v>
      </c>
      <c r="W156" s="138">
        <f t="shared" si="184"/>
        <v>1.4686549152701811</v>
      </c>
      <c r="X156" s="138">
        <f t="shared" si="184"/>
        <v>1.4751637196600038</v>
      </c>
      <c r="Y156" s="138">
        <f t="shared" si="184"/>
        <v>1.4823551348752728</v>
      </c>
      <c r="Z156" s="138">
        <f t="shared" si="184"/>
        <v>1.4915524645627094</v>
      </c>
      <c r="AA156" s="138">
        <f t="shared" si="184"/>
        <v>1.5021289158480935</v>
      </c>
      <c r="AB156" s="138">
        <f t="shared" si="184"/>
        <v>1.514111794687645</v>
      </c>
      <c r="AC156" s="138">
        <f t="shared" si="184"/>
        <v>1.5288956548535766</v>
      </c>
      <c r="AD156" s="138">
        <f t="shared" si="184"/>
        <v>1.5466606353428842</v>
      </c>
      <c r="AE156" s="138">
        <f t="shared" si="184"/>
        <v>1.5667981036469192</v>
      </c>
      <c r="AF156" s="138">
        <f t="shared" si="184"/>
        <v>1.5876832150359543</v>
      </c>
      <c r="AG156" s="138">
        <f t="shared" si="184"/>
        <v>1.6094801060853292</v>
      </c>
      <c r="AH156" s="138">
        <f t="shared" si="184"/>
        <v>1.6339930301028294</v>
      </c>
      <c r="AI156" s="138">
        <f t="shared" si="184"/>
        <v>1.6594866924305882</v>
      </c>
      <c r="AJ156" s="138">
        <f t="shared" si="184"/>
        <v>1.6859949833741075</v>
      </c>
      <c r="AK156" s="138">
        <f t="shared" si="184"/>
        <v>1.7136466829188579</v>
      </c>
      <c r="AL156" s="138">
        <f t="shared" si="184"/>
        <v>1.7420168861983727</v>
      </c>
      <c r="AM156" s="138">
        <f t="shared" si="184"/>
        <v>1.7702465315267339</v>
      </c>
      <c r="AN156" s="138">
        <f t="shared" si="184"/>
        <v>1.79802600547132</v>
      </c>
      <c r="AO156" s="138">
        <f t="shared" si="184"/>
        <v>1.8277179174138578</v>
      </c>
      <c r="AP156" s="138">
        <f t="shared" si="184"/>
        <v>1.8568159141872145</v>
      </c>
      <c r="AQ156" s="138">
        <f t="shared" si="184"/>
        <v>1.8853520590341553</v>
      </c>
      <c r="AR156" s="138">
        <f t="shared" si="184"/>
        <v>1.9133556676357382</v>
      </c>
      <c r="AS156" s="138">
        <f t="shared" si="184"/>
        <v>1.9408536250187662</v>
      </c>
      <c r="AT156" s="138">
        <f t="shared" si="184"/>
        <v>1.9734118889973318</v>
      </c>
      <c r="AU156" s="138">
        <f t="shared" si="184"/>
        <v>2.0053089623784155</v>
      </c>
      <c r="AV156" s="138">
        <f t="shared" si="184"/>
        <v>2.0365810660460455</v>
      </c>
      <c r="AW156" s="138">
        <f t="shared" si="184"/>
        <v>2.0672612728887754</v>
      </c>
      <c r="AX156" s="138">
        <f t="shared" si="184"/>
        <v>2.0973798758895197</v>
      </c>
      <c r="AY156" s="138">
        <f t="shared" si="185"/>
        <v>2.1253256374794041</v>
      </c>
      <c r="AZ156" s="138">
        <f t="shared" si="185"/>
        <v>2.1528172247071149</v>
      </c>
      <c r="BA156" s="138">
        <f t="shared" si="185"/>
        <v>2.1798746896390511</v>
      </c>
      <c r="BB156" s="138">
        <f t="shared" si="185"/>
        <v>2.2065166704614922</v>
      </c>
      <c r="BC156" s="138">
        <f t="shared" si="185"/>
        <v>2.2327605264431498</v>
      </c>
      <c r="BD156" s="138">
        <f t="shared" si="185"/>
        <v>2.2586224568241495</v>
      </c>
      <c r="BE156" s="138">
        <f t="shared" si="185"/>
        <v>2.284117605906395</v>
      </c>
      <c r="BF156" s="138">
        <f t="shared" si="185"/>
        <v>2.3092601562497506</v>
      </c>
      <c r="BG156" s="138">
        <f t="shared" si="185"/>
        <v>2.3340634115758996</v>
      </c>
      <c r="BH156" s="138">
        <f t="shared" si="185"/>
        <v>2.3585398707331415</v>
      </c>
      <c r="BI156" s="138">
        <f t="shared" si="185"/>
        <v>2.367905283902183</v>
      </c>
      <c r="BJ156" s="138">
        <f t="shared" si="185"/>
        <v>2.3772243876775572</v>
      </c>
      <c r="BK156" s="138">
        <f t="shared" si="185"/>
        <v>2.3864978166530921</v>
      </c>
      <c r="BL156" s="138">
        <f t="shared" si="185"/>
        <v>2.3957261912653744</v>
      </c>
      <c r="BM156" s="138">
        <f t="shared" si="185"/>
        <v>2.4049101182293202</v>
      </c>
      <c r="BN156" s="138">
        <f t="shared" si="185"/>
        <v>2.41405019095671</v>
      </c>
      <c r="BO156" s="138">
        <f t="shared" si="185"/>
        <v>2.4231469899585165</v>
      </c>
      <c r="BP156" s="138">
        <f t="shared" si="185"/>
        <v>2.4322010832317704</v>
      </c>
      <c r="BQ156" s="138">
        <f t="shared" si="185"/>
        <v>2.4412130266316918</v>
      </c>
      <c r="BR156" s="138">
        <f t="shared" si="185"/>
        <v>2.4501833642297552</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3.8045234174721747</v>
      </c>
      <c r="N159" s="138">
        <f t="shared" si="187"/>
        <v>3.8687165937992569</v>
      </c>
      <c r="O159" s="138">
        <f t="shared" si="187"/>
        <v>3.927747862826712</v>
      </c>
      <c r="P159" s="138">
        <f t="shared" si="187"/>
        <v>3.9854032555969403</v>
      </c>
      <c r="Q159" s="138">
        <f t="shared" si="187"/>
        <v>4.0307921227646002</v>
      </c>
      <c r="R159" s="138">
        <f t="shared" si="187"/>
        <v>4.0597885222904848</v>
      </c>
      <c r="S159" s="138">
        <f t="shared" si="187"/>
        <v>4.0836966828249999</v>
      </c>
      <c r="T159" s="138">
        <f t="shared" si="187"/>
        <v>4.0836966828249999</v>
      </c>
      <c r="U159" s="138">
        <f t="shared" si="187"/>
        <v>4.1759860251260692</v>
      </c>
      <c r="V159" s="138">
        <f t="shared" si="187"/>
        <v>4.2113422758745447</v>
      </c>
      <c r="W159" s="138">
        <f t="shared" si="187"/>
        <v>4.2150750524182046</v>
      </c>
      <c r="X159" s="138">
        <f t="shared" si="187"/>
        <v>4.2337554781052456</v>
      </c>
      <c r="Y159" s="138">
        <f t="shared" si="187"/>
        <v>4.2543950133359463</v>
      </c>
      <c r="Z159" s="138">
        <f t="shared" si="187"/>
        <v>4.2807915715139773</v>
      </c>
      <c r="AA159" s="138">
        <f t="shared" si="187"/>
        <v>4.311146241962847</v>
      </c>
      <c r="AB159" s="138">
        <f t="shared" si="187"/>
        <v>4.3455373934359285</v>
      </c>
      <c r="AC159" s="138">
        <f t="shared" si="187"/>
        <v>4.3879674289166557</v>
      </c>
      <c r="AD159" s="138">
        <f t="shared" si="187"/>
        <v>4.4389533516740114</v>
      </c>
      <c r="AE159" s="138">
        <f t="shared" si="187"/>
        <v>4.4967483717189927</v>
      </c>
      <c r="AF159" s="138">
        <f t="shared" si="187"/>
        <v>4.5566891454620899</v>
      </c>
      <c r="AG159" s="138">
        <f t="shared" si="187"/>
        <v>4.6192467488359199</v>
      </c>
      <c r="AH159" s="138">
        <f t="shared" si="187"/>
        <v>4.689599432378996</v>
      </c>
      <c r="AI159" s="138">
        <f t="shared" si="187"/>
        <v>4.7627668585423724</v>
      </c>
      <c r="AJ159" s="138">
        <f t="shared" si="187"/>
        <v>4.8388462933207714</v>
      </c>
      <c r="AK159" s="138">
        <f t="shared" si="187"/>
        <v>4.9182073383805625</v>
      </c>
      <c r="AL159" s="138">
        <f t="shared" si="187"/>
        <v>4.9996305065000231</v>
      </c>
      <c r="AM159" s="138">
        <f t="shared" si="187"/>
        <v>5.0806502699073448</v>
      </c>
      <c r="AN159" s="138">
        <f t="shared" si="187"/>
        <v>5.1603780305784648</v>
      </c>
      <c r="AO159" s="138">
        <f t="shared" si="187"/>
        <v>5.2455945344598858</v>
      </c>
      <c r="AP159" s="138">
        <f t="shared" si="187"/>
        <v>5.3291064874717744</v>
      </c>
      <c r="AQ159" s="138">
        <f t="shared" si="187"/>
        <v>5.4110059118947023</v>
      </c>
      <c r="AR159" s="138">
        <f t="shared" si="187"/>
        <v>5.4913769444408338</v>
      </c>
      <c r="AS159" s="138">
        <f t="shared" si="187"/>
        <v>5.5702967457859565</v>
      </c>
      <c r="AT159" s="138">
        <f t="shared" si="187"/>
        <v>5.663739749189415</v>
      </c>
      <c r="AU159" s="138">
        <f t="shared" si="187"/>
        <v>5.7552851196204431</v>
      </c>
      <c r="AV159" s="138">
        <f t="shared" si="187"/>
        <v>5.8450368118903819</v>
      </c>
      <c r="AW159" s="138">
        <f t="shared" si="187"/>
        <v>5.9330897459875871</v>
      </c>
      <c r="AX159" s="138">
        <f t="shared" si="187"/>
        <v>6.0195308635041345</v>
      </c>
      <c r="AY159" s="138">
        <f t="shared" ref="AY159:BR159" si="191">AY100*AY$34/1000</f>
        <v>6.0997358737305696</v>
      </c>
      <c r="AZ159" s="138">
        <f t="shared" si="191"/>
        <v>6.1786373925761904</v>
      </c>
      <c r="BA159" s="138">
        <f t="shared" si="191"/>
        <v>6.2562929699555117</v>
      </c>
      <c r="BB159" s="138">
        <f t="shared" si="191"/>
        <v>6.3327560979129851</v>
      </c>
      <c r="BC159" s="138">
        <f t="shared" si="191"/>
        <v>6.4080765979687744</v>
      </c>
      <c r="BD159" s="138">
        <f t="shared" si="191"/>
        <v>6.4823009623330021</v>
      </c>
      <c r="BE159" s="138">
        <f t="shared" si="191"/>
        <v>6.5554726555176357</v>
      </c>
      <c r="BF159" s="138">
        <f t="shared" si="191"/>
        <v>6.6276323818117815</v>
      </c>
      <c r="BG159" s="138">
        <f t="shared" si="191"/>
        <v>6.6988183232177478</v>
      </c>
      <c r="BH159" s="138">
        <f t="shared" si="191"/>
        <v>6.7690663517318148</v>
      </c>
      <c r="BI159" s="138">
        <f t="shared" si="191"/>
        <v>6.7959453135587014</v>
      </c>
      <c r="BJ159" s="138">
        <f t="shared" si="191"/>
        <v>6.8226913663080984</v>
      </c>
      <c r="BK159" s="138">
        <f t="shared" si="191"/>
        <v>6.8493063312796059</v>
      </c>
      <c r="BL159" s="138">
        <f t="shared" si="191"/>
        <v>6.875791989141204</v>
      </c>
      <c r="BM159" s="138">
        <f t="shared" si="191"/>
        <v>6.9021500811793448</v>
      </c>
      <c r="BN159" s="138">
        <f t="shared" si="191"/>
        <v>6.9283823105001581</v>
      </c>
      <c r="BO159" s="138">
        <f t="shared" si="191"/>
        <v>6.9544903431841494</v>
      </c>
      <c r="BP159" s="138">
        <f t="shared" si="191"/>
        <v>6.9804758093965029</v>
      </c>
      <c r="BQ159" s="138">
        <f t="shared" si="191"/>
        <v>7.006340304455116</v>
      </c>
      <c r="BR159" s="138">
        <f t="shared" si="191"/>
        <v>7.0320853898582509</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5.5655666342007395</v>
      </c>
      <c r="N163" s="138">
        <f t="shared" si="194"/>
        <v>4.8502441580166016</v>
      </c>
      <c r="O163" s="138">
        <f t="shared" si="194"/>
        <v>4.1107158503265078</v>
      </c>
      <c r="P163" s="138">
        <f t="shared" si="194"/>
        <v>3.35361851329364</v>
      </c>
      <c r="Q163" s="138">
        <f t="shared" si="194"/>
        <v>2.5730770423660401</v>
      </c>
      <c r="R163" s="138">
        <f t="shared" si="194"/>
        <v>2.5473462719423798</v>
      </c>
      <c r="S163" s="138">
        <f t="shared" si="194"/>
        <v>2.5216155015187192</v>
      </c>
      <c r="T163" s="138">
        <f t="shared" si="194"/>
        <v>2.4958847310950585</v>
      </c>
      <c r="U163" s="138">
        <f t="shared" si="194"/>
        <v>2.4701539606713983</v>
      </c>
      <c r="V163" s="138">
        <f t="shared" si="194"/>
        <v>2.4444231902477376</v>
      </c>
      <c r="W163" s="138">
        <f t="shared" si="194"/>
        <v>2.4186924198240778</v>
      </c>
      <c r="X163" s="138">
        <f t="shared" si="194"/>
        <v>2.3929616494004171</v>
      </c>
      <c r="Y163" s="138">
        <f t="shared" si="194"/>
        <v>2.3672308789767569</v>
      </c>
      <c r="Z163" s="138">
        <f t="shared" si="194"/>
        <v>2.3415001085530962</v>
      </c>
      <c r="AA163" s="138">
        <f t="shared" si="194"/>
        <v>2.3157693381294355</v>
      </c>
      <c r="AB163" s="138">
        <f t="shared" si="194"/>
        <v>2.2900385677057757</v>
      </c>
      <c r="AC163" s="138">
        <f t="shared" si="194"/>
        <v>2.2643077972821151</v>
      </c>
      <c r="AD163" s="138">
        <f t="shared" si="194"/>
        <v>2.2385770268584548</v>
      </c>
      <c r="AE163" s="138">
        <f t="shared" si="194"/>
        <v>2.2128462564347946</v>
      </c>
      <c r="AF163" s="138">
        <f t="shared" si="194"/>
        <v>2.1871154860111339</v>
      </c>
      <c r="AG163" s="138">
        <f t="shared" si="194"/>
        <v>2.1613847155874737</v>
      </c>
      <c r="AH163" s="138">
        <f t="shared" si="194"/>
        <v>2.1356539451638126</v>
      </c>
      <c r="AI163" s="138">
        <f t="shared" si="194"/>
        <v>2.1099231747401528</v>
      </c>
      <c r="AJ163" s="138">
        <f t="shared" si="194"/>
        <v>2.0841924043164921</v>
      </c>
      <c r="AK163" s="138">
        <f t="shared" si="194"/>
        <v>2.0584616338928319</v>
      </c>
      <c r="AL163" s="138">
        <f t="shared" si="194"/>
        <v>2.0327308634691712</v>
      </c>
      <c r="AM163" s="138">
        <f t="shared" si="194"/>
        <v>2.007000093045511</v>
      </c>
      <c r="AN163" s="138">
        <f t="shared" si="194"/>
        <v>1.9812693226218503</v>
      </c>
      <c r="AO163" s="138">
        <f t="shared" si="194"/>
        <v>1.9555385521981901</v>
      </c>
      <c r="AP163" s="138">
        <f t="shared" si="194"/>
        <v>1.9298077817745296</v>
      </c>
      <c r="AQ163" s="138">
        <f t="shared" si="194"/>
        <v>1.9040770113508692</v>
      </c>
      <c r="AR163" s="138">
        <f t="shared" si="194"/>
        <v>1.8783462409272085</v>
      </c>
      <c r="AS163" s="138">
        <f t="shared" si="194"/>
        <v>1.852615470503548</v>
      </c>
      <c r="AT163" s="138">
        <f t="shared" si="194"/>
        <v>1.826884700079888</v>
      </c>
      <c r="AU163" s="138">
        <f t="shared" si="194"/>
        <v>1.8011539296562271</v>
      </c>
      <c r="AV163" s="138">
        <f t="shared" si="194"/>
        <v>1.7754231592325671</v>
      </c>
      <c r="AW163" s="138">
        <f t="shared" si="194"/>
        <v>1.7496923888089067</v>
      </c>
      <c r="AX163" s="138">
        <f t="shared" si="194"/>
        <v>1.723961618385246</v>
      </c>
      <c r="AY163" s="138">
        <f t="shared" si="195"/>
        <v>1.6982308479615857</v>
      </c>
      <c r="AZ163" s="138">
        <f t="shared" si="195"/>
        <v>1.6725000775379253</v>
      </c>
      <c r="BA163" s="138">
        <f t="shared" si="195"/>
        <v>1.6467693071142648</v>
      </c>
      <c r="BB163" s="138">
        <f t="shared" si="195"/>
        <v>1.6210385366906046</v>
      </c>
      <c r="BC163" s="138">
        <f t="shared" si="195"/>
        <v>1.5953077662669439</v>
      </c>
      <c r="BD163" s="138">
        <f t="shared" si="195"/>
        <v>1.5695769958432839</v>
      </c>
      <c r="BE163" s="138">
        <f t="shared" si="195"/>
        <v>1.5438462254196232</v>
      </c>
      <c r="BF163" s="138">
        <f t="shared" si="195"/>
        <v>1.5181154549959628</v>
      </c>
      <c r="BG163" s="138">
        <f t="shared" si="195"/>
        <v>1.4923846845723023</v>
      </c>
      <c r="BH163" s="138">
        <f t="shared" si="195"/>
        <v>1.4666539141486419</v>
      </c>
      <c r="BI163" s="138">
        <f t="shared" si="195"/>
        <v>1.4409231437249814</v>
      </c>
      <c r="BJ163" s="138">
        <f t="shared" si="195"/>
        <v>1.4151923733013212</v>
      </c>
      <c r="BK163" s="138">
        <f t="shared" si="195"/>
        <v>1.3894616028776607</v>
      </c>
      <c r="BL163" s="138">
        <f t="shared" si="195"/>
        <v>1.3637308324540003</v>
      </c>
      <c r="BM163" s="138">
        <f t="shared" si="195"/>
        <v>1.3380000620303396</v>
      </c>
      <c r="BN163" s="138">
        <f t="shared" si="195"/>
        <v>1.3122692916066792</v>
      </c>
      <c r="BO163" s="138">
        <f t="shared" si="195"/>
        <v>1.2865385211830191</v>
      </c>
      <c r="BP163" s="138">
        <f t="shared" si="195"/>
        <v>1.2608077507593585</v>
      </c>
      <c r="BQ163" s="138">
        <f t="shared" si="195"/>
        <v>1.2350769803356982</v>
      </c>
      <c r="BR163" s="138">
        <f t="shared" si="195"/>
        <v>1.2093462099120376</v>
      </c>
    </row>
    <row r="164" spans="1:70">
      <c r="A164" t="s">
        <v>16</v>
      </c>
      <c r="B164" s="70" t="str">
        <f t="shared" si="192"/>
        <v>CEK</v>
      </c>
      <c r="C164" s="70" t="str">
        <f t="shared" si="193"/>
        <v>Commercial - Cooking</v>
      </c>
      <c r="E164" s="89"/>
      <c r="F164" s="89"/>
      <c r="I164" s="132"/>
      <c r="L164" s="138">
        <f t="shared" si="194"/>
        <v>7.9155998052238097</v>
      </c>
      <c r="M164" s="138">
        <f t="shared" si="194"/>
        <v>7.7674446835464561</v>
      </c>
      <c r="N164" s="138">
        <f t="shared" si="194"/>
        <v>7.6378397157285862</v>
      </c>
      <c r="O164" s="138">
        <f t="shared" si="194"/>
        <v>7.4923313549624622</v>
      </c>
      <c r="P164" s="138">
        <f t="shared" si="194"/>
        <v>7.3390030648342233</v>
      </c>
      <c r="Q164" s="138">
        <f t="shared" si="194"/>
        <v>7.1588595013533602</v>
      </c>
      <c r="R164" s="138">
        <f t="shared" si="194"/>
        <v>7.0872709063398265</v>
      </c>
      <c r="S164" s="138">
        <f t="shared" si="194"/>
        <v>7.0156823113262927</v>
      </c>
      <c r="T164" s="138">
        <f t="shared" si="194"/>
        <v>6.944093716312759</v>
      </c>
      <c r="U164" s="138">
        <f t="shared" si="194"/>
        <v>6.8725051212992252</v>
      </c>
      <c r="V164" s="138">
        <f t="shared" si="194"/>
        <v>6.8009165262856914</v>
      </c>
      <c r="W164" s="138">
        <f t="shared" si="194"/>
        <v>6.7293279312721586</v>
      </c>
      <c r="X164" s="138">
        <f t="shared" si="194"/>
        <v>6.6577393362586248</v>
      </c>
      <c r="Y164" s="138">
        <f t="shared" si="194"/>
        <v>6.5861507412450901</v>
      </c>
      <c r="Z164" s="138">
        <f t="shared" si="194"/>
        <v>6.5145621462315573</v>
      </c>
      <c r="AA164" s="138">
        <f t="shared" si="194"/>
        <v>6.4429735512180226</v>
      </c>
      <c r="AB164" s="138">
        <f t="shared" si="194"/>
        <v>6.3713849562044897</v>
      </c>
      <c r="AC164" s="138">
        <f t="shared" si="194"/>
        <v>6.299796361190956</v>
      </c>
      <c r="AD164" s="138">
        <f t="shared" si="194"/>
        <v>6.2282077661774222</v>
      </c>
      <c r="AE164" s="138">
        <f t="shared" si="194"/>
        <v>6.1566191711638893</v>
      </c>
      <c r="AF164" s="138">
        <f t="shared" si="194"/>
        <v>6.0850305761503547</v>
      </c>
      <c r="AG164" s="138">
        <f t="shared" si="194"/>
        <v>6.0134419811368218</v>
      </c>
      <c r="AH164" s="138">
        <f t="shared" si="194"/>
        <v>5.9418533861232872</v>
      </c>
      <c r="AI164" s="138">
        <f t="shared" si="194"/>
        <v>5.8702647911097543</v>
      </c>
      <c r="AJ164" s="138">
        <f t="shared" si="194"/>
        <v>5.7986761960962205</v>
      </c>
      <c r="AK164" s="138">
        <f t="shared" si="194"/>
        <v>5.7270876010826868</v>
      </c>
      <c r="AL164" s="138">
        <f t="shared" si="194"/>
        <v>5.655499006069153</v>
      </c>
      <c r="AM164" s="138">
        <f t="shared" si="194"/>
        <v>5.5839104110556192</v>
      </c>
      <c r="AN164" s="138">
        <f t="shared" si="194"/>
        <v>5.5123218160420855</v>
      </c>
      <c r="AO164" s="138">
        <f t="shared" si="194"/>
        <v>5.4407332210285526</v>
      </c>
      <c r="AP164" s="138">
        <f t="shared" si="194"/>
        <v>5.369144626015018</v>
      </c>
      <c r="AQ164" s="138">
        <f t="shared" si="194"/>
        <v>5.2975560310014842</v>
      </c>
      <c r="AR164" s="138">
        <f t="shared" si="194"/>
        <v>5.2259674359879513</v>
      </c>
      <c r="AS164" s="138">
        <f t="shared" si="194"/>
        <v>5.1543788409744176</v>
      </c>
      <c r="AT164" s="138">
        <f t="shared" si="194"/>
        <v>5.0827902459608838</v>
      </c>
      <c r="AU164" s="138">
        <f t="shared" si="194"/>
        <v>5.01120165094735</v>
      </c>
      <c r="AV164" s="138">
        <f t="shared" si="194"/>
        <v>4.9396130559338172</v>
      </c>
      <c r="AW164" s="138">
        <f t="shared" si="194"/>
        <v>4.8680244609202825</v>
      </c>
      <c r="AX164" s="138">
        <f t="shared" si="194"/>
        <v>4.7964358659067496</v>
      </c>
      <c r="AY164" s="138">
        <f t="shared" si="195"/>
        <v>4.7248472708932159</v>
      </c>
      <c r="AZ164" s="138">
        <f t="shared" si="195"/>
        <v>4.6532586758796812</v>
      </c>
      <c r="BA164" s="138">
        <f t="shared" si="195"/>
        <v>4.5816700808661484</v>
      </c>
      <c r="BB164" s="138">
        <f t="shared" si="195"/>
        <v>4.5100814858526155</v>
      </c>
      <c r="BC164" s="138">
        <f t="shared" si="195"/>
        <v>4.4384928908390799</v>
      </c>
      <c r="BD164" s="138">
        <f t="shared" si="195"/>
        <v>4.366904295825548</v>
      </c>
      <c r="BE164" s="138">
        <f t="shared" si="195"/>
        <v>4.2953157008120142</v>
      </c>
      <c r="BF164" s="138">
        <f t="shared" si="195"/>
        <v>4.2237271057984795</v>
      </c>
      <c r="BG164" s="138">
        <f t="shared" si="195"/>
        <v>4.1521385107849467</v>
      </c>
      <c r="BH164" s="138">
        <f t="shared" si="195"/>
        <v>4.080549915771412</v>
      </c>
      <c r="BI164" s="138">
        <f t="shared" si="195"/>
        <v>4.0089613207578791</v>
      </c>
      <c r="BJ164" s="138">
        <f t="shared" si="195"/>
        <v>3.9373727257443458</v>
      </c>
      <c r="BK164" s="138">
        <f t="shared" si="195"/>
        <v>3.8657841307308112</v>
      </c>
      <c r="BL164" s="138">
        <f t="shared" si="195"/>
        <v>3.7941955357172783</v>
      </c>
      <c r="BM164" s="138">
        <f t="shared" si="195"/>
        <v>3.7226069407037441</v>
      </c>
      <c r="BN164" s="138">
        <f t="shared" si="195"/>
        <v>3.6510183456902099</v>
      </c>
      <c r="BO164" s="138">
        <f t="shared" si="195"/>
        <v>3.5794297506766775</v>
      </c>
      <c r="BP164" s="138">
        <f t="shared" si="195"/>
        <v>3.5078411556631433</v>
      </c>
      <c r="BQ164" s="138">
        <f t="shared" si="195"/>
        <v>3.4362525606496095</v>
      </c>
      <c r="BR164" s="138">
        <f t="shared" si="195"/>
        <v>3.3646639656360757</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7.3342754091981686</v>
      </c>
      <c r="N167" s="138">
        <f t="shared" si="194"/>
        <v>6.9338723841685388</v>
      </c>
      <c r="O167" s="138">
        <f t="shared" si="194"/>
        <v>6.5127308681419933</v>
      </c>
      <c r="P167" s="138">
        <f t="shared" si="194"/>
        <v>6.0788608689865091</v>
      </c>
      <c r="Q167" s="138">
        <f t="shared" si="194"/>
        <v>5.6177815008388237</v>
      </c>
      <c r="R167" s="138">
        <f t="shared" si="194"/>
        <v>5.561603685830435</v>
      </c>
      <c r="S167" s="138">
        <f t="shared" si="194"/>
        <v>5.5054258708220472</v>
      </c>
      <c r="T167" s="138">
        <f t="shared" si="194"/>
        <v>5.4492480558136585</v>
      </c>
      <c r="U167" s="138">
        <f t="shared" si="194"/>
        <v>5.3930702408052706</v>
      </c>
      <c r="V167" s="138">
        <f t="shared" si="194"/>
        <v>5.3368924257968819</v>
      </c>
      <c r="W167" s="138">
        <f t="shared" si="194"/>
        <v>5.2807146107884941</v>
      </c>
      <c r="X167" s="138">
        <f t="shared" si="194"/>
        <v>5.2245367957801054</v>
      </c>
      <c r="Y167" s="138">
        <f t="shared" si="194"/>
        <v>5.1683589807717158</v>
      </c>
      <c r="Z167" s="138">
        <f t="shared" si="194"/>
        <v>5.1121811657633289</v>
      </c>
      <c r="AA167" s="138">
        <f t="shared" si="194"/>
        <v>5.0560033507549393</v>
      </c>
      <c r="AB167" s="138">
        <f t="shared" si="194"/>
        <v>4.9998255357465524</v>
      </c>
      <c r="AC167" s="138">
        <f t="shared" si="194"/>
        <v>4.9436477207381637</v>
      </c>
      <c r="AD167" s="138">
        <f t="shared" si="194"/>
        <v>4.8874699057297759</v>
      </c>
      <c r="AE167" s="138">
        <f t="shared" si="194"/>
        <v>4.8312920907213881</v>
      </c>
      <c r="AF167" s="138">
        <f t="shared" si="194"/>
        <v>4.7751142757129994</v>
      </c>
      <c r="AG167" s="138">
        <f t="shared" si="194"/>
        <v>4.7189364607046107</v>
      </c>
      <c r="AH167" s="138">
        <f t="shared" si="194"/>
        <v>4.6627586456962229</v>
      </c>
      <c r="AI167" s="138">
        <f t="shared" si="194"/>
        <v>4.6065808306878342</v>
      </c>
      <c r="AJ167" s="138">
        <f t="shared" si="194"/>
        <v>4.5504030156794464</v>
      </c>
      <c r="AK167" s="138">
        <f t="shared" si="194"/>
        <v>4.4942252006710577</v>
      </c>
      <c r="AL167" s="138">
        <f t="shared" si="194"/>
        <v>4.4380473856626699</v>
      </c>
      <c r="AM167" s="138">
        <f t="shared" si="194"/>
        <v>4.3818695706542812</v>
      </c>
      <c r="AN167" s="138">
        <f t="shared" si="194"/>
        <v>4.3256917556458934</v>
      </c>
      <c r="AO167" s="138">
        <f t="shared" si="194"/>
        <v>4.2695139406375047</v>
      </c>
      <c r="AP167" s="138">
        <f t="shared" si="194"/>
        <v>4.213336125629116</v>
      </c>
      <c r="AQ167" s="138">
        <f t="shared" si="194"/>
        <v>4.1571583106207282</v>
      </c>
      <c r="AR167" s="138">
        <f t="shared" si="194"/>
        <v>4.1009804956123395</v>
      </c>
      <c r="AS167" s="138">
        <f t="shared" si="194"/>
        <v>4.0448026806039508</v>
      </c>
      <c r="AT167" s="138">
        <f t="shared" si="194"/>
        <v>3.9886248655955634</v>
      </c>
      <c r="AU167" s="138">
        <f t="shared" si="194"/>
        <v>3.9324470505871747</v>
      </c>
      <c r="AV167" s="138">
        <f t="shared" si="194"/>
        <v>3.8762692355787869</v>
      </c>
      <c r="AW167" s="138">
        <f t="shared" si="194"/>
        <v>3.8200914205703986</v>
      </c>
      <c r="AX167" s="138">
        <f t="shared" si="194"/>
        <v>3.7639136055620104</v>
      </c>
      <c r="AY167" s="138">
        <f t="shared" si="195"/>
        <v>3.7077357905536217</v>
      </c>
      <c r="AZ167" s="138">
        <f t="shared" si="195"/>
        <v>3.6515579755452334</v>
      </c>
      <c r="BA167" s="138">
        <f t="shared" si="195"/>
        <v>3.5953801605368447</v>
      </c>
      <c r="BB167" s="138">
        <f t="shared" si="195"/>
        <v>3.5392023455284574</v>
      </c>
      <c r="BC167" s="138">
        <f t="shared" si="195"/>
        <v>3.4830245305200682</v>
      </c>
      <c r="BD167" s="138">
        <f t="shared" si="195"/>
        <v>3.4268467155116804</v>
      </c>
      <c r="BE167" s="138">
        <f t="shared" si="195"/>
        <v>3.3706689005032922</v>
      </c>
      <c r="BF167" s="138">
        <f t="shared" si="195"/>
        <v>3.3144910854949039</v>
      </c>
      <c r="BG167" s="138">
        <f t="shared" si="195"/>
        <v>3.2583132704865156</v>
      </c>
      <c r="BH167" s="138">
        <f t="shared" si="195"/>
        <v>3.2021354554781269</v>
      </c>
      <c r="BI167" s="138">
        <f t="shared" si="195"/>
        <v>3.1459576404697391</v>
      </c>
      <c r="BJ167" s="138">
        <f t="shared" si="195"/>
        <v>3.0897798254613509</v>
      </c>
      <c r="BK167" s="138">
        <f t="shared" si="195"/>
        <v>3.0336020104529622</v>
      </c>
      <c r="BL167" s="138">
        <f t="shared" si="195"/>
        <v>2.9774241954445744</v>
      </c>
      <c r="BM167" s="138">
        <f t="shared" si="195"/>
        <v>2.9212463804361857</v>
      </c>
      <c r="BN167" s="138">
        <f t="shared" si="195"/>
        <v>2.8650685654277974</v>
      </c>
      <c r="BO167" s="138">
        <f t="shared" si="195"/>
        <v>2.8088907504194096</v>
      </c>
      <c r="BP167" s="138">
        <f t="shared" si="195"/>
        <v>2.7527129354110205</v>
      </c>
      <c r="BQ167" s="138">
        <f t="shared" si="195"/>
        <v>2.6965351204026327</v>
      </c>
      <c r="BR167" s="138">
        <f t="shared" si="195"/>
        <v>2.640357305394244</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15.218093669888697</v>
      </c>
      <c r="N170" s="138">
        <f t="shared" si="198"/>
        <v>15.474866375197026</v>
      </c>
      <c r="O170" s="138">
        <f t="shared" si="198"/>
        <v>15.710991451306842</v>
      </c>
      <c r="P170" s="138">
        <f t="shared" si="198"/>
        <v>15.941613022387761</v>
      </c>
      <c r="Q170" s="138">
        <f t="shared" si="198"/>
        <v>16.123168491058401</v>
      </c>
      <c r="R170" s="138">
        <f t="shared" si="198"/>
        <v>15.961936806147815</v>
      </c>
      <c r="S170" s="138">
        <f t="shared" si="198"/>
        <v>15.800705121237231</v>
      </c>
      <c r="T170" s="138">
        <f t="shared" si="198"/>
        <v>15.639473436326645</v>
      </c>
      <c r="U170" s="138">
        <f t="shared" si="198"/>
        <v>15.478241751416061</v>
      </c>
      <c r="V170" s="138">
        <f t="shared" si="198"/>
        <v>15.317010066505478</v>
      </c>
      <c r="W170" s="138">
        <f t="shared" si="198"/>
        <v>15.155778381594896</v>
      </c>
      <c r="X170" s="138">
        <f t="shared" si="198"/>
        <v>14.99454669668431</v>
      </c>
      <c r="Y170" s="138">
        <f t="shared" si="198"/>
        <v>14.833315011773724</v>
      </c>
      <c r="Z170" s="138">
        <f t="shared" si="198"/>
        <v>14.672083326863142</v>
      </c>
      <c r="AA170" s="138">
        <f t="shared" si="198"/>
        <v>14.510851641952556</v>
      </c>
      <c r="AB170" s="138">
        <f t="shared" si="198"/>
        <v>14.349619957041973</v>
      </c>
      <c r="AC170" s="138">
        <f t="shared" si="198"/>
        <v>14.188388272131389</v>
      </c>
      <c r="AD170" s="138">
        <f t="shared" si="198"/>
        <v>14.027156587220805</v>
      </c>
      <c r="AE170" s="138">
        <f t="shared" si="198"/>
        <v>13.865924902310223</v>
      </c>
      <c r="AF170" s="138">
        <f t="shared" si="198"/>
        <v>13.704693217399635</v>
      </c>
      <c r="AG170" s="138">
        <f t="shared" si="198"/>
        <v>13.543461532489054</v>
      </c>
      <c r="AH170" s="138">
        <f t="shared" si="198"/>
        <v>13.382229847578468</v>
      </c>
      <c r="AI170" s="138">
        <f t="shared" si="198"/>
        <v>13.220998162667886</v>
      </c>
      <c r="AJ170" s="138">
        <f t="shared" si="198"/>
        <v>13.0597664777573</v>
      </c>
      <c r="AK170" s="138">
        <f t="shared" si="198"/>
        <v>12.898534792846716</v>
      </c>
      <c r="AL170" s="138">
        <f t="shared" si="198"/>
        <v>12.737303107936132</v>
      </c>
      <c r="AM170" s="138">
        <f t="shared" si="198"/>
        <v>12.576071423025548</v>
      </c>
      <c r="AN170" s="138">
        <f t="shared" si="198"/>
        <v>12.414839738114964</v>
      </c>
      <c r="AO170" s="138">
        <f t="shared" si="198"/>
        <v>12.253608053204379</v>
      </c>
      <c r="AP170" s="138">
        <f t="shared" si="198"/>
        <v>12.092376368293795</v>
      </c>
      <c r="AQ170" s="138">
        <f t="shared" si="198"/>
        <v>11.931144683383211</v>
      </c>
      <c r="AR170" s="138">
        <f t="shared" si="198"/>
        <v>11.769912998472625</v>
      </c>
      <c r="AS170" s="138">
        <f t="shared" si="198"/>
        <v>11.608681313562041</v>
      </c>
      <c r="AT170" s="138">
        <f t="shared" si="198"/>
        <v>11.44744962865146</v>
      </c>
      <c r="AU170" s="138">
        <f t="shared" si="198"/>
        <v>11.286217943740875</v>
      </c>
      <c r="AV170" s="138">
        <f t="shared" si="198"/>
        <v>11.124986258830292</v>
      </c>
      <c r="AW170" s="138">
        <f t="shared" si="198"/>
        <v>10.963754573919706</v>
      </c>
      <c r="AX170" s="138">
        <f t="shared" si="198"/>
        <v>10.802522889009122</v>
      </c>
      <c r="AY170" s="138">
        <f t="shared" ref="AY170:BR170" si="200">AY$35*AY78/1000</f>
        <v>10.641291204098538</v>
      </c>
      <c r="AZ170" s="138">
        <f t="shared" si="200"/>
        <v>10.480059519187956</v>
      </c>
      <c r="BA170" s="138">
        <f t="shared" si="200"/>
        <v>10.31882783427737</v>
      </c>
      <c r="BB170" s="138">
        <f t="shared" si="200"/>
        <v>10.157596149366787</v>
      </c>
      <c r="BC170" s="138">
        <f t="shared" si="200"/>
        <v>9.9963644644562013</v>
      </c>
      <c r="BD170" s="138">
        <f t="shared" si="200"/>
        <v>9.8351327795456189</v>
      </c>
      <c r="BE170" s="138">
        <f t="shared" si="200"/>
        <v>9.673901094635033</v>
      </c>
      <c r="BF170" s="138">
        <f t="shared" si="200"/>
        <v>9.5126694097244506</v>
      </c>
      <c r="BG170" s="138">
        <f t="shared" si="200"/>
        <v>9.3514377248138665</v>
      </c>
      <c r="BH170" s="138">
        <f t="shared" si="200"/>
        <v>9.1902060399032806</v>
      </c>
      <c r="BI170" s="138">
        <f t="shared" si="200"/>
        <v>9.0289743549926964</v>
      </c>
      <c r="BJ170" s="138">
        <f t="shared" si="200"/>
        <v>8.867742670082114</v>
      </c>
      <c r="BK170" s="138">
        <f t="shared" si="200"/>
        <v>8.7065109851715281</v>
      </c>
      <c r="BL170" s="138">
        <f t="shared" si="200"/>
        <v>8.5452793002609457</v>
      </c>
      <c r="BM170" s="138">
        <f t="shared" si="200"/>
        <v>8.3840476153503598</v>
      </c>
      <c r="BN170" s="138">
        <f t="shared" si="200"/>
        <v>8.2228159304397757</v>
      </c>
      <c r="BO170" s="138">
        <f t="shared" si="200"/>
        <v>8.0615842455291933</v>
      </c>
      <c r="BP170" s="138">
        <f t="shared" si="200"/>
        <v>7.9003525606186074</v>
      </c>
      <c r="BQ170" s="138">
        <f t="shared" si="200"/>
        <v>7.739120875708025</v>
      </c>
      <c r="BR170" s="138">
        <f t="shared" si="200"/>
        <v>7.5778891907974391</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4.4240772343619568E-2</v>
      </c>
      <c r="S187" s="138">
        <f t="shared" si="209"/>
        <v>8.5233440955760117E-2</v>
      </c>
      <c r="T187" s="138">
        <f t="shared" si="209"/>
        <v>0.11096421137942057</v>
      </c>
      <c r="U187" s="138">
        <f t="shared" si="209"/>
        <v>0.19560836177839702</v>
      </c>
      <c r="V187" s="138">
        <f t="shared" si="209"/>
        <v>0.24390897811181003</v>
      </c>
      <c r="W187" s="138">
        <f t="shared" si="209"/>
        <v>0.27202258578835886</v>
      </c>
      <c r="X187" s="138">
        <f t="shared" si="209"/>
        <v>0.30967810276629809</v>
      </c>
      <c r="Y187" s="138">
        <f t="shared" si="209"/>
        <v>0.3485842274751102</v>
      </c>
      <c r="Z187" s="138">
        <f t="shared" si="209"/>
        <v>0.39116537761986192</v>
      </c>
      <c r="AA187" s="138">
        <f t="shared" si="209"/>
        <v>0.43627320924681917</v>
      </c>
      <c r="AB187" s="138">
        <f t="shared" si="210"/>
        <v>0.48395774945586473</v>
      </c>
      <c r="AC187" s="138">
        <f t="shared" si="210"/>
        <v>0.53677395293513919</v>
      </c>
      <c r="AD187" s="138">
        <f t="shared" si="210"/>
        <v>0.59505185140092265</v>
      </c>
      <c r="AE187" s="138">
        <f t="shared" si="210"/>
        <v>0.59505185140092265</v>
      </c>
      <c r="AF187" s="138">
        <f t="shared" si="210"/>
        <v>0.59505185140092265</v>
      </c>
      <c r="AG187" s="138">
        <f t="shared" si="210"/>
        <v>0.59505185140092265</v>
      </c>
      <c r="AH187" s="138">
        <f t="shared" si="210"/>
        <v>0.59505185140092265</v>
      </c>
      <c r="AI187" s="138">
        <f t="shared" si="210"/>
        <v>0.59505185140092265</v>
      </c>
      <c r="AJ187" s="138">
        <f t="shared" si="210"/>
        <v>0.59505185140092265</v>
      </c>
      <c r="AK187" s="138">
        <f t="shared" si="210"/>
        <v>0.59505185140092265</v>
      </c>
      <c r="AL187" s="138">
        <f t="shared" si="210"/>
        <v>0.59505185140092265</v>
      </c>
      <c r="AM187" s="138">
        <f t="shared" si="210"/>
        <v>0.59505185140092265</v>
      </c>
      <c r="AN187" s="138">
        <f t="shared" si="210"/>
        <v>0.59505185140092265</v>
      </c>
      <c r="AO187" s="138">
        <f t="shared" si="210"/>
        <v>0.59505185140092265</v>
      </c>
      <c r="AP187" s="138">
        <f t="shared" si="211"/>
        <v>0.59505185140092265</v>
      </c>
      <c r="AQ187" s="138">
        <f t="shared" si="211"/>
        <v>0.59505185140092265</v>
      </c>
      <c r="AR187" s="138">
        <f t="shared" si="211"/>
        <v>0.59505185140092265</v>
      </c>
      <c r="AS187" s="138">
        <f t="shared" si="211"/>
        <v>0.59505185140092265</v>
      </c>
      <c r="AT187" s="138">
        <f t="shared" si="211"/>
        <v>0.59505185140092265</v>
      </c>
      <c r="AU187" s="138">
        <f t="shared" si="211"/>
        <v>0.59505185140092265</v>
      </c>
      <c r="AV187" s="138">
        <f t="shared" si="211"/>
        <v>0.59505185140092265</v>
      </c>
      <c r="AW187" s="138">
        <f t="shared" si="211"/>
        <v>0.59505185140092265</v>
      </c>
      <c r="AX187" s="138">
        <f t="shared" si="211"/>
        <v>0.59505185140092265</v>
      </c>
      <c r="AY187" s="138">
        <f t="shared" si="212"/>
        <v>0.59505185140092265</v>
      </c>
      <c r="AZ187" s="138">
        <f t="shared" si="212"/>
        <v>0.59505185140092265</v>
      </c>
      <c r="BA187" s="138">
        <f t="shared" si="212"/>
        <v>0.59505185140092265</v>
      </c>
      <c r="BB187" s="138">
        <f t="shared" si="212"/>
        <v>0.59505185140092265</v>
      </c>
      <c r="BC187" s="138">
        <f t="shared" si="212"/>
        <v>0.59505185140092265</v>
      </c>
      <c r="BD187" s="138">
        <f t="shared" si="212"/>
        <v>0.59505185140092265</v>
      </c>
      <c r="BE187" s="138">
        <f t="shared" si="212"/>
        <v>0.59505185140092265</v>
      </c>
      <c r="BF187" s="138">
        <f t="shared" si="212"/>
        <v>0.59505185140092265</v>
      </c>
      <c r="BG187" s="138">
        <f t="shared" si="212"/>
        <v>0.59505185140092265</v>
      </c>
      <c r="BH187" s="138">
        <f t="shared" si="212"/>
        <v>0.59505185140092265</v>
      </c>
      <c r="BI187" s="138">
        <f t="shared" si="212"/>
        <v>0.59505185140092265</v>
      </c>
      <c r="BJ187" s="138">
        <f t="shared" si="212"/>
        <v>0.59505185140092265</v>
      </c>
      <c r="BK187" s="138">
        <f t="shared" si="212"/>
        <v>0.59505185140092265</v>
      </c>
      <c r="BL187" s="138">
        <f t="shared" si="212"/>
        <v>0.59505185140092265</v>
      </c>
      <c r="BM187" s="138">
        <f t="shared" si="212"/>
        <v>0.59505185140092265</v>
      </c>
      <c r="BN187" s="138">
        <f t="shared" si="212"/>
        <v>0.59505185140092265</v>
      </c>
      <c r="BO187" s="138">
        <f t="shared" si="212"/>
        <v>0.59505185140092265</v>
      </c>
      <c r="BP187" s="138">
        <f t="shared" si="212"/>
        <v>0.59505185140092265</v>
      </c>
      <c r="BQ187" s="138">
        <f t="shared" si="212"/>
        <v>0.59505185140092265</v>
      </c>
      <c r="BR187" s="138">
        <f t="shared" si="212"/>
        <v>0.59505185140092265</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0.12308744286494512</v>
      </c>
      <c r="S188" s="138">
        <f t="shared" si="209"/>
        <v>0.23713795528567072</v>
      </c>
      <c r="T188" s="138">
        <f t="shared" si="209"/>
        <v>0.30872655029920448</v>
      </c>
      <c r="U188" s="138">
        <f t="shared" si="209"/>
        <v>0.54422497119393853</v>
      </c>
      <c r="V188" s="138">
        <f t="shared" si="209"/>
        <v>0.67860778230546359</v>
      </c>
      <c r="W188" s="138">
        <f t="shared" si="209"/>
        <v>0.75682594838397133</v>
      </c>
      <c r="X188" s="138">
        <f t="shared" si="209"/>
        <v>0.86159177974361567</v>
      </c>
      <c r="Y188" s="138">
        <f t="shared" si="209"/>
        <v>0.96983707358697679</v>
      </c>
      <c r="Z188" s="138">
        <f t="shared" si="209"/>
        <v>1.0883070868330649</v>
      </c>
      <c r="AA188" s="138">
        <f t="shared" si="209"/>
        <v>1.2138068770496659</v>
      </c>
      <c r="AB188" s="138">
        <f t="shared" si="210"/>
        <v>1.3464756305003172</v>
      </c>
      <c r="AC188" s="138">
        <f t="shared" si="210"/>
        <v>1.4934217863586496</v>
      </c>
      <c r="AD188" s="138">
        <f t="shared" si="210"/>
        <v>1.6555635645803564</v>
      </c>
      <c r="AE188" s="138">
        <f t="shared" si="210"/>
        <v>1.6555635645803564</v>
      </c>
      <c r="AF188" s="138">
        <f t="shared" si="210"/>
        <v>1.6555635645803564</v>
      </c>
      <c r="AG188" s="138">
        <f t="shared" si="210"/>
        <v>1.6555635645803564</v>
      </c>
      <c r="AH188" s="138">
        <f t="shared" si="210"/>
        <v>1.6555635645803564</v>
      </c>
      <c r="AI188" s="138">
        <f t="shared" si="210"/>
        <v>1.6555635645803564</v>
      </c>
      <c r="AJ188" s="138">
        <f t="shared" si="210"/>
        <v>1.6555635645803564</v>
      </c>
      <c r="AK188" s="138">
        <f t="shared" si="210"/>
        <v>1.6555635645803564</v>
      </c>
      <c r="AL188" s="138">
        <f t="shared" si="210"/>
        <v>1.6555635645803564</v>
      </c>
      <c r="AM188" s="138">
        <f t="shared" si="210"/>
        <v>1.6555635645803564</v>
      </c>
      <c r="AN188" s="138">
        <f t="shared" si="210"/>
        <v>1.6555635645803564</v>
      </c>
      <c r="AO188" s="138">
        <f t="shared" si="210"/>
        <v>1.6555635645803564</v>
      </c>
      <c r="AP188" s="138">
        <f t="shared" si="211"/>
        <v>1.6555635645803564</v>
      </c>
      <c r="AQ188" s="138">
        <f t="shared" si="211"/>
        <v>1.6555635645803564</v>
      </c>
      <c r="AR188" s="138">
        <f t="shared" si="211"/>
        <v>1.6555635645803564</v>
      </c>
      <c r="AS188" s="138">
        <f t="shared" si="211"/>
        <v>1.6555635645803564</v>
      </c>
      <c r="AT188" s="138">
        <f t="shared" si="211"/>
        <v>1.6555635645803564</v>
      </c>
      <c r="AU188" s="138">
        <f t="shared" si="211"/>
        <v>1.6555635645803564</v>
      </c>
      <c r="AV188" s="138">
        <f t="shared" si="211"/>
        <v>1.6555635645803564</v>
      </c>
      <c r="AW188" s="138">
        <f t="shared" si="211"/>
        <v>1.6555635645803564</v>
      </c>
      <c r="AX188" s="138">
        <f t="shared" si="211"/>
        <v>1.6555635645803564</v>
      </c>
      <c r="AY188" s="138">
        <f t="shared" si="212"/>
        <v>1.6555635645803564</v>
      </c>
      <c r="AZ188" s="138">
        <f t="shared" si="212"/>
        <v>1.6555635645803564</v>
      </c>
      <c r="BA188" s="138">
        <f t="shared" si="212"/>
        <v>1.6555635645803564</v>
      </c>
      <c r="BB188" s="138">
        <f t="shared" si="212"/>
        <v>1.6555635645803564</v>
      </c>
      <c r="BC188" s="138">
        <f t="shared" si="212"/>
        <v>1.6555635645803564</v>
      </c>
      <c r="BD188" s="138">
        <f t="shared" si="212"/>
        <v>1.6555635645803564</v>
      </c>
      <c r="BE188" s="138">
        <f t="shared" si="212"/>
        <v>1.6555635645803564</v>
      </c>
      <c r="BF188" s="138">
        <f t="shared" si="212"/>
        <v>1.6555635645803564</v>
      </c>
      <c r="BG188" s="138">
        <f t="shared" si="212"/>
        <v>1.6555635645803564</v>
      </c>
      <c r="BH188" s="138">
        <f t="shared" si="212"/>
        <v>1.6555635645803564</v>
      </c>
      <c r="BI188" s="138">
        <f t="shared" si="212"/>
        <v>1.6555635645803564</v>
      </c>
      <c r="BJ188" s="138">
        <f t="shared" si="212"/>
        <v>1.6555635645803564</v>
      </c>
      <c r="BK188" s="138">
        <f t="shared" si="212"/>
        <v>1.6555635645803564</v>
      </c>
      <c r="BL188" s="138">
        <f t="shared" si="212"/>
        <v>1.6555635645803564</v>
      </c>
      <c r="BM188" s="138">
        <f t="shared" si="212"/>
        <v>1.6555635645803564</v>
      </c>
      <c r="BN188" s="138">
        <f t="shared" si="212"/>
        <v>1.6555635645803564</v>
      </c>
      <c r="BO188" s="138">
        <f t="shared" si="212"/>
        <v>1.6555635645803564</v>
      </c>
      <c r="BP188" s="138">
        <f t="shared" si="212"/>
        <v>1.6555635645803564</v>
      </c>
      <c r="BQ188" s="138">
        <f t="shared" si="212"/>
        <v>1.6555635645803564</v>
      </c>
      <c r="BR188" s="138">
        <f t="shared" si="212"/>
        <v>1.6555635645803564</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9.659057554929279E-2</v>
      </c>
      <c r="S191" s="138">
        <f t="shared" si="209"/>
        <v>0.1860895884461399</v>
      </c>
      <c r="T191" s="138">
        <f t="shared" si="209"/>
        <v>0.24226740345452824</v>
      </c>
      <c r="U191" s="138">
        <f t="shared" si="209"/>
        <v>0.42707039786014378</v>
      </c>
      <c r="V191" s="138">
        <f t="shared" si="209"/>
        <v>0.53252480301369165</v>
      </c>
      <c r="W191" s="138">
        <f t="shared" si="209"/>
        <v>0.59390505029222951</v>
      </c>
      <c r="X191" s="138">
        <f t="shared" si="209"/>
        <v>0.67611808285990971</v>
      </c>
      <c r="Y191" s="138">
        <f t="shared" si="209"/>
        <v>0.7610615587293742</v>
      </c>
      <c r="Z191" s="138">
        <f t="shared" si="209"/>
        <v>0.8540286924875079</v>
      </c>
      <c r="AA191" s="138">
        <f t="shared" si="209"/>
        <v>0.95251231263743408</v>
      </c>
      <c r="AB191" s="138">
        <f t="shared" si="210"/>
        <v>1.0566216430040265</v>
      </c>
      <c r="AC191" s="138">
        <f t="shared" si="210"/>
        <v>1.1719348986761426</v>
      </c>
      <c r="AD191" s="138">
        <f t="shared" si="210"/>
        <v>1.299172635641761</v>
      </c>
      <c r="AE191" s="138">
        <f t="shared" si="210"/>
        <v>1.299172635641761</v>
      </c>
      <c r="AF191" s="138">
        <f t="shared" si="210"/>
        <v>1.299172635641761</v>
      </c>
      <c r="AG191" s="138">
        <f t="shared" si="210"/>
        <v>1.299172635641761</v>
      </c>
      <c r="AH191" s="138">
        <f t="shared" si="210"/>
        <v>1.299172635641761</v>
      </c>
      <c r="AI191" s="138">
        <f t="shared" si="210"/>
        <v>1.299172635641761</v>
      </c>
      <c r="AJ191" s="138">
        <f t="shared" si="210"/>
        <v>1.299172635641761</v>
      </c>
      <c r="AK191" s="138">
        <f t="shared" si="210"/>
        <v>1.299172635641761</v>
      </c>
      <c r="AL191" s="138">
        <f t="shared" si="210"/>
        <v>1.299172635641761</v>
      </c>
      <c r="AM191" s="138">
        <f t="shared" si="210"/>
        <v>1.299172635641761</v>
      </c>
      <c r="AN191" s="138">
        <f t="shared" si="210"/>
        <v>1.299172635641761</v>
      </c>
      <c r="AO191" s="138">
        <f t="shared" si="210"/>
        <v>1.299172635641761</v>
      </c>
      <c r="AP191" s="138">
        <f t="shared" si="211"/>
        <v>1.299172635641761</v>
      </c>
      <c r="AQ191" s="138">
        <f t="shared" si="211"/>
        <v>1.299172635641761</v>
      </c>
      <c r="AR191" s="138">
        <f t="shared" si="211"/>
        <v>1.299172635641761</v>
      </c>
      <c r="AS191" s="138">
        <f t="shared" si="211"/>
        <v>1.299172635641761</v>
      </c>
      <c r="AT191" s="138">
        <f t="shared" si="211"/>
        <v>1.299172635641761</v>
      </c>
      <c r="AU191" s="138">
        <f t="shared" si="211"/>
        <v>1.299172635641761</v>
      </c>
      <c r="AV191" s="138">
        <f t="shared" si="211"/>
        <v>1.299172635641761</v>
      </c>
      <c r="AW191" s="138">
        <f t="shared" si="211"/>
        <v>1.299172635641761</v>
      </c>
      <c r="AX191" s="138">
        <f t="shared" si="211"/>
        <v>1.299172635641761</v>
      </c>
      <c r="AY191" s="138">
        <f t="shared" si="212"/>
        <v>1.299172635641761</v>
      </c>
      <c r="AZ191" s="138">
        <f t="shared" si="212"/>
        <v>1.299172635641761</v>
      </c>
      <c r="BA191" s="138">
        <f t="shared" si="212"/>
        <v>1.299172635641761</v>
      </c>
      <c r="BB191" s="138">
        <f t="shared" si="212"/>
        <v>1.299172635641761</v>
      </c>
      <c r="BC191" s="138">
        <f t="shared" si="212"/>
        <v>1.299172635641761</v>
      </c>
      <c r="BD191" s="138">
        <f t="shared" si="212"/>
        <v>1.299172635641761</v>
      </c>
      <c r="BE191" s="138">
        <f t="shared" si="212"/>
        <v>1.299172635641761</v>
      </c>
      <c r="BF191" s="138">
        <f t="shared" si="212"/>
        <v>1.299172635641761</v>
      </c>
      <c r="BG191" s="138">
        <f t="shared" si="212"/>
        <v>1.299172635641761</v>
      </c>
      <c r="BH191" s="138">
        <f t="shared" si="212"/>
        <v>1.299172635641761</v>
      </c>
      <c r="BI191" s="138">
        <f t="shared" si="212"/>
        <v>1.299172635641761</v>
      </c>
      <c r="BJ191" s="138">
        <f t="shared" si="212"/>
        <v>1.299172635641761</v>
      </c>
      <c r="BK191" s="138">
        <f t="shared" si="212"/>
        <v>1.299172635641761</v>
      </c>
      <c r="BL191" s="138">
        <f t="shared" si="212"/>
        <v>1.299172635641761</v>
      </c>
      <c r="BM191" s="138">
        <f t="shared" si="212"/>
        <v>1.299172635641761</v>
      </c>
      <c r="BN191" s="138">
        <f t="shared" si="212"/>
        <v>1.299172635641761</v>
      </c>
      <c r="BO191" s="138">
        <f t="shared" si="212"/>
        <v>1.299172635641761</v>
      </c>
      <c r="BP191" s="138">
        <f t="shared" si="212"/>
        <v>1.299172635641761</v>
      </c>
      <c r="BQ191" s="138">
        <f t="shared" si="212"/>
        <v>1.299172635641761</v>
      </c>
      <c r="BR191" s="138">
        <f t="shared" si="212"/>
        <v>1.299172635641761</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0.27721728301412524</v>
      </c>
      <c r="S194" s="138">
        <f t="shared" si="209"/>
        <v>0.53408161006276722</v>
      </c>
      <c r="T194" s="138">
        <f t="shared" si="209"/>
        <v>0.69531329497335159</v>
      </c>
      <c r="U194" s="138">
        <f t="shared" si="209"/>
        <v>1.2257023490882113</v>
      </c>
      <c r="V194" s="138">
        <f t="shared" si="209"/>
        <v>1.5283590369927007</v>
      </c>
      <c r="W194" s="138">
        <f t="shared" si="209"/>
        <v>1.7045218280779229</v>
      </c>
      <c r="X194" s="138">
        <f t="shared" si="209"/>
        <v>1.9404752157366729</v>
      </c>
      <c r="Y194" s="138">
        <f t="shared" si="209"/>
        <v>2.184265041570062</v>
      </c>
      <c r="Z194" s="138">
        <f t="shared" si="209"/>
        <v>2.4510829591927639</v>
      </c>
      <c r="AA194" s="138">
        <f t="shared" si="209"/>
        <v>2.7337333258988314</v>
      </c>
      <c r="AB194" s="138">
        <f t="shared" si="210"/>
        <v>3.0325296167017393</v>
      </c>
      <c r="AC194" s="138">
        <f t="shared" si="210"/>
        <v>3.363481443535234</v>
      </c>
      <c r="AD194" s="138">
        <f t="shared" si="210"/>
        <v>3.728656819475241</v>
      </c>
      <c r="AE194" s="138">
        <f t="shared" si="210"/>
        <v>3.728656819475241</v>
      </c>
      <c r="AF194" s="138">
        <f t="shared" si="210"/>
        <v>3.728656819475241</v>
      </c>
      <c r="AG194" s="138">
        <f t="shared" si="210"/>
        <v>3.728656819475241</v>
      </c>
      <c r="AH194" s="138">
        <f t="shared" si="210"/>
        <v>3.728656819475241</v>
      </c>
      <c r="AI194" s="138">
        <f t="shared" si="210"/>
        <v>3.728656819475241</v>
      </c>
      <c r="AJ194" s="138">
        <f t="shared" si="210"/>
        <v>3.728656819475241</v>
      </c>
      <c r="AK194" s="138">
        <f t="shared" si="210"/>
        <v>3.728656819475241</v>
      </c>
      <c r="AL194" s="138">
        <f t="shared" si="210"/>
        <v>3.728656819475241</v>
      </c>
      <c r="AM194" s="138">
        <f t="shared" si="210"/>
        <v>3.728656819475241</v>
      </c>
      <c r="AN194" s="138">
        <f t="shared" si="210"/>
        <v>3.728656819475241</v>
      </c>
      <c r="AO194" s="138">
        <f t="shared" si="210"/>
        <v>3.728656819475241</v>
      </c>
      <c r="AP194" s="138">
        <f t="shared" si="211"/>
        <v>3.728656819475241</v>
      </c>
      <c r="AQ194" s="138">
        <f t="shared" si="211"/>
        <v>3.728656819475241</v>
      </c>
      <c r="AR194" s="138">
        <f t="shared" si="211"/>
        <v>3.728656819475241</v>
      </c>
      <c r="AS194" s="138">
        <f t="shared" si="211"/>
        <v>3.728656819475241</v>
      </c>
      <c r="AT194" s="138">
        <f t="shared" si="211"/>
        <v>3.728656819475241</v>
      </c>
      <c r="AU194" s="138">
        <f t="shared" si="211"/>
        <v>3.728656819475241</v>
      </c>
      <c r="AV194" s="138">
        <f t="shared" si="211"/>
        <v>3.728656819475241</v>
      </c>
      <c r="AW194" s="138">
        <f t="shared" si="211"/>
        <v>3.728656819475241</v>
      </c>
      <c r="AX194" s="138">
        <f t="shared" si="211"/>
        <v>3.728656819475241</v>
      </c>
      <c r="AY194" s="138">
        <f t="shared" si="213"/>
        <v>3.728656819475241</v>
      </c>
      <c r="AZ194" s="138">
        <f t="shared" si="213"/>
        <v>3.728656819475241</v>
      </c>
      <c r="BA194" s="138">
        <f t="shared" si="213"/>
        <v>3.728656819475241</v>
      </c>
      <c r="BB194" s="138">
        <f t="shared" si="213"/>
        <v>3.728656819475241</v>
      </c>
      <c r="BC194" s="138">
        <f t="shared" si="213"/>
        <v>3.728656819475241</v>
      </c>
      <c r="BD194" s="138">
        <f t="shared" si="213"/>
        <v>3.728656819475241</v>
      </c>
      <c r="BE194" s="138">
        <f t="shared" si="213"/>
        <v>3.728656819475241</v>
      </c>
      <c r="BF194" s="138">
        <f t="shared" si="213"/>
        <v>3.728656819475241</v>
      </c>
      <c r="BG194" s="138">
        <f t="shared" si="213"/>
        <v>3.728656819475241</v>
      </c>
      <c r="BH194" s="138">
        <f t="shared" si="213"/>
        <v>3.728656819475241</v>
      </c>
      <c r="BI194" s="138">
        <f t="shared" si="213"/>
        <v>3.728656819475241</v>
      </c>
      <c r="BJ194" s="138">
        <f t="shared" si="213"/>
        <v>3.728656819475241</v>
      </c>
      <c r="BK194" s="138">
        <f t="shared" si="213"/>
        <v>3.728656819475241</v>
      </c>
      <c r="BL194" s="138">
        <f t="shared" si="213"/>
        <v>3.728656819475241</v>
      </c>
      <c r="BM194" s="138">
        <f t="shared" si="213"/>
        <v>3.728656819475241</v>
      </c>
      <c r="BN194" s="138">
        <f t="shared" si="213"/>
        <v>3.728656819475241</v>
      </c>
      <c r="BO194" s="138">
        <f t="shared" si="213"/>
        <v>3.728656819475241</v>
      </c>
      <c r="BP194" s="138">
        <f t="shared" si="213"/>
        <v>3.728656819475241</v>
      </c>
      <c r="BQ194" s="138">
        <f t="shared" si="213"/>
        <v>3.728656819475241</v>
      </c>
      <c r="BR194" s="138">
        <f t="shared" si="213"/>
        <v>3.728656819475241</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6.1998275799449387E-2</v>
      </c>
      <c r="AF198" s="138">
        <f t="shared" si="216"/>
        <v>0.12535260706316753</v>
      </c>
      <c r="AG198" s="138">
        <f t="shared" si="216"/>
        <v>0.19036070041660094</v>
      </c>
      <c r="AH198" s="138">
        <f t="shared" si="216"/>
        <v>0.26029506329817015</v>
      </c>
      <c r="AI198" s="138">
        <f t="shared" si="216"/>
        <v>0.33200826366426262</v>
      </c>
      <c r="AJ198" s="138">
        <f t="shared" si="216"/>
        <v>0.4055617708642032</v>
      </c>
      <c r="AK198" s="138">
        <f t="shared" si="216"/>
        <v>0.48118916266589812</v>
      </c>
      <c r="AL198" s="138">
        <f t="shared" si="216"/>
        <v>0.55811975774088096</v>
      </c>
      <c r="AM198" s="138">
        <f t="shared" si="216"/>
        <v>0.63479541248199112</v>
      </c>
      <c r="AN198" s="138">
        <f t="shared" si="216"/>
        <v>0.71065455814668133</v>
      </c>
      <c r="AO198" s="138">
        <f t="shared" si="216"/>
        <v>0.71065455814668133</v>
      </c>
      <c r="AP198" s="138">
        <f t="shared" si="217"/>
        <v>0.71065455814668133</v>
      </c>
      <c r="AQ198" s="138">
        <f t="shared" si="217"/>
        <v>0.71065455814668133</v>
      </c>
      <c r="AR198" s="138">
        <f t="shared" si="217"/>
        <v>0.71065455814668133</v>
      </c>
      <c r="AS198" s="138">
        <f t="shared" si="217"/>
        <v>0.71065455814668133</v>
      </c>
      <c r="AT198" s="138">
        <f t="shared" si="217"/>
        <v>0.71065455814668133</v>
      </c>
      <c r="AU198" s="138">
        <f t="shared" si="217"/>
        <v>0.71065455814668133</v>
      </c>
      <c r="AV198" s="138">
        <f t="shared" si="217"/>
        <v>0.71065455814668133</v>
      </c>
      <c r="AW198" s="138">
        <f t="shared" si="217"/>
        <v>0.71065455814668133</v>
      </c>
      <c r="AX198" s="138">
        <f t="shared" si="217"/>
        <v>0.71065455814668133</v>
      </c>
      <c r="AY198" s="138">
        <f t="shared" si="218"/>
        <v>0.71065455814668133</v>
      </c>
      <c r="AZ198" s="138">
        <f t="shared" si="218"/>
        <v>0.71065455814668133</v>
      </c>
      <c r="BA198" s="138">
        <f t="shared" si="218"/>
        <v>0.71065455814668133</v>
      </c>
      <c r="BB198" s="138">
        <f t="shared" si="218"/>
        <v>0.71065455814668133</v>
      </c>
      <c r="BC198" s="138">
        <f t="shared" si="218"/>
        <v>0.71065455814668133</v>
      </c>
      <c r="BD198" s="138">
        <f t="shared" si="218"/>
        <v>0.71065455814668133</v>
      </c>
      <c r="BE198" s="138">
        <f t="shared" si="218"/>
        <v>0.71065455814668133</v>
      </c>
      <c r="BF198" s="138">
        <f t="shared" si="218"/>
        <v>0.71065455814668133</v>
      </c>
      <c r="BG198" s="138">
        <f t="shared" si="218"/>
        <v>0.71065455814668133</v>
      </c>
      <c r="BH198" s="138">
        <f t="shared" si="218"/>
        <v>0.71065455814668133</v>
      </c>
      <c r="BI198" s="138">
        <f t="shared" si="218"/>
        <v>0.71065455814668133</v>
      </c>
      <c r="BJ198" s="138">
        <f t="shared" si="218"/>
        <v>0.71065455814668133</v>
      </c>
      <c r="BK198" s="138">
        <f t="shared" si="218"/>
        <v>0.71065455814668133</v>
      </c>
      <c r="BL198" s="138">
        <f t="shared" si="218"/>
        <v>0.71065455814668133</v>
      </c>
      <c r="BM198" s="138">
        <f t="shared" si="218"/>
        <v>0.71065455814668133</v>
      </c>
      <c r="BN198" s="138">
        <f t="shared" si="218"/>
        <v>0.71065455814668133</v>
      </c>
      <c r="BO198" s="138">
        <f t="shared" si="218"/>
        <v>0.71065455814668133</v>
      </c>
      <c r="BP198" s="138">
        <f t="shared" si="218"/>
        <v>0.71065455814668133</v>
      </c>
      <c r="BQ198" s="138">
        <f t="shared" si="218"/>
        <v>0.71065455814668133</v>
      </c>
      <c r="BR198" s="138">
        <f t="shared" si="218"/>
        <v>0.71065455814668133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0.17249267645957841</v>
      </c>
      <c r="AF199" s="138">
        <f t="shared" si="216"/>
        <v>0.34875819391260637</v>
      </c>
      <c r="AG199" s="138">
        <f t="shared" si="216"/>
        <v>0.52962483688733641</v>
      </c>
      <c r="AH199" s="138">
        <f t="shared" si="216"/>
        <v>0.72419743224400279</v>
      </c>
      <c r="AI199" s="138">
        <f t="shared" si="216"/>
        <v>0.92371914005154765</v>
      </c>
      <c r="AJ199" s="138">
        <f t="shared" si="216"/>
        <v>1.1283609813980338</v>
      </c>
      <c r="AK199" s="138">
        <f t="shared" si="216"/>
        <v>1.3387728203938432</v>
      </c>
      <c r="AL199" s="138">
        <f t="shared" si="216"/>
        <v>1.5528104541021939</v>
      </c>
      <c r="AM199" s="138">
        <f t="shared" si="216"/>
        <v>1.7661387883992281</v>
      </c>
      <c r="AN199" s="138">
        <f t="shared" si="216"/>
        <v>1.9771954170055941</v>
      </c>
      <c r="AO199" s="138">
        <f t="shared" si="216"/>
        <v>1.9771954170055941</v>
      </c>
      <c r="AP199" s="138">
        <f t="shared" si="217"/>
        <v>1.9771954170055941</v>
      </c>
      <c r="AQ199" s="138">
        <f t="shared" si="217"/>
        <v>1.9771954170055941</v>
      </c>
      <c r="AR199" s="138">
        <f t="shared" si="217"/>
        <v>1.9771954170055941</v>
      </c>
      <c r="AS199" s="138">
        <f t="shared" si="217"/>
        <v>1.9771954170055941</v>
      </c>
      <c r="AT199" s="138">
        <f t="shared" si="217"/>
        <v>1.9771954170055941</v>
      </c>
      <c r="AU199" s="138">
        <f t="shared" si="217"/>
        <v>1.9771954170055941</v>
      </c>
      <c r="AV199" s="138">
        <f t="shared" si="217"/>
        <v>1.9771954170055941</v>
      </c>
      <c r="AW199" s="138">
        <f t="shared" si="217"/>
        <v>1.9771954170055941</v>
      </c>
      <c r="AX199" s="138">
        <f t="shared" si="217"/>
        <v>1.9771954170055941</v>
      </c>
      <c r="AY199" s="138">
        <f t="shared" si="218"/>
        <v>1.9771954170055941</v>
      </c>
      <c r="AZ199" s="138">
        <f t="shared" si="218"/>
        <v>1.9771954170055941</v>
      </c>
      <c r="BA199" s="138">
        <f t="shared" si="218"/>
        <v>1.9771954170055941</v>
      </c>
      <c r="BB199" s="138">
        <f t="shared" si="218"/>
        <v>1.9771954170055941</v>
      </c>
      <c r="BC199" s="138">
        <f t="shared" si="218"/>
        <v>1.9771954170055941</v>
      </c>
      <c r="BD199" s="138">
        <f t="shared" si="218"/>
        <v>1.9771954170055941</v>
      </c>
      <c r="BE199" s="138">
        <f t="shared" si="218"/>
        <v>1.9771954170055941</v>
      </c>
      <c r="BF199" s="138">
        <f t="shared" si="218"/>
        <v>1.9771954170055941</v>
      </c>
      <c r="BG199" s="138">
        <f t="shared" si="218"/>
        <v>1.9771954170055941</v>
      </c>
      <c r="BH199" s="138">
        <f t="shared" si="218"/>
        <v>1.9771954170055941</v>
      </c>
      <c r="BI199" s="138">
        <f t="shared" si="218"/>
        <v>1.9771954170055941</v>
      </c>
      <c r="BJ199" s="138">
        <f t="shared" si="218"/>
        <v>1.9771954170055941</v>
      </c>
      <c r="BK199" s="138">
        <f t="shared" si="218"/>
        <v>1.9771954170055941</v>
      </c>
      <c r="BL199" s="138">
        <f t="shared" si="218"/>
        <v>1.9771954170055941</v>
      </c>
      <c r="BM199" s="138">
        <f t="shared" si="218"/>
        <v>1.9771954170055941</v>
      </c>
      <c r="BN199" s="138">
        <f t="shared" si="218"/>
        <v>1.9771954170055941</v>
      </c>
      <c r="BO199" s="138">
        <f t="shared" si="218"/>
        <v>1.9771954170055941</v>
      </c>
      <c r="BP199" s="138">
        <f t="shared" si="218"/>
        <v>1.9771954170055941</v>
      </c>
      <c r="BQ199" s="138">
        <f t="shared" si="218"/>
        <v>1.9771954170055941</v>
      </c>
      <c r="BR199" s="138">
        <f t="shared" si="218"/>
        <v>1.9771954170055941</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0.13536041134228219</v>
      </c>
      <c r="AF202" s="138">
        <f t="shared" si="216"/>
        <v>0.27368148930116731</v>
      </c>
      <c r="AG202" s="138">
        <f t="shared" si="216"/>
        <v>0.41561321471499524</v>
      </c>
      <c r="AH202" s="138">
        <f t="shared" si="216"/>
        <v>0.56830043068259972</v>
      </c>
      <c r="AI202" s="138">
        <f t="shared" si="216"/>
        <v>0.72487137035882854</v>
      </c>
      <c r="AJ202" s="138">
        <f t="shared" si="216"/>
        <v>0.88546023935347085</v>
      </c>
      <c r="AK202" s="138">
        <f t="shared" si="216"/>
        <v>1.0505770064089872</v>
      </c>
      <c r="AL202" s="138">
        <f t="shared" si="216"/>
        <v>1.2185390482541689</v>
      </c>
      <c r="AM202" s="138">
        <f t="shared" si="216"/>
        <v>1.3859444806127841</v>
      </c>
      <c r="AN202" s="138">
        <f t="shared" si="216"/>
        <v>1.5515672342916493</v>
      </c>
      <c r="AO202" s="138">
        <f t="shared" si="216"/>
        <v>1.5515672342916493</v>
      </c>
      <c r="AP202" s="138">
        <f t="shared" si="217"/>
        <v>1.5515672342916493</v>
      </c>
      <c r="AQ202" s="138">
        <f t="shared" si="217"/>
        <v>1.5515672342916493</v>
      </c>
      <c r="AR202" s="138">
        <f t="shared" si="217"/>
        <v>1.5515672342916493</v>
      </c>
      <c r="AS202" s="138">
        <f t="shared" si="217"/>
        <v>1.5515672342916493</v>
      </c>
      <c r="AT202" s="138">
        <f t="shared" si="217"/>
        <v>1.5515672342916493</v>
      </c>
      <c r="AU202" s="138">
        <f t="shared" si="217"/>
        <v>1.5515672342916493</v>
      </c>
      <c r="AV202" s="138">
        <f t="shared" si="217"/>
        <v>1.5515672342916493</v>
      </c>
      <c r="AW202" s="138">
        <f t="shared" si="217"/>
        <v>1.5515672342916493</v>
      </c>
      <c r="AX202" s="138">
        <f t="shared" si="217"/>
        <v>1.5515672342916493</v>
      </c>
      <c r="AY202" s="138">
        <f t="shared" si="218"/>
        <v>1.5515672342916493</v>
      </c>
      <c r="AZ202" s="138">
        <f t="shared" si="218"/>
        <v>1.5515672342916493</v>
      </c>
      <c r="BA202" s="138">
        <f t="shared" si="218"/>
        <v>1.5515672342916493</v>
      </c>
      <c r="BB202" s="138">
        <f t="shared" si="218"/>
        <v>1.5515672342916493</v>
      </c>
      <c r="BC202" s="138">
        <f t="shared" si="218"/>
        <v>1.5515672342916493</v>
      </c>
      <c r="BD202" s="138">
        <f t="shared" si="218"/>
        <v>1.5515672342916493</v>
      </c>
      <c r="BE202" s="138">
        <f t="shared" si="218"/>
        <v>1.5515672342916493</v>
      </c>
      <c r="BF202" s="138">
        <f t="shared" si="218"/>
        <v>1.5515672342916493</v>
      </c>
      <c r="BG202" s="138">
        <f t="shared" si="218"/>
        <v>1.5515672342916493</v>
      </c>
      <c r="BH202" s="138">
        <f t="shared" si="218"/>
        <v>1.5515672342916493</v>
      </c>
      <c r="BI202" s="138">
        <f t="shared" si="218"/>
        <v>1.5515672342916493</v>
      </c>
      <c r="BJ202" s="138">
        <f t="shared" si="218"/>
        <v>1.5515672342916493</v>
      </c>
      <c r="BK202" s="138">
        <f t="shared" si="218"/>
        <v>1.5515672342916493</v>
      </c>
      <c r="BL202" s="138">
        <f t="shared" si="218"/>
        <v>1.5515672342916493</v>
      </c>
      <c r="BM202" s="138">
        <f t="shared" si="218"/>
        <v>1.5515672342916493</v>
      </c>
      <c r="BN202" s="138">
        <f t="shared" si="218"/>
        <v>1.5515672342916493</v>
      </c>
      <c r="BO202" s="138">
        <f t="shared" si="218"/>
        <v>1.5515672342916493</v>
      </c>
      <c r="BP202" s="138">
        <f t="shared" si="218"/>
        <v>1.5515672342916493</v>
      </c>
      <c r="BQ202" s="138">
        <f t="shared" si="218"/>
        <v>1.5515672342916493</v>
      </c>
      <c r="BR202" s="138">
        <f t="shared" si="218"/>
        <v>1.5515672342916493</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0.38848764743960146</v>
      </c>
      <c r="AF205" s="138">
        <f t="shared" si="216"/>
        <v>0.78547247952374866</v>
      </c>
      <c r="AG205" s="138">
        <f t="shared" si="216"/>
        <v>1.1928199569455906</v>
      </c>
      <c r="AH205" s="138">
        <f t="shared" si="216"/>
        <v>1.6310359518376532</v>
      </c>
      <c r="AI205" s="138">
        <f t="shared" si="216"/>
        <v>2.0803983275060989</v>
      </c>
      <c r="AJ205" s="138">
        <f t="shared" si="216"/>
        <v>2.5412922572900376</v>
      </c>
      <c r="AK205" s="138">
        <f t="shared" si="216"/>
        <v>3.0151813637882925</v>
      </c>
      <c r="AL205" s="138">
        <f t="shared" si="216"/>
        <v>3.4972364776028297</v>
      </c>
      <c r="AM205" s="138">
        <f t="shared" si="216"/>
        <v>3.9776941087573014</v>
      </c>
      <c r="AN205" s="138">
        <f t="shared" si="216"/>
        <v>4.4530354090764179</v>
      </c>
      <c r="AO205" s="138">
        <f t="shared" si="216"/>
        <v>4.4530354090764179</v>
      </c>
      <c r="AP205" s="138">
        <f t="shared" si="217"/>
        <v>4.4530354090764179</v>
      </c>
      <c r="AQ205" s="138">
        <f t="shared" si="217"/>
        <v>4.4530354090764179</v>
      </c>
      <c r="AR205" s="138">
        <f t="shared" si="217"/>
        <v>4.4530354090764179</v>
      </c>
      <c r="AS205" s="138">
        <f t="shared" si="217"/>
        <v>4.4530354090764179</v>
      </c>
      <c r="AT205" s="138">
        <f t="shared" si="217"/>
        <v>4.4530354090764179</v>
      </c>
      <c r="AU205" s="138">
        <f t="shared" si="217"/>
        <v>4.4530354090764179</v>
      </c>
      <c r="AV205" s="138">
        <f t="shared" si="217"/>
        <v>4.4530354090764179</v>
      </c>
      <c r="AW205" s="138">
        <f t="shared" si="217"/>
        <v>4.4530354090764179</v>
      </c>
      <c r="AX205" s="138">
        <f t="shared" si="217"/>
        <v>4.4530354090764179</v>
      </c>
      <c r="AY205" s="138">
        <f t="shared" si="219"/>
        <v>4.4530354090764179</v>
      </c>
      <c r="AZ205" s="138">
        <f t="shared" si="219"/>
        <v>4.4530354090764179</v>
      </c>
      <c r="BA205" s="138">
        <f t="shared" si="219"/>
        <v>4.4530354090764179</v>
      </c>
      <c r="BB205" s="138">
        <f t="shared" si="219"/>
        <v>4.4530354090764179</v>
      </c>
      <c r="BC205" s="138">
        <f t="shared" si="219"/>
        <v>4.4530354090764179</v>
      </c>
      <c r="BD205" s="138">
        <f t="shared" si="219"/>
        <v>4.4530354090764179</v>
      </c>
      <c r="BE205" s="138">
        <f t="shared" si="219"/>
        <v>4.4530354090764179</v>
      </c>
      <c r="BF205" s="138">
        <f t="shared" si="219"/>
        <v>4.4530354090764179</v>
      </c>
      <c r="BG205" s="138">
        <f t="shared" si="219"/>
        <v>4.4530354090764179</v>
      </c>
      <c r="BH205" s="138">
        <f t="shared" si="219"/>
        <v>4.4530354090764179</v>
      </c>
      <c r="BI205" s="138">
        <f t="shared" si="219"/>
        <v>4.4530354090764179</v>
      </c>
      <c r="BJ205" s="138">
        <f t="shared" si="219"/>
        <v>4.4530354090764179</v>
      </c>
      <c r="BK205" s="138">
        <f t="shared" si="219"/>
        <v>4.4530354090764179</v>
      </c>
      <c r="BL205" s="138">
        <f t="shared" si="219"/>
        <v>4.4530354090764179</v>
      </c>
      <c r="BM205" s="138">
        <f t="shared" si="219"/>
        <v>4.4530354090764179</v>
      </c>
      <c r="BN205" s="138">
        <f t="shared" si="219"/>
        <v>4.4530354090764179</v>
      </c>
      <c r="BO205" s="138">
        <f t="shared" si="219"/>
        <v>4.4530354090764179</v>
      </c>
      <c r="BP205" s="138">
        <f t="shared" si="219"/>
        <v>4.4530354090764179</v>
      </c>
      <c r="BQ205" s="138">
        <f t="shared" si="219"/>
        <v>4.4530354090764179</v>
      </c>
      <c r="BR205" s="138">
        <f t="shared" si="219"/>
        <v>4.4530354090764179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7.7741318150037222E-2</v>
      </c>
      <c r="AP209" s="138">
        <f t="shared" si="223"/>
        <v>0.15442695306283874</v>
      </c>
      <c r="AQ209" s="138">
        <f t="shared" si="223"/>
        <v>0.23011389709972913</v>
      </c>
      <c r="AR209" s="138">
        <f t="shared" si="223"/>
        <v>0.30485425883561562</v>
      </c>
      <c r="AS209" s="138">
        <f t="shared" si="223"/>
        <v>0.37869582636146065</v>
      </c>
      <c r="AT209" s="138">
        <f t="shared" si="223"/>
        <v>0.4615320805452468</v>
      </c>
      <c r="AU209" s="138">
        <f t="shared" si="223"/>
        <v>0.54319306952854751</v>
      </c>
      <c r="AV209" s="138">
        <f t="shared" si="223"/>
        <v>0.62374317587319883</v>
      </c>
      <c r="AW209" s="138">
        <f t="shared" si="223"/>
        <v>0.70324118658425816</v>
      </c>
      <c r="AX209" s="138">
        <f t="shared" si="223"/>
        <v>0.78174094738907418</v>
      </c>
      <c r="AY209" s="138">
        <f t="shared" si="224"/>
        <v>0.85637848615672674</v>
      </c>
      <c r="AZ209" s="138">
        <f t="shared" si="224"/>
        <v>0.93020873074196297</v>
      </c>
      <c r="BA209" s="138">
        <f t="shared" si="224"/>
        <v>1.0032673236598546</v>
      </c>
      <c r="BB209" s="138">
        <f t="shared" si="224"/>
        <v>1.075587394255886</v>
      </c>
      <c r="BC209" s="138">
        <f t="shared" si="224"/>
        <v>1.1471997986016653</v>
      </c>
      <c r="BD209" s="138">
        <f t="shared" si="224"/>
        <v>1.2181333308198952</v>
      </c>
      <c r="BE209" s="138">
        <f t="shared" si="224"/>
        <v>1.2884149098823219</v>
      </c>
      <c r="BF209" s="138">
        <f t="shared" si="224"/>
        <v>1.3580697452658015</v>
      </c>
      <c r="BG209" s="138">
        <f t="shared" si="224"/>
        <v>1.4271214843137596</v>
      </c>
      <c r="BH209" s="138">
        <f t="shared" si="224"/>
        <v>1.4955923437085124</v>
      </c>
      <c r="BI209" s="138">
        <f t="shared" si="224"/>
        <v>1.5372033436912911</v>
      </c>
      <c r="BJ209" s="138">
        <f t="shared" si="224"/>
        <v>1.5787320288029281</v>
      </c>
      <c r="BK209" s="138">
        <f t="shared" si="224"/>
        <v>1.6201795270329051</v>
      </c>
      <c r="BL209" s="138">
        <f t="shared" si="224"/>
        <v>1.6615469412062405</v>
      </c>
      <c r="BM209" s="138">
        <f t="shared" si="224"/>
        <v>1.7028353497576993</v>
      </c>
      <c r="BN209" s="138">
        <f t="shared" si="224"/>
        <v>1.7440458074757448</v>
      </c>
      <c r="BO209" s="138">
        <f t="shared" si="224"/>
        <v>1.7851793462176782</v>
      </c>
      <c r="BP209" s="138">
        <f t="shared" si="224"/>
        <v>1.8262369755972896</v>
      </c>
      <c r="BQ209" s="138">
        <f t="shared" si="224"/>
        <v>1.8672196836463151</v>
      </c>
      <c r="BR209" s="138">
        <f t="shared" si="224"/>
        <v>1.9081284374509104</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0.21629324148583201</v>
      </c>
      <c r="AP210" s="138">
        <f t="shared" si="223"/>
        <v>0.42964934278935735</v>
      </c>
      <c r="AQ210" s="138">
        <f t="shared" si="223"/>
        <v>0.64022686904510362</v>
      </c>
      <c r="AR210" s="138">
        <f t="shared" si="223"/>
        <v>0.84817079763246306</v>
      </c>
      <c r="AS210" s="138">
        <f t="shared" si="223"/>
        <v>1.0536140854055858</v>
      </c>
      <c r="AT210" s="138">
        <f t="shared" si="223"/>
        <v>1.2840825461458134</v>
      </c>
      <c r="AU210" s="138">
        <f t="shared" si="223"/>
        <v>1.5112811636949615</v>
      </c>
      <c r="AV210" s="138">
        <f t="shared" si="223"/>
        <v>1.735389064331385</v>
      </c>
      <c r="AW210" s="138">
        <f t="shared" si="223"/>
        <v>1.95656980627848</v>
      </c>
      <c r="AX210" s="138">
        <f t="shared" si="223"/>
        <v>2.1749732000512423</v>
      </c>
      <c r="AY210" s="138">
        <f t="shared" si="224"/>
        <v>2.3826310527959507</v>
      </c>
      <c r="AZ210" s="138">
        <f t="shared" si="224"/>
        <v>2.5880428376876496</v>
      </c>
      <c r="BA210" s="138">
        <f t="shared" si="224"/>
        <v>2.7913077199489371</v>
      </c>
      <c r="BB210" s="138">
        <f t="shared" si="224"/>
        <v>2.9925178726184716</v>
      </c>
      <c r="BC210" s="138">
        <f t="shared" si="224"/>
        <v>3.1917591439929693</v>
      </c>
      <c r="BD210" s="138">
        <f t="shared" si="224"/>
        <v>3.3891116455791965</v>
      </c>
      <c r="BE210" s="138">
        <f t="shared" si="224"/>
        <v>3.5846502718064621</v>
      </c>
      <c r="BF210" s="138">
        <f t="shared" si="224"/>
        <v>3.778445160917788</v>
      </c>
      <c r="BG210" s="138">
        <f t="shared" si="224"/>
        <v>3.9705621049615205</v>
      </c>
      <c r="BH210" s="138">
        <f t="shared" si="224"/>
        <v>4.16106291557589</v>
      </c>
      <c r="BI210" s="138">
        <f t="shared" si="224"/>
        <v>4.2768337602427149</v>
      </c>
      <c r="BJ210" s="138">
        <f t="shared" si="224"/>
        <v>4.3923755870497265</v>
      </c>
      <c r="BK210" s="138">
        <f t="shared" si="224"/>
        <v>4.5076915343087922</v>
      </c>
      <c r="BL210" s="138">
        <f t="shared" si="224"/>
        <v>4.6227846703187758</v>
      </c>
      <c r="BM210" s="138">
        <f t="shared" si="224"/>
        <v>4.7376579955195535</v>
      </c>
      <c r="BN210" s="138">
        <f t="shared" si="224"/>
        <v>4.8523144445618538</v>
      </c>
      <c r="BO210" s="138">
        <f t="shared" si="224"/>
        <v>4.9667568882969233</v>
      </c>
      <c r="BP210" s="138">
        <f t="shared" si="224"/>
        <v>5.0809881356897337</v>
      </c>
      <c r="BQ210" s="138">
        <f t="shared" si="224"/>
        <v>5.1950109356592904</v>
      </c>
      <c r="BR210" s="138">
        <f t="shared" si="224"/>
        <v>5.3088279788494352</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0.16973208798773923</v>
      </c>
      <c r="AP213" s="138">
        <f t="shared" si="223"/>
        <v>0.33715930998692067</v>
      </c>
      <c r="AQ213" s="138">
        <f t="shared" si="223"/>
        <v>0.50240609703006545</v>
      </c>
      <c r="AR213" s="138">
        <f t="shared" si="223"/>
        <v>0.66558621741222634</v>
      </c>
      <c r="AS213" s="138">
        <f t="shared" si="223"/>
        <v>0.8268040065454213</v>
      </c>
      <c r="AT213" s="138">
        <f t="shared" si="223"/>
        <v>1.0076598335145759</v>
      </c>
      <c r="AU213" s="138">
        <f t="shared" si="223"/>
        <v>1.1859497120130249</v>
      </c>
      <c r="AV213" s="138">
        <f t="shared" si="223"/>
        <v>1.3618142080475004</v>
      </c>
      <c r="AW213" s="138">
        <f t="shared" si="223"/>
        <v>1.5353816708839054</v>
      </c>
      <c r="AX213" s="138">
        <f t="shared" si="223"/>
        <v>1.7067696615303332</v>
      </c>
      <c r="AY213" s="138">
        <f t="shared" si="224"/>
        <v>1.869725289229494</v>
      </c>
      <c r="AZ213" s="138">
        <f t="shared" si="224"/>
        <v>2.0309183570639329</v>
      </c>
      <c r="BA213" s="138">
        <f t="shared" si="224"/>
        <v>2.1904266830929284</v>
      </c>
      <c r="BB213" s="138">
        <f t="shared" si="224"/>
        <v>2.348322598389796</v>
      </c>
      <c r="BC213" s="138">
        <f t="shared" si="224"/>
        <v>2.5046734708045513</v>
      </c>
      <c r="BD213" s="138">
        <f t="shared" si="224"/>
        <v>2.6595421663482735</v>
      </c>
      <c r="BE213" s="138">
        <f t="shared" si="224"/>
        <v>2.8129874570277873</v>
      </c>
      <c r="BF213" s="138">
        <f t="shared" si="224"/>
        <v>2.9650643825214229</v>
      </c>
      <c r="BG213" s="138">
        <f t="shared" si="224"/>
        <v>3.1158245719122801</v>
      </c>
      <c r="BH213" s="138">
        <f t="shared" si="224"/>
        <v>3.265316530730844</v>
      </c>
      <c r="BI213" s="138">
        <f t="shared" si="224"/>
        <v>3.3561655422783985</v>
      </c>
      <c r="BJ213" s="138">
        <f t="shared" si="224"/>
        <v>3.446834836331012</v>
      </c>
      <c r="BK213" s="138">
        <f t="shared" si="224"/>
        <v>3.5373268756204017</v>
      </c>
      <c r="BL213" s="138">
        <f t="shared" si="224"/>
        <v>3.6276440679368847</v>
      </c>
      <c r="BM213" s="138">
        <f t="shared" si="224"/>
        <v>3.7177887678197044</v>
      </c>
      <c r="BN213" s="138">
        <f t="shared" si="224"/>
        <v>3.8077632781812967</v>
      </c>
      <c r="BO213" s="138">
        <f t="shared" si="224"/>
        <v>3.8975698518686448</v>
      </c>
      <c r="BP213" s="138">
        <f t="shared" si="224"/>
        <v>3.9872106931646303</v>
      </c>
      <c r="BQ213" s="138">
        <f t="shared" si="224"/>
        <v>4.0766879592321814</v>
      </c>
      <c r="BR213" s="138">
        <f t="shared" si="224"/>
        <v>4.1660037615038847</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0.48713518896326752</v>
      </c>
      <c r="AP216" s="138">
        <f t="shared" si="223"/>
        <v>0.9676553569120514</v>
      </c>
      <c r="AQ216" s="138">
        <f t="shared" si="223"/>
        <v>1.4419176239127967</v>
      </c>
      <c r="AR216" s="138">
        <f t="shared" si="223"/>
        <v>1.910248507718072</v>
      </c>
      <c r="AS216" s="138">
        <f t="shared" si="223"/>
        <v>2.3729474534784765</v>
      </c>
      <c r="AT216" s="138">
        <f t="shared" si="223"/>
        <v>2.8920080417868648</v>
      </c>
      <c r="AU216" s="138">
        <f t="shared" si="223"/>
        <v>3.4037042960558503</v>
      </c>
      <c r="AV216" s="138">
        <f t="shared" si="223"/>
        <v>3.9084396441172755</v>
      </c>
      <c r="AW216" s="138">
        <f t="shared" si="223"/>
        <v>4.4065824514619587</v>
      </c>
      <c r="AX216" s="138">
        <f t="shared" si="223"/>
        <v>4.8984701210204289</v>
      </c>
      <c r="AY216" s="138">
        <f t="shared" si="225"/>
        <v>5.3661567054074233</v>
      </c>
      <c r="AZ216" s="138">
        <f t="shared" si="225"/>
        <v>5.8287847004437552</v>
      </c>
      <c r="BA216" s="138">
        <f t="shared" si="225"/>
        <v>6.2865774458376737</v>
      </c>
      <c r="BB216" s="138">
        <f t="shared" si="225"/>
        <v>6.7397425335152841</v>
      </c>
      <c r="BC216" s="138">
        <f t="shared" si="225"/>
        <v>7.1884733108320349</v>
      </c>
      <c r="BD216" s="138">
        <f t="shared" si="225"/>
        <v>7.6329502047569804</v>
      </c>
      <c r="BE216" s="138">
        <f t="shared" si="225"/>
        <v>8.0733418923681537</v>
      </c>
      <c r="BF216" s="138">
        <f t="shared" si="225"/>
        <v>8.5098063388707281</v>
      </c>
      <c r="BG216" s="138">
        <f t="shared" si="225"/>
        <v>8.9424917209792554</v>
      </c>
      <c r="BH216" s="138">
        <f t="shared" si="225"/>
        <v>9.3715372507368979</v>
      </c>
      <c r="BI216" s="138">
        <f t="shared" si="225"/>
        <v>9.6322761064949241</v>
      </c>
      <c r="BJ216" s="138">
        <f t="shared" si="225"/>
        <v>9.8924991687050365</v>
      </c>
      <c r="BK216" s="138">
        <f t="shared" si="225"/>
        <v>10.152213505466701</v>
      </c>
      <c r="BL216" s="138">
        <f t="shared" si="225"/>
        <v>10.41142602719624</v>
      </c>
      <c r="BM216" s="138">
        <f t="shared" si="225"/>
        <v>10.670143491478107</v>
      </c>
      <c r="BN216" s="138">
        <f t="shared" si="225"/>
        <v>10.928372507726571</v>
      </c>
      <c r="BO216" s="138">
        <f t="shared" si="225"/>
        <v>11.186119541666848</v>
      </c>
      <c r="BP216" s="138">
        <f t="shared" si="225"/>
        <v>11.44339091964401</v>
      </c>
      <c r="BQ216" s="138">
        <f t="shared" si="225"/>
        <v>11.700192832767719</v>
      </c>
      <c r="BR216" s="138">
        <f t="shared" si="225"/>
        <v>11.956531340900458</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4.4240772343619568E-2</v>
      </c>
      <c r="S221" s="138">
        <f t="shared" si="227"/>
        <v>8.5233440955760117E-2</v>
      </c>
      <c r="T221" s="138">
        <f t="shared" si="227"/>
        <v>0.11096421137942057</v>
      </c>
      <c r="U221" s="138">
        <f t="shared" si="227"/>
        <v>0.19560836177839702</v>
      </c>
      <c r="V221" s="138">
        <f t="shared" si="227"/>
        <v>0.24390897811181003</v>
      </c>
      <c r="W221" s="138">
        <f t="shared" si="227"/>
        <v>0.27202258578835886</v>
      </c>
      <c r="X221" s="138">
        <f t="shared" si="227"/>
        <v>0.30967810276629809</v>
      </c>
      <c r="Y221" s="138">
        <f t="shared" si="227"/>
        <v>0.3485842274751102</v>
      </c>
      <c r="Z221" s="138">
        <f t="shared" si="227"/>
        <v>0.39116537761986192</v>
      </c>
      <c r="AA221" s="138">
        <f t="shared" si="227"/>
        <v>0.43627320924681917</v>
      </c>
      <c r="AB221" s="138">
        <f t="shared" si="227"/>
        <v>0.48395774945586473</v>
      </c>
      <c r="AC221" s="138">
        <f t="shared" si="227"/>
        <v>0.53677395293513919</v>
      </c>
      <c r="AD221" s="138">
        <f t="shared" si="227"/>
        <v>0.59505185140092265</v>
      </c>
      <c r="AE221" s="138">
        <f t="shared" si="227"/>
        <v>0.65705012720037204</v>
      </c>
      <c r="AF221" s="138">
        <f t="shared" si="227"/>
        <v>0.72040445846409018</v>
      </c>
      <c r="AG221" s="138">
        <f t="shared" si="227"/>
        <v>0.78541255181752356</v>
      </c>
      <c r="AH221" s="138">
        <f t="shared" si="227"/>
        <v>0.85534691469909285</v>
      </c>
      <c r="AI221" s="138">
        <f t="shared" si="227"/>
        <v>0.92706011506518526</v>
      </c>
      <c r="AJ221" s="138">
        <f t="shared" si="227"/>
        <v>1.0006136222651258</v>
      </c>
      <c r="AK221" s="138">
        <f t="shared" si="227"/>
        <v>1.0762410140668208</v>
      </c>
      <c r="AL221" s="138">
        <f t="shared" si="227"/>
        <v>1.1531716091418036</v>
      </c>
      <c r="AM221" s="138">
        <f t="shared" si="227"/>
        <v>1.2298472638829137</v>
      </c>
      <c r="AN221" s="138">
        <f t="shared" si="227"/>
        <v>1.3057064095476041</v>
      </c>
      <c r="AO221" s="138">
        <f t="shared" si="227"/>
        <v>1.3834477276976413</v>
      </c>
      <c r="AP221" s="138">
        <f t="shared" si="227"/>
        <v>1.4601333626104429</v>
      </c>
      <c r="AQ221" s="138">
        <f t="shared" si="227"/>
        <v>1.5358203066473333</v>
      </c>
      <c r="AR221" s="138">
        <f t="shared" si="227"/>
        <v>1.6105606683832197</v>
      </c>
      <c r="AS221" s="138">
        <f t="shared" si="227"/>
        <v>1.6844022359090647</v>
      </c>
      <c r="AT221" s="138">
        <f t="shared" si="227"/>
        <v>1.7672384900928508</v>
      </c>
      <c r="AU221" s="138">
        <f t="shared" si="227"/>
        <v>1.8488994790761515</v>
      </c>
      <c r="AV221" s="138">
        <f t="shared" si="227"/>
        <v>1.9294495854208029</v>
      </c>
      <c r="AW221" s="138">
        <f t="shared" si="227"/>
        <v>2.0089475961318621</v>
      </c>
      <c r="AX221" s="138">
        <f t="shared" si="227"/>
        <v>2.0874473569366785</v>
      </c>
      <c r="AY221" s="138">
        <f t="shared" si="228"/>
        <v>2.1620848957043308</v>
      </c>
      <c r="AZ221" s="138">
        <f t="shared" si="228"/>
        <v>2.2359151402895669</v>
      </c>
      <c r="BA221" s="138">
        <f t="shared" si="228"/>
        <v>2.3089737332074587</v>
      </c>
      <c r="BB221" s="138">
        <f t="shared" si="228"/>
        <v>2.3812938038034899</v>
      </c>
      <c r="BC221" s="138">
        <f t="shared" si="228"/>
        <v>2.4529062081492694</v>
      </c>
      <c r="BD221" s="138">
        <f t="shared" si="228"/>
        <v>2.5238397403674995</v>
      </c>
      <c r="BE221" s="138">
        <f t="shared" si="228"/>
        <v>2.594121319429926</v>
      </c>
      <c r="BF221" s="138">
        <f t="shared" si="228"/>
        <v>2.6637761548134056</v>
      </c>
      <c r="BG221" s="138">
        <f t="shared" si="228"/>
        <v>2.7328278938613639</v>
      </c>
      <c r="BH221" s="138">
        <f t="shared" si="228"/>
        <v>2.8012987532561162</v>
      </c>
      <c r="BI221" s="138">
        <f t="shared" si="228"/>
        <v>2.8429097532388949</v>
      </c>
      <c r="BJ221" s="138">
        <f t="shared" si="228"/>
        <v>2.8844384383505322</v>
      </c>
      <c r="BK221" s="138">
        <f t="shared" si="228"/>
        <v>2.9258859365805092</v>
      </c>
      <c r="BL221" s="138">
        <f t="shared" si="228"/>
        <v>2.9672533507538446</v>
      </c>
      <c r="BM221" s="138">
        <f t="shared" si="228"/>
        <v>3.0085417593053032</v>
      </c>
      <c r="BN221" s="138">
        <f t="shared" si="228"/>
        <v>3.0497522170233489</v>
      </c>
      <c r="BO221" s="138">
        <f t="shared" si="228"/>
        <v>3.0908857557652825</v>
      </c>
      <c r="BP221" s="138">
        <f t="shared" si="228"/>
        <v>3.1319433851448935</v>
      </c>
      <c r="BQ221" s="138">
        <f t="shared" si="228"/>
        <v>3.1729260931939192</v>
      </c>
      <c r="BR221" s="138">
        <f t="shared" si="228"/>
        <v>3.2138348469985143</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0.12308744286494512</v>
      </c>
      <c r="S222" s="138">
        <f t="shared" si="227"/>
        <v>0.23713795528567072</v>
      </c>
      <c r="T222" s="138">
        <f t="shared" si="227"/>
        <v>0.30872655029920448</v>
      </c>
      <c r="U222" s="138">
        <f t="shared" si="227"/>
        <v>0.54422497119393853</v>
      </c>
      <c r="V222" s="138">
        <f t="shared" si="227"/>
        <v>0.67860778230546359</v>
      </c>
      <c r="W222" s="138">
        <f t="shared" si="227"/>
        <v>0.75682594838397133</v>
      </c>
      <c r="X222" s="138">
        <f t="shared" si="227"/>
        <v>0.86159177974361567</v>
      </c>
      <c r="Y222" s="138">
        <f t="shared" si="227"/>
        <v>0.96983707358697679</v>
      </c>
      <c r="Z222" s="138">
        <f t="shared" si="227"/>
        <v>1.0883070868330649</v>
      </c>
      <c r="AA222" s="138">
        <f t="shared" si="227"/>
        <v>1.2138068770496659</v>
      </c>
      <c r="AB222" s="138">
        <f t="shared" si="227"/>
        <v>1.3464756305003172</v>
      </c>
      <c r="AC222" s="138">
        <f t="shared" si="227"/>
        <v>1.4934217863586496</v>
      </c>
      <c r="AD222" s="138">
        <f t="shared" si="227"/>
        <v>1.6555635645803564</v>
      </c>
      <c r="AE222" s="138">
        <f t="shared" si="227"/>
        <v>1.8280562410399348</v>
      </c>
      <c r="AF222" s="138">
        <f t="shared" si="227"/>
        <v>2.0043217584929627</v>
      </c>
      <c r="AG222" s="138">
        <f t="shared" si="227"/>
        <v>2.185188401467693</v>
      </c>
      <c r="AH222" s="138">
        <f t="shared" si="227"/>
        <v>2.3797609968243592</v>
      </c>
      <c r="AI222" s="138">
        <f t="shared" si="227"/>
        <v>2.579282704631904</v>
      </c>
      <c r="AJ222" s="138">
        <f t="shared" si="227"/>
        <v>2.7839245459783903</v>
      </c>
      <c r="AK222" s="138">
        <f t="shared" si="227"/>
        <v>2.9943363849741997</v>
      </c>
      <c r="AL222" s="138">
        <f t="shared" si="227"/>
        <v>3.2083740186825502</v>
      </c>
      <c r="AM222" s="138">
        <f t="shared" si="227"/>
        <v>3.4217023529795845</v>
      </c>
      <c r="AN222" s="138">
        <f t="shared" si="227"/>
        <v>3.6327589815859502</v>
      </c>
      <c r="AO222" s="138">
        <f t="shared" si="227"/>
        <v>3.8490522230717823</v>
      </c>
      <c r="AP222" s="138">
        <f t="shared" si="227"/>
        <v>4.0624083243753075</v>
      </c>
      <c r="AQ222" s="138">
        <f t="shared" si="227"/>
        <v>4.2729858506310539</v>
      </c>
      <c r="AR222" s="138">
        <f t="shared" si="227"/>
        <v>4.4809297792184131</v>
      </c>
      <c r="AS222" s="138">
        <f t="shared" si="227"/>
        <v>4.6863730669915356</v>
      </c>
      <c r="AT222" s="138">
        <f t="shared" si="227"/>
        <v>4.9168415277317639</v>
      </c>
      <c r="AU222" s="138">
        <f t="shared" si="227"/>
        <v>5.1440401452809112</v>
      </c>
      <c r="AV222" s="138">
        <f t="shared" si="227"/>
        <v>5.3681480459173354</v>
      </c>
      <c r="AW222" s="138">
        <f t="shared" si="227"/>
        <v>5.5893287878644298</v>
      </c>
      <c r="AX222" s="138">
        <f t="shared" si="227"/>
        <v>5.8077321816371921</v>
      </c>
      <c r="AY222" s="138">
        <f t="shared" si="228"/>
        <v>6.0153900343819009</v>
      </c>
      <c r="AZ222" s="138">
        <f t="shared" si="228"/>
        <v>6.2208018192735999</v>
      </c>
      <c r="BA222" s="138">
        <f t="shared" si="228"/>
        <v>6.4240667015348869</v>
      </c>
      <c r="BB222" s="138">
        <f t="shared" si="228"/>
        <v>6.6252768542044222</v>
      </c>
      <c r="BC222" s="138">
        <f t="shared" si="228"/>
        <v>6.8245181255789191</v>
      </c>
      <c r="BD222" s="138">
        <f t="shared" si="228"/>
        <v>7.0218706271651463</v>
      </c>
      <c r="BE222" s="138">
        <f t="shared" si="228"/>
        <v>7.2174092533924128</v>
      </c>
      <c r="BF222" s="138">
        <f t="shared" si="228"/>
        <v>7.4112041425037383</v>
      </c>
      <c r="BG222" s="138">
        <f t="shared" si="228"/>
        <v>7.6033210865474707</v>
      </c>
      <c r="BH222" s="138">
        <f t="shared" si="228"/>
        <v>7.7938218971618403</v>
      </c>
      <c r="BI222" s="138">
        <f t="shared" si="228"/>
        <v>7.9095927418286651</v>
      </c>
      <c r="BJ222" s="138">
        <f t="shared" si="228"/>
        <v>8.0251345686356768</v>
      </c>
      <c r="BK222" s="138">
        <f t="shared" si="228"/>
        <v>8.1404505158947416</v>
      </c>
      <c r="BL222" s="138">
        <f t="shared" si="228"/>
        <v>8.2555436519047269</v>
      </c>
      <c r="BM222" s="138">
        <f t="shared" si="228"/>
        <v>8.3704169771055028</v>
      </c>
      <c r="BN222" s="138">
        <f t="shared" si="228"/>
        <v>8.4850734261478031</v>
      </c>
      <c r="BO222" s="138">
        <f t="shared" si="228"/>
        <v>8.5995158698828735</v>
      </c>
      <c r="BP222" s="138">
        <f t="shared" si="228"/>
        <v>8.713747117275684</v>
      </c>
      <c r="BQ222" s="138">
        <f t="shared" si="228"/>
        <v>8.8277699172452415</v>
      </c>
      <c r="BR222" s="138">
        <f t="shared" si="228"/>
        <v>8.9415869604353855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9.659057554929279E-2</v>
      </c>
      <c r="S225" s="138">
        <f t="shared" si="227"/>
        <v>0.1860895884461399</v>
      </c>
      <c r="T225" s="138">
        <f t="shared" si="227"/>
        <v>0.24226740345452824</v>
      </c>
      <c r="U225" s="138">
        <f t="shared" si="227"/>
        <v>0.42707039786014378</v>
      </c>
      <c r="V225" s="138">
        <f t="shared" si="227"/>
        <v>0.53252480301369165</v>
      </c>
      <c r="W225" s="138">
        <f t="shared" si="227"/>
        <v>0.59390505029222951</v>
      </c>
      <c r="X225" s="138">
        <f t="shared" si="227"/>
        <v>0.67611808285990971</v>
      </c>
      <c r="Y225" s="138">
        <f t="shared" si="227"/>
        <v>0.7610615587293742</v>
      </c>
      <c r="Z225" s="138">
        <f t="shared" si="227"/>
        <v>0.8540286924875079</v>
      </c>
      <c r="AA225" s="138">
        <f t="shared" si="227"/>
        <v>0.95251231263743408</v>
      </c>
      <c r="AB225" s="138">
        <f t="shared" si="227"/>
        <v>1.0566216430040265</v>
      </c>
      <c r="AC225" s="138">
        <f t="shared" si="227"/>
        <v>1.1719348986761426</v>
      </c>
      <c r="AD225" s="138">
        <f t="shared" si="227"/>
        <v>1.299172635641761</v>
      </c>
      <c r="AE225" s="138">
        <f t="shared" si="227"/>
        <v>1.4345330469840432</v>
      </c>
      <c r="AF225" s="138">
        <f t="shared" si="227"/>
        <v>1.5728541249429284</v>
      </c>
      <c r="AG225" s="138">
        <f t="shared" si="227"/>
        <v>1.7147858503567561</v>
      </c>
      <c r="AH225" s="138">
        <f t="shared" si="227"/>
        <v>1.8674730663243606</v>
      </c>
      <c r="AI225" s="138">
        <f t="shared" si="227"/>
        <v>2.0240440060005893</v>
      </c>
      <c r="AJ225" s="138">
        <f t="shared" si="227"/>
        <v>2.184632874995232</v>
      </c>
      <c r="AK225" s="138">
        <f t="shared" si="227"/>
        <v>2.3497496420507482</v>
      </c>
      <c r="AL225" s="138">
        <f t="shared" si="227"/>
        <v>2.5177116838959299</v>
      </c>
      <c r="AM225" s="138">
        <f t="shared" si="227"/>
        <v>2.6851171162545451</v>
      </c>
      <c r="AN225" s="138">
        <f t="shared" si="227"/>
        <v>2.8507398699334106</v>
      </c>
      <c r="AO225" s="138">
        <f t="shared" si="227"/>
        <v>3.0204719579211496</v>
      </c>
      <c r="AP225" s="138">
        <f t="shared" si="227"/>
        <v>3.1878991799203313</v>
      </c>
      <c r="AQ225" s="138">
        <f t="shared" si="227"/>
        <v>3.353145966963476</v>
      </c>
      <c r="AR225" s="138">
        <f t="shared" si="227"/>
        <v>3.5163260873456368</v>
      </c>
      <c r="AS225" s="138">
        <f t="shared" si="227"/>
        <v>3.6775438764788317</v>
      </c>
      <c r="AT225" s="138">
        <f t="shared" si="227"/>
        <v>3.8583997034479864</v>
      </c>
      <c r="AU225" s="138">
        <f t="shared" si="227"/>
        <v>4.036689581946435</v>
      </c>
      <c r="AV225" s="138">
        <f t="shared" si="227"/>
        <v>4.2125540779809114</v>
      </c>
      <c r="AW225" s="138">
        <f t="shared" si="227"/>
        <v>4.3861215408173155</v>
      </c>
      <c r="AX225" s="138">
        <f t="shared" si="227"/>
        <v>4.5575095314637437</v>
      </c>
      <c r="AY225" s="138">
        <f t="shared" si="228"/>
        <v>4.7204651591629041</v>
      </c>
      <c r="AZ225" s="138">
        <f t="shared" si="228"/>
        <v>4.8816582269973434</v>
      </c>
      <c r="BA225" s="138">
        <f t="shared" si="228"/>
        <v>5.041166553026339</v>
      </c>
      <c r="BB225" s="138">
        <f t="shared" si="228"/>
        <v>5.1990624683232065</v>
      </c>
      <c r="BC225" s="138">
        <f t="shared" si="228"/>
        <v>5.3554133407379618</v>
      </c>
      <c r="BD225" s="138">
        <f t="shared" si="228"/>
        <v>5.5102820362816836</v>
      </c>
      <c r="BE225" s="138">
        <f t="shared" si="228"/>
        <v>5.6637273269611974</v>
      </c>
      <c r="BF225" s="138">
        <f t="shared" si="228"/>
        <v>5.8158042524548339</v>
      </c>
      <c r="BG225" s="138">
        <f t="shared" si="228"/>
        <v>5.9665644418456907</v>
      </c>
      <c r="BH225" s="138">
        <f t="shared" si="228"/>
        <v>6.1160564006642542</v>
      </c>
      <c r="BI225" s="138">
        <f t="shared" si="228"/>
        <v>6.2069054122118086</v>
      </c>
      <c r="BJ225" s="138">
        <f t="shared" si="228"/>
        <v>6.2975747062644221</v>
      </c>
      <c r="BK225" s="138">
        <f t="shared" si="228"/>
        <v>6.3880667455538127</v>
      </c>
      <c r="BL225" s="138">
        <f t="shared" si="228"/>
        <v>6.4783839378702952</v>
      </c>
      <c r="BM225" s="138">
        <f t="shared" si="228"/>
        <v>6.5685286377531149</v>
      </c>
      <c r="BN225" s="138">
        <f t="shared" si="228"/>
        <v>6.6585031481147077</v>
      </c>
      <c r="BO225" s="138">
        <f t="shared" si="228"/>
        <v>6.7483097218020553</v>
      </c>
      <c r="BP225" s="138">
        <f t="shared" si="228"/>
        <v>6.8379505630980404</v>
      </c>
      <c r="BQ225" s="138">
        <f t="shared" si="228"/>
        <v>6.927427829165592</v>
      </c>
      <c r="BR225" s="138">
        <f t="shared" si="228"/>
        <v>7.0167436314372953</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0.27721728301412524</v>
      </c>
      <c r="S228" s="138">
        <f t="shared" si="231"/>
        <v>0.53408161006276722</v>
      </c>
      <c r="T228" s="138">
        <f t="shared" si="231"/>
        <v>0.69531329497335159</v>
      </c>
      <c r="U228" s="138">
        <f t="shared" si="231"/>
        <v>1.2257023490882113</v>
      </c>
      <c r="V228" s="138">
        <f t="shared" si="231"/>
        <v>1.5283590369927007</v>
      </c>
      <c r="W228" s="138">
        <f t="shared" si="231"/>
        <v>1.7045218280779229</v>
      </c>
      <c r="X228" s="138">
        <f t="shared" si="231"/>
        <v>1.9404752157366729</v>
      </c>
      <c r="Y228" s="138">
        <f t="shared" si="231"/>
        <v>2.184265041570062</v>
      </c>
      <c r="Z228" s="138">
        <f t="shared" si="231"/>
        <v>2.4510829591927639</v>
      </c>
      <c r="AA228" s="138">
        <f t="shared" si="231"/>
        <v>2.7337333258988314</v>
      </c>
      <c r="AB228" s="138">
        <f t="shared" si="231"/>
        <v>3.0325296167017393</v>
      </c>
      <c r="AC228" s="138">
        <f t="shared" si="231"/>
        <v>3.363481443535234</v>
      </c>
      <c r="AD228" s="138">
        <f t="shared" si="231"/>
        <v>3.728656819475241</v>
      </c>
      <c r="AE228" s="138">
        <f t="shared" si="231"/>
        <v>4.1171444669148425</v>
      </c>
      <c r="AF228" s="138">
        <f t="shared" si="231"/>
        <v>4.5141292989989896</v>
      </c>
      <c r="AG228" s="138">
        <f t="shared" si="231"/>
        <v>4.9214767764208318</v>
      </c>
      <c r="AH228" s="138">
        <f t="shared" si="231"/>
        <v>5.3596927713128943</v>
      </c>
      <c r="AI228" s="138">
        <f t="shared" si="231"/>
        <v>5.8090551469813398</v>
      </c>
      <c r="AJ228" s="138">
        <f t="shared" si="231"/>
        <v>6.269949076765279</v>
      </c>
      <c r="AK228" s="138">
        <f t="shared" si="229"/>
        <v>6.7438381832635335</v>
      </c>
      <c r="AL228" s="138">
        <f t="shared" si="229"/>
        <v>7.2258932970780707</v>
      </c>
      <c r="AM228" s="138">
        <f t="shared" si="229"/>
        <v>7.706350928232542</v>
      </c>
      <c r="AN228" s="138">
        <f t="shared" si="229"/>
        <v>8.1816922285516593</v>
      </c>
      <c r="AO228" s="138">
        <f t="shared" si="229"/>
        <v>8.668827417514926</v>
      </c>
      <c r="AP228" s="138">
        <f t="shared" si="229"/>
        <v>9.1493475854637101</v>
      </c>
      <c r="AQ228" s="138">
        <f t="shared" si="229"/>
        <v>9.6236098524644564</v>
      </c>
      <c r="AR228" s="138">
        <f t="shared" si="229"/>
        <v>10.091940736269731</v>
      </c>
      <c r="AS228" s="138">
        <f t="shared" si="229"/>
        <v>10.554639682030135</v>
      </c>
      <c r="AT228" s="138">
        <f t="shared" si="229"/>
        <v>11.073700270338524</v>
      </c>
      <c r="AU228" s="138">
        <f t="shared" si="231"/>
        <v>11.585396524607511</v>
      </c>
      <c r="AV228" s="138">
        <f t="shared" si="231"/>
        <v>12.090131872668934</v>
      </c>
      <c r="AW228" s="138">
        <f t="shared" si="231"/>
        <v>12.588274680013619</v>
      </c>
      <c r="AX228" s="138">
        <f t="shared" si="231"/>
        <v>13.080162349572088</v>
      </c>
      <c r="AY228" s="138">
        <f t="shared" ref="AY228:BR228" si="233">AY194+AY205+AY216</f>
        <v>13.547848933959083</v>
      </c>
      <c r="AZ228" s="138">
        <f t="shared" si="233"/>
        <v>14.010476928995415</v>
      </c>
      <c r="BA228" s="138">
        <f t="shared" si="233"/>
        <v>14.468269674389333</v>
      </c>
      <c r="BB228" s="138">
        <f t="shared" si="233"/>
        <v>14.921434762066944</v>
      </c>
      <c r="BC228" s="138">
        <f t="shared" si="233"/>
        <v>15.370165539383695</v>
      </c>
      <c r="BD228" s="138">
        <f t="shared" si="233"/>
        <v>15.81464243330864</v>
      </c>
      <c r="BE228" s="138">
        <f t="shared" si="233"/>
        <v>16.255034120919813</v>
      </c>
      <c r="BF228" s="138">
        <f t="shared" si="233"/>
        <v>16.691498567422386</v>
      </c>
      <c r="BG228" s="138">
        <f t="shared" si="233"/>
        <v>17.124183949530916</v>
      </c>
      <c r="BH228" s="138">
        <f t="shared" si="233"/>
        <v>17.553229479288557</v>
      </c>
      <c r="BI228" s="138">
        <f t="shared" si="233"/>
        <v>17.813968335046582</v>
      </c>
      <c r="BJ228" s="138">
        <f t="shared" si="233"/>
        <v>18.074191397256698</v>
      </c>
      <c r="BK228" s="138">
        <f t="shared" si="233"/>
        <v>18.333905734018359</v>
      </c>
      <c r="BL228" s="138">
        <f t="shared" si="233"/>
        <v>18.5931182557479</v>
      </c>
      <c r="BM228" s="138">
        <f t="shared" si="233"/>
        <v>18.851835720029769</v>
      </c>
      <c r="BN228" s="138">
        <f t="shared" si="233"/>
        <v>19.110064736278233</v>
      </c>
      <c r="BO228" s="138">
        <f t="shared" si="233"/>
        <v>19.367811770218509</v>
      </c>
      <c r="BP228" s="138">
        <f t="shared" si="233"/>
        <v>19.625083148195671</v>
      </c>
      <c r="BQ228" s="138">
        <f t="shared" si="233"/>
        <v>19.88188506131938</v>
      </c>
      <c r="BR228" s="138">
        <f t="shared" si="233"/>
        <v>20.138223569452116</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6.9569582927509241</v>
      </c>
      <c r="N234" s="77">
        <f t="shared" si="235"/>
        <v>6.0628051975207526</v>
      </c>
      <c r="O234" s="77">
        <f t="shared" si="235"/>
        <v>5.1383948129081354</v>
      </c>
      <c r="P234" s="77">
        <f t="shared" si="235"/>
        <v>4.1920231416170504</v>
      </c>
      <c r="Q234" s="77">
        <f t="shared" si="235"/>
        <v>3.2163463029575503</v>
      </c>
      <c r="R234" s="77">
        <f t="shared" si="235"/>
        <v>3.1952430330138797</v>
      </c>
      <c r="S234" s="77">
        <f t="shared" si="235"/>
        <v>3.1733277371373392</v>
      </c>
      <c r="T234" s="77">
        <f t="shared" si="235"/>
        <v>3.1475969667136785</v>
      </c>
      <c r="U234" s="77">
        <f t="shared" si="235"/>
        <v>3.1365945412838472</v>
      </c>
      <c r="V234" s="77">
        <f t="shared" si="235"/>
        <v>3.1165062323376245</v>
      </c>
      <c r="W234" s="77">
        <f t="shared" si="235"/>
        <v>3.0913711712271867</v>
      </c>
      <c r="X234" s="77">
        <f t="shared" si="235"/>
        <v>3.0686215874420961</v>
      </c>
      <c r="Y234" s="77">
        <f t="shared" si="235"/>
        <v>3.0461846555897236</v>
      </c>
      <c r="Z234" s="77">
        <f t="shared" si="235"/>
        <v>3.0246664800963359</v>
      </c>
      <c r="AA234" s="77">
        <f t="shared" si="235"/>
        <v>3.0037799749734995</v>
      </c>
      <c r="AB234" s="77">
        <f t="shared" si="235"/>
        <v>2.9835376469961856</v>
      </c>
      <c r="AC234" s="77">
        <f t="shared" si="235"/>
        <v>2.9645782348364285</v>
      </c>
      <c r="AD234" s="77">
        <f t="shared" si="235"/>
        <v>2.9469842464232991</v>
      </c>
      <c r="AE234" s="77">
        <f t="shared" si="235"/>
        <v>2.93047691364611</v>
      </c>
      <c r="AF234" s="77">
        <f t="shared" si="235"/>
        <v>2.9143120191174732</v>
      </c>
      <c r="AG234" s="77">
        <f t="shared" si="235"/>
        <v>2.8985647412781588</v>
      </c>
      <c r="AH234" s="77">
        <f t="shared" si="235"/>
        <v>2.8840614708954435</v>
      </c>
      <c r="AI234" s="77">
        <f t="shared" si="235"/>
        <v>2.8700074018977104</v>
      </c>
      <c r="AJ234" s="77">
        <f t="shared" si="235"/>
        <v>2.8564180568479172</v>
      </c>
      <c r="AK234" s="77">
        <f t="shared" si="235"/>
        <v>2.8433524200308913</v>
      </c>
      <c r="AL234" s="77">
        <f t="shared" si="235"/>
        <v>2.8306158749495434</v>
      </c>
      <c r="AM234" s="77">
        <f t="shared" si="235"/>
        <v>2.8178149509960062</v>
      </c>
      <c r="AN234" s="77">
        <f t="shared" si="235"/>
        <v>2.8048078378817562</v>
      </c>
      <c r="AO234" s="77">
        <f t="shared" si="235"/>
        <v>2.7926766666863481</v>
      </c>
      <c r="AP234" s="77">
        <f t="shared" si="235"/>
        <v>2.7802734682704608</v>
      </c>
      <c r="AQ234" s="77">
        <f t="shared" si="235"/>
        <v>2.7676129283590285</v>
      </c>
      <c r="AR234" s="77">
        <f t="shared" si="235"/>
        <v>2.7547084742286199</v>
      </c>
      <c r="AS234" s="77">
        <f t="shared" si="235"/>
        <v>2.7415724198585587</v>
      </c>
      <c r="AT234" s="77">
        <f t="shared" si="235"/>
        <v>2.7307541058147047</v>
      </c>
      <c r="AU234" s="77">
        <f t="shared" si="235"/>
        <v>2.719632950810098</v>
      </c>
      <c r="AV234" s="77">
        <f t="shared" si="235"/>
        <v>2.7082255448678891</v>
      </c>
      <c r="AW234" s="77">
        <f t="shared" si="235"/>
        <v>2.696547036154707</v>
      </c>
      <c r="AX234" s="77">
        <f t="shared" si="235"/>
        <v>2.6846112995745273</v>
      </c>
      <c r="AY234" s="77">
        <f t="shared" si="236"/>
        <v>2.6716803501420587</v>
      </c>
      <c r="AZ234" s="77">
        <f t="shared" si="236"/>
        <v>2.6585413780899199</v>
      </c>
      <c r="BA234" s="77">
        <f t="shared" si="236"/>
        <v>2.645203567739661</v>
      </c>
      <c r="BB234" s="77">
        <f t="shared" si="236"/>
        <v>2.6316754558222355</v>
      </c>
      <c r="BC234" s="77">
        <f t="shared" si="236"/>
        <v>2.6179649932940459</v>
      </c>
      <c r="BD234" s="77">
        <f t="shared" si="236"/>
        <v>2.6040795997909165</v>
      </c>
      <c r="BE234" s="77">
        <f t="shared" si="236"/>
        <v>2.5900262117619661</v>
      </c>
      <c r="BF234" s="77">
        <f t="shared" si="236"/>
        <v>2.5758113251556742</v>
      </c>
      <c r="BG234" s="77">
        <f t="shared" si="236"/>
        <v>2.5614410333918061</v>
      </c>
      <c r="BH234" s="77">
        <f t="shared" si="236"/>
        <v>2.5469210612390478</v>
      </c>
      <c r="BI234" s="77">
        <f t="shared" si="236"/>
        <v>2.5254798719630225</v>
      </c>
      <c r="BJ234" s="77">
        <f t="shared" si="236"/>
        <v>2.504017471887384</v>
      </c>
      <c r="BK234" s="77">
        <f t="shared" si="236"/>
        <v>2.4825341516711399</v>
      </c>
      <c r="BL234" s="77">
        <f t="shared" si="236"/>
        <v>2.4610301954889504</v>
      </c>
      <c r="BM234" s="77">
        <f t="shared" si="236"/>
        <v>2.4395058812306223</v>
      </c>
      <c r="BN234" s="77">
        <f t="shared" si="236"/>
        <v>2.4179614806928131</v>
      </c>
      <c r="BO234" s="77">
        <f t="shared" si="236"/>
        <v>2.3963972597633032</v>
      </c>
      <c r="BP234" s="77">
        <f t="shared" si="236"/>
        <v>2.3748134785981909</v>
      </c>
      <c r="BQ234" s="77">
        <f t="shared" si="236"/>
        <v>2.3532103917923397</v>
      </c>
      <c r="BR234" s="77">
        <f t="shared" si="236"/>
        <v>2.3315882485433743</v>
      </c>
    </row>
    <row r="235" spans="1:70">
      <c r="A235" t="s">
        <v>16</v>
      </c>
      <c r="B235" s="70" t="str">
        <f t="shared" si="234"/>
        <v>CEK</v>
      </c>
      <c r="C235" s="70" t="str">
        <f t="shared" si="234"/>
        <v>Commercial - Cooking</v>
      </c>
      <c r="E235" s="89"/>
      <c r="F235" s="89"/>
      <c r="I235" s="132"/>
      <c r="L235" s="77">
        <f t="shared" si="235"/>
        <v>9.8944997565297612</v>
      </c>
      <c r="M235" s="77">
        <f t="shared" si="235"/>
        <v>9.7093058544330706</v>
      </c>
      <c r="N235" s="77">
        <f t="shared" si="235"/>
        <v>9.5472996446607326</v>
      </c>
      <c r="O235" s="77">
        <f t="shared" si="235"/>
        <v>9.3654141937030779</v>
      </c>
      <c r="P235" s="77">
        <f t="shared" si="235"/>
        <v>9.1737538310427791</v>
      </c>
      <c r="Q235" s="77">
        <f t="shared" si="235"/>
        <v>8.9485743766917007</v>
      </c>
      <c r="R235" s="77">
        <f t="shared" si="235"/>
        <v>8.8898604936410202</v>
      </c>
      <c r="S235" s="77">
        <f t="shared" si="235"/>
        <v>8.8288873779792834</v>
      </c>
      <c r="T235" s="77">
        <f t="shared" si="235"/>
        <v>8.7572987829657496</v>
      </c>
      <c r="U235" s="77">
        <f t="shared" si="235"/>
        <v>8.7266876444225154</v>
      </c>
      <c r="V235" s="77">
        <f t="shared" si="235"/>
        <v>8.6707976034334795</v>
      </c>
      <c r="W235" s="77">
        <f t="shared" si="235"/>
        <v>8.6008664011861917</v>
      </c>
      <c r="X235" s="77">
        <f t="shared" si="235"/>
        <v>8.5375721152591844</v>
      </c>
      <c r="Y235" s="77">
        <f t="shared" si="235"/>
        <v>8.4751476949531064</v>
      </c>
      <c r="Z235" s="77">
        <f t="shared" si="235"/>
        <v>8.4152794544977123</v>
      </c>
      <c r="AA235" s="77">
        <f t="shared" si="235"/>
        <v>8.3571686582849445</v>
      </c>
      <c r="AB235" s="77">
        <f t="shared" si="235"/>
        <v>8.3008501028806911</v>
      </c>
      <c r="AC235" s="77">
        <f t="shared" si="235"/>
        <v>8.2481008980783574</v>
      </c>
      <c r="AD235" s="77">
        <f t="shared" si="235"/>
        <v>8.1991505988668667</v>
      </c>
      <c r="AE235" s="77">
        <f t="shared" si="235"/>
        <v>8.1532236117816623</v>
      </c>
      <c r="AF235" s="77">
        <f t="shared" si="235"/>
        <v>8.1082493623210645</v>
      </c>
      <c r="AG235" s="77">
        <f t="shared" si="235"/>
        <v>8.0644370132447367</v>
      </c>
      <c r="AH235" s="77">
        <f t="shared" si="235"/>
        <v>8.0240857632547549</v>
      </c>
      <c r="AI235" s="77">
        <f t="shared" si="235"/>
        <v>7.9849842891362091</v>
      </c>
      <c r="AJ235" s="77">
        <f t="shared" si="235"/>
        <v>7.9471757780325447</v>
      </c>
      <c r="AK235" s="77">
        <f t="shared" si="235"/>
        <v>7.9108243370423477</v>
      </c>
      <c r="AL235" s="77">
        <f t="shared" si="235"/>
        <v>7.8753885007775395</v>
      </c>
      <c r="AM235" s="77">
        <f t="shared" si="235"/>
        <v>7.8397735484997728</v>
      </c>
      <c r="AN235" s="77">
        <f t="shared" si="235"/>
        <v>7.8035849331688052</v>
      </c>
      <c r="AO235" s="77">
        <f t="shared" si="235"/>
        <v>7.7698333786118026</v>
      </c>
      <c r="AP235" s="77">
        <f t="shared" si="235"/>
        <v>7.7353249852116974</v>
      </c>
      <c r="AQ235" s="77">
        <f t="shared" si="235"/>
        <v>7.7001006118466933</v>
      </c>
      <c r="AR235" s="77">
        <f t="shared" si="235"/>
        <v>7.6641976161181615</v>
      </c>
      <c r="AS235" s="77">
        <f t="shared" si="235"/>
        <v>7.6276502581925971</v>
      </c>
      <c r="AT235" s="77">
        <f t="shared" si="235"/>
        <v>7.5975513575354068</v>
      </c>
      <c r="AU235" s="77">
        <f t="shared" si="235"/>
        <v>7.5666098875133727</v>
      </c>
      <c r="AV235" s="77">
        <f t="shared" si="235"/>
        <v>7.5348720051761688</v>
      </c>
      <c r="AW235" s="77">
        <f t="shared" si="235"/>
        <v>7.5023798560152848</v>
      </c>
      <c r="AX235" s="77">
        <f t="shared" si="235"/>
        <v>7.4691720430288155</v>
      </c>
      <c r="AY235" s="77">
        <f t="shared" si="236"/>
        <v>7.4331953316121115</v>
      </c>
      <c r="AZ235" s="77">
        <f t="shared" si="236"/>
        <v>7.3966398560609479</v>
      </c>
      <c r="BA235" s="77">
        <f t="shared" si="236"/>
        <v>7.3595311691537741</v>
      </c>
      <c r="BB235" s="77">
        <f t="shared" si="236"/>
        <v>7.321893021931265</v>
      </c>
      <c r="BC235" s="77">
        <f t="shared" si="236"/>
        <v>7.2837475356819965</v>
      </c>
      <c r="BD235" s="77">
        <f t="shared" si="236"/>
        <v>7.2451153534452368</v>
      </c>
      <c r="BE235" s="77">
        <f t="shared" si="236"/>
        <v>7.2060157739298312</v>
      </c>
      <c r="BF235" s="77">
        <f t="shared" si="236"/>
        <v>7.1664668702761176</v>
      </c>
      <c r="BG235" s="77">
        <f t="shared" si="236"/>
        <v>7.1264855957020821</v>
      </c>
      <c r="BH235" s="77">
        <f t="shared" si="236"/>
        <v>7.0860878777582847</v>
      </c>
      <c r="BI235" s="77">
        <f t="shared" si="236"/>
        <v>7.0264338296898909</v>
      </c>
      <c r="BJ235" s="77">
        <f t="shared" si="236"/>
        <v>6.9667207685675345</v>
      </c>
      <c r="BK235" s="77">
        <f t="shared" si="236"/>
        <v>6.9069495030677448</v>
      </c>
      <c r="BL235" s="77">
        <f t="shared" si="236"/>
        <v>6.8471208238261791</v>
      </c>
      <c r="BM235" s="77">
        <f t="shared" si="236"/>
        <v>6.7872355039926724</v>
      </c>
      <c r="BN235" s="77">
        <f t="shared" si="236"/>
        <v>6.727294299764587</v>
      </c>
      <c r="BO235" s="77">
        <f t="shared" si="236"/>
        <v>6.6672979508995134</v>
      </c>
      <c r="BP235" s="77">
        <f t="shared" si="236"/>
        <v>6.6072471812082529</v>
      </c>
      <c r="BQ235" s="77">
        <f t="shared" si="236"/>
        <v>6.5471426990290382</v>
      </c>
      <c r="BR235" s="77">
        <f t="shared" si="236"/>
        <v>6.4869851976838238</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9.1678442614977111</v>
      </c>
      <c r="N238" s="77">
        <f t="shared" si="235"/>
        <v>8.6673404802106742</v>
      </c>
      <c r="O238" s="77">
        <f t="shared" si="235"/>
        <v>8.1409135851774916</v>
      </c>
      <c r="P238" s="77">
        <f t="shared" si="235"/>
        <v>7.5985760862331366</v>
      </c>
      <c r="Q238" s="77">
        <f t="shared" si="235"/>
        <v>7.0222268760485296</v>
      </c>
      <c r="R238" s="77">
        <f t="shared" si="235"/>
        <v>6.9761522511753675</v>
      </c>
      <c r="S238" s="77">
        <f t="shared" si="235"/>
        <v>6.9283047356390943</v>
      </c>
      <c r="T238" s="77">
        <f t="shared" si="235"/>
        <v>6.8721269206307056</v>
      </c>
      <c r="U238" s="77">
        <f t="shared" si="235"/>
        <v>6.8481054004716242</v>
      </c>
      <c r="V238" s="77">
        <f t="shared" si="235"/>
        <v>6.8042467329995251</v>
      </c>
      <c r="W238" s="77">
        <f t="shared" si="235"/>
        <v>6.7493695260586755</v>
      </c>
      <c r="X238" s="77">
        <f t="shared" si="235"/>
        <v>6.6997005154401092</v>
      </c>
      <c r="Y238" s="77">
        <f t="shared" si="235"/>
        <v>6.6507141156469887</v>
      </c>
      <c r="Z238" s="77">
        <f t="shared" si="235"/>
        <v>6.6037336303260386</v>
      </c>
      <c r="AA238" s="77">
        <f t="shared" si="235"/>
        <v>6.5581322666030326</v>
      </c>
      <c r="AB238" s="77">
        <f t="shared" si="235"/>
        <v>6.5139373304341976</v>
      </c>
      <c r="AC238" s="77">
        <f t="shared" si="235"/>
        <v>6.4725433755917408</v>
      </c>
      <c r="AD238" s="77">
        <f t="shared" si="235"/>
        <v>6.4341305410726601</v>
      </c>
      <c r="AE238" s="77">
        <f t="shared" si="235"/>
        <v>6.3980901943683071</v>
      </c>
      <c r="AF238" s="77">
        <f t="shared" si="235"/>
        <v>6.362797490748954</v>
      </c>
      <c r="AG238" s="77">
        <f t="shared" si="235"/>
        <v>6.3284165667899401</v>
      </c>
      <c r="AH238" s="77">
        <f t="shared" si="235"/>
        <v>6.2967516757990527</v>
      </c>
      <c r="AI238" s="77">
        <f t="shared" si="235"/>
        <v>6.2660675231184229</v>
      </c>
      <c r="AJ238" s="77">
        <f t="shared" si="235"/>
        <v>6.2363979990535539</v>
      </c>
      <c r="AK238" s="77">
        <f t="shared" si="235"/>
        <v>6.2078718835899158</v>
      </c>
      <c r="AL238" s="77">
        <f t="shared" si="235"/>
        <v>6.1800642718610428</v>
      </c>
      <c r="AM238" s="77">
        <f t="shared" si="235"/>
        <v>6.1521161021810151</v>
      </c>
      <c r="AN238" s="77">
        <f t="shared" si="235"/>
        <v>6.1237177611172129</v>
      </c>
      <c r="AO238" s="77">
        <f t="shared" si="235"/>
        <v>6.0972318580513623</v>
      </c>
      <c r="AP238" s="77">
        <f t="shared" si="235"/>
        <v>6.07015203981633</v>
      </c>
      <c r="AQ238" s="77">
        <f t="shared" si="235"/>
        <v>6.0425103696548836</v>
      </c>
      <c r="AR238" s="77">
        <f t="shared" si="235"/>
        <v>6.0143361632480774</v>
      </c>
      <c r="AS238" s="77">
        <f t="shared" si="235"/>
        <v>5.985656305622717</v>
      </c>
      <c r="AT238" s="77">
        <f t="shared" si="235"/>
        <v>5.9620367545928952</v>
      </c>
      <c r="AU238" s="77">
        <f t="shared" si="235"/>
        <v>5.9377560129655897</v>
      </c>
      <c r="AV238" s="77">
        <f t="shared" si="235"/>
        <v>5.9128503016248324</v>
      </c>
      <c r="AW238" s="77">
        <f t="shared" si="235"/>
        <v>5.8873526934591744</v>
      </c>
      <c r="AX238" s="77">
        <f t="shared" si="235"/>
        <v>5.8612934814515301</v>
      </c>
      <c r="AY238" s="77">
        <f t="shared" si="236"/>
        <v>5.8330614280330257</v>
      </c>
      <c r="AZ238" s="77">
        <f t="shared" si="236"/>
        <v>5.8043752002523483</v>
      </c>
      <c r="BA238" s="77">
        <f t="shared" si="236"/>
        <v>5.7752548501758962</v>
      </c>
      <c r="BB238" s="77">
        <f t="shared" si="236"/>
        <v>5.7457190159899501</v>
      </c>
      <c r="BC238" s="77">
        <f t="shared" si="236"/>
        <v>5.7157850569632185</v>
      </c>
      <c r="BD238" s="77">
        <f t="shared" si="236"/>
        <v>5.6854691723358304</v>
      </c>
      <c r="BE238" s="77">
        <f t="shared" si="236"/>
        <v>5.6547865064096872</v>
      </c>
      <c r="BF238" s="77">
        <f t="shared" si="236"/>
        <v>5.6237512417446549</v>
      </c>
      <c r="BG238" s="77">
        <f t="shared" si="236"/>
        <v>5.5923766820624152</v>
      </c>
      <c r="BH238" s="77">
        <f t="shared" si="236"/>
        <v>5.5606753262112685</v>
      </c>
      <c r="BI238" s="77">
        <f t="shared" si="236"/>
        <v>5.5138629243719226</v>
      </c>
      <c r="BJ238" s="77">
        <f t="shared" si="236"/>
        <v>5.4670042131389085</v>
      </c>
      <c r="BK238" s="77">
        <f t="shared" si="236"/>
        <v>5.4200998271060543</v>
      </c>
      <c r="BL238" s="77">
        <f t="shared" si="236"/>
        <v>5.3731503867099484</v>
      </c>
      <c r="BM238" s="77">
        <f t="shared" si="236"/>
        <v>5.3261564986655063</v>
      </c>
      <c r="BN238" s="77">
        <f t="shared" si="236"/>
        <v>5.2791187563845074</v>
      </c>
      <c r="BO238" s="77">
        <f t="shared" si="236"/>
        <v>5.2320377403779261</v>
      </c>
      <c r="BP238" s="77">
        <f t="shared" si="236"/>
        <v>5.1849140186427913</v>
      </c>
      <c r="BQ238" s="77">
        <f t="shared" si="236"/>
        <v>5.1377481470343245</v>
      </c>
      <c r="BR238" s="77">
        <f t="shared" si="236"/>
        <v>5.0905406696239996</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19.022617087360871</v>
      </c>
      <c r="N241" s="77">
        <f t="shared" si="237"/>
        <v>19.343582968996284</v>
      </c>
      <c r="O241" s="77">
        <f t="shared" si="237"/>
        <v>19.638739314133556</v>
      </c>
      <c r="P241" s="77">
        <f t="shared" si="237"/>
        <v>19.927016277984702</v>
      </c>
      <c r="Q241" s="77">
        <f t="shared" si="237"/>
        <v>20.153960613823003</v>
      </c>
      <c r="R241" s="77">
        <f t="shared" si="237"/>
        <v>20.021725328438301</v>
      </c>
      <c r="S241" s="77">
        <f t="shared" si="237"/>
        <v>19.884401804062229</v>
      </c>
      <c r="T241" s="77">
        <f t="shared" si="237"/>
        <v>19.723170119151646</v>
      </c>
      <c r="U241" s="77">
        <f t="shared" si="237"/>
        <v>19.654227776542129</v>
      </c>
      <c r="V241" s="77">
        <f t="shared" si="237"/>
        <v>19.528352342380025</v>
      </c>
      <c r="W241" s="77">
        <f t="shared" si="237"/>
        <v>19.3708534340131</v>
      </c>
      <c r="X241" s="77">
        <f t="shared" si="237"/>
        <v>19.228302174789555</v>
      </c>
      <c r="Y241" s="77">
        <f t="shared" si="237"/>
        <v>19.087710025109672</v>
      </c>
      <c r="Z241" s="77">
        <f t="shared" si="237"/>
        <v>18.952874898377118</v>
      </c>
      <c r="AA241" s="77">
        <f t="shared" si="237"/>
        <v>18.821997883915401</v>
      </c>
      <c r="AB241" s="77">
        <f t="shared" si="237"/>
        <v>18.695157350477903</v>
      </c>
      <c r="AC241" s="77">
        <f t="shared" si="237"/>
        <v>18.576355701048044</v>
      </c>
      <c r="AD241" s="77">
        <f t="shared" si="237"/>
        <v>18.466109938894817</v>
      </c>
      <c r="AE241" s="77">
        <f t="shared" si="237"/>
        <v>18.362673274029216</v>
      </c>
      <c r="AF241" s="77">
        <f t="shared" si="237"/>
        <v>18.261382362861724</v>
      </c>
      <c r="AG241" s="77">
        <f t="shared" si="237"/>
        <v>18.162708281324974</v>
      </c>
      <c r="AH241" s="77">
        <f t="shared" si="237"/>
        <v>18.071829279957463</v>
      </c>
      <c r="AI241" s="77">
        <f t="shared" si="237"/>
        <v>17.98376502121026</v>
      </c>
      <c r="AJ241" s="77">
        <f t="shared" si="237"/>
        <v>17.898612771078071</v>
      </c>
      <c r="AK241" s="77">
        <f t="shared" si="237"/>
        <v>17.816742131227279</v>
      </c>
      <c r="AL241" s="77">
        <f t="shared" si="237"/>
        <v>17.736933614436154</v>
      </c>
      <c r="AM241" s="77">
        <f t="shared" si="237"/>
        <v>17.656721692932891</v>
      </c>
      <c r="AN241" s="77">
        <f t="shared" si="237"/>
        <v>17.575217768693427</v>
      </c>
      <c r="AO241" s="77">
        <f t="shared" si="237"/>
        <v>17.499202587664264</v>
      </c>
      <c r="AP241" s="77">
        <f t="shared" si="237"/>
        <v>17.421482855765568</v>
      </c>
      <c r="AQ241" s="77">
        <f t="shared" si="237"/>
        <v>17.342150595277914</v>
      </c>
      <c r="AR241" s="77">
        <f t="shared" si="237"/>
        <v>17.261289942913457</v>
      </c>
      <c r="AS241" s="77">
        <f t="shared" si="237"/>
        <v>17.178978059347997</v>
      </c>
      <c r="AT241" s="77">
        <f t="shared" si="237"/>
        <v>17.111189377840876</v>
      </c>
      <c r="AU241" s="77">
        <f t="shared" si="237"/>
        <v>17.041503063361318</v>
      </c>
      <c r="AV241" s="77">
        <f t="shared" si="237"/>
        <v>16.970023070720675</v>
      </c>
      <c r="AW241" s="77">
        <f t="shared" si="237"/>
        <v>16.896844319907295</v>
      </c>
      <c r="AX241" s="77">
        <f t="shared" si="237"/>
        <v>16.822053752513256</v>
      </c>
      <c r="AY241" s="77">
        <f t="shared" ref="AY241:BR241" si="241">AY170+AY182+AY159</f>
        <v>16.741027077829109</v>
      </c>
      <c r="AZ241" s="77">
        <f t="shared" si="241"/>
        <v>16.658696911764146</v>
      </c>
      <c r="BA241" s="77">
        <f t="shared" si="241"/>
        <v>16.575120804232881</v>
      </c>
      <c r="BB241" s="77">
        <f t="shared" si="241"/>
        <v>16.490352247279773</v>
      </c>
      <c r="BC241" s="77">
        <f t="shared" si="241"/>
        <v>16.404441062424976</v>
      </c>
      <c r="BD241" s="77">
        <f t="shared" si="241"/>
        <v>16.31743374187862</v>
      </c>
      <c r="BE241" s="77">
        <f t="shared" si="241"/>
        <v>16.229373750152668</v>
      </c>
      <c r="BF241" s="77">
        <f t="shared" si="241"/>
        <v>16.140301791536231</v>
      </c>
      <c r="BG241" s="77">
        <f t="shared" si="241"/>
        <v>16.050256048031613</v>
      </c>
      <c r="BH241" s="77">
        <f t="shared" si="241"/>
        <v>15.959272391635096</v>
      </c>
      <c r="BI241" s="77">
        <f t="shared" si="241"/>
        <v>15.824919668551399</v>
      </c>
      <c r="BJ241" s="77">
        <f t="shared" si="241"/>
        <v>15.690434036390212</v>
      </c>
      <c r="BK241" s="77">
        <f t="shared" si="241"/>
        <v>15.555817316451133</v>
      </c>
      <c r="BL241" s="77">
        <f t="shared" si="241"/>
        <v>15.42107128940215</v>
      </c>
      <c r="BM241" s="77">
        <f t="shared" si="241"/>
        <v>15.286197696529705</v>
      </c>
      <c r="BN241" s="77">
        <f t="shared" si="241"/>
        <v>15.151198240939934</v>
      </c>
      <c r="BO241" s="77">
        <f t="shared" si="241"/>
        <v>15.016074588713343</v>
      </c>
      <c r="BP241" s="77">
        <f t="shared" si="241"/>
        <v>14.880828370015109</v>
      </c>
      <c r="BQ241" s="77">
        <f t="shared" si="241"/>
        <v>14.74546118016314</v>
      </c>
      <c r="BR241" s="77">
        <f t="shared" si="241"/>
        <v>14.60997458065569</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344.66787747241023</v>
      </c>
      <c r="N245" s="143">
        <f t="shared" si="242"/>
        <v>339.34721291988967</v>
      </c>
      <c r="O245" s="143">
        <f t="shared" si="242"/>
        <v>333.32971774805657</v>
      </c>
      <c r="P245" s="143">
        <f t="shared" si="242"/>
        <v>326.9734985968293</v>
      </c>
      <c r="Q245" s="143">
        <f t="shared" si="242"/>
        <v>319.43031949205596</v>
      </c>
      <c r="R245" s="143">
        <f t="shared" si="242"/>
        <v>321.72821253207701</v>
      </c>
      <c r="S245" s="143">
        <f t="shared" si="242"/>
        <v>323.62287520021022</v>
      </c>
      <c r="T245" s="143">
        <f t="shared" si="242"/>
        <v>323.62287520021022</v>
      </c>
      <c r="U245" s="143">
        <f t="shared" si="242"/>
        <v>330.93657761876176</v>
      </c>
      <c r="V245" s="143">
        <f t="shared" si="242"/>
        <v>333.73847315905584</v>
      </c>
      <c r="W245" s="143">
        <f t="shared" si="242"/>
        <v>334.03428648001574</v>
      </c>
      <c r="X245" s="143">
        <f t="shared" si="242"/>
        <v>335.51466407422589</v>
      </c>
      <c r="Y245" s="143">
        <f t="shared" si="242"/>
        <v>337.15029626068264</v>
      </c>
      <c r="Z245" s="143">
        <f t="shared" si="242"/>
        <v>339.24215829561075</v>
      </c>
      <c r="AA245" s="143">
        <f t="shared" si="242"/>
        <v>341.6476909512885</v>
      </c>
      <c r="AB245" s="143">
        <f t="shared" si="242"/>
        <v>344.37310475784619</v>
      </c>
      <c r="AC245" s="143">
        <f t="shared" si="242"/>
        <v>347.73558026560613</v>
      </c>
      <c r="AD245" s="143">
        <f t="shared" si="242"/>
        <v>351.7760887066143</v>
      </c>
      <c r="AE245" s="143">
        <f t="shared" si="242"/>
        <v>356.29648717643244</v>
      </c>
      <c r="AF245" s="143">
        <f t="shared" si="242"/>
        <v>360.98562523154999</v>
      </c>
      <c r="AG245" s="143">
        <f t="shared" si="242"/>
        <v>365.88054773763957</v>
      </c>
      <c r="AH245" s="143">
        <f t="shared" si="242"/>
        <v>371.38846631885565</v>
      </c>
      <c r="AI245" s="143">
        <f t="shared" si="242"/>
        <v>377.117732999292</v>
      </c>
      <c r="AJ245" s="143">
        <f t="shared" si="242"/>
        <v>383.07599666410658</v>
      </c>
      <c r="AK245" s="143">
        <f t="shared" ref="AK245:AT245" si="243">SUM(AK220:AK241)</f>
        <v>389.29232236021659</v>
      </c>
      <c r="AL245" s="143">
        <f t="shared" si="243"/>
        <v>395.67081102509138</v>
      </c>
      <c r="AM245" s="143">
        <f t="shared" si="243"/>
        <v>402.01757641068491</v>
      </c>
      <c r="AN245" s="143">
        <f t="shared" si="243"/>
        <v>408.26274019768721</v>
      </c>
      <c r="AO245" s="143">
        <f t="shared" si="243"/>
        <v>414.78825000024381</v>
      </c>
      <c r="AP245" s="143">
        <f t="shared" si="243"/>
        <v>421.18177022641191</v>
      </c>
      <c r="AQ245" s="143">
        <f t="shared" si="243"/>
        <v>427.45042649622928</v>
      </c>
      <c r="AR245" s="143">
        <f t="shared" si="243"/>
        <v>433.60073382147726</v>
      </c>
      <c r="AS245" s="143">
        <f t="shared" si="243"/>
        <v>439.63866703405665</v>
      </c>
      <c r="AT245" s="143">
        <f t="shared" si="243"/>
        <v>446.80118462938776</v>
      </c>
      <c r="AU245" s="143">
        <f t="shared" si="242"/>
        <v>453.81676159851156</v>
      </c>
      <c r="AV245" s="143">
        <f t="shared" si="242"/>
        <v>460.69344754074319</v>
      </c>
      <c r="AW245" s="143">
        <f t="shared" si="242"/>
        <v>467.43859245617796</v>
      </c>
      <c r="AX245" s="143">
        <f t="shared" si="242"/>
        <v>474.0589285486559</v>
      </c>
      <c r="AY245" s="143">
        <f t="shared" ref="AY245:BR245" si="244">SUM(AY220:AY241)</f>
        <v>480.19638016156387</v>
      </c>
      <c r="AZ245" s="143">
        <f t="shared" si="244"/>
        <v>486.23289769367977</v>
      </c>
      <c r="BA245" s="143">
        <f t="shared" si="244"/>
        <v>492.17293744429844</v>
      </c>
      <c r="BB245" s="143">
        <f t="shared" si="244"/>
        <v>498.02064149707002</v>
      </c>
      <c r="BC245" s="143">
        <f t="shared" si="244"/>
        <v>503.77986771359224</v>
      </c>
      <c r="BD245" s="143">
        <f t="shared" si="244"/>
        <v>509.45421615487237</v>
      </c>
      <c r="BE245" s="143">
        <f t="shared" si="244"/>
        <v>515.0470524362313</v>
      </c>
      <c r="BF245" s="143">
        <f t="shared" si="244"/>
        <v>520.56152843889038</v>
      </c>
      <c r="BG245" s="143">
        <f t="shared" si="244"/>
        <v>526.00060073422628</v>
      </c>
      <c r="BH245" s="143">
        <f t="shared" si="244"/>
        <v>531.3670470214422</v>
      </c>
      <c r="BI245" s="143">
        <f t="shared" si="244"/>
        <v>533.37526866267194</v>
      </c>
      <c r="BJ245" s="143">
        <f t="shared" si="244"/>
        <v>535.37319867039923</v>
      </c>
      <c r="BK245" s="143">
        <f t="shared" si="244"/>
        <v>537.36097807447868</v>
      </c>
      <c r="BL245" s="143">
        <f t="shared" si="244"/>
        <v>539.33874475851235</v>
      </c>
      <c r="BM245" s="143">
        <f t="shared" si="244"/>
        <v>541.30663355664626</v>
      </c>
      <c r="BN245" s="143">
        <f t="shared" si="244"/>
        <v>543.26477634658522</v>
      </c>
      <c r="BO245" s="143">
        <f t="shared" si="244"/>
        <v>545.21330213900524</v>
      </c>
      <c r="BP245" s="143">
        <f t="shared" si="244"/>
        <v>547.15233716352873</v>
      </c>
      <c r="BQ245" s="143">
        <f t="shared" si="244"/>
        <v>549.08200495142523</v>
      </c>
      <c r="BR245" s="143">
        <f t="shared" si="244"/>
        <v>551.0024264151873</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6.9569582927509241</v>
      </c>
      <c r="N249" s="6">
        <f t="shared" si="249"/>
        <v>6.0628051975207526</v>
      </c>
      <c r="O249" s="6">
        <f t="shared" si="249"/>
        <v>5.1383948129081354</v>
      </c>
      <c r="P249" s="6">
        <f t="shared" si="249"/>
        <v>4.1920231416170504</v>
      </c>
      <c r="Q249" s="6">
        <f t="shared" si="249"/>
        <v>3.2163463029575503</v>
      </c>
      <c r="R249" s="6">
        <f t="shared" si="249"/>
        <v>3.1952430330138797</v>
      </c>
      <c r="S249" s="6">
        <f t="shared" si="249"/>
        <v>3.1733277371373392</v>
      </c>
      <c r="T249" s="6">
        <f t="shared" si="249"/>
        <v>3.1475969667136785</v>
      </c>
      <c r="U249" s="6">
        <f t="shared" si="249"/>
        <v>3.1365945412838472</v>
      </c>
      <c r="V249" s="6">
        <f t="shared" si="250"/>
        <v>3.1165062323376245</v>
      </c>
      <c r="W249" s="6">
        <f t="shared" si="250"/>
        <v>3.0913711712271867</v>
      </c>
      <c r="X249" s="6">
        <f t="shared" si="250"/>
        <v>3.0686215874420961</v>
      </c>
      <c r="Y249" s="6">
        <f t="shared" si="250"/>
        <v>3.0461846555897236</v>
      </c>
      <c r="Z249" s="6">
        <f t="shared" si="250"/>
        <v>3.0246664800963359</v>
      </c>
      <c r="AA249" s="6">
        <f t="shared" si="250"/>
        <v>3.0037799749734995</v>
      </c>
      <c r="AB249" s="6">
        <f t="shared" si="250"/>
        <v>2.9835376469961856</v>
      </c>
      <c r="AC249" s="6">
        <f t="shared" si="250"/>
        <v>2.9645782348364285</v>
      </c>
      <c r="AD249" s="6">
        <f t="shared" si="250"/>
        <v>2.9469842464232991</v>
      </c>
      <c r="AE249" s="6">
        <f t="shared" si="250"/>
        <v>2.93047691364611</v>
      </c>
      <c r="AF249" s="6">
        <f t="shared" si="251"/>
        <v>2.9143120191174732</v>
      </c>
      <c r="AG249" s="6">
        <f t="shared" si="251"/>
        <v>2.8985647412781588</v>
      </c>
      <c r="AH249" s="6">
        <f t="shared" si="251"/>
        <v>2.8840614708954435</v>
      </c>
      <c r="AI249" s="6">
        <f t="shared" si="251"/>
        <v>2.8700074018977104</v>
      </c>
      <c r="AJ249" s="6">
        <f t="shared" si="251"/>
        <v>2.8564180568479172</v>
      </c>
      <c r="AK249" s="6">
        <f t="shared" si="251"/>
        <v>2.8433524200308913</v>
      </c>
      <c r="AL249" s="6">
        <f t="shared" si="251"/>
        <v>2.8306158749495434</v>
      </c>
      <c r="AM249" s="6">
        <f t="shared" si="251"/>
        <v>2.8178149509960062</v>
      </c>
      <c r="AN249" s="6">
        <f t="shared" si="251"/>
        <v>2.8048078378817562</v>
      </c>
      <c r="AO249" s="6">
        <f t="shared" si="251"/>
        <v>2.7415724198585587</v>
      </c>
      <c r="AP249" s="6">
        <f t="shared" ref="AP249:AP256" si="253">INDEX($L$233:$BR$241,MATCH($D249,$B$233:$B$241,0),MATCH(AP$247,$L$104:$BR$104,0))</f>
        <v>2.6846112995745273</v>
      </c>
      <c r="AQ249" s="6">
        <f t="shared" si="252"/>
        <v>2.5469210612390478</v>
      </c>
      <c r="AR249" s="6">
        <f t="shared" si="252"/>
        <v>2.3315882485433743</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9.7093058544330706</v>
      </c>
      <c r="N250" s="6">
        <f t="shared" si="249"/>
        <v>9.5472996446607326</v>
      </c>
      <c r="O250" s="6">
        <f t="shared" si="249"/>
        <v>9.3654141937030779</v>
      </c>
      <c r="P250" s="6">
        <f t="shared" si="249"/>
        <v>9.1737538310427791</v>
      </c>
      <c r="Q250" s="6">
        <f t="shared" si="249"/>
        <v>8.9485743766917007</v>
      </c>
      <c r="R250" s="6">
        <f t="shared" si="249"/>
        <v>8.8898604936410202</v>
      </c>
      <c r="S250" s="6">
        <f t="shared" si="249"/>
        <v>8.8288873779792834</v>
      </c>
      <c r="T250" s="6">
        <f t="shared" si="249"/>
        <v>8.7572987829657496</v>
      </c>
      <c r="U250" s="6">
        <f t="shared" si="249"/>
        <v>8.7266876444225154</v>
      </c>
      <c r="V250" s="6">
        <f t="shared" si="250"/>
        <v>8.6707976034334795</v>
      </c>
      <c r="W250" s="6">
        <f t="shared" si="250"/>
        <v>8.6008664011861917</v>
      </c>
      <c r="X250" s="6">
        <f t="shared" si="250"/>
        <v>8.5375721152591844</v>
      </c>
      <c r="Y250" s="6">
        <f t="shared" si="250"/>
        <v>8.4751476949531064</v>
      </c>
      <c r="Z250" s="6">
        <f t="shared" si="250"/>
        <v>8.4152794544977123</v>
      </c>
      <c r="AA250" s="6">
        <f t="shared" si="250"/>
        <v>8.3571686582849445</v>
      </c>
      <c r="AB250" s="6">
        <f t="shared" si="250"/>
        <v>8.3008501028806911</v>
      </c>
      <c r="AC250" s="6">
        <f t="shared" si="250"/>
        <v>8.2481008980783574</v>
      </c>
      <c r="AD250" s="6">
        <f t="shared" si="250"/>
        <v>8.1991505988668667</v>
      </c>
      <c r="AE250" s="6">
        <f t="shared" si="250"/>
        <v>8.1532236117816623</v>
      </c>
      <c r="AF250" s="6">
        <f t="shared" si="251"/>
        <v>8.1082493623210645</v>
      </c>
      <c r="AG250" s="6">
        <f t="shared" si="251"/>
        <v>8.0644370132447367</v>
      </c>
      <c r="AH250" s="6">
        <f t="shared" si="251"/>
        <v>8.0240857632547549</v>
      </c>
      <c r="AI250" s="6">
        <f t="shared" si="251"/>
        <v>7.9849842891362091</v>
      </c>
      <c r="AJ250" s="6">
        <f t="shared" si="251"/>
        <v>7.9471757780325447</v>
      </c>
      <c r="AK250" s="6">
        <f t="shared" si="251"/>
        <v>7.9108243370423477</v>
      </c>
      <c r="AL250" s="6">
        <f t="shared" si="251"/>
        <v>7.8753885007775395</v>
      </c>
      <c r="AM250" s="6">
        <f t="shared" si="251"/>
        <v>7.8397735484997728</v>
      </c>
      <c r="AN250" s="6">
        <f t="shared" si="251"/>
        <v>7.8035849331688052</v>
      </c>
      <c r="AO250" s="6">
        <f t="shared" si="251"/>
        <v>7.6276502581925971</v>
      </c>
      <c r="AP250" s="6">
        <f t="shared" si="253"/>
        <v>7.4691720430288155</v>
      </c>
      <c r="AQ250" s="6">
        <f t="shared" si="252"/>
        <v>7.0860878777582847</v>
      </c>
      <c r="AR250" s="6">
        <f t="shared" si="252"/>
        <v>6.4869851976838238</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9.1678442614977111</v>
      </c>
      <c r="N253" s="6">
        <f t="shared" si="249"/>
        <v>8.6673404802106742</v>
      </c>
      <c r="O253" s="6">
        <f t="shared" si="249"/>
        <v>8.1409135851774916</v>
      </c>
      <c r="P253" s="6">
        <f t="shared" si="249"/>
        <v>7.5985760862331366</v>
      </c>
      <c r="Q253" s="6">
        <f t="shared" si="249"/>
        <v>7.0222268760485296</v>
      </c>
      <c r="R253" s="6">
        <f t="shared" si="249"/>
        <v>6.9761522511753675</v>
      </c>
      <c r="S253" s="6">
        <f t="shared" si="249"/>
        <v>6.9283047356390943</v>
      </c>
      <c r="T253" s="6">
        <f t="shared" si="249"/>
        <v>6.8721269206307056</v>
      </c>
      <c r="U253" s="6">
        <f t="shared" si="249"/>
        <v>6.8481054004716242</v>
      </c>
      <c r="V253" s="6">
        <f t="shared" si="250"/>
        <v>6.8042467329995251</v>
      </c>
      <c r="W253" s="6">
        <f t="shared" si="250"/>
        <v>6.7493695260586755</v>
      </c>
      <c r="X253" s="6">
        <f t="shared" si="250"/>
        <v>6.6997005154401092</v>
      </c>
      <c r="Y253" s="6">
        <f t="shared" si="250"/>
        <v>6.6507141156469887</v>
      </c>
      <c r="Z253" s="6">
        <f t="shared" si="250"/>
        <v>6.6037336303260386</v>
      </c>
      <c r="AA253" s="6">
        <f t="shared" si="250"/>
        <v>6.5581322666030326</v>
      </c>
      <c r="AB253" s="6">
        <f t="shared" si="250"/>
        <v>6.5139373304341976</v>
      </c>
      <c r="AC253" s="6">
        <f t="shared" si="250"/>
        <v>6.4725433755917408</v>
      </c>
      <c r="AD253" s="6">
        <f t="shared" si="250"/>
        <v>6.4341305410726601</v>
      </c>
      <c r="AE253" s="6">
        <f t="shared" si="250"/>
        <v>6.3980901943683071</v>
      </c>
      <c r="AF253" s="6">
        <f t="shared" si="251"/>
        <v>6.362797490748954</v>
      </c>
      <c r="AG253" s="6">
        <f t="shared" si="251"/>
        <v>6.3284165667899401</v>
      </c>
      <c r="AH253" s="6">
        <f t="shared" si="251"/>
        <v>6.2967516757990527</v>
      </c>
      <c r="AI253" s="6">
        <f t="shared" si="251"/>
        <v>6.2660675231184229</v>
      </c>
      <c r="AJ253" s="6">
        <f t="shared" si="251"/>
        <v>6.2363979990535539</v>
      </c>
      <c r="AK253" s="6">
        <f t="shared" si="251"/>
        <v>6.2078718835899158</v>
      </c>
      <c r="AL253" s="6">
        <f t="shared" si="251"/>
        <v>6.1800642718610428</v>
      </c>
      <c r="AM253" s="6">
        <f t="shared" si="251"/>
        <v>6.1521161021810151</v>
      </c>
      <c r="AN253" s="6">
        <f t="shared" si="251"/>
        <v>6.1237177611172129</v>
      </c>
      <c r="AO253" s="6">
        <f t="shared" si="251"/>
        <v>5.985656305622717</v>
      </c>
      <c r="AP253" s="6">
        <f t="shared" si="253"/>
        <v>5.8612934814515301</v>
      </c>
      <c r="AQ253" s="6">
        <f t="shared" si="252"/>
        <v>5.5606753262112685</v>
      </c>
      <c r="AR253" s="6">
        <f t="shared" si="252"/>
        <v>5.0905406696239996</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19.022617087360871</v>
      </c>
      <c r="N256" s="6">
        <f t="shared" si="249"/>
        <v>19.343582968996284</v>
      </c>
      <c r="O256" s="6">
        <f t="shared" si="249"/>
        <v>19.638739314133556</v>
      </c>
      <c r="P256" s="6">
        <f t="shared" si="249"/>
        <v>19.927016277984702</v>
      </c>
      <c r="Q256" s="6">
        <f t="shared" si="249"/>
        <v>20.153960613823003</v>
      </c>
      <c r="R256" s="6">
        <f t="shared" si="249"/>
        <v>20.021725328438301</v>
      </c>
      <c r="S256" s="6">
        <f t="shared" si="249"/>
        <v>19.884401804062229</v>
      </c>
      <c r="T256" s="6">
        <f t="shared" si="249"/>
        <v>19.723170119151646</v>
      </c>
      <c r="U256" s="6">
        <f t="shared" si="249"/>
        <v>19.654227776542129</v>
      </c>
      <c r="V256" s="6">
        <f t="shared" si="250"/>
        <v>19.528352342380025</v>
      </c>
      <c r="W256" s="6">
        <f t="shared" si="250"/>
        <v>19.3708534340131</v>
      </c>
      <c r="X256" s="6">
        <f t="shared" si="250"/>
        <v>19.228302174789555</v>
      </c>
      <c r="Y256" s="6">
        <f t="shared" si="250"/>
        <v>19.087710025109672</v>
      </c>
      <c r="Z256" s="6">
        <f t="shared" si="250"/>
        <v>18.952874898377118</v>
      </c>
      <c r="AA256" s="6">
        <f t="shared" si="250"/>
        <v>18.821997883915401</v>
      </c>
      <c r="AB256" s="6">
        <f t="shared" si="250"/>
        <v>18.695157350477903</v>
      </c>
      <c r="AC256" s="6">
        <f t="shared" si="250"/>
        <v>18.576355701048044</v>
      </c>
      <c r="AD256" s="6">
        <f t="shared" si="250"/>
        <v>18.466109938894817</v>
      </c>
      <c r="AE256" s="6">
        <f t="shared" si="250"/>
        <v>18.362673274029216</v>
      </c>
      <c r="AF256" s="6">
        <f t="shared" si="251"/>
        <v>18.261382362861724</v>
      </c>
      <c r="AG256" s="6">
        <f t="shared" si="251"/>
        <v>18.162708281324974</v>
      </c>
      <c r="AH256" s="6">
        <f t="shared" si="251"/>
        <v>18.071829279957463</v>
      </c>
      <c r="AI256" s="6">
        <f t="shared" si="251"/>
        <v>17.98376502121026</v>
      </c>
      <c r="AJ256" s="6">
        <f t="shared" si="251"/>
        <v>17.898612771078071</v>
      </c>
      <c r="AK256" s="6">
        <f t="shared" si="251"/>
        <v>17.816742131227279</v>
      </c>
      <c r="AL256" s="6">
        <f t="shared" si="251"/>
        <v>17.736933614436154</v>
      </c>
      <c r="AM256" s="6">
        <f t="shared" si="251"/>
        <v>17.656721692932891</v>
      </c>
      <c r="AN256" s="6">
        <f t="shared" si="251"/>
        <v>17.575217768693427</v>
      </c>
      <c r="AO256" s="6">
        <f t="shared" si="251"/>
        <v>17.178978059347997</v>
      </c>
      <c r="AP256" s="6">
        <f t="shared" si="253"/>
        <v>16.822053752513256</v>
      </c>
      <c r="AQ256" s="6">
        <f t="shared" si="252"/>
        <v>15.959272391635096</v>
      </c>
      <c r="AR256" s="6">
        <f t="shared" si="252"/>
        <v>14.60997458065569</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4.4240772343619568E-2</v>
      </c>
      <c r="S259" s="6">
        <f t="shared" si="255"/>
        <v>8.5233440955760117E-2</v>
      </c>
      <c r="T259" s="6">
        <f t="shared" si="255"/>
        <v>0.11096421137942057</v>
      </c>
      <c r="U259" s="6">
        <f t="shared" si="255"/>
        <v>0.19560836177839702</v>
      </c>
      <c r="V259" s="6">
        <f t="shared" si="256"/>
        <v>0.24390897811181003</v>
      </c>
      <c r="W259" s="6">
        <f t="shared" si="256"/>
        <v>0.27202258578835886</v>
      </c>
      <c r="X259" s="6">
        <f t="shared" si="256"/>
        <v>0.30967810276629809</v>
      </c>
      <c r="Y259" s="6">
        <f t="shared" si="256"/>
        <v>0.3485842274751102</v>
      </c>
      <c r="Z259" s="6">
        <f t="shared" si="256"/>
        <v>0.39116537761986192</v>
      </c>
      <c r="AA259" s="6">
        <f t="shared" si="256"/>
        <v>0.43627320924681917</v>
      </c>
      <c r="AB259" s="6">
        <f t="shared" si="256"/>
        <v>0.48395774945586473</v>
      </c>
      <c r="AC259" s="6">
        <f t="shared" si="256"/>
        <v>0.53677395293513919</v>
      </c>
      <c r="AD259" s="6">
        <f t="shared" si="256"/>
        <v>0.59505185140092265</v>
      </c>
      <c r="AE259" s="6">
        <f t="shared" si="256"/>
        <v>0.65705012720037204</v>
      </c>
      <c r="AF259" s="6">
        <f t="shared" si="257"/>
        <v>0.72040445846409018</v>
      </c>
      <c r="AG259" s="6">
        <f t="shared" si="257"/>
        <v>0.78541255181752356</v>
      </c>
      <c r="AH259" s="6">
        <f t="shared" si="257"/>
        <v>0.85534691469909285</v>
      </c>
      <c r="AI259" s="6">
        <f t="shared" si="257"/>
        <v>0.92706011506518526</v>
      </c>
      <c r="AJ259" s="6">
        <f t="shared" si="257"/>
        <v>1.0006136222651258</v>
      </c>
      <c r="AK259" s="6">
        <f t="shared" si="257"/>
        <v>1.0762410140668208</v>
      </c>
      <c r="AL259" s="6">
        <f t="shared" si="257"/>
        <v>1.1531716091418036</v>
      </c>
      <c r="AM259" s="6">
        <f t="shared" si="257"/>
        <v>1.2298472638829137</v>
      </c>
      <c r="AN259" s="6">
        <f t="shared" si="257"/>
        <v>1.3057064095476041</v>
      </c>
      <c r="AO259" s="6">
        <f t="shared" si="257"/>
        <v>1.6844022359090647</v>
      </c>
      <c r="AP259" s="194">
        <f t="shared" ref="AP259:AP266" si="259">INDEX($L$220:$BR$228,MATCH($D259,$B$220:$B$228,0),MATCH(AP$247,$L$104:$BR$104,0))</f>
        <v>2.0874473569366785</v>
      </c>
      <c r="AQ259" s="194">
        <f t="shared" si="258"/>
        <v>2.8012987532561162</v>
      </c>
      <c r="AR259" s="194">
        <f t="shared" si="258"/>
        <v>3.2138348469985143</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0.12308744286494512</v>
      </c>
      <c r="S260" s="6">
        <f t="shared" si="255"/>
        <v>0.23713795528567072</v>
      </c>
      <c r="T260" s="6">
        <f t="shared" si="255"/>
        <v>0.30872655029920448</v>
      </c>
      <c r="U260" s="6">
        <f t="shared" si="255"/>
        <v>0.54422497119393853</v>
      </c>
      <c r="V260" s="6">
        <f t="shared" si="256"/>
        <v>0.67860778230546359</v>
      </c>
      <c r="W260" s="6">
        <f t="shared" si="256"/>
        <v>0.75682594838397133</v>
      </c>
      <c r="X260" s="6">
        <f t="shared" si="256"/>
        <v>0.86159177974361567</v>
      </c>
      <c r="Y260" s="6">
        <f t="shared" si="256"/>
        <v>0.96983707358697679</v>
      </c>
      <c r="Z260" s="6">
        <f t="shared" si="256"/>
        <v>1.0883070868330649</v>
      </c>
      <c r="AA260" s="6">
        <f t="shared" si="256"/>
        <v>1.2138068770496659</v>
      </c>
      <c r="AB260" s="6">
        <f t="shared" si="256"/>
        <v>1.3464756305003172</v>
      </c>
      <c r="AC260" s="6">
        <f t="shared" si="256"/>
        <v>1.4934217863586496</v>
      </c>
      <c r="AD260" s="6">
        <f t="shared" si="256"/>
        <v>1.6555635645803564</v>
      </c>
      <c r="AE260" s="6">
        <f t="shared" si="256"/>
        <v>1.8280562410399348</v>
      </c>
      <c r="AF260" s="6">
        <f t="shared" si="257"/>
        <v>2.0043217584929627</v>
      </c>
      <c r="AG260" s="6">
        <f t="shared" si="257"/>
        <v>2.185188401467693</v>
      </c>
      <c r="AH260" s="6">
        <f t="shared" si="257"/>
        <v>2.3797609968243592</v>
      </c>
      <c r="AI260" s="6">
        <f t="shared" si="257"/>
        <v>2.579282704631904</v>
      </c>
      <c r="AJ260" s="6">
        <f t="shared" si="257"/>
        <v>2.7839245459783903</v>
      </c>
      <c r="AK260" s="6">
        <f t="shared" si="257"/>
        <v>2.9943363849741997</v>
      </c>
      <c r="AL260" s="6">
        <f t="shared" si="257"/>
        <v>3.2083740186825502</v>
      </c>
      <c r="AM260" s="6">
        <f t="shared" si="257"/>
        <v>3.4217023529795845</v>
      </c>
      <c r="AN260" s="6">
        <f t="shared" si="257"/>
        <v>3.6327589815859502</v>
      </c>
      <c r="AO260" s="6">
        <f t="shared" si="257"/>
        <v>4.6863730669915356</v>
      </c>
      <c r="AP260" s="194">
        <f t="shared" si="259"/>
        <v>5.8077321816371921</v>
      </c>
      <c r="AQ260" s="194">
        <f t="shared" si="258"/>
        <v>7.7938218971618403</v>
      </c>
      <c r="AR260" s="194">
        <f t="shared" si="258"/>
        <v>8.9415869604353855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9.659057554929279E-2</v>
      </c>
      <c r="S263" s="6">
        <f t="shared" si="255"/>
        <v>0.1860895884461399</v>
      </c>
      <c r="T263" s="6">
        <f t="shared" si="255"/>
        <v>0.24226740345452824</v>
      </c>
      <c r="U263" s="6">
        <f t="shared" si="255"/>
        <v>0.42707039786014378</v>
      </c>
      <c r="V263" s="6">
        <f t="shared" si="256"/>
        <v>0.53252480301369165</v>
      </c>
      <c r="W263" s="6">
        <f t="shared" si="256"/>
        <v>0.59390505029222951</v>
      </c>
      <c r="X263" s="6">
        <f t="shared" si="256"/>
        <v>0.67611808285990971</v>
      </c>
      <c r="Y263" s="6">
        <f t="shared" si="256"/>
        <v>0.7610615587293742</v>
      </c>
      <c r="Z263" s="6">
        <f t="shared" si="256"/>
        <v>0.8540286924875079</v>
      </c>
      <c r="AA263" s="6">
        <f t="shared" si="256"/>
        <v>0.95251231263743408</v>
      </c>
      <c r="AB263" s="6">
        <f t="shared" si="256"/>
        <v>1.0566216430040265</v>
      </c>
      <c r="AC263" s="6">
        <f t="shared" si="256"/>
        <v>1.1719348986761426</v>
      </c>
      <c r="AD263" s="6">
        <f t="shared" si="256"/>
        <v>1.299172635641761</v>
      </c>
      <c r="AE263" s="6">
        <f t="shared" si="256"/>
        <v>1.4345330469840432</v>
      </c>
      <c r="AF263" s="6">
        <f t="shared" si="257"/>
        <v>1.5728541249429284</v>
      </c>
      <c r="AG263" s="6">
        <f t="shared" si="257"/>
        <v>1.7147858503567561</v>
      </c>
      <c r="AH263" s="6">
        <f t="shared" si="257"/>
        <v>1.8674730663243606</v>
      </c>
      <c r="AI263" s="6">
        <f t="shared" si="257"/>
        <v>2.0240440060005893</v>
      </c>
      <c r="AJ263" s="6">
        <f t="shared" si="257"/>
        <v>2.184632874995232</v>
      </c>
      <c r="AK263" s="6">
        <f t="shared" si="257"/>
        <v>2.3497496420507482</v>
      </c>
      <c r="AL263" s="6">
        <f t="shared" si="257"/>
        <v>2.5177116838959299</v>
      </c>
      <c r="AM263" s="6">
        <f t="shared" si="257"/>
        <v>2.6851171162545451</v>
      </c>
      <c r="AN263" s="6">
        <f t="shared" si="257"/>
        <v>2.8507398699334106</v>
      </c>
      <c r="AO263" s="6">
        <f t="shared" si="257"/>
        <v>3.6775438764788317</v>
      </c>
      <c r="AP263" s="194">
        <f t="shared" si="259"/>
        <v>4.5575095314637437</v>
      </c>
      <c r="AQ263" s="194">
        <f t="shared" si="258"/>
        <v>6.1160564006642542</v>
      </c>
      <c r="AR263" s="194">
        <f t="shared" si="258"/>
        <v>7.0167436314372953</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0.27721728301412524</v>
      </c>
      <c r="S266" s="6">
        <f t="shared" si="255"/>
        <v>0.53408161006276722</v>
      </c>
      <c r="T266" s="6">
        <f t="shared" si="255"/>
        <v>0.69531329497335159</v>
      </c>
      <c r="U266" s="6">
        <f t="shared" si="255"/>
        <v>1.2257023490882113</v>
      </c>
      <c r="V266" s="6">
        <f t="shared" si="256"/>
        <v>1.5283590369927007</v>
      </c>
      <c r="W266" s="6">
        <f t="shared" si="256"/>
        <v>1.7045218280779229</v>
      </c>
      <c r="X266" s="6">
        <f t="shared" si="256"/>
        <v>1.9404752157366729</v>
      </c>
      <c r="Y266" s="6">
        <f t="shared" si="256"/>
        <v>2.184265041570062</v>
      </c>
      <c r="Z266" s="6">
        <f t="shared" si="256"/>
        <v>2.4510829591927639</v>
      </c>
      <c r="AA266" s="6">
        <f t="shared" si="256"/>
        <v>2.7337333258988314</v>
      </c>
      <c r="AB266" s="6">
        <f t="shared" si="256"/>
        <v>3.0325296167017393</v>
      </c>
      <c r="AC266" s="6">
        <f t="shared" si="256"/>
        <v>3.363481443535234</v>
      </c>
      <c r="AD266" s="6">
        <f t="shared" si="256"/>
        <v>3.728656819475241</v>
      </c>
      <c r="AE266" s="6">
        <f t="shared" si="256"/>
        <v>4.1171444669148425</v>
      </c>
      <c r="AF266" s="6">
        <f t="shared" si="257"/>
        <v>4.5141292989989896</v>
      </c>
      <c r="AG266" s="6">
        <f t="shared" si="257"/>
        <v>4.9214767764208318</v>
      </c>
      <c r="AH266" s="6">
        <f t="shared" si="257"/>
        <v>5.3596927713128943</v>
      </c>
      <c r="AI266" s="6">
        <f t="shared" si="257"/>
        <v>5.8090551469813398</v>
      </c>
      <c r="AJ266" s="6">
        <f t="shared" si="257"/>
        <v>6.269949076765279</v>
      </c>
      <c r="AK266" s="6">
        <f t="shared" si="257"/>
        <v>6.7438381832635335</v>
      </c>
      <c r="AL266" s="6">
        <f t="shared" si="257"/>
        <v>7.2258932970780707</v>
      </c>
      <c r="AM266" s="6">
        <f t="shared" si="257"/>
        <v>7.706350928232542</v>
      </c>
      <c r="AN266" s="6">
        <f t="shared" si="257"/>
        <v>8.1816922285516593</v>
      </c>
      <c r="AO266" s="6">
        <f t="shared" si="257"/>
        <v>10.554639682030135</v>
      </c>
      <c r="AP266" s="194">
        <f t="shared" si="259"/>
        <v>13.080162349572088</v>
      </c>
      <c r="AQ266" s="194">
        <f t="shared" si="258"/>
        <v>17.553229479288557</v>
      </c>
      <c r="AR266" s="194">
        <f t="shared" si="258"/>
        <v>20.138223569452116</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abSelected="1" zoomScale="70" zoomScaleNormal="70" workbookViewId="0">
      <selection activeCell="J40" sqref="J40"/>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0" t="s">
        <v>282</v>
      </c>
      <c r="C2" s="300"/>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A52" zoomScale="90" zoomScaleNormal="90" workbookViewId="0">
      <selection activeCell="P71" sqref="P71"/>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0" t="s">
        <v>282</v>
      </c>
      <c r="C2" s="300"/>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L13</f>
        <v>16.031979551451432</v>
      </c>
      <c r="V13" s="3">
        <f t="shared" ref="V13:W15" si="5">L13</f>
        <v>16.031979551451432</v>
      </c>
      <c r="W13" s="3">
        <f t="shared" si="5"/>
        <v>11.054814108119393</v>
      </c>
      <c r="Y13" s="3">
        <f t="shared" ref="Y13:AB15" si="6">E13</f>
        <v>25.755361891142741</v>
      </c>
      <c r="Z13" s="3">
        <f t="shared" si="6"/>
        <v>25.946710085536886</v>
      </c>
      <c r="AA13" s="3">
        <f t="shared" si="6"/>
        <v>26.998265626975765</v>
      </c>
      <c r="AB13" s="3">
        <f t="shared" si="6"/>
        <v>27.455328536696602</v>
      </c>
      <c r="AC13" s="4">
        <f>S13</f>
        <v>26.935271889842749</v>
      </c>
      <c r="AD13" s="3">
        <f>J13</f>
        <v>24.254173810563351</v>
      </c>
      <c r="AE13" s="3">
        <f>L13</f>
        <v>16.031979551451432</v>
      </c>
      <c r="AF13" s="3">
        <f t="shared" ref="AF13:AG15" si="7">L13</f>
        <v>16.031979551451432</v>
      </c>
      <c r="AG13" s="3">
        <f t="shared" si="7"/>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L14</f>
        <v>31.113528998547864</v>
      </c>
      <c r="V14" s="3">
        <f t="shared" si="5"/>
        <v>31.113528998547864</v>
      </c>
      <c r="W14" s="3">
        <f t="shared" si="5"/>
        <v>33.862357303735472</v>
      </c>
      <c r="Y14" s="3">
        <f t="shared" si="6"/>
        <v>17.422744808714206</v>
      </c>
      <c r="Z14" s="3">
        <f t="shared" si="6"/>
        <v>18.376375848815535</v>
      </c>
      <c r="AA14" s="3">
        <f t="shared" si="6"/>
        <v>19.311259441517389</v>
      </c>
      <c r="AB14" s="3">
        <f t="shared" si="6"/>
        <v>18.373603858247002</v>
      </c>
      <c r="AC14" s="4">
        <f>S14</f>
        <v>21.192390664584384</v>
      </c>
      <c r="AD14" s="3">
        <f>J14</f>
        <v>24.300912429123557</v>
      </c>
      <c r="AE14" s="3">
        <f>L14</f>
        <v>31.113528998547864</v>
      </c>
      <c r="AF14" s="3">
        <f t="shared" si="7"/>
        <v>31.113528998547864</v>
      </c>
      <c r="AG14" s="3">
        <f t="shared" si="7"/>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L15</f>
        <v>28.517689450000706</v>
      </c>
      <c r="V15" s="3">
        <f t="shared" si="5"/>
        <v>28.517689450000706</v>
      </c>
      <c r="W15" s="3">
        <f t="shared" si="5"/>
        <v>31.584983588145132</v>
      </c>
      <c r="Y15" s="3">
        <f t="shared" si="6"/>
        <v>13.343841341791148</v>
      </c>
      <c r="Z15" s="3">
        <f t="shared" si="6"/>
        <v>14.041748987467024</v>
      </c>
      <c r="AA15" s="3">
        <f t="shared" si="6"/>
        <v>11.858701524628284</v>
      </c>
      <c r="AB15" s="3">
        <f t="shared" si="6"/>
        <v>13.563322605056396</v>
      </c>
      <c r="AC15" s="4">
        <f>S15</f>
        <v>16.531615445572868</v>
      </c>
      <c r="AD15" s="3">
        <f>J15</f>
        <v>21.158850760313094</v>
      </c>
      <c r="AE15" s="3">
        <f>L15</f>
        <v>28.517689450000706</v>
      </c>
      <c r="AF15" s="3">
        <f t="shared" si="7"/>
        <v>28.517689450000706</v>
      </c>
      <c r="AG15" s="3">
        <f t="shared" si="7"/>
        <v>31.584983588145132</v>
      </c>
      <c r="BI15" s="21"/>
    </row>
    <row r="16" spans="1:68">
      <c r="A16" t="s">
        <v>16</v>
      </c>
      <c r="E16" s="1">
        <f t="shared" ref="E16:I16" si="8">SUM(E13:E15)</f>
        <v>56.521948041648095</v>
      </c>
      <c r="F16" s="1">
        <f t="shared" si="8"/>
        <v>58.364834921819444</v>
      </c>
      <c r="G16" s="1">
        <f t="shared" si="8"/>
        <v>58.168226593121446</v>
      </c>
      <c r="H16" s="1">
        <f t="shared" si="8"/>
        <v>59.392255000000006</v>
      </c>
      <c r="I16" s="1">
        <f t="shared" si="8"/>
        <v>64.659278</v>
      </c>
      <c r="J16" s="1">
        <f>SUM(J13:J15)</f>
        <v>69.713937000000001</v>
      </c>
      <c r="K16" s="1">
        <f>SUM(K13:K15)</f>
        <v>73.529752999999999</v>
      </c>
      <c r="L16" s="1">
        <f>SUM(L13:L15)</f>
        <v>75.663197999999994</v>
      </c>
      <c r="M16" s="1">
        <f>SUM(M13:M15)</f>
        <v>76.502155000000002</v>
      </c>
      <c r="N16" s="31"/>
      <c r="O16" s="1">
        <f t="shared" ref="O16:W16" si="9">SUM(O13:O15)</f>
        <v>56.521948041648095</v>
      </c>
      <c r="P16" s="1">
        <f t="shared" si="9"/>
        <v>58.364834921819444</v>
      </c>
      <c r="Q16" s="1">
        <f t="shared" si="9"/>
        <v>58.168226593121446</v>
      </c>
      <c r="R16" s="1">
        <f t="shared" si="9"/>
        <v>59.392255000000006</v>
      </c>
      <c r="S16" s="1">
        <f t="shared" si="9"/>
        <v>64.659278</v>
      </c>
      <c r="T16" s="1">
        <f t="shared" si="9"/>
        <v>69.713937000000001</v>
      </c>
      <c r="U16" s="1">
        <f t="shared" ref="U16:V16" si="10">SUM(U13:U15)</f>
        <v>75.663197999999994</v>
      </c>
      <c r="V16" s="1">
        <f t="shared" si="10"/>
        <v>75.663197999999994</v>
      </c>
      <c r="W16" s="1">
        <f t="shared" si="9"/>
        <v>76.502155000000002</v>
      </c>
      <c r="Y16" s="35">
        <f t="shared" ref="Y16:AG16" si="11">SUM(Y13:Y15)</f>
        <v>56.521948041648095</v>
      </c>
      <c r="Z16" s="35">
        <f t="shared" si="11"/>
        <v>58.364834921819444</v>
      </c>
      <c r="AA16" s="35">
        <f t="shared" si="11"/>
        <v>58.168226593121446</v>
      </c>
      <c r="AB16" s="35">
        <f t="shared" si="11"/>
        <v>59.392255000000006</v>
      </c>
      <c r="AC16" s="4">
        <f>S16</f>
        <v>64.659278</v>
      </c>
      <c r="AD16" s="35">
        <f t="shared" si="11"/>
        <v>69.713937000000001</v>
      </c>
      <c r="AE16" s="35">
        <f t="shared" ref="AE16:AF16" si="12">SUM(AE13:AE15)</f>
        <v>75.663197999999994</v>
      </c>
      <c r="AF16" s="35">
        <f t="shared" si="12"/>
        <v>75.663197999999994</v>
      </c>
      <c r="AG16" s="35">
        <f t="shared" si="11"/>
        <v>76.502155000000002</v>
      </c>
      <c r="BI16" s="21"/>
    </row>
    <row r="17" spans="1:61">
      <c r="A17" t="s">
        <v>16</v>
      </c>
      <c r="B17" s="18"/>
      <c r="J17"/>
      <c r="N17" s="31"/>
      <c r="BI17" s="21"/>
    </row>
    <row r="18" spans="1:61" ht="15.75" thickBot="1">
      <c r="A18" t="s">
        <v>16</v>
      </c>
      <c r="B18" s="19"/>
      <c r="C18" s="13" t="s">
        <v>49</v>
      </c>
      <c r="D18" s="13"/>
      <c r="E18" s="4">
        <f>E12</f>
        <v>2017</v>
      </c>
      <c r="F18" s="4">
        <f t="shared" ref="F18:H18" si="13">F12</f>
        <v>2019</v>
      </c>
      <c r="G18" s="4">
        <f t="shared" si="13"/>
        <v>2020</v>
      </c>
      <c r="H18" s="4">
        <f t="shared" si="13"/>
        <v>2021</v>
      </c>
      <c r="I18" s="4">
        <v>2030</v>
      </c>
      <c r="J18" s="4">
        <v>2040</v>
      </c>
      <c r="K18" s="4">
        <v>2050</v>
      </c>
      <c r="L18" s="4">
        <v>2050</v>
      </c>
      <c r="M18" s="4">
        <v>2050</v>
      </c>
      <c r="N18" s="31"/>
      <c r="O18" s="4">
        <f t="shared" ref="O18:T18" si="14">E18</f>
        <v>2017</v>
      </c>
      <c r="P18" s="4">
        <f t="shared" si="14"/>
        <v>2019</v>
      </c>
      <c r="Q18" s="4">
        <f t="shared" si="14"/>
        <v>2020</v>
      </c>
      <c r="R18" s="4">
        <f t="shared" si="14"/>
        <v>2021</v>
      </c>
      <c r="S18" s="4">
        <f t="shared" si="14"/>
        <v>2030</v>
      </c>
      <c r="T18" s="4">
        <f t="shared" si="14"/>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5">AVERAGE(E20,G20)</f>
        <v>1</v>
      </c>
      <c r="G20" s="6">
        <f>RES!F44</f>
        <v>1</v>
      </c>
      <c r="H20" s="177">
        <f t="shared" ref="H20:H21" si="16">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5"/>
        <v>1.0376646442834887</v>
      </c>
      <c r="G21" s="3">
        <f>RES!F45</f>
        <v>0.99921096731572434</v>
      </c>
      <c r="H21" s="177">
        <f t="shared" si="16"/>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7">E4</f>
        <v>2017</v>
      </c>
      <c r="F24" s="4">
        <f t="shared" si="17"/>
        <v>2019</v>
      </c>
      <c r="G24" s="4">
        <f t="shared" si="17"/>
        <v>2020</v>
      </c>
      <c r="H24" s="4">
        <f t="shared" si="17"/>
        <v>2021</v>
      </c>
      <c r="I24" s="4">
        <f t="shared" si="17"/>
        <v>2030</v>
      </c>
      <c r="J24" s="4">
        <f t="shared" si="17"/>
        <v>2040</v>
      </c>
      <c r="K24" s="4">
        <f t="shared" ref="K24:L24" si="18">K4</f>
        <v>2050</v>
      </c>
      <c r="L24" s="4">
        <f t="shared" si="18"/>
        <v>2060</v>
      </c>
      <c r="M24" s="4">
        <f t="shared" si="17"/>
        <v>2070</v>
      </c>
      <c r="N24" s="31"/>
      <c r="O24" s="4">
        <f t="shared" ref="O24:T24" si="19">E24</f>
        <v>2017</v>
      </c>
      <c r="P24" s="4">
        <f t="shared" si="19"/>
        <v>2019</v>
      </c>
      <c r="Q24" s="4">
        <f t="shared" si="19"/>
        <v>2020</v>
      </c>
      <c r="R24" s="4">
        <f t="shared" si="19"/>
        <v>2021</v>
      </c>
      <c r="S24" s="4">
        <f t="shared" si="19"/>
        <v>2030</v>
      </c>
      <c r="T24" s="4">
        <f t="shared" si="19"/>
        <v>2040</v>
      </c>
      <c r="U24" s="4">
        <f>L24</f>
        <v>2060</v>
      </c>
      <c r="V24" s="4">
        <f>L24</f>
        <v>2060</v>
      </c>
      <c r="W24" s="4">
        <f>M24</f>
        <v>2070</v>
      </c>
      <c r="Y24" s="251">
        <f t="shared" ref="Y24:AG24" si="20">Y$12</f>
        <v>2017</v>
      </c>
      <c r="Z24" s="251">
        <f t="shared" si="20"/>
        <v>2019</v>
      </c>
      <c r="AA24" s="251">
        <f t="shared" si="20"/>
        <v>2020</v>
      </c>
      <c r="AB24" s="251">
        <f t="shared" si="20"/>
        <v>2021</v>
      </c>
      <c r="AC24" s="251">
        <f t="shared" si="20"/>
        <v>2030</v>
      </c>
      <c r="AD24" s="251">
        <f t="shared" si="20"/>
        <v>2040</v>
      </c>
      <c r="AE24" s="251">
        <f t="shared" si="20"/>
        <v>2050</v>
      </c>
      <c r="AF24" s="251">
        <f t="shared" si="20"/>
        <v>2060</v>
      </c>
      <c r="AG24" s="251">
        <f t="shared" si="20"/>
        <v>2070</v>
      </c>
    </row>
    <row r="25" spans="1:61">
      <c r="A25" t="s">
        <v>16</v>
      </c>
      <c r="B25" s="167">
        <f>INDEX($BK$4:$BK$7,MATCH($D$3,$BF$4:$BF$7,0))</f>
        <v>0.95</v>
      </c>
      <c r="C25" s="18" t="str">
        <f>C19</f>
        <v>Low Income</v>
      </c>
      <c r="D25" t="s">
        <v>39</v>
      </c>
      <c r="E25" s="197">
        <v>0.02</v>
      </c>
      <c r="F25" s="48">
        <f t="shared" ref="F25:J27" si="21">IF($D$4,Z25,P25)</f>
        <v>0.02</v>
      </c>
      <c r="G25" s="48">
        <f t="shared" si="21"/>
        <v>0.02</v>
      </c>
      <c r="H25" s="48">
        <f t="shared" si="21"/>
        <v>0.02</v>
      </c>
      <c r="I25" s="48">
        <f t="shared" si="21"/>
        <v>0.02</v>
      </c>
      <c r="J25" s="48">
        <f t="shared" si="21"/>
        <v>0.02</v>
      </c>
      <c r="K25" s="48">
        <f>IF($D$4,AD25,T25)</f>
        <v>0.02</v>
      </c>
      <c r="L25" s="48">
        <f>IF($D$4,AD25,T25)</f>
        <v>0.02</v>
      </c>
      <c r="M25" s="48">
        <f>IF($D$4,AG25,W25)</f>
        <v>0.02</v>
      </c>
      <c r="N25" s="204"/>
      <c r="O25" s="48">
        <f>E25</f>
        <v>0.02</v>
      </c>
      <c r="P25" s="48">
        <f>O25</f>
        <v>0.02</v>
      </c>
      <c r="Q25" s="48">
        <f t="shared" ref="Q25:T25" si="22">P25</f>
        <v>0.02</v>
      </c>
      <c r="R25" s="48">
        <f t="shared" si="22"/>
        <v>0.02</v>
      </c>
      <c r="S25" s="25">
        <f t="shared" si="22"/>
        <v>0.02</v>
      </c>
      <c r="T25" s="25">
        <f t="shared" si="22"/>
        <v>0.02</v>
      </c>
      <c r="U25" s="25">
        <f>S25</f>
        <v>0.02</v>
      </c>
      <c r="V25" s="25">
        <f t="shared" ref="V25:W27" si="23">S25</f>
        <v>0.02</v>
      </c>
      <c r="W25" s="25">
        <f t="shared" si="23"/>
        <v>0.02</v>
      </c>
      <c r="X25" s="205"/>
      <c r="Y25" s="48">
        <f t="shared" ref="Y25:AB27" si="24">O25</f>
        <v>0.02</v>
      </c>
      <c r="Z25" s="48">
        <f t="shared" si="24"/>
        <v>0.02</v>
      </c>
      <c r="AA25" s="48">
        <f t="shared" si="24"/>
        <v>0.02</v>
      </c>
      <c r="AB25" s="48">
        <f t="shared" si="24"/>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1"/>
        <v>0.53</v>
      </c>
      <c r="G26" s="48">
        <f t="shared" si="21"/>
        <v>0.53</v>
      </c>
      <c r="H26" s="48">
        <f t="shared" si="21"/>
        <v>0.53</v>
      </c>
      <c r="I26" s="48">
        <f t="shared" si="21"/>
        <v>0.53</v>
      </c>
      <c r="J26" s="48">
        <f t="shared" si="21"/>
        <v>0.53</v>
      </c>
      <c r="K26" s="48">
        <f>IF($D$4,AD26,T26)</f>
        <v>0.53</v>
      </c>
      <c r="L26" s="48">
        <f>IF($D$4,AD26,T26)</f>
        <v>0.53</v>
      </c>
      <c r="M26" s="48">
        <f>IF($D$4,AG26,W26)</f>
        <v>0.53</v>
      </c>
      <c r="N26" s="204"/>
      <c r="O26" s="48">
        <f>E26</f>
        <v>0.53</v>
      </c>
      <c r="P26" s="48">
        <f t="shared" ref="P26:P27" si="25">O26</f>
        <v>0.53</v>
      </c>
      <c r="Q26" s="48">
        <f t="shared" ref="Q26:T26" si="26">P26</f>
        <v>0.53</v>
      </c>
      <c r="R26" s="48">
        <f t="shared" si="26"/>
        <v>0.53</v>
      </c>
      <c r="S26" s="25">
        <f t="shared" si="26"/>
        <v>0.53</v>
      </c>
      <c r="T26" s="25">
        <f t="shared" si="26"/>
        <v>0.53</v>
      </c>
      <c r="U26" s="25">
        <f>S26</f>
        <v>0.53</v>
      </c>
      <c r="V26" s="25">
        <f t="shared" si="23"/>
        <v>0.53</v>
      </c>
      <c r="W26" s="25">
        <f t="shared" si="23"/>
        <v>0.53</v>
      </c>
      <c r="X26" s="205"/>
      <c r="Y26" s="48">
        <f t="shared" si="24"/>
        <v>0.53</v>
      </c>
      <c r="Z26" s="48">
        <f t="shared" si="24"/>
        <v>0.53</v>
      </c>
      <c r="AA26" s="48">
        <f t="shared" si="24"/>
        <v>0.53</v>
      </c>
      <c r="AB26" s="48">
        <f t="shared" si="24"/>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1"/>
        <v>0.76810810810810803</v>
      </c>
      <c r="G27" s="48">
        <f t="shared" si="21"/>
        <v>0.76810810810810803</v>
      </c>
      <c r="H27" s="48">
        <f t="shared" si="21"/>
        <v>0.76810810810810803</v>
      </c>
      <c r="I27" s="48">
        <f t="shared" si="21"/>
        <v>0.76810810810810803</v>
      </c>
      <c r="J27" s="48">
        <f t="shared" si="21"/>
        <v>0.76810810810810803</v>
      </c>
      <c r="K27" s="48">
        <f>IF($D$4,AD27,T27)</f>
        <v>0.76810810810810803</v>
      </c>
      <c r="L27" s="48">
        <f>IF($D$4,AD27,T27)</f>
        <v>0.76810810810810803</v>
      </c>
      <c r="M27" s="48">
        <f>IF($D$4,AG27,W27)</f>
        <v>0.76810810810810803</v>
      </c>
      <c r="N27" s="204"/>
      <c r="O27" s="48">
        <f>E27</f>
        <v>0.76810810810810803</v>
      </c>
      <c r="P27" s="48">
        <f t="shared" si="25"/>
        <v>0.76810810810810803</v>
      </c>
      <c r="Q27" s="48">
        <f t="shared" ref="Q27:T27" si="27">P27</f>
        <v>0.76810810810810803</v>
      </c>
      <c r="R27" s="48">
        <f t="shared" si="27"/>
        <v>0.76810810810810803</v>
      </c>
      <c r="S27" s="25">
        <f t="shared" si="27"/>
        <v>0.76810810810810803</v>
      </c>
      <c r="T27" s="25">
        <f t="shared" si="27"/>
        <v>0.76810810810810803</v>
      </c>
      <c r="U27" s="25">
        <f>S27</f>
        <v>0.76810810810810803</v>
      </c>
      <c r="V27" s="25">
        <f t="shared" si="23"/>
        <v>0.76810810810810803</v>
      </c>
      <c r="W27" s="25">
        <f t="shared" si="23"/>
        <v>0.76810810810810803</v>
      </c>
      <c r="X27" s="205"/>
      <c r="Y27" s="48">
        <f t="shared" si="24"/>
        <v>0.76810810810810803</v>
      </c>
      <c r="Z27" s="48">
        <f t="shared" si="24"/>
        <v>0.76810810810810803</v>
      </c>
      <c r="AA27" s="48">
        <f t="shared" si="24"/>
        <v>0.76810810810810803</v>
      </c>
      <c r="AB27" s="48">
        <f t="shared" si="24"/>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28">SUMPRODUCT(E25:E27,E13:E15)/E16</f>
        <v>0.35382139871830592</v>
      </c>
      <c r="F28" s="165">
        <f>SUMPRODUCT(F25:F27,F13:F15)/F16</f>
        <v>0.36055948207621846</v>
      </c>
      <c r="G28" s="165">
        <f t="shared" ref="G28:M28" si="29">SUMPRODUCT(G25:G27,G13:G15)/G16</f>
        <v>0.34183090621497481</v>
      </c>
      <c r="H28" s="165">
        <f t="shared" si="29"/>
        <v>0.34861809307349323</v>
      </c>
      <c r="I28" s="165">
        <f t="shared" si="29"/>
        <v>0.3784258208682183</v>
      </c>
      <c r="J28" s="165">
        <f t="shared" si="29"/>
        <v>0.42483401691820455</v>
      </c>
      <c r="K28" s="165">
        <f t="shared" ref="K28:L28" si="30">SUMPRODUCT(K25:K27,K13:K15)/K16</f>
        <v>0.46879681881448321</v>
      </c>
      <c r="L28" s="165">
        <f t="shared" si="30"/>
        <v>0.511681761737245</v>
      </c>
      <c r="M28" s="165">
        <f t="shared" si="29"/>
        <v>0.55460957461470184</v>
      </c>
      <c r="N28" s="31"/>
      <c r="Y28" t="s">
        <v>188</v>
      </c>
      <c r="AA28" s="165"/>
      <c r="AC28" s="165"/>
      <c r="AD28" s="24"/>
    </row>
    <row r="29" spans="1:61" ht="15.75" thickBot="1">
      <c r="A29" t="s">
        <v>16</v>
      </c>
      <c r="B29" s="13" t="s">
        <v>176</v>
      </c>
      <c r="D29" s="13"/>
      <c r="E29" s="4">
        <f>E4</f>
        <v>2017</v>
      </c>
      <c r="F29" s="4">
        <f t="shared" ref="F29:H29" si="31">F4</f>
        <v>2019</v>
      </c>
      <c r="G29" s="4">
        <f t="shared" si="31"/>
        <v>2020</v>
      </c>
      <c r="H29" s="4">
        <f t="shared" si="31"/>
        <v>2021</v>
      </c>
      <c r="I29" s="4">
        <v>2030</v>
      </c>
      <c r="J29" s="4">
        <v>2040</v>
      </c>
      <c r="K29" s="4">
        <v>2050</v>
      </c>
      <c r="L29" s="4">
        <v>2050</v>
      </c>
      <c r="M29" s="4">
        <v>2050</v>
      </c>
      <c r="N29" s="31"/>
      <c r="O29" s="4">
        <f t="shared" ref="O29:W29" si="32">O24</f>
        <v>2017</v>
      </c>
      <c r="P29" s="4">
        <f t="shared" si="32"/>
        <v>2019</v>
      </c>
      <c r="Q29" s="4">
        <f t="shared" si="32"/>
        <v>2020</v>
      </c>
      <c r="R29" s="4">
        <f t="shared" si="32"/>
        <v>2021</v>
      </c>
      <c r="S29" s="4">
        <f t="shared" si="32"/>
        <v>2030</v>
      </c>
      <c r="T29" s="4">
        <f t="shared" si="32"/>
        <v>2040</v>
      </c>
      <c r="U29" s="4">
        <f t="shared" ref="U29:V29" si="33">U24</f>
        <v>2060</v>
      </c>
      <c r="V29" s="4">
        <f t="shared" si="33"/>
        <v>2060</v>
      </c>
      <c r="W29" s="4">
        <f t="shared" si="32"/>
        <v>2070</v>
      </c>
      <c r="Y29" s="4">
        <f t="shared" ref="Y29:AD29" si="34">E29</f>
        <v>2017</v>
      </c>
      <c r="Z29" s="4">
        <f t="shared" si="34"/>
        <v>2019</v>
      </c>
      <c r="AA29" s="4">
        <f t="shared" si="34"/>
        <v>2020</v>
      </c>
      <c r="AB29" s="4">
        <f t="shared" si="34"/>
        <v>2021</v>
      </c>
      <c r="AC29" s="4">
        <f t="shared" si="34"/>
        <v>2030</v>
      </c>
      <c r="AD29" s="4">
        <f t="shared" si="34"/>
        <v>2040</v>
      </c>
      <c r="AE29" s="4">
        <f>L29</f>
        <v>2050</v>
      </c>
      <c r="AF29" s="4">
        <f>L29</f>
        <v>2050</v>
      </c>
      <c r="AG29" s="4">
        <f>M29</f>
        <v>2050</v>
      </c>
    </row>
    <row r="30" spans="1:61">
      <c r="A30" t="s">
        <v>16</v>
      </c>
      <c r="C30" s="18" t="str">
        <f>C25</f>
        <v>Low Income</v>
      </c>
      <c r="D30" t="s">
        <v>39</v>
      </c>
      <c r="E30" s="37">
        <v>0.25</v>
      </c>
      <c r="F30" s="47">
        <f t="shared" ref="F30:J32" si="35">IF($D$4,Z30,P30)</f>
        <v>0.25</v>
      </c>
      <c r="G30" s="47">
        <f t="shared" si="35"/>
        <v>0.25</v>
      </c>
      <c r="H30" s="47">
        <f t="shared" si="35"/>
        <v>0.25</v>
      </c>
      <c r="I30" s="47">
        <f t="shared" si="35"/>
        <v>0.25</v>
      </c>
      <c r="J30" s="47">
        <f t="shared" si="35"/>
        <v>0.25</v>
      </c>
      <c r="K30" s="47">
        <f>IF($D$4,AD30,T30)</f>
        <v>0.25</v>
      </c>
      <c r="L30" s="47">
        <f>IF($D$4,AD30,T30)</f>
        <v>0.25</v>
      </c>
      <c r="M30" s="47">
        <f>IF($D$4,AG30,W30)</f>
        <v>0.25</v>
      </c>
      <c r="N30" s="32"/>
      <c r="O30" s="47">
        <f>E30</f>
        <v>0.25</v>
      </c>
      <c r="P30" s="47">
        <f>O30</f>
        <v>0.25</v>
      </c>
      <c r="Q30" s="47">
        <f>P30</f>
        <v>0.25</v>
      </c>
      <c r="R30" s="47">
        <f>Q30</f>
        <v>0.25</v>
      </c>
      <c r="S30" s="34">
        <f t="shared" ref="S30:T30" si="36">R30</f>
        <v>0.25</v>
      </c>
      <c r="T30" s="34">
        <f t="shared" si="36"/>
        <v>0.25</v>
      </c>
      <c r="U30" s="34">
        <f>S30</f>
        <v>0.25</v>
      </c>
      <c r="V30" s="34">
        <f>S30</f>
        <v>0.25</v>
      </c>
      <c r="W30" s="34">
        <f>T30</f>
        <v>0.25</v>
      </c>
      <c r="X30" s="196"/>
      <c r="Y30" s="48">
        <f t="shared" ref="Y30:AB32" si="37">O30</f>
        <v>0.25</v>
      </c>
      <c r="Z30" s="48">
        <f t="shared" si="37"/>
        <v>0.25</v>
      </c>
      <c r="AA30" s="48">
        <f t="shared" si="37"/>
        <v>0.25</v>
      </c>
      <c r="AB30" s="48">
        <f t="shared" si="37"/>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5"/>
        <v>0.3</v>
      </c>
      <c r="G31" s="47">
        <f t="shared" si="35"/>
        <v>0.3</v>
      </c>
      <c r="H31" s="47">
        <f t="shared" si="35"/>
        <v>0.3</v>
      </c>
      <c r="I31" s="47">
        <f t="shared" si="35"/>
        <v>0.3</v>
      </c>
      <c r="J31" s="47">
        <f t="shared" si="35"/>
        <v>0.3</v>
      </c>
      <c r="K31" s="47">
        <f>IF($D$4,AD31,T31)</f>
        <v>0.3</v>
      </c>
      <c r="L31" s="47">
        <f>IF($D$4,AD31,T31)</f>
        <v>0.3</v>
      </c>
      <c r="M31" s="47">
        <f>IF($D$4,AG31,W31)</f>
        <v>0.3</v>
      </c>
      <c r="N31" s="32"/>
      <c r="O31" s="47">
        <f>E31</f>
        <v>0.3</v>
      </c>
      <c r="P31" s="47">
        <f t="shared" ref="P31:P32" si="38">O31</f>
        <v>0.3</v>
      </c>
      <c r="Q31" s="47">
        <f>P31</f>
        <v>0.3</v>
      </c>
      <c r="R31" s="47">
        <f>Q31</f>
        <v>0.3</v>
      </c>
      <c r="S31" s="34">
        <f t="shared" ref="S31:T31" si="39">R31</f>
        <v>0.3</v>
      </c>
      <c r="T31" s="34">
        <f t="shared" si="39"/>
        <v>0.3</v>
      </c>
      <c r="U31" s="34">
        <f>S31</f>
        <v>0.3</v>
      </c>
      <c r="V31" s="34">
        <f>S31</f>
        <v>0.3</v>
      </c>
      <c r="W31" s="34">
        <f>T31</f>
        <v>0.3</v>
      </c>
      <c r="X31" s="196"/>
      <c r="Y31" s="48">
        <f t="shared" si="37"/>
        <v>0.3</v>
      </c>
      <c r="Z31" s="48">
        <f t="shared" si="37"/>
        <v>0.3</v>
      </c>
      <c r="AA31" s="48">
        <f t="shared" si="37"/>
        <v>0.3</v>
      </c>
      <c r="AB31" s="48">
        <f t="shared" si="37"/>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5"/>
        <v>0.40039186287579059</v>
      </c>
      <c r="G32" s="47">
        <f t="shared" si="35"/>
        <v>0.3966824420527032</v>
      </c>
      <c r="H32" s="47">
        <f t="shared" si="35"/>
        <v>0.40045855369940653</v>
      </c>
      <c r="I32" s="47">
        <f t="shared" si="35"/>
        <v>0.41102326977270026</v>
      </c>
      <c r="J32" s="47">
        <f t="shared" si="35"/>
        <v>0.44904602555498063</v>
      </c>
      <c r="K32" s="47">
        <f>IF($D$4,AD32,T32)</f>
        <v>0.44904602555498063</v>
      </c>
      <c r="L32" s="47">
        <f>IF($D$4,AD32,T32)</f>
        <v>0.44904602555498063</v>
      </c>
      <c r="M32" s="47">
        <f>IF($D$4,AG32,W32)</f>
        <v>0.48428394401662878</v>
      </c>
      <c r="N32" s="32"/>
      <c r="O32" s="47">
        <f>E32</f>
        <v>0.40039186287579059</v>
      </c>
      <c r="P32" s="47">
        <f t="shared" si="38"/>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7"/>
        <v>0.40039186287579059</v>
      </c>
      <c r="Z32" s="48">
        <f t="shared" si="37"/>
        <v>0.40039186287579059</v>
      </c>
      <c r="AA32" s="48">
        <f t="shared" si="37"/>
        <v>0.3966824420527032</v>
      </c>
      <c r="AB32" s="48">
        <f t="shared" si="37"/>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0">SUMPRODUCT(E30:E32,E$13:E$15)/E$16</f>
        <v>0.30091725422531551</v>
      </c>
      <c r="F33" s="294">
        <f t="shared" si="40"/>
        <v>0.30192482056635134</v>
      </c>
      <c r="G33" s="294">
        <f t="shared" si="40"/>
        <v>0.29650350250840096</v>
      </c>
      <c r="H33" s="294">
        <f t="shared" si="40"/>
        <v>0.29982801369349593</v>
      </c>
      <c r="I33" s="294">
        <f t="shared" si="40"/>
        <v>0.30755700375900014</v>
      </c>
      <c r="J33" s="294">
        <f t="shared" si="40"/>
        <v>0.32784140451869009</v>
      </c>
      <c r="K33" s="294">
        <f t="shared" ref="K33:L33" si="41">SUMPRODUCT(K30:K32,K$13:K$15)/K$16</f>
        <v>0.33682214059927695</v>
      </c>
      <c r="L33" s="294">
        <f t="shared" si="41"/>
        <v>0.34558159559897583</v>
      </c>
      <c r="M33" s="294">
        <f t="shared" si="40"/>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2">F4</f>
        <v>2019</v>
      </c>
      <c r="G34" s="4">
        <f t="shared" si="42"/>
        <v>2020</v>
      </c>
      <c r="H34" s="4">
        <f t="shared" si="42"/>
        <v>2021</v>
      </c>
      <c r="I34" s="4">
        <v>2030</v>
      </c>
      <c r="J34" s="4">
        <v>2040</v>
      </c>
      <c r="K34" s="4">
        <v>2050</v>
      </c>
      <c r="L34" s="4">
        <v>2050</v>
      </c>
      <c r="M34" s="4">
        <v>2050</v>
      </c>
      <c r="N34" s="31"/>
      <c r="O34" s="4">
        <f t="shared" ref="O34:S34" si="43">O29</f>
        <v>2017</v>
      </c>
      <c r="P34" s="4">
        <f t="shared" si="43"/>
        <v>2019</v>
      </c>
      <c r="Q34" s="4">
        <f t="shared" si="43"/>
        <v>2020</v>
      </c>
      <c r="R34" s="4">
        <f t="shared" si="43"/>
        <v>2021</v>
      </c>
      <c r="S34" s="4">
        <f t="shared" si="43"/>
        <v>2030</v>
      </c>
      <c r="T34" s="4">
        <f>J34</f>
        <v>2040</v>
      </c>
      <c r="U34" s="4">
        <f>L34</f>
        <v>2050</v>
      </c>
      <c r="V34" s="4">
        <f>L34</f>
        <v>2050</v>
      </c>
      <c r="W34" s="4">
        <f>M34</f>
        <v>2050</v>
      </c>
      <c r="X34" s="196"/>
      <c r="Y34" s="4">
        <f t="shared" ref="Y34:AD34" si="44">E34</f>
        <v>2017</v>
      </c>
      <c r="Z34" s="4">
        <f t="shared" si="44"/>
        <v>2019</v>
      </c>
      <c r="AA34" s="4">
        <f t="shared" si="44"/>
        <v>2020</v>
      </c>
      <c r="AB34" s="4">
        <f t="shared" si="44"/>
        <v>2021</v>
      </c>
      <c r="AC34" s="4">
        <f t="shared" si="44"/>
        <v>2030</v>
      </c>
      <c r="AD34" s="4">
        <f t="shared" si="44"/>
        <v>2040</v>
      </c>
      <c r="AE34" s="4">
        <f>L34</f>
        <v>2050</v>
      </c>
      <c r="AF34" s="4">
        <f>L34</f>
        <v>2050</v>
      </c>
      <c r="AG34" s="4">
        <f>M34</f>
        <v>2050</v>
      </c>
    </row>
    <row r="35" spans="1:51">
      <c r="A35" t="s">
        <v>16</v>
      </c>
      <c r="C35" s="18" t="str">
        <f>C30</f>
        <v>Low Income</v>
      </c>
      <c r="D35" t="s">
        <v>85</v>
      </c>
      <c r="E35" s="37">
        <v>1.4</v>
      </c>
      <c r="F35" s="47">
        <f t="shared" ref="F35:J38" si="45">IF($D$4,Z35,P35)</f>
        <v>1.4</v>
      </c>
      <c r="G35" s="47">
        <f t="shared" si="45"/>
        <v>1.4</v>
      </c>
      <c r="H35" s="47">
        <f t="shared" si="45"/>
        <v>1.4</v>
      </c>
      <c r="I35" s="47">
        <f t="shared" si="45"/>
        <v>1.4</v>
      </c>
      <c r="J35" s="47">
        <f t="shared" si="45"/>
        <v>1.4</v>
      </c>
      <c r="K35" s="47">
        <f>IF($D$4,AD35,T35)</f>
        <v>1.4</v>
      </c>
      <c r="L35" s="47">
        <f>IF($D$4,AD35,T35)</f>
        <v>1.4</v>
      </c>
      <c r="M35" s="47">
        <f>IF($D$4,AG35,W35)</f>
        <v>1.4</v>
      </c>
      <c r="N35" s="32"/>
      <c r="O35" s="47">
        <f>E35</f>
        <v>1.4</v>
      </c>
      <c r="P35" s="47">
        <f t="shared" ref="P35:T35" si="46">O35</f>
        <v>1.4</v>
      </c>
      <c r="Q35" s="47">
        <f t="shared" si="46"/>
        <v>1.4</v>
      </c>
      <c r="R35" s="47">
        <f t="shared" ref="R35" si="47">Q35</f>
        <v>1.4</v>
      </c>
      <c r="S35" s="34">
        <f t="shared" si="46"/>
        <v>1.4</v>
      </c>
      <c r="T35" s="34">
        <f t="shared" si="46"/>
        <v>1.4</v>
      </c>
      <c r="U35" s="34">
        <f>S35</f>
        <v>1.4</v>
      </c>
      <c r="V35" s="34">
        <f t="shared" ref="V35:W38" si="48">S35</f>
        <v>1.4</v>
      </c>
      <c r="W35" s="34">
        <f t="shared" si="48"/>
        <v>1.4</v>
      </c>
      <c r="X35" s="196"/>
      <c r="Y35" s="47">
        <f t="shared" ref="Y35:AB38" si="49">O35</f>
        <v>1.4</v>
      </c>
      <c r="Z35" s="47">
        <f t="shared" si="49"/>
        <v>1.4</v>
      </c>
      <c r="AA35" s="47">
        <f t="shared" si="49"/>
        <v>1.4</v>
      </c>
      <c r="AB35" s="47">
        <f t="shared" si="49"/>
        <v>1.4</v>
      </c>
      <c r="AC35" s="55">
        <f>AA35*(1+$D$34)</f>
        <v>1.4</v>
      </c>
      <c r="AD35" s="55">
        <f t="shared" ref="AD35:AD38" si="50">AC35*(1+$D$34)</f>
        <v>1.4</v>
      </c>
      <c r="AE35" s="55">
        <f>AC35*(1+$D$34)</f>
        <v>1.4</v>
      </c>
      <c r="AF35" s="55">
        <f t="shared" ref="AF35:AG38" si="51">AC35*(1+$D$34)</f>
        <v>1.4</v>
      </c>
      <c r="AG35" s="55">
        <f t="shared" si="51"/>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5"/>
        <v>1.4</v>
      </c>
      <c r="G36" s="47">
        <f t="shared" si="45"/>
        <v>1.4</v>
      </c>
      <c r="H36" s="47">
        <f t="shared" si="45"/>
        <v>1.4</v>
      </c>
      <c r="I36" s="47">
        <f t="shared" si="45"/>
        <v>1.4</v>
      </c>
      <c r="J36" s="47">
        <f t="shared" si="45"/>
        <v>1.4</v>
      </c>
      <c r="K36" s="47">
        <f>IF($D$4,AD36,T36)</f>
        <v>1.4</v>
      </c>
      <c r="L36" s="47">
        <f>IF($D$4,AD36,T36)</f>
        <v>1.4</v>
      </c>
      <c r="M36" s="47">
        <f>IF($D$4,AG36,W36)</f>
        <v>1.4</v>
      </c>
      <c r="N36" s="32"/>
      <c r="O36" s="47">
        <f t="shared" ref="O36:O38" si="52">E36</f>
        <v>1.4</v>
      </c>
      <c r="P36" s="47">
        <f t="shared" ref="P36:T38" si="53">O36</f>
        <v>1.4</v>
      </c>
      <c r="Q36" s="47">
        <f t="shared" si="53"/>
        <v>1.4</v>
      </c>
      <c r="R36" s="47">
        <f t="shared" ref="R36" si="54">Q36</f>
        <v>1.4</v>
      </c>
      <c r="S36" s="34">
        <f t="shared" si="53"/>
        <v>1.4</v>
      </c>
      <c r="T36" s="34">
        <f t="shared" si="53"/>
        <v>1.4</v>
      </c>
      <c r="U36" s="34">
        <f>S36</f>
        <v>1.4</v>
      </c>
      <c r="V36" s="34">
        <f t="shared" si="48"/>
        <v>1.4</v>
      </c>
      <c r="W36" s="34">
        <f t="shared" si="48"/>
        <v>1.4</v>
      </c>
      <c r="X36" s="196"/>
      <c r="Y36" s="47">
        <f t="shared" si="49"/>
        <v>1.4</v>
      </c>
      <c r="Z36" s="47">
        <f t="shared" si="49"/>
        <v>1.4</v>
      </c>
      <c r="AA36" s="47">
        <f t="shared" si="49"/>
        <v>1.4</v>
      </c>
      <c r="AB36" s="47">
        <f t="shared" si="49"/>
        <v>1.4</v>
      </c>
      <c r="AC36" s="55">
        <f>AA36*(1+$D$34)</f>
        <v>1.4</v>
      </c>
      <c r="AD36" s="55">
        <f t="shared" si="50"/>
        <v>1.4</v>
      </c>
      <c r="AE36" s="55">
        <f>AC36*(1+$D$34)</f>
        <v>1.4</v>
      </c>
      <c r="AF36" s="55">
        <f t="shared" si="51"/>
        <v>1.4</v>
      </c>
      <c r="AG36" s="55">
        <f t="shared" si="51"/>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5"/>
        <v>1.4</v>
      </c>
      <c r="G37" s="47">
        <f t="shared" si="45"/>
        <v>1.4</v>
      </c>
      <c r="H37" s="47">
        <f t="shared" si="45"/>
        <v>1.4</v>
      </c>
      <c r="I37" s="47">
        <f t="shared" si="45"/>
        <v>1.4</v>
      </c>
      <c r="J37" s="47">
        <f t="shared" si="45"/>
        <v>1.4</v>
      </c>
      <c r="K37" s="47">
        <f>IF($D$4,AD37,T37)</f>
        <v>1.4</v>
      </c>
      <c r="L37" s="47">
        <f>IF($D$4,AD37,T37)</f>
        <v>1.4</v>
      </c>
      <c r="M37" s="47">
        <f>IF($D$4,AG37,W37)</f>
        <v>1.4</v>
      </c>
      <c r="N37" s="32"/>
      <c r="O37" s="47">
        <f t="shared" si="52"/>
        <v>1.4</v>
      </c>
      <c r="P37" s="47">
        <f t="shared" si="53"/>
        <v>1.4</v>
      </c>
      <c r="Q37" s="47">
        <f t="shared" si="53"/>
        <v>1.4</v>
      </c>
      <c r="R37" s="47">
        <f t="shared" ref="R37" si="55">Q37</f>
        <v>1.4</v>
      </c>
      <c r="S37" s="34">
        <f t="shared" si="53"/>
        <v>1.4</v>
      </c>
      <c r="T37" s="34">
        <f t="shared" si="53"/>
        <v>1.4</v>
      </c>
      <c r="U37" s="34">
        <f>S37</f>
        <v>1.4</v>
      </c>
      <c r="V37" s="34">
        <f t="shared" si="48"/>
        <v>1.4</v>
      </c>
      <c r="W37" s="34">
        <f t="shared" si="48"/>
        <v>1.4</v>
      </c>
      <c r="X37" s="196"/>
      <c r="Y37" s="47">
        <f t="shared" si="49"/>
        <v>1.4</v>
      </c>
      <c r="Z37" s="47">
        <f t="shared" si="49"/>
        <v>1.4</v>
      </c>
      <c r="AA37" s="47">
        <f t="shared" si="49"/>
        <v>1.4</v>
      </c>
      <c r="AB37" s="47">
        <f t="shared" si="49"/>
        <v>1.4</v>
      </c>
      <c r="AC37" s="55">
        <f>AA37*(1+$D$34)</f>
        <v>1.4</v>
      </c>
      <c r="AD37" s="55">
        <f t="shared" si="50"/>
        <v>1.4</v>
      </c>
      <c r="AE37" s="55">
        <f>AC37*(1+$D$34)</f>
        <v>1.4</v>
      </c>
      <c r="AF37" s="55">
        <f t="shared" si="51"/>
        <v>1.4</v>
      </c>
      <c r="AG37" s="55">
        <f t="shared" si="51"/>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5"/>
        <v>1.4</v>
      </c>
      <c r="G38" s="47">
        <f t="shared" si="45"/>
        <v>1.4</v>
      </c>
      <c r="H38" s="47">
        <f t="shared" si="45"/>
        <v>1.4</v>
      </c>
      <c r="I38" s="47">
        <f t="shared" si="45"/>
        <v>1.4</v>
      </c>
      <c r="J38" s="47">
        <f t="shared" si="45"/>
        <v>1.4</v>
      </c>
      <c r="K38" s="47">
        <f>IF($D$4,AD38,T38)</f>
        <v>1.4</v>
      </c>
      <c r="L38" s="47">
        <f>IF($D$4,AD38,T38)</f>
        <v>1.4</v>
      </c>
      <c r="M38" s="47">
        <f>IF($D$4,AG38,W38)</f>
        <v>1.4</v>
      </c>
      <c r="N38" s="31"/>
      <c r="O38" s="47">
        <f t="shared" si="52"/>
        <v>1.4</v>
      </c>
      <c r="P38" s="47">
        <f t="shared" si="53"/>
        <v>1.4</v>
      </c>
      <c r="Q38" s="47">
        <f t="shared" si="53"/>
        <v>1.4</v>
      </c>
      <c r="R38" s="47">
        <f t="shared" ref="R38" si="56">Q38</f>
        <v>1.4</v>
      </c>
      <c r="S38" s="34">
        <f t="shared" si="53"/>
        <v>1.4</v>
      </c>
      <c r="T38" s="34">
        <f t="shared" si="53"/>
        <v>1.4</v>
      </c>
      <c r="U38" s="34">
        <f>S38</f>
        <v>1.4</v>
      </c>
      <c r="V38" s="34">
        <f t="shared" si="48"/>
        <v>1.4</v>
      </c>
      <c r="W38" s="34">
        <f t="shared" si="48"/>
        <v>1.4</v>
      </c>
      <c r="Y38" s="47">
        <f t="shared" si="49"/>
        <v>1.4</v>
      </c>
      <c r="Z38" s="47">
        <f t="shared" si="49"/>
        <v>1.4</v>
      </c>
      <c r="AA38" s="47">
        <f t="shared" si="49"/>
        <v>1.4</v>
      </c>
      <c r="AB38" s="47">
        <f t="shared" si="49"/>
        <v>1.4</v>
      </c>
      <c r="AC38" s="55">
        <f>AA38*(1+$D$34)</f>
        <v>1.4</v>
      </c>
      <c r="AD38" s="55">
        <f t="shared" si="50"/>
        <v>1.4</v>
      </c>
      <c r="AE38" s="55">
        <f>AC38*(1+$D$34)</f>
        <v>1.4</v>
      </c>
      <c r="AF38" s="55">
        <f t="shared" si="51"/>
        <v>1.4</v>
      </c>
      <c r="AG38" s="55">
        <f t="shared" si="51"/>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7">F4</f>
        <v>2019</v>
      </c>
      <c r="G40" s="4">
        <f t="shared" si="57"/>
        <v>2020</v>
      </c>
      <c r="H40" s="4">
        <f t="shared" si="57"/>
        <v>2021</v>
      </c>
      <c r="I40" s="4">
        <v>2030</v>
      </c>
      <c r="J40" s="4">
        <v>2040</v>
      </c>
      <c r="K40" s="4">
        <v>2050</v>
      </c>
      <c r="L40" s="4">
        <v>2050</v>
      </c>
      <c r="M40" s="4">
        <v>2050</v>
      </c>
      <c r="N40" s="249" t="s">
        <v>629</v>
      </c>
      <c r="O40" s="4">
        <f t="shared" ref="O40:W40" si="58">O34</f>
        <v>2017</v>
      </c>
      <c r="P40" s="4">
        <f t="shared" si="58"/>
        <v>2019</v>
      </c>
      <c r="Q40" s="4">
        <f t="shared" si="58"/>
        <v>2020</v>
      </c>
      <c r="R40" s="4">
        <f t="shared" si="58"/>
        <v>2021</v>
      </c>
      <c r="S40" s="4">
        <f t="shared" si="58"/>
        <v>2030</v>
      </c>
      <c r="T40" s="4">
        <f t="shared" si="58"/>
        <v>2040</v>
      </c>
      <c r="U40" s="4">
        <f t="shared" ref="U40:V40" si="59">U34</f>
        <v>2050</v>
      </c>
      <c r="V40" s="4">
        <f t="shared" si="59"/>
        <v>2050</v>
      </c>
      <c r="W40" s="4">
        <f t="shared" si="58"/>
        <v>2050</v>
      </c>
      <c r="Y40" s="4">
        <f t="shared" ref="Y40:AD40" si="60">E40</f>
        <v>2017</v>
      </c>
      <c r="Z40" s="4">
        <f t="shared" si="60"/>
        <v>2019</v>
      </c>
      <c r="AA40" s="4">
        <f t="shared" si="60"/>
        <v>2020</v>
      </c>
      <c r="AB40" s="4">
        <f t="shared" si="60"/>
        <v>2021</v>
      </c>
      <c r="AC40" s="4">
        <f t="shared" si="60"/>
        <v>2030</v>
      </c>
      <c r="AD40" s="4">
        <f t="shared" si="60"/>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1">IF($D$4,Z41,P41)</f>
        <v>7.3852190250507794</v>
      </c>
      <c r="G41" s="47">
        <f t="shared" si="61"/>
        <v>7.3852190250507794</v>
      </c>
      <c r="H41" s="47">
        <f t="shared" si="61"/>
        <v>7.3852190250507794</v>
      </c>
      <c r="I41" s="47">
        <f t="shared" si="61"/>
        <v>7.3852190250507794</v>
      </c>
      <c r="J41" s="47">
        <f t="shared" si="61"/>
        <v>7.3852190250507794</v>
      </c>
      <c r="K41" s="47">
        <f>IF($D$4,AD41,T41)</f>
        <v>7.3852190250507794</v>
      </c>
      <c r="L41" s="47">
        <f>IF($D$4,AD41,T41)</f>
        <v>7.3852190250507794</v>
      </c>
      <c r="M41" s="47">
        <f>IF($D$4,AG41,W41)</f>
        <v>7.3852190250507794</v>
      </c>
      <c r="N41" s="250">
        <v>1</v>
      </c>
      <c r="O41" s="184">
        <f>E41*O$39</f>
        <v>7.3852190250507794</v>
      </c>
      <c r="P41">
        <f t="shared" ref="P41:T41" si="62">O41</f>
        <v>7.3852190250507794</v>
      </c>
      <c r="Q41" s="47">
        <f>P41*$N41</f>
        <v>7.3852190250507794</v>
      </c>
      <c r="R41" s="47">
        <f>P41</f>
        <v>7.3852190250507794</v>
      </c>
      <c r="S41" s="34">
        <f t="shared" si="62"/>
        <v>7.3852190250507794</v>
      </c>
      <c r="T41" s="34">
        <f t="shared" si="62"/>
        <v>7.3852190250507794</v>
      </c>
      <c r="U41" s="34">
        <f>S41</f>
        <v>7.3852190250507794</v>
      </c>
      <c r="V41" s="34">
        <f t="shared" ref="V41:W44" si="63">S41</f>
        <v>7.3852190250507794</v>
      </c>
      <c r="W41" s="34">
        <f t="shared" si="63"/>
        <v>7.3852190250507794</v>
      </c>
      <c r="Y41" s="47">
        <f t="shared" ref="Y41:AB44" si="64">O41</f>
        <v>7.3852190250507794</v>
      </c>
      <c r="Z41" s="47">
        <f t="shared" si="64"/>
        <v>7.3852190250507794</v>
      </c>
      <c r="AA41" s="47">
        <f t="shared" si="64"/>
        <v>7.3852190250507794</v>
      </c>
      <c r="AB41" s="47">
        <f t="shared" si="64"/>
        <v>7.3852190250507794</v>
      </c>
      <c r="AC41" s="55">
        <f t="shared" ref="AC41:AD43" si="65">AB41*$B41</f>
        <v>7.0159580737982399</v>
      </c>
      <c r="AD41" s="55">
        <f t="shared" si="65"/>
        <v>6.6651601701083276</v>
      </c>
      <c r="AE41" s="55">
        <f>AC41*$B41</f>
        <v>6.6651601701083276</v>
      </c>
      <c r="AF41" s="55">
        <f t="shared" ref="AF41:AG44" si="66">AC41*$B41</f>
        <v>6.6651601701083276</v>
      </c>
      <c r="AG41" s="55">
        <f t="shared" si="66"/>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1"/>
        <v>12.3446275646806</v>
      </c>
      <c r="G42" s="47">
        <f t="shared" si="61"/>
        <v>12.3446275646806</v>
      </c>
      <c r="H42" s="47">
        <f t="shared" si="61"/>
        <v>12.3446275646806</v>
      </c>
      <c r="I42" s="47">
        <f t="shared" si="61"/>
        <v>12.3446275646806</v>
      </c>
      <c r="J42" s="47">
        <f t="shared" si="61"/>
        <v>12.3446275646806</v>
      </c>
      <c r="K42" s="47">
        <f>IF($D$4,AD42,T42)</f>
        <v>12.3446275646806</v>
      </c>
      <c r="L42" s="47">
        <f>IF($D$4,AD42,T42)</f>
        <v>12.3446275646806</v>
      </c>
      <c r="M42" s="47">
        <f>IF($D$4,AG42,W42)</f>
        <v>12.3446275646806</v>
      </c>
      <c r="N42" s="250">
        <v>1</v>
      </c>
      <c r="O42" s="184">
        <f>E42*O$39</f>
        <v>12.3446275646806</v>
      </c>
      <c r="P42">
        <f t="shared" ref="P42:T44" si="67">O42</f>
        <v>12.3446275646806</v>
      </c>
      <c r="Q42" s="47">
        <f t="shared" ref="Q42:Q44" si="68">P42*$N42</f>
        <v>12.3446275646806</v>
      </c>
      <c r="R42" s="47">
        <f t="shared" ref="R42:R44" si="69">P42</f>
        <v>12.3446275646806</v>
      </c>
      <c r="S42" s="160">
        <f>R42</f>
        <v>12.3446275646806</v>
      </c>
      <c r="T42" s="160">
        <f t="shared" si="67"/>
        <v>12.3446275646806</v>
      </c>
      <c r="U42" s="160">
        <f>S42</f>
        <v>12.3446275646806</v>
      </c>
      <c r="V42" s="160">
        <f t="shared" si="63"/>
        <v>12.3446275646806</v>
      </c>
      <c r="W42" s="160">
        <f t="shared" si="63"/>
        <v>12.3446275646806</v>
      </c>
      <c r="Y42" s="47">
        <f t="shared" si="64"/>
        <v>12.3446275646806</v>
      </c>
      <c r="Z42" s="47">
        <f t="shared" si="64"/>
        <v>12.3446275646806</v>
      </c>
      <c r="AA42" s="47">
        <f t="shared" si="64"/>
        <v>12.3446275646806</v>
      </c>
      <c r="AB42" s="47">
        <f t="shared" si="64"/>
        <v>12.3446275646806</v>
      </c>
      <c r="AC42" s="55">
        <f t="shared" si="65"/>
        <v>11.727396186446569</v>
      </c>
      <c r="AD42" s="55">
        <f t="shared" si="65"/>
        <v>11.141026377124239</v>
      </c>
      <c r="AE42" s="55">
        <f>AC42*$B42</f>
        <v>11.141026377124239</v>
      </c>
      <c r="AF42" s="55">
        <f t="shared" si="66"/>
        <v>11.141026377124239</v>
      </c>
      <c r="AG42" s="55">
        <f t="shared" si="66"/>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1"/>
        <v>13.330035321564491</v>
      </c>
      <c r="G43" s="47">
        <f t="shared" si="61"/>
        <v>13.330035321564491</v>
      </c>
      <c r="H43" s="47">
        <f t="shared" si="61"/>
        <v>13.330035321564491</v>
      </c>
      <c r="I43" s="47">
        <f t="shared" si="61"/>
        <v>13.330035321564491</v>
      </c>
      <c r="J43" s="47">
        <f t="shared" si="61"/>
        <v>13.330035321564491</v>
      </c>
      <c r="K43" s="47">
        <f>IF($D$4,AD43,T43)</f>
        <v>13.330035321564491</v>
      </c>
      <c r="L43" s="47">
        <f>IF($D$4,AD43,T43)</f>
        <v>13.330035321564491</v>
      </c>
      <c r="M43" s="47">
        <f>IF($D$4,AG43,W43)</f>
        <v>13.330035321564491</v>
      </c>
      <c r="N43" s="250">
        <v>1</v>
      </c>
      <c r="O43" s="184">
        <f>E43*O$39</f>
        <v>13.330035321564491</v>
      </c>
      <c r="P43">
        <f t="shared" si="67"/>
        <v>13.330035321564491</v>
      </c>
      <c r="Q43" s="47">
        <f t="shared" si="68"/>
        <v>13.330035321564491</v>
      </c>
      <c r="R43" s="47">
        <f t="shared" si="69"/>
        <v>13.330035321564491</v>
      </c>
      <c r="S43" s="34">
        <f t="shared" si="67"/>
        <v>13.330035321564491</v>
      </c>
      <c r="T43" s="34">
        <f t="shared" si="67"/>
        <v>13.330035321564491</v>
      </c>
      <c r="U43" s="34">
        <f>S43</f>
        <v>13.330035321564491</v>
      </c>
      <c r="V43" s="34">
        <f t="shared" si="63"/>
        <v>13.330035321564491</v>
      </c>
      <c r="W43" s="34">
        <f t="shared" si="63"/>
        <v>13.330035321564491</v>
      </c>
      <c r="Y43" s="47">
        <f t="shared" si="64"/>
        <v>13.330035321564491</v>
      </c>
      <c r="Z43" s="47">
        <f t="shared" si="64"/>
        <v>13.330035321564491</v>
      </c>
      <c r="AA43" s="47">
        <f t="shared" si="64"/>
        <v>13.330035321564491</v>
      </c>
      <c r="AB43" s="47">
        <f t="shared" si="64"/>
        <v>13.330035321564491</v>
      </c>
      <c r="AC43" s="55">
        <f t="shared" si="65"/>
        <v>12.996784438525378</v>
      </c>
      <c r="AD43" s="55">
        <f t="shared" si="65"/>
        <v>12.671864827562242</v>
      </c>
      <c r="AE43" s="55">
        <f>AC43*$B43</f>
        <v>12.671864827562242</v>
      </c>
      <c r="AF43" s="55">
        <f t="shared" si="66"/>
        <v>12.671864827562242</v>
      </c>
      <c r="AG43" s="55">
        <f t="shared" si="66"/>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1"/>
        <v>13.5</v>
      </c>
      <c r="G44" s="47">
        <f t="shared" si="61"/>
        <v>13.5</v>
      </c>
      <c r="H44" s="47">
        <f t="shared" si="61"/>
        <v>13.5</v>
      </c>
      <c r="I44" s="47">
        <f t="shared" si="61"/>
        <v>13.5</v>
      </c>
      <c r="J44" s="47">
        <f t="shared" si="61"/>
        <v>13.5</v>
      </c>
      <c r="K44" s="47">
        <f>IF($D$4,AD44,T44)</f>
        <v>13.5</v>
      </c>
      <c r="L44" s="47">
        <f>IF($D$4,AD44,T44)</f>
        <v>13.5</v>
      </c>
      <c r="M44" s="47">
        <f>IF($D$4,AG44,W44)</f>
        <v>13.5</v>
      </c>
      <c r="N44" s="250">
        <v>1</v>
      </c>
      <c r="O44" s="3">
        <f>E44</f>
        <v>13.5</v>
      </c>
      <c r="P44">
        <f t="shared" si="67"/>
        <v>13.5</v>
      </c>
      <c r="Q44" s="47">
        <f t="shared" si="68"/>
        <v>13.5</v>
      </c>
      <c r="R44" s="47">
        <f t="shared" si="69"/>
        <v>13.5</v>
      </c>
      <c r="S44" s="34">
        <f>R44</f>
        <v>13.5</v>
      </c>
      <c r="T44" s="34">
        <f t="shared" si="67"/>
        <v>13.5</v>
      </c>
      <c r="U44" s="34">
        <f>S44</f>
        <v>13.5</v>
      </c>
      <c r="V44" s="34">
        <f t="shared" si="63"/>
        <v>13.5</v>
      </c>
      <c r="W44" s="34">
        <f t="shared" si="63"/>
        <v>13.5</v>
      </c>
      <c r="Y44" s="47">
        <f t="shared" si="64"/>
        <v>13.5</v>
      </c>
      <c r="Z44" s="47">
        <f t="shared" si="64"/>
        <v>13.5</v>
      </c>
      <c r="AA44" s="47">
        <f t="shared" si="64"/>
        <v>13.5</v>
      </c>
      <c r="AB44" s="47">
        <f t="shared" si="64"/>
        <v>13.5</v>
      </c>
      <c r="AC44" s="55">
        <f>AB44*$B44</f>
        <v>12.824999999999999</v>
      </c>
      <c r="AD44" s="55">
        <f t="shared" ref="AD44" si="70">AC44*$B44</f>
        <v>12.183749999999998</v>
      </c>
      <c r="AE44" s="55">
        <f>AC44*$B44</f>
        <v>12.183749999999998</v>
      </c>
      <c r="AF44" s="55">
        <f t="shared" si="66"/>
        <v>12.183749999999998</v>
      </c>
      <c r="AG44" s="55">
        <f t="shared" si="66"/>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1">SUMPRODUCT(E41:E44,E54:E57)/SUM(E54:E57)</f>
        <v>12.901036769438678</v>
      </c>
      <c r="F45" s="3">
        <f t="shared" si="71"/>
        <v>12.901919445200708</v>
      </c>
      <c r="G45" s="3">
        <f t="shared" si="71"/>
        <v>12.84553690620824</v>
      </c>
      <c r="H45" s="3">
        <f t="shared" si="71"/>
        <v>12.888418631359706</v>
      </c>
      <c r="I45" s="3">
        <f t="shared" si="71"/>
        <v>12.916521722621837</v>
      </c>
      <c r="J45" s="3">
        <f t="shared" si="71"/>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2">F47</f>
        <v>4454.71</v>
      </c>
      <c r="Q47" s="3">
        <f t="shared" si="72"/>
        <v>4168.5599999999995</v>
      </c>
      <c r="R47" s="3">
        <f t="shared" si="72"/>
        <v>4364.6310325648556</v>
      </c>
      <c r="S47" s="3">
        <f t="shared" si="72"/>
        <v>5005.9886470812162</v>
      </c>
      <c r="T47" s="3">
        <f t="shared" si="72"/>
        <v>7009.392166140904</v>
      </c>
      <c r="U47" s="3">
        <f t="shared" si="72"/>
        <v>9889.0394007788</v>
      </c>
      <c r="V47" s="3">
        <f t="shared" si="72"/>
        <v>9889.0394007788</v>
      </c>
      <c r="W47" s="3">
        <f t="shared" si="72"/>
        <v>9889.0394007788</v>
      </c>
      <c r="X47" s="196"/>
      <c r="Y47" s="3">
        <f>E47</f>
        <v>4369.2882721535752</v>
      </c>
      <c r="Z47" s="3">
        <f t="shared" ref="Z47:AG47" si="73">F47</f>
        <v>4454.71</v>
      </c>
      <c r="AA47" s="3">
        <f t="shared" si="73"/>
        <v>4168.5599999999995</v>
      </c>
      <c r="AB47" s="3">
        <f t="shared" si="73"/>
        <v>4364.6310325648556</v>
      </c>
      <c r="AC47" s="3">
        <f t="shared" si="73"/>
        <v>5005.9886470812162</v>
      </c>
      <c r="AD47" s="3">
        <f t="shared" si="73"/>
        <v>7009.392166140904</v>
      </c>
      <c r="AE47" s="3">
        <f t="shared" si="73"/>
        <v>9889.0394007788</v>
      </c>
      <c r="AF47" s="3">
        <f t="shared" si="73"/>
        <v>9889.0394007788</v>
      </c>
      <c r="AG47" s="3">
        <f t="shared" si="73"/>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4">IF($D$4,Z48,P48)</f>
        <v>0.5</v>
      </c>
      <c r="G48" s="57">
        <f t="shared" si="74"/>
        <v>0.5</v>
      </c>
      <c r="H48" s="57">
        <f t="shared" si="74"/>
        <v>0.5</v>
      </c>
      <c r="I48" s="57">
        <f t="shared" si="74"/>
        <v>0.5</v>
      </c>
      <c r="J48" s="57">
        <f t="shared" si="74"/>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5">O48</f>
        <v>0.5</v>
      </c>
      <c r="Z48" s="57">
        <f t="shared" si="75"/>
        <v>0.5</v>
      </c>
      <c r="AA48" s="57">
        <f t="shared" si="75"/>
        <v>0.5</v>
      </c>
      <c r="AB48" s="57">
        <f t="shared" si="75"/>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4"/>
        <v>0.82801570101021782</v>
      </c>
      <c r="G49" s="57">
        <f t="shared" si="74"/>
        <v>0.80142174844719194</v>
      </c>
      <c r="H49" s="57">
        <f t="shared" si="74"/>
        <v>0.82026945481797375</v>
      </c>
      <c r="I49" s="57">
        <f t="shared" si="74"/>
        <v>0.8805364117356973</v>
      </c>
      <c r="J49" s="57">
        <f t="shared" si="74"/>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5"/>
        <v>0.82</v>
      </c>
      <c r="Z49" s="57">
        <f t="shared" si="75"/>
        <v>0.82801570101021782</v>
      </c>
      <c r="AA49" s="57">
        <f t="shared" si="75"/>
        <v>0.80142174844719194</v>
      </c>
      <c r="AB49" s="57">
        <f t="shared" si="75"/>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4"/>
        <v>11.17821196363794</v>
      </c>
      <c r="G50" s="57">
        <f t="shared" si="74"/>
        <v>10.819193604037091</v>
      </c>
      <c r="H50" s="57">
        <f t="shared" si="74"/>
        <v>11.073637640042646</v>
      </c>
      <c r="I50" s="57">
        <f t="shared" si="74"/>
        <v>11.887241558431914</v>
      </c>
      <c r="J50" s="57">
        <f t="shared" si="74"/>
        <v>14.265886742132098</v>
      </c>
      <c r="K50" s="57">
        <f>IF($D$4,AD50,T50)</f>
        <v>14.265886742132098</v>
      </c>
      <c r="L50" s="57">
        <f>IF($D$4,AD50,T50)</f>
        <v>14.265886742132098</v>
      </c>
      <c r="M50" s="57">
        <f>IF($D$4,AG50,W50)</f>
        <v>17.196292141981164</v>
      </c>
      <c r="N50" s="32"/>
      <c r="O50" s="3">
        <f t="shared" ref="O50:W50" si="76">O49*O44</f>
        <v>11.069999999999999</v>
      </c>
      <c r="P50" s="3">
        <f t="shared" si="76"/>
        <v>11.17821196363794</v>
      </c>
      <c r="Q50" s="57">
        <f t="shared" si="76"/>
        <v>10.819193604037091</v>
      </c>
      <c r="R50" s="57">
        <f t="shared" si="76"/>
        <v>11.073637640042646</v>
      </c>
      <c r="S50" s="34">
        <f t="shared" si="76"/>
        <v>11.887241558431914</v>
      </c>
      <c r="T50" s="34">
        <f t="shared" si="76"/>
        <v>14.265886742132098</v>
      </c>
      <c r="U50" s="34">
        <f t="shared" ref="U50:V50" si="77">U49*U44</f>
        <v>17.684897919991023</v>
      </c>
      <c r="V50" s="34">
        <f t="shared" si="77"/>
        <v>17.684897919991023</v>
      </c>
      <c r="W50" s="34">
        <f t="shared" si="76"/>
        <v>17.196292141981164</v>
      </c>
      <c r="X50" s="196"/>
      <c r="Y50" s="57">
        <f t="shared" si="75"/>
        <v>11.069999999999999</v>
      </c>
      <c r="Z50" s="57">
        <f t="shared" si="75"/>
        <v>11.17821196363794</v>
      </c>
      <c r="AA50" s="57">
        <f t="shared" si="75"/>
        <v>10.819193604037091</v>
      </c>
      <c r="AB50" s="57">
        <f t="shared" si="75"/>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4"/>
        <v>15.649496749093116</v>
      </c>
      <c r="G51" s="57">
        <f t="shared" si="74"/>
        <v>15.146871045651926</v>
      </c>
      <c r="H51" s="57">
        <f t="shared" si="74"/>
        <v>15.503092696059703</v>
      </c>
      <c r="I51" s="57">
        <f t="shared" si="74"/>
        <v>16.642138181804679</v>
      </c>
      <c r="J51" s="57">
        <f t="shared" si="74"/>
        <v>19.972241438984938</v>
      </c>
      <c r="K51" s="57">
        <f>IF($D$4,AD51,T51)</f>
        <v>19.972241438984938</v>
      </c>
      <c r="L51" s="57">
        <f>IF($D$4,AD51,T51)</f>
        <v>19.972241438984938</v>
      </c>
      <c r="M51" s="57">
        <f>IF($D$4,AG51,W51)</f>
        <v>24.07480899877363</v>
      </c>
      <c r="N51" s="32"/>
      <c r="O51" s="3">
        <f t="shared" ref="O51:W51" si="78">O50*O38</f>
        <v>15.497999999999998</v>
      </c>
      <c r="P51" s="3">
        <f t="shared" si="78"/>
        <v>15.649496749093116</v>
      </c>
      <c r="Q51" s="57">
        <f>Q50*Q38</f>
        <v>15.146871045651926</v>
      </c>
      <c r="R51" s="57">
        <f t="shared" si="78"/>
        <v>15.503092696059703</v>
      </c>
      <c r="S51" s="34">
        <f t="shared" si="78"/>
        <v>16.642138181804679</v>
      </c>
      <c r="T51" s="34">
        <f t="shared" si="78"/>
        <v>19.972241438984938</v>
      </c>
      <c r="U51" s="34">
        <f t="shared" ref="U51:V51" si="79">U50*U38</f>
        <v>24.75885708798743</v>
      </c>
      <c r="V51" s="34">
        <f t="shared" si="79"/>
        <v>24.75885708798743</v>
      </c>
      <c r="W51" s="34">
        <f t="shared" si="78"/>
        <v>24.07480899877363</v>
      </c>
      <c r="X51" s="196"/>
      <c r="Y51" s="57">
        <f t="shared" si="75"/>
        <v>15.497999999999998</v>
      </c>
      <c r="Z51" s="57">
        <f t="shared" si="75"/>
        <v>15.649496749093116</v>
      </c>
      <c r="AA51" s="57">
        <f t="shared" si="75"/>
        <v>15.146871045651926</v>
      </c>
      <c r="AB51" s="57">
        <f t="shared" si="75"/>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0">E40</f>
        <v>2017</v>
      </c>
      <c r="F53" s="4">
        <f t="shared" si="80"/>
        <v>2019</v>
      </c>
      <c r="G53" s="4">
        <f t="shared" si="80"/>
        <v>2020</v>
      </c>
      <c r="H53" s="4">
        <f t="shared" si="80"/>
        <v>2021</v>
      </c>
      <c r="I53" s="4">
        <f t="shared" si="80"/>
        <v>2030</v>
      </c>
      <c r="J53" s="4">
        <f t="shared" si="80"/>
        <v>2040</v>
      </c>
      <c r="K53" s="4">
        <f t="shared" ref="K53:L53" si="81">K40</f>
        <v>2050</v>
      </c>
      <c r="L53" s="4">
        <f t="shared" si="81"/>
        <v>2050</v>
      </c>
      <c r="M53" s="4">
        <f t="shared" si="80"/>
        <v>2050</v>
      </c>
      <c r="N53" s="31"/>
      <c r="O53" s="4">
        <f t="shared" ref="O53:W53" si="82">O40</f>
        <v>2017</v>
      </c>
      <c r="P53" s="4">
        <f t="shared" si="82"/>
        <v>2019</v>
      </c>
      <c r="Q53" s="4">
        <f t="shared" si="82"/>
        <v>2020</v>
      </c>
      <c r="R53" s="4">
        <f t="shared" si="82"/>
        <v>2021</v>
      </c>
      <c r="S53" s="4">
        <f t="shared" si="82"/>
        <v>2030</v>
      </c>
      <c r="T53" s="4">
        <f t="shared" si="82"/>
        <v>2040</v>
      </c>
      <c r="U53" s="4">
        <f t="shared" ref="U53:V53" si="83">U40</f>
        <v>2050</v>
      </c>
      <c r="V53" s="4">
        <f t="shared" si="83"/>
        <v>2050</v>
      </c>
      <c r="W53" s="4">
        <f t="shared" si="82"/>
        <v>2050</v>
      </c>
      <c r="Y53" s="251">
        <f t="shared" ref="Y53:AG53" si="84">Y$12</f>
        <v>2017</v>
      </c>
      <c r="Z53" s="251">
        <f t="shared" si="84"/>
        <v>2019</v>
      </c>
      <c r="AA53" s="251">
        <f t="shared" si="84"/>
        <v>2020</v>
      </c>
      <c r="AB53" s="251">
        <f t="shared" si="84"/>
        <v>2021</v>
      </c>
      <c r="AC53" s="251">
        <f t="shared" si="84"/>
        <v>2030</v>
      </c>
      <c r="AD53" s="251">
        <f t="shared" si="84"/>
        <v>2040</v>
      </c>
      <c r="AE53" s="251">
        <f t="shared" si="84"/>
        <v>2050</v>
      </c>
      <c r="AF53" s="251">
        <f t="shared" si="84"/>
        <v>2060</v>
      </c>
      <c r="AG53" s="251">
        <f t="shared" si="84"/>
        <v>2070</v>
      </c>
    </row>
    <row r="54" spans="1:51">
      <c r="A54" t="s">
        <v>16</v>
      </c>
      <c r="C54" s="18" t="str">
        <f>C30</f>
        <v>Low Income</v>
      </c>
      <c r="D54" t="s">
        <v>58</v>
      </c>
      <c r="E54" s="47">
        <f t="shared" ref="E54:J59" si="85">IF($D$4,Y54,O54)</f>
        <v>0.12877680945571371</v>
      </c>
      <c r="F54" s="47">
        <f t="shared" si="85"/>
        <v>0.12973355042768442</v>
      </c>
      <c r="G54" s="47">
        <f t="shared" si="85"/>
        <v>0.13499132813487882</v>
      </c>
      <c r="H54" s="47">
        <f t="shared" si="85"/>
        <v>0.13727664268348302</v>
      </c>
      <c r="I54" s="47">
        <f t="shared" si="85"/>
        <v>0.13467635944921375</v>
      </c>
      <c r="J54" s="47">
        <f t="shared" si="85"/>
        <v>0.12127086905281675</v>
      </c>
      <c r="K54" s="47">
        <f t="shared" ref="K54:K59" si="86">IF($D$4,AD54,T54)</f>
        <v>0.12127086905281675</v>
      </c>
      <c r="L54" s="47">
        <f t="shared" ref="L54:L59" si="87">IF($D$4,AD54,T54)</f>
        <v>0.12127086905281675</v>
      </c>
      <c r="M54" s="47">
        <f t="shared" ref="M54:M59" si="88">IF($D$4,AG54,W54)</f>
        <v>5.5274070540596965E-2</v>
      </c>
      <c r="N54" s="32"/>
      <c r="O54" s="3">
        <f t="shared" ref="O54:Q56" si="89">O30*O25*O13</f>
        <v>0.12877680945571371</v>
      </c>
      <c r="P54" s="3">
        <f t="shared" si="89"/>
        <v>0.12973355042768442</v>
      </c>
      <c r="Q54" s="3">
        <f t="shared" si="89"/>
        <v>0.13499132813487882</v>
      </c>
      <c r="R54" s="3">
        <f t="shared" ref="R54:W54" si="90">R30*R25*R13</f>
        <v>0.13727664268348302</v>
      </c>
      <c r="S54" s="34">
        <f t="shared" si="90"/>
        <v>0.13467635944921375</v>
      </c>
      <c r="T54" s="34">
        <f t="shared" si="90"/>
        <v>0.12127086905281675</v>
      </c>
      <c r="U54" s="34">
        <f t="shared" ref="U54:V54" si="91">U30*U25*U13</f>
        <v>8.0159897757257167E-2</v>
      </c>
      <c r="V54" s="34">
        <f t="shared" si="91"/>
        <v>8.0159897757257167E-2</v>
      </c>
      <c r="W54" s="34">
        <f t="shared" si="90"/>
        <v>5.5274070540596965E-2</v>
      </c>
      <c r="X54" s="196"/>
      <c r="Y54" s="3">
        <f t="shared" ref="Y54:AB56" si="92">Y30*Y25*Y13</f>
        <v>0.12877680945571371</v>
      </c>
      <c r="Z54" s="3">
        <f t="shared" si="92"/>
        <v>0.12973355042768442</v>
      </c>
      <c r="AA54" s="3">
        <f t="shared" si="92"/>
        <v>0.13499132813487882</v>
      </c>
      <c r="AB54" s="3">
        <f t="shared" si="92"/>
        <v>0.13727664268348302</v>
      </c>
      <c r="AC54" s="34">
        <f t="shared" ref="AC54" si="93">AC30*AC25*AC13</f>
        <v>0.31985635369188264</v>
      </c>
      <c r="AD54" s="34">
        <f t="shared" ref="AD54:AG56" si="94">AD30*AD25*AD13</f>
        <v>0.21889391864033425</v>
      </c>
      <c r="AE54" s="34">
        <f t="shared" ref="AE54:AF54" si="95">AE30*AE25*AE13</f>
        <v>0.14468861545184916</v>
      </c>
      <c r="AF54" s="34">
        <f t="shared" si="95"/>
        <v>0.14468861545184916</v>
      </c>
      <c r="AG54" s="34">
        <f t="shared" si="94"/>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5"/>
        <v>2.7702164245855587</v>
      </c>
      <c r="F55" s="47">
        <f t="shared" si="85"/>
        <v>2.92184375996167</v>
      </c>
      <c r="G55" s="47">
        <f t="shared" si="85"/>
        <v>3.0704902512012651</v>
      </c>
      <c r="H55" s="47">
        <f t="shared" si="85"/>
        <v>2.9214030134612732</v>
      </c>
      <c r="I55" s="47">
        <f t="shared" si="85"/>
        <v>3.3695901156689172</v>
      </c>
      <c r="J55" s="47">
        <f t="shared" si="85"/>
        <v>3.8638450762306458</v>
      </c>
      <c r="K55" s="47">
        <f t="shared" si="86"/>
        <v>3.8638450762306458</v>
      </c>
      <c r="L55" s="47">
        <f t="shared" si="87"/>
        <v>3.8638450762306458</v>
      </c>
      <c r="M55" s="47">
        <f t="shared" si="88"/>
        <v>5.3841148112939399</v>
      </c>
      <c r="N55" s="32"/>
      <c r="O55" s="3">
        <f t="shared" si="89"/>
        <v>2.7702164245855587</v>
      </c>
      <c r="P55" s="3">
        <f t="shared" si="89"/>
        <v>2.92184375996167</v>
      </c>
      <c r="Q55" s="3">
        <f>Q31*Q26*Q14</f>
        <v>3.0704902512012651</v>
      </c>
      <c r="R55" s="3">
        <f t="shared" ref="R55:W55" si="96">R31*R26*R14</f>
        <v>2.9214030134612732</v>
      </c>
      <c r="S55" s="34">
        <f t="shared" si="96"/>
        <v>3.3695901156689172</v>
      </c>
      <c r="T55" s="34">
        <f t="shared" si="96"/>
        <v>3.8638450762306458</v>
      </c>
      <c r="U55" s="34">
        <f t="shared" ref="U55:V55" si="97">U31*U26*U14</f>
        <v>4.9470511107691104</v>
      </c>
      <c r="V55" s="34">
        <f t="shared" si="97"/>
        <v>4.9470511107691104</v>
      </c>
      <c r="W55" s="34">
        <f t="shared" si="96"/>
        <v>5.3841148112939399</v>
      </c>
      <c r="X55" s="196"/>
      <c r="Y55" s="3">
        <f t="shared" si="92"/>
        <v>2.7702164245855587</v>
      </c>
      <c r="Z55" s="3">
        <f t="shared" si="92"/>
        <v>2.92184375996167</v>
      </c>
      <c r="AA55" s="3">
        <f t="shared" si="92"/>
        <v>3.0704902512012651</v>
      </c>
      <c r="AB55" s="3">
        <f t="shared" si="92"/>
        <v>2.9214030134612732</v>
      </c>
      <c r="AC55" s="34">
        <f t="shared" ref="AC55" si="98">AC31*AC26*AC14</f>
        <v>3.0410550793911968</v>
      </c>
      <c r="AD55" s="34">
        <f t="shared" si="94"/>
        <v>3.312764172233249</v>
      </c>
      <c r="AE55" s="34">
        <f t="shared" ref="AE55:AF55" si="99">AE31*AE26*AE14</f>
        <v>4.2414779460956655</v>
      </c>
      <c r="AF55" s="34">
        <f t="shared" si="99"/>
        <v>4.2414779460956655</v>
      </c>
      <c r="AG55" s="34">
        <f t="shared" si="94"/>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5"/>
        <v>4.1038214947082041</v>
      </c>
      <c r="F56" s="47">
        <f t="shared" si="85"/>
        <v>4.3184589686023154</v>
      </c>
      <c r="G56" s="47">
        <f t="shared" si="85"/>
        <v>3.6132870620523043</v>
      </c>
      <c r="H56" s="47">
        <f t="shared" si="85"/>
        <v>4.172016483740788</v>
      </c>
      <c r="I56" s="47">
        <f t="shared" si="85"/>
        <v>5.2192013732033935</v>
      </c>
      <c r="J56" s="47">
        <f t="shared" si="85"/>
        <v>7.2980239078622837</v>
      </c>
      <c r="K56" s="47">
        <f t="shared" si="86"/>
        <v>7.2980239078622837</v>
      </c>
      <c r="L56" s="47">
        <f t="shared" si="87"/>
        <v>7.2980239078622837</v>
      </c>
      <c r="M56" s="47">
        <f t="shared" si="88"/>
        <v>11.749058757931619</v>
      </c>
      <c r="N56" s="32"/>
      <c r="O56" s="3">
        <f t="shared" si="89"/>
        <v>4.1038214947082041</v>
      </c>
      <c r="P56" s="3">
        <f t="shared" si="89"/>
        <v>4.3184589686023154</v>
      </c>
      <c r="Q56" s="3">
        <f t="shared" si="89"/>
        <v>3.6132870620523043</v>
      </c>
      <c r="R56" s="3">
        <f t="shared" ref="R56:W56" si="100">R32*R27*R15</f>
        <v>4.172016483740788</v>
      </c>
      <c r="S56" s="34">
        <f t="shared" si="100"/>
        <v>5.2192013732033935</v>
      </c>
      <c r="T56" s="34">
        <f t="shared" si="100"/>
        <v>7.2980239078622837</v>
      </c>
      <c r="U56" s="34">
        <f t="shared" ref="U56:V56" si="101">U32*U27*U15</f>
        <v>9.836204327007481</v>
      </c>
      <c r="V56" s="34">
        <f t="shared" si="101"/>
        <v>9.836204327007481</v>
      </c>
      <c r="W56" s="34">
        <f t="shared" si="100"/>
        <v>11.749058757931619</v>
      </c>
      <c r="X56" s="196"/>
      <c r="Y56" s="3">
        <f t="shared" si="92"/>
        <v>4.1038214947082041</v>
      </c>
      <c r="Z56" s="3">
        <f t="shared" si="92"/>
        <v>4.3184589686023154</v>
      </c>
      <c r="AA56" s="3">
        <f t="shared" si="92"/>
        <v>3.6132870620523043</v>
      </c>
      <c r="AB56" s="3">
        <f t="shared" si="92"/>
        <v>4.172016483740788</v>
      </c>
      <c r="AC56" s="34">
        <f t="shared" ref="AC56" si="102">AC32*AC27*AC15</f>
        <v>4.78839372896726</v>
      </c>
      <c r="AD56" s="34">
        <f t="shared" si="94"/>
        <v>5.8260722470211634</v>
      </c>
      <c r="AE56" s="34">
        <f t="shared" ref="AE56:AF56" si="103">AE32*AE27*AE15</f>
        <v>7.8523224600388852</v>
      </c>
      <c r="AF56" s="34">
        <f t="shared" si="103"/>
        <v>7.8523224600388852</v>
      </c>
      <c r="AG56" s="34">
        <f t="shared" si="94"/>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5"/>
        <v>0.82</v>
      </c>
      <c r="F57" s="47">
        <f t="shared" si="85"/>
        <v>0.82801570101021782</v>
      </c>
      <c r="G57" s="47">
        <f t="shared" si="85"/>
        <v>0.80142174844719194</v>
      </c>
      <c r="H57" s="47">
        <f t="shared" si="85"/>
        <v>0.82026945481797375</v>
      </c>
      <c r="I57" s="47">
        <f t="shared" si="85"/>
        <v>0.8805364117356973</v>
      </c>
      <c r="J57" s="47">
        <f t="shared" si="85"/>
        <v>1.0567323512690443</v>
      </c>
      <c r="K57" s="47">
        <f t="shared" si="86"/>
        <v>1.0567323512690443</v>
      </c>
      <c r="L57" s="47">
        <f t="shared" si="87"/>
        <v>1.0567323512690443</v>
      </c>
      <c r="M57" s="47">
        <f t="shared" si="88"/>
        <v>1.2737994179245307</v>
      </c>
      <c r="N57" s="32"/>
      <c r="O57" s="3">
        <f t="shared" ref="O57:Q57" si="104">O49</f>
        <v>0.82</v>
      </c>
      <c r="P57" s="3">
        <f t="shared" si="104"/>
        <v>0.82801570101021782</v>
      </c>
      <c r="Q57" s="3">
        <f t="shared" si="104"/>
        <v>0.80142174844719194</v>
      </c>
      <c r="R57" s="3">
        <f>R49</f>
        <v>0.82026945481797375</v>
      </c>
      <c r="S57" s="34">
        <f t="shared" ref="S57:W57" si="105">S49</f>
        <v>0.8805364117356973</v>
      </c>
      <c r="T57" s="34">
        <f t="shared" si="105"/>
        <v>1.0567323512690443</v>
      </c>
      <c r="U57" s="34">
        <f t="shared" ref="U57:V57" si="106">U49</f>
        <v>1.3099924385178536</v>
      </c>
      <c r="V57" s="34">
        <f t="shared" si="106"/>
        <v>1.3099924385178536</v>
      </c>
      <c r="W57" s="34">
        <f t="shared" si="105"/>
        <v>1.2737994179245307</v>
      </c>
      <c r="X57" s="196"/>
      <c r="Y57" s="3">
        <f t="shared" ref="Y57:AB57" si="107">Y49</f>
        <v>0.82</v>
      </c>
      <c r="Z57" s="3">
        <f t="shared" si="107"/>
        <v>0.82801570101021782</v>
      </c>
      <c r="AA57" s="3">
        <f t="shared" si="107"/>
        <v>0.80142174844719194</v>
      </c>
      <c r="AB57" s="3">
        <f t="shared" si="107"/>
        <v>0.82026945481797375</v>
      </c>
      <c r="AC57" s="34">
        <f t="shared" ref="AC57" si="108">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5"/>
        <v>7.8228147287494769</v>
      </c>
      <c r="F58" s="47">
        <f t="shared" si="85"/>
        <v>8.1980519800018872</v>
      </c>
      <c r="G58" s="47">
        <f t="shared" si="85"/>
        <v>7.6201903898356402</v>
      </c>
      <c r="H58" s="47">
        <f t="shared" si="85"/>
        <v>8.0509655947035181</v>
      </c>
      <c r="I58" s="47">
        <f t="shared" si="85"/>
        <v>9.6040042600572217</v>
      </c>
      <c r="J58" s="47">
        <f t="shared" si="85"/>
        <v>12.339872204414791</v>
      </c>
      <c r="K58" s="47">
        <f t="shared" si="86"/>
        <v>12.339872204414791</v>
      </c>
      <c r="L58" s="47">
        <f t="shared" si="87"/>
        <v>12.339872204414791</v>
      </c>
      <c r="M58" s="47">
        <f t="shared" si="88"/>
        <v>18.462247057690686</v>
      </c>
      <c r="N58" s="32"/>
      <c r="O58" s="3">
        <f t="shared" ref="O58:Q58" si="109">SUM(O54:O57)</f>
        <v>7.8228147287494769</v>
      </c>
      <c r="P58" s="3">
        <f t="shared" si="109"/>
        <v>8.1980519800018872</v>
      </c>
      <c r="Q58" s="3">
        <f t="shared" si="109"/>
        <v>7.6201903898356402</v>
      </c>
      <c r="R58" s="3">
        <f>SUM(R54:R57)</f>
        <v>8.0509655947035181</v>
      </c>
      <c r="S58" s="34">
        <f t="shared" ref="S58" si="110">SUM(S54:S57)</f>
        <v>9.6040042600572217</v>
      </c>
      <c r="T58" s="34">
        <f t="shared" ref="T58" si="111">SUM(T54:T57)</f>
        <v>12.339872204414791</v>
      </c>
      <c r="U58" s="34">
        <f>SUM(U54:U57)</f>
        <v>16.1734077740517</v>
      </c>
      <c r="V58" s="34">
        <f>SUM(V54:V57)</f>
        <v>16.1734077740517</v>
      </c>
      <c r="W58" s="34">
        <f>SUM(W54:W57)</f>
        <v>18.462247057690686</v>
      </c>
      <c r="X58" s="196"/>
      <c r="Y58" s="3">
        <f t="shared" ref="Y58:AC58" si="112">SUM(Y54:Y57)</f>
        <v>7.8228147287494769</v>
      </c>
      <c r="Z58" s="3">
        <f t="shared" si="112"/>
        <v>8.1980519800018872</v>
      </c>
      <c r="AA58" s="3">
        <f t="shared" si="112"/>
        <v>7.6201903898356402</v>
      </c>
      <c r="AB58" s="3">
        <f t="shared" si="112"/>
        <v>8.0509655947035181</v>
      </c>
      <c r="AC58" s="34">
        <f t="shared" si="112"/>
        <v>9.0312263552150824</v>
      </c>
      <c r="AD58" s="34">
        <f>SUM(AD54:AD57)</f>
        <v>10.380829959256666</v>
      </c>
      <c r="AE58" s="34">
        <f>SUM(AE54:AE57)</f>
        <v>13.378489062942053</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5"/>
        <v>7.2252699317964622</v>
      </c>
      <c r="F59" s="47">
        <f t="shared" si="85"/>
        <v>7.1193540934106165</v>
      </c>
      <c r="G59" s="47">
        <f t="shared" si="85"/>
        <v>7.6334348116433448</v>
      </c>
      <c r="H59" s="47">
        <f t="shared" si="85"/>
        <v>7.3770350029904908</v>
      </c>
      <c r="I59" s="47">
        <f t="shared" si="85"/>
        <v>6.7325332485446809</v>
      </c>
      <c r="J59" s="47">
        <f t="shared" si="85"/>
        <v>5.6494861409552284</v>
      </c>
      <c r="K59" s="47">
        <f t="shared" si="86"/>
        <v>5.6494861409552284</v>
      </c>
      <c r="L59" s="47">
        <f t="shared" si="87"/>
        <v>5.6494861409552284</v>
      </c>
      <c r="M59" s="47">
        <f t="shared" si="88"/>
        <v>4.1437076841701153</v>
      </c>
      <c r="N59" s="32"/>
      <c r="O59" s="35">
        <f t="shared" ref="O59:T59" si="113">E16/O58</f>
        <v>7.2252699317964622</v>
      </c>
      <c r="P59" s="35">
        <f t="shared" si="113"/>
        <v>7.1193540934106165</v>
      </c>
      <c r="Q59" s="3">
        <f t="shared" si="113"/>
        <v>7.6334348116433448</v>
      </c>
      <c r="R59" s="3">
        <f t="shared" si="113"/>
        <v>7.3770350029904908</v>
      </c>
      <c r="S59" s="34">
        <f t="shared" si="113"/>
        <v>6.7325332485446809</v>
      </c>
      <c r="T59" s="34">
        <f t="shared" si="113"/>
        <v>5.6494861409552284</v>
      </c>
      <c r="U59" s="34">
        <f>L16/U58</f>
        <v>4.6782470990060956</v>
      </c>
      <c r="V59" s="34">
        <f>L16/V58</f>
        <v>4.6782470990060956</v>
      </c>
      <c r="W59" s="34">
        <f>M16/W58</f>
        <v>4.1437076841701153</v>
      </c>
      <c r="X59" s="196"/>
      <c r="Y59" s="35">
        <f t="shared" ref="Y59:AC59" si="114">Y16/Y58</f>
        <v>7.2252699317964622</v>
      </c>
      <c r="Z59" s="35">
        <f t="shared" si="114"/>
        <v>7.1193540934106165</v>
      </c>
      <c r="AA59" s="35">
        <f t="shared" si="114"/>
        <v>7.6334348116433448</v>
      </c>
      <c r="AB59" s="35">
        <f t="shared" si="114"/>
        <v>7.3770350029904908</v>
      </c>
      <c r="AC59" s="34">
        <f t="shared" si="114"/>
        <v>7.1595235748534298</v>
      </c>
      <c r="AD59" s="34">
        <f>AD16/AD58</f>
        <v>6.7156419355309396</v>
      </c>
      <c r="AE59" s="34">
        <f>AE16/AE58</f>
        <v>5.6555861909387364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5">1000/E59</f>
        <v>138.40313364615901</v>
      </c>
      <c r="F60" s="3">
        <f t="shared" si="115"/>
        <v>140.46218054044525</v>
      </c>
      <c r="G60" s="3">
        <f t="shared" si="115"/>
        <v>131.00262524999772</v>
      </c>
      <c r="H60" s="3">
        <f t="shared" si="115"/>
        <v>135.55581606900626</v>
      </c>
      <c r="I60" s="3">
        <f t="shared" si="115"/>
        <v>148.53250078136074</v>
      </c>
      <c r="J60" s="3">
        <f t="shared" si="115"/>
        <v>177.00724898688179</v>
      </c>
      <c r="K60" s="3">
        <f t="shared" ref="K60:L60" si="116">1000/K59</f>
        <v>177.00724898688179</v>
      </c>
      <c r="L60" s="3">
        <f t="shared" si="116"/>
        <v>177.00724898688179</v>
      </c>
      <c r="M60" s="3">
        <f t="shared" si="115"/>
        <v>241.32976460193424</v>
      </c>
      <c r="N60" s="31"/>
      <c r="O60" s="3">
        <f t="shared" ref="O60:Q60" si="117">1000/O59</f>
        <v>138.40313364615901</v>
      </c>
      <c r="P60" s="3">
        <f t="shared" si="117"/>
        <v>140.46218054044525</v>
      </c>
      <c r="Q60" s="3">
        <f t="shared" si="117"/>
        <v>131.00262524999772</v>
      </c>
      <c r="R60" s="3">
        <f>1000/R59</f>
        <v>135.55581606900626</v>
      </c>
      <c r="S60" s="3">
        <f t="shared" ref="S60" si="118">1000/S59</f>
        <v>148.53250078136074</v>
      </c>
      <c r="T60" s="3">
        <f t="shared" ref="T60" si="119">1000/T59</f>
        <v>177.00724898688179</v>
      </c>
      <c r="U60" s="3">
        <f t="shared" ref="U60:W60" si="120">1000/U59</f>
        <v>213.75527603329297</v>
      </c>
      <c r="V60" s="3">
        <f t="shared" ref="V60" si="121">1000/V59</f>
        <v>213.75527603329297</v>
      </c>
      <c r="W60" s="3">
        <f t="shared" si="120"/>
        <v>241.32976460193424</v>
      </c>
      <c r="Y60" s="3">
        <f t="shared" ref="Y60:AC60" si="122">1000/Y59</f>
        <v>138.40313364615901</v>
      </c>
      <c r="Z60" s="3">
        <f t="shared" si="122"/>
        <v>140.46218054044525</v>
      </c>
      <c r="AA60" s="3">
        <f t="shared" si="122"/>
        <v>131.00262524999772</v>
      </c>
      <c r="AB60" s="3">
        <f t="shared" si="122"/>
        <v>135.55581606900626</v>
      </c>
      <c r="AC60" s="3">
        <f t="shared" si="122"/>
        <v>139.67409835932722</v>
      </c>
      <c r="AD60" s="3">
        <f>1000/AD59</f>
        <v>148.90609261182115</v>
      </c>
      <c r="AE60" s="3">
        <f>1000/AE59</f>
        <v>176.81633101130691</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3">O57/O58</f>
        <v>0.10482160557713756</v>
      </c>
      <c r="P61" s="199">
        <f>P57/P58</f>
        <v>0.10100151877910235</v>
      </c>
      <c r="Q61" s="199">
        <f t="shared" si="123"/>
        <v>0.10517083005120005</v>
      </c>
      <c r="R61" s="199">
        <f>R57/R58</f>
        <v>0.10188460566240697</v>
      </c>
      <c r="S61" s="199">
        <f t="shared" ref="S61:W61" si="124">S57/S58</f>
        <v>9.1684300411842071E-2</v>
      </c>
      <c r="T61" s="199">
        <f t="shared" si="124"/>
        <v>8.5635599280435099E-2</v>
      </c>
      <c r="U61" s="199">
        <f t="shared" ref="U61:V61" si="125">U57/U58</f>
        <v>8.0996686463293152E-2</v>
      </c>
      <c r="V61" s="199">
        <f t="shared" si="125"/>
        <v>8.0996686463293152E-2</v>
      </c>
      <c r="W61" s="199">
        <f t="shared" si="124"/>
        <v>6.8994820291602213E-2</v>
      </c>
      <c r="Y61" s="199">
        <f t="shared" ref="Y61:AB61" si="126">Y57/Y58</f>
        <v>0.10482160557713756</v>
      </c>
      <c r="Z61" s="199">
        <f t="shared" si="126"/>
        <v>0.10100151877910235</v>
      </c>
      <c r="AA61" s="199">
        <f t="shared" si="126"/>
        <v>0.10517083005120005</v>
      </c>
      <c r="AB61" s="199">
        <f t="shared" si="126"/>
        <v>0.10188460566240697</v>
      </c>
      <c r="AC61" s="199">
        <f t="shared" ref="AC61" si="127">AC57/AC58</f>
        <v>9.7652429302193089E-2</v>
      </c>
      <c r="AD61" s="199">
        <f>AD57/AD58</f>
        <v>9.8556630382873447E-2</v>
      </c>
      <c r="AE61" s="199">
        <f>AE57/AE58</f>
        <v>8.5211419315908712E-2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28">E53</f>
        <v>2017</v>
      </c>
      <c r="F63" s="4">
        <f t="shared" si="128"/>
        <v>2019</v>
      </c>
      <c r="G63" s="4">
        <f t="shared" si="128"/>
        <v>2020</v>
      </c>
      <c r="H63" s="4">
        <f t="shared" si="128"/>
        <v>2021</v>
      </c>
      <c r="I63" s="4">
        <f t="shared" si="128"/>
        <v>2030</v>
      </c>
      <c r="J63" s="4">
        <f t="shared" si="128"/>
        <v>2040</v>
      </c>
      <c r="K63" s="4">
        <f t="shared" ref="K63:L63" si="129">K53</f>
        <v>2050</v>
      </c>
      <c r="L63" s="4">
        <f t="shared" si="129"/>
        <v>2050</v>
      </c>
      <c r="M63" s="4">
        <f t="shared" si="128"/>
        <v>2050</v>
      </c>
      <c r="N63" s="31"/>
      <c r="O63" s="4">
        <f t="shared" ref="O63:W63" si="130">O53</f>
        <v>2017</v>
      </c>
      <c r="P63" s="4">
        <f t="shared" si="130"/>
        <v>2019</v>
      </c>
      <c r="Q63" s="4">
        <f t="shared" si="130"/>
        <v>2020</v>
      </c>
      <c r="R63" s="4">
        <f t="shared" si="130"/>
        <v>2021</v>
      </c>
      <c r="S63" s="4">
        <f t="shared" si="130"/>
        <v>2030</v>
      </c>
      <c r="T63" s="4">
        <f t="shared" si="130"/>
        <v>2040</v>
      </c>
      <c r="U63" s="4">
        <f t="shared" ref="U63:V63" si="131">U53</f>
        <v>2050</v>
      </c>
      <c r="V63" s="4">
        <f t="shared" si="131"/>
        <v>2050</v>
      </c>
      <c r="W63" s="4">
        <f t="shared" si="130"/>
        <v>2050</v>
      </c>
      <c r="Y63" s="251">
        <f t="shared" ref="Y63:AG63" si="132">Y$12</f>
        <v>2017</v>
      </c>
      <c r="Z63" s="251">
        <f t="shared" si="132"/>
        <v>2019</v>
      </c>
      <c r="AA63" s="251">
        <f t="shared" si="132"/>
        <v>2020</v>
      </c>
      <c r="AB63" s="251">
        <f t="shared" si="132"/>
        <v>2021</v>
      </c>
      <c r="AC63" s="251">
        <f t="shared" si="132"/>
        <v>2030</v>
      </c>
      <c r="AD63" s="251">
        <f t="shared" si="132"/>
        <v>2040</v>
      </c>
      <c r="AE63" s="251">
        <f t="shared" si="132"/>
        <v>2050</v>
      </c>
      <c r="AF63" s="251">
        <f t="shared" si="132"/>
        <v>2060</v>
      </c>
      <c r="AG63" s="251">
        <f t="shared" si="132"/>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3">P64</f>
        <v>330</v>
      </c>
      <c r="R64" s="3">
        <f t="shared" si="133"/>
        <v>330</v>
      </c>
      <c r="S64" s="46">
        <f t="shared" si="133"/>
        <v>330</v>
      </c>
      <c r="T64" s="46">
        <f t="shared" si="133"/>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4">O53</f>
        <v>2017</v>
      </c>
      <c r="P66">
        <f t="shared" si="134"/>
        <v>2019</v>
      </c>
      <c r="Q66">
        <f t="shared" si="134"/>
        <v>2020</v>
      </c>
      <c r="R66">
        <f t="shared" si="134"/>
        <v>2021</v>
      </c>
      <c r="S66">
        <f t="shared" si="134"/>
        <v>2030</v>
      </c>
      <c r="T66">
        <f t="shared" si="134"/>
        <v>2040</v>
      </c>
      <c r="U66">
        <f t="shared" ref="U66:V66" si="135">U53</f>
        <v>2050</v>
      </c>
      <c r="V66">
        <f t="shared" si="135"/>
        <v>2050</v>
      </c>
      <c r="W66">
        <f t="shared" si="134"/>
        <v>2050</v>
      </c>
    </row>
    <row r="67" spans="1:51">
      <c r="A67" t="s">
        <v>16</v>
      </c>
      <c r="C67" s="18" t="s">
        <v>167</v>
      </c>
      <c r="D67" t="s">
        <v>158</v>
      </c>
      <c r="E67" s="173">
        <v>33.5</v>
      </c>
      <c r="F67" s="58">
        <f t="shared" ref="F67:J70" si="136">IF($D$4,Z67,P67)</f>
        <v>33.5</v>
      </c>
      <c r="G67" s="58">
        <f t="shared" si="136"/>
        <v>33.5</v>
      </c>
      <c r="H67" s="58">
        <f t="shared" si="136"/>
        <v>33.5</v>
      </c>
      <c r="I67" s="58">
        <f t="shared" si="136"/>
        <v>33.5</v>
      </c>
      <c r="J67" s="58">
        <f t="shared" si="136"/>
        <v>33.5</v>
      </c>
      <c r="K67" s="58">
        <f>IF($D$4,AD67,T67)</f>
        <v>33.5</v>
      </c>
      <c r="L67" s="58">
        <f>IF($D$4,AD67,T67)</f>
        <v>33.5</v>
      </c>
      <c r="M67" s="58">
        <f>IF($D$4,AG67,W67)</f>
        <v>33.5</v>
      </c>
      <c r="N67" s="31"/>
      <c r="O67" s="57">
        <f>E67</f>
        <v>33.5</v>
      </c>
      <c r="P67" s="58">
        <f t="shared" ref="P67:T67" si="137">O67</f>
        <v>33.5</v>
      </c>
      <c r="Q67" s="3">
        <f t="shared" si="137"/>
        <v>33.5</v>
      </c>
      <c r="R67" s="3">
        <f t="shared" si="137"/>
        <v>33.5</v>
      </c>
      <c r="S67" s="46">
        <f t="shared" si="137"/>
        <v>33.5</v>
      </c>
      <c r="T67" s="46">
        <f t="shared" si="137"/>
        <v>33.5</v>
      </c>
      <c r="U67" s="46">
        <f>S67</f>
        <v>33.5</v>
      </c>
      <c r="V67" s="46">
        <f t="shared" ref="V67:W70" si="138">S67</f>
        <v>33.5</v>
      </c>
      <c r="W67" s="46">
        <f t="shared" si="138"/>
        <v>33.5</v>
      </c>
      <c r="Y67" s="58">
        <f t="shared" ref="Y67:AB70" si="139">O67</f>
        <v>33.5</v>
      </c>
      <c r="Z67" s="58">
        <f t="shared" si="139"/>
        <v>33.5</v>
      </c>
      <c r="AA67" s="58">
        <f t="shared" si="139"/>
        <v>33.5</v>
      </c>
      <c r="AB67" s="58">
        <f t="shared" si="139"/>
        <v>33.5</v>
      </c>
      <c r="AC67" s="46">
        <f>AA67</f>
        <v>33.5</v>
      </c>
      <c r="AD67" s="46">
        <f>AC67</f>
        <v>33.5</v>
      </c>
      <c r="AE67" s="46">
        <f>AC67</f>
        <v>33.5</v>
      </c>
      <c r="AF67" s="46">
        <f>AC67</f>
        <v>33.5</v>
      </c>
      <c r="AG67" s="46">
        <f>AD67</f>
        <v>33.5</v>
      </c>
    </row>
    <row r="68" spans="1:51">
      <c r="A68" t="s">
        <v>16</v>
      </c>
      <c r="C68" s="18" t="s">
        <v>54</v>
      </c>
      <c r="D68" t="s">
        <v>158</v>
      </c>
      <c r="E68" s="46">
        <f>E70*1.5</f>
        <v>32.25</v>
      </c>
      <c r="F68" s="58">
        <f t="shared" si="136"/>
        <v>32.25</v>
      </c>
      <c r="G68" s="58">
        <f t="shared" si="136"/>
        <v>32.25</v>
      </c>
      <c r="H68" s="58">
        <f t="shared" si="136"/>
        <v>32.25</v>
      </c>
      <c r="I68" s="58">
        <f t="shared" si="136"/>
        <v>32.25</v>
      </c>
      <c r="J68" s="58">
        <f t="shared" si="136"/>
        <v>32.25</v>
      </c>
      <c r="K68" s="58">
        <f>IF($D$4,AD68,T68)</f>
        <v>32.25</v>
      </c>
      <c r="L68" s="58">
        <f>IF($D$4,AD68,T68)</f>
        <v>32.25</v>
      </c>
      <c r="M68" s="58">
        <f>IF($D$4,AG68,W68)</f>
        <v>32.25</v>
      </c>
      <c r="N68" s="31"/>
      <c r="O68" s="58">
        <f>E68</f>
        <v>32.25</v>
      </c>
      <c r="P68" s="58">
        <f t="shared" ref="P68:T68" si="140">O68</f>
        <v>32.25</v>
      </c>
      <c r="Q68" s="3">
        <f t="shared" si="140"/>
        <v>32.25</v>
      </c>
      <c r="R68" s="3">
        <f t="shared" si="140"/>
        <v>32.25</v>
      </c>
      <c r="S68" s="46">
        <f t="shared" si="140"/>
        <v>32.25</v>
      </c>
      <c r="T68" s="46">
        <f t="shared" si="140"/>
        <v>32.25</v>
      </c>
      <c r="U68" s="46">
        <f>S68</f>
        <v>32.25</v>
      </c>
      <c r="V68" s="46">
        <f t="shared" si="138"/>
        <v>32.25</v>
      </c>
      <c r="W68" s="46">
        <f t="shared" si="138"/>
        <v>32.25</v>
      </c>
      <c r="Y68" s="58">
        <f t="shared" si="139"/>
        <v>32.25</v>
      </c>
      <c r="Z68" s="58">
        <f t="shared" si="139"/>
        <v>32.25</v>
      </c>
      <c r="AA68" s="58">
        <f t="shared" si="139"/>
        <v>32.25</v>
      </c>
      <c r="AB68" s="58">
        <f t="shared" si="139"/>
        <v>32.25</v>
      </c>
      <c r="AC68" s="46">
        <f>AC70*1.5</f>
        <v>28.5</v>
      </c>
      <c r="AD68" s="46">
        <f>AD70*1.5</f>
        <v>28.5</v>
      </c>
      <c r="AE68" s="46">
        <f>AE70*1.5</f>
        <v>28.5</v>
      </c>
      <c r="AF68" s="46">
        <f>AF70*1.5</f>
        <v>28.5</v>
      </c>
      <c r="AG68" s="46">
        <f>AG70*1.5</f>
        <v>28.5</v>
      </c>
    </row>
    <row r="69" spans="1:51">
      <c r="A69" t="s">
        <v>16</v>
      </c>
      <c r="C69" s="18" t="s">
        <v>71</v>
      </c>
      <c r="D69" t="s">
        <v>158</v>
      </c>
      <c r="E69" s="46">
        <f>E70*2</f>
        <v>43</v>
      </c>
      <c r="F69" s="58">
        <f t="shared" si="136"/>
        <v>43</v>
      </c>
      <c r="G69" s="58">
        <f t="shared" si="136"/>
        <v>43</v>
      </c>
      <c r="H69" s="58">
        <f t="shared" si="136"/>
        <v>43</v>
      </c>
      <c r="I69" s="58">
        <f t="shared" si="136"/>
        <v>43</v>
      </c>
      <c r="J69" s="58">
        <f t="shared" si="136"/>
        <v>43</v>
      </c>
      <c r="K69" s="58">
        <f>IF($D$4,AD69,T69)</f>
        <v>43</v>
      </c>
      <c r="L69" s="58">
        <f>IF($D$4,AD69,T69)</f>
        <v>43</v>
      </c>
      <c r="M69" s="58">
        <f>IF($D$4,AG69,W69)</f>
        <v>43</v>
      </c>
      <c r="N69" s="31"/>
      <c r="O69" s="58">
        <f>E69</f>
        <v>43</v>
      </c>
      <c r="P69" s="58">
        <f t="shared" ref="P69:T69" si="141">O69</f>
        <v>43</v>
      </c>
      <c r="Q69" s="3">
        <f t="shared" si="141"/>
        <v>43</v>
      </c>
      <c r="R69" s="3">
        <f t="shared" si="141"/>
        <v>43</v>
      </c>
      <c r="S69" s="46">
        <f t="shared" si="141"/>
        <v>43</v>
      </c>
      <c r="T69" s="46">
        <f t="shared" si="141"/>
        <v>43</v>
      </c>
      <c r="U69" s="46">
        <f>S69</f>
        <v>43</v>
      </c>
      <c r="V69" s="46">
        <f t="shared" si="138"/>
        <v>43</v>
      </c>
      <c r="W69" s="46">
        <f t="shared" si="138"/>
        <v>43</v>
      </c>
      <c r="Y69" s="58">
        <f t="shared" si="139"/>
        <v>43</v>
      </c>
      <c r="Z69" s="58">
        <f t="shared" si="139"/>
        <v>43</v>
      </c>
      <c r="AA69" s="58">
        <f t="shared" si="139"/>
        <v>43</v>
      </c>
      <c r="AB69" s="58">
        <f t="shared" si="139"/>
        <v>43</v>
      </c>
      <c r="AC69" s="46">
        <f>AC70*2</f>
        <v>38</v>
      </c>
      <c r="AD69" s="46">
        <f>AD70*2</f>
        <v>38</v>
      </c>
      <c r="AE69" s="46">
        <f>AE70*2</f>
        <v>38</v>
      </c>
      <c r="AF69" s="46">
        <f>AF70*2</f>
        <v>38</v>
      </c>
      <c r="AG69" s="46">
        <f>AG70*2</f>
        <v>38</v>
      </c>
    </row>
    <row r="70" spans="1:51">
      <c r="A70" t="s">
        <v>16</v>
      </c>
      <c r="C70" s="18" t="s">
        <v>168</v>
      </c>
      <c r="D70" t="s">
        <v>158</v>
      </c>
      <c r="E70" s="173">
        <v>21.5</v>
      </c>
      <c r="F70" s="58">
        <f t="shared" si="136"/>
        <v>19</v>
      </c>
      <c r="G70" s="58">
        <f t="shared" si="136"/>
        <v>19</v>
      </c>
      <c r="H70" s="58">
        <f t="shared" si="136"/>
        <v>19</v>
      </c>
      <c r="I70" s="58">
        <f t="shared" si="136"/>
        <v>19</v>
      </c>
      <c r="J70" s="58">
        <f t="shared" si="136"/>
        <v>19</v>
      </c>
      <c r="K70" s="58">
        <f>IF($D$4,AD70,T70)</f>
        <v>19</v>
      </c>
      <c r="L70" s="58">
        <f>IF($D$4,AD70,T70)</f>
        <v>19</v>
      </c>
      <c r="M70" s="58">
        <f>IF($D$4,AG70,W70)</f>
        <v>19</v>
      </c>
      <c r="N70" s="31"/>
      <c r="O70" s="268">
        <v>19</v>
      </c>
      <c r="P70" s="57">
        <f t="shared" ref="P70:T70" si="142">O70</f>
        <v>19</v>
      </c>
      <c r="Q70" s="3">
        <f t="shared" si="142"/>
        <v>19</v>
      </c>
      <c r="R70" s="3">
        <f t="shared" si="142"/>
        <v>19</v>
      </c>
      <c r="S70" s="267">
        <f t="shared" si="142"/>
        <v>19</v>
      </c>
      <c r="T70" s="267">
        <f t="shared" si="142"/>
        <v>19</v>
      </c>
      <c r="U70" s="267">
        <f>S70</f>
        <v>19</v>
      </c>
      <c r="V70" s="267">
        <f t="shared" si="138"/>
        <v>19</v>
      </c>
      <c r="W70" s="267">
        <f t="shared" si="138"/>
        <v>19</v>
      </c>
      <c r="Y70" s="57">
        <f t="shared" si="139"/>
        <v>19</v>
      </c>
      <c r="Z70" s="58">
        <f t="shared" si="139"/>
        <v>19</v>
      </c>
      <c r="AA70" s="58">
        <f t="shared" si="139"/>
        <v>19</v>
      </c>
      <c r="AB70" s="58">
        <f t="shared" si="139"/>
        <v>19</v>
      </c>
      <c r="AC70" s="46">
        <f>AA70</f>
        <v>19</v>
      </c>
      <c r="AD70" s="46">
        <f>AC70</f>
        <v>19</v>
      </c>
      <c r="AE70" s="46">
        <f>AC70</f>
        <v>19</v>
      </c>
      <c r="AF70" s="46">
        <f>AC70</f>
        <v>19</v>
      </c>
      <c r="AG70" s="46">
        <f>AD70</f>
        <v>19</v>
      </c>
    </row>
    <row r="71" spans="1:51">
      <c r="A71" t="s">
        <v>16</v>
      </c>
      <c r="C71" s="225" t="s">
        <v>612</v>
      </c>
      <c r="J71"/>
      <c r="N71" s="31"/>
    </row>
    <row r="72" spans="1:51" ht="15.75" thickBot="1">
      <c r="A72" t="s">
        <v>16</v>
      </c>
      <c r="C72" s="13" t="s">
        <v>165</v>
      </c>
      <c r="J72"/>
      <c r="N72" s="31"/>
      <c r="O72" s="246">
        <f t="shared" ref="O72:W113" si="143">O$12</f>
        <v>2017</v>
      </c>
      <c r="P72" s="246">
        <f t="shared" si="143"/>
        <v>2019</v>
      </c>
      <c r="Q72" s="246">
        <f t="shared" si="143"/>
        <v>2020</v>
      </c>
      <c r="R72" s="246">
        <f t="shared" si="143"/>
        <v>2021</v>
      </c>
      <c r="S72" s="246">
        <f t="shared" si="143"/>
        <v>2030</v>
      </c>
      <c r="T72" s="246">
        <f t="shared" si="143"/>
        <v>2040</v>
      </c>
      <c r="U72" s="246">
        <f t="shared" si="143"/>
        <v>2050</v>
      </c>
      <c r="V72" s="246">
        <f t="shared" si="143"/>
        <v>2060</v>
      </c>
      <c r="W72" s="246">
        <f t="shared" si="143"/>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4">IF($D$4,Y75,O75)</f>
        <v>0.51510723782285484</v>
      </c>
      <c r="F75" s="47">
        <f t="shared" si="144"/>
        <v>0.51893420171073767</v>
      </c>
      <c r="G75" s="47">
        <f t="shared" si="144"/>
        <v>0.5399653125395153</v>
      </c>
      <c r="H75" s="47">
        <f t="shared" si="144"/>
        <v>0.5491065707339321</v>
      </c>
      <c r="I75" s="47">
        <f t="shared" si="144"/>
        <v>0.53870543779685498</v>
      </c>
      <c r="J75" s="47">
        <f t="shared" si="144"/>
        <v>0.48508347621126702</v>
      </c>
      <c r="K75" s="47">
        <f>IF($D$4,AD75,T75)</f>
        <v>0.48508347621126702</v>
      </c>
      <c r="L75" s="47">
        <f>IF($D$4,AD75,T75)</f>
        <v>0.48508347621126702</v>
      </c>
      <c r="M75" s="47">
        <f>IF($D$4,AG75,W75)</f>
        <v>0.22109628216238786</v>
      </c>
      <c r="N75" s="31"/>
      <c r="O75" s="3">
        <f t="shared" ref="O75:W75" si="145">O25*O13</f>
        <v>0.51510723782285484</v>
      </c>
      <c r="P75" s="3">
        <f>P25*P13</f>
        <v>0.51893420171073767</v>
      </c>
      <c r="Q75" s="3">
        <f t="shared" si="145"/>
        <v>0.5399653125395153</v>
      </c>
      <c r="R75" s="3">
        <f t="shared" si="145"/>
        <v>0.5491065707339321</v>
      </c>
      <c r="S75" s="3">
        <f t="shared" si="145"/>
        <v>0.53870543779685498</v>
      </c>
      <c r="T75" s="3">
        <f t="shared" si="145"/>
        <v>0.48508347621126702</v>
      </c>
      <c r="U75" s="3">
        <f t="shared" ref="U75:V75" si="146">U25*U13</f>
        <v>0.32063959102902867</v>
      </c>
      <c r="V75" s="3">
        <f t="shared" si="146"/>
        <v>0.32063959102902867</v>
      </c>
      <c r="W75" s="3">
        <f t="shared" si="145"/>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0.64127918205805734</v>
      </c>
      <c r="AF75" s="3">
        <f>AF25*AF13</f>
        <v>0.64127918205805734</v>
      </c>
      <c r="AG75" s="3">
        <f>AG25*AG13</f>
        <v>0.44219256432477572</v>
      </c>
    </row>
    <row r="76" spans="1:51">
      <c r="A76" t="s">
        <v>16</v>
      </c>
      <c r="C76" s="29"/>
      <c r="E76" s="3"/>
      <c r="G76" s="3"/>
      <c r="I76" s="3"/>
      <c r="J76" s="3"/>
      <c r="K76" s="3"/>
      <c r="L76" s="3"/>
      <c r="M76" s="3"/>
      <c r="N76" s="31"/>
      <c r="O76" s="251">
        <f t="shared" ref="O76:W76" si="147">O$12</f>
        <v>2017</v>
      </c>
      <c r="P76" s="251">
        <f t="shared" si="147"/>
        <v>2019</v>
      </c>
      <c r="Q76" s="251">
        <f t="shared" si="147"/>
        <v>2020</v>
      </c>
      <c r="R76" s="251">
        <f t="shared" si="147"/>
        <v>2021</v>
      </c>
      <c r="S76" s="251">
        <f t="shared" si="147"/>
        <v>2030</v>
      </c>
      <c r="T76" s="251">
        <f t="shared" si="147"/>
        <v>2040</v>
      </c>
      <c r="U76" s="251">
        <f t="shared" si="147"/>
        <v>2050</v>
      </c>
      <c r="V76" s="251">
        <f t="shared" si="147"/>
        <v>2060</v>
      </c>
      <c r="W76" s="251">
        <f t="shared" si="147"/>
        <v>2070</v>
      </c>
      <c r="Y76" s="251">
        <f t="shared" ref="Y76:AG76" si="148">Y$12</f>
        <v>2017</v>
      </c>
      <c r="Z76" s="251">
        <f t="shared" si="148"/>
        <v>2019</v>
      </c>
      <c r="AA76" s="251">
        <f t="shared" si="148"/>
        <v>2020</v>
      </c>
      <c r="AB76" s="251">
        <f t="shared" si="148"/>
        <v>2021</v>
      </c>
      <c r="AC76" s="251">
        <f t="shared" si="148"/>
        <v>2030</v>
      </c>
      <c r="AD76" s="251">
        <f t="shared" si="148"/>
        <v>2040</v>
      </c>
      <c r="AE76" s="251">
        <f t="shared" si="148"/>
        <v>2050</v>
      </c>
      <c r="AF76" s="251">
        <f t="shared" si="148"/>
        <v>2060</v>
      </c>
      <c r="AG76" s="251">
        <f t="shared" si="148"/>
        <v>2070</v>
      </c>
    </row>
    <row r="77" spans="1:51">
      <c r="A77" t="s">
        <v>16</v>
      </c>
      <c r="C77" t="s">
        <v>72</v>
      </c>
      <c r="D77" t="s">
        <v>39</v>
      </c>
      <c r="E77" s="48">
        <f t="shared" ref="E77:J77" si="149">IF($D$4,Y77,O77)</f>
        <v>0.23381516587677725</v>
      </c>
      <c r="F77" s="48">
        <f t="shared" si="149"/>
        <v>0.23381516587677725</v>
      </c>
      <c r="G77" s="48">
        <f t="shared" si="149"/>
        <v>0.23381516587677725</v>
      </c>
      <c r="H77" s="48">
        <f t="shared" si="149"/>
        <v>0.23381516587677725</v>
      </c>
      <c r="I77" s="48">
        <f t="shared" si="149"/>
        <v>0.23381516587677725</v>
      </c>
      <c r="J77" s="48">
        <f t="shared" si="149"/>
        <v>0.23381516587677725</v>
      </c>
      <c r="K77" s="48">
        <f>IF($D$4,AD77,T77)</f>
        <v>0.23381516587677725</v>
      </c>
      <c r="L77" s="48">
        <f>IF($D$4,AD77,T77)</f>
        <v>0.23381516587677725</v>
      </c>
      <c r="M77" s="48">
        <f>IF($D$4,AG77,W77)</f>
        <v>0.23381516587677725</v>
      </c>
      <c r="N77" s="206"/>
      <c r="O77" s="48">
        <f t="shared" ref="O77:W77" si="150">O$41*1000*O$35*O$30/O$67/O$64</f>
        <v>0.23381516587677725</v>
      </c>
      <c r="P77" s="48">
        <f t="shared" si="150"/>
        <v>0.23381516587677725</v>
      </c>
      <c r="Q77" s="3">
        <f t="shared" si="150"/>
        <v>0.23381516587677725</v>
      </c>
      <c r="R77" s="3">
        <f t="shared" si="150"/>
        <v>0.23381516587677725</v>
      </c>
      <c r="S77" s="239">
        <f t="shared" si="150"/>
        <v>0.23381516587677725</v>
      </c>
      <c r="T77" s="239">
        <f t="shared" si="150"/>
        <v>0.23381516587677725</v>
      </c>
      <c r="U77" s="239">
        <f t="shared" si="150"/>
        <v>0.23381516587677725</v>
      </c>
      <c r="V77" s="239">
        <f t="shared" si="150"/>
        <v>0.23381516587677725</v>
      </c>
      <c r="W77" s="239">
        <f t="shared" si="150"/>
        <v>0.23381516587677725</v>
      </c>
      <c r="X77" s="205"/>
      <c r="Y77" s="48">
        <f t="shared" ref="Y77:Y90" si="151">O77</f>
        <v>0.23381516587677725</v>
      </c>
      <c r="Z77" s="48">
        <f t="shared" ref="Z77:Z90" si="152">P77</f>
        <v>0.23381516587677725</v>
      </c>
      <c r="AA77" s="48">
        <f t="shared" ref="AA77:AA90" si="153">Q77</f>
        <v>0.23381516587677725</v>
      </c>
      <c r="AB77" s="48">
        <f t="shared" ref="AB77:AB90" si="154">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5">IF($D$4,Z78,P78)</f>
        <v>5.0000000000000001E-3</v>
      </c>
      <c r="G78" s="48">
        <f t="shared" si="155"/>
        <v>5.0000000000000001E-3</v>
      </c>
      <c r="H78" s="48">
        <f t="shared" si="155"/>
        <v>2.75E-2</v>
      </c>
      <c r="I78" s="48">
        <f t="shared" si="155"/>
        <v>0.05</v>
      </c>
      <c r="J78" s="48">
        <f t="shared" si="155"/>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1"/>
        <v>5.0000000000000001E-3</v>
      </c>
      <c r="Z78" s="48">
        <f t="shared" si="152"/>
        <v>5.0000000000000001E-3</v>
      </c>
      <c r="AA78" s="48">
        <f t="shared" si="153"/>
        <v>5.0000000000000001E-3</v>
      </c>
      <c r="AB78" s="117">
        <f t="shared" si="154"/>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5"/>
        <v>5.0000000000000001E-3</v>
      </c>
      <c r="G79" s="48">
        <f t="shared" si="155"/>
        <v>5.0000000000000001E-3</v>
      </c>
      <c r="H79" s="48">
        <f t="shared" si="155"/>
        <v>5.0000000000000001E-3</v>
      </c>
      <c r="I79" s="48">
        <f t="shared" si="155"/>
        <v>5.0000000000000001E-3</v>
      </c>
      <c r="J79" s="48">
        <f t="shared" si="155"/>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1"/>
        <v>0</v>
      </c>
      <c r="Z79" s="48">
        <f t="shared" si="152"/>
        <v>5.0000000000000001E-3</v>
      </c>
      <c r="AA79" s="48">
        <f t="shared" si="153"/>
        <v>5.0000000000000001E-3</v>
      </c>
      <c r="AB79" s="48">
        <f t="shared" si="154"/>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6">1-SUM(E77:E79)</f>
        <v>0.7611848341232228</v>
      </c>
      <c r="F80" s="24">
        <f t="shared" si="156"/>
        <v>0.75618483412322268</v>
      </c>
      <c r="G80" s="24">
        <f t="shared" si="156"/>
        <v>0.75618483412322268</v>
      </c>
      <c r="H80" s="24">
        <f t="shared" si="156"/>
        <v>0.73368483412322272</v>
      </c>
      <c r="I80" s="24">
        <f t="shared" si="156"/>
        <v>0.71118483412322275</v>
      </c>
      <c r="J80" s="24">
        <f t="shared" si="156"/>
        <v>0.66118483412322271</v>
      </c>
      <c r="K80" s="24">
        <f t="shared" ref="K80:L80" si="157">1-SUM(K77:K79)</f>
        <v>0.66118483412322271</v>
      </c>
      <c r="L80" s="24">
        <f t="shared" si="157"/>
        <v>0.66118483412322271</v>
      </c>
      <c r="M80" s="24">
        <f t="shared" si="156"/>
        <v>0.61118483412322278</v>
      </c>
      <c r="N80" s="206"/>
      <c r="O80" s="24">
        <f t="shared" ref="O80:Q80" si="158">1-SUM(O77:O79)</f>
        <v>0.7611848341232228</v>
      </c>
      <c r="P80" s="24">
        <f t="shared" si="158"/>
        <v>0.75618483412322268</v>
      </c>
      <c r="Q80" s="24">
        <f t="shared" si="158"/>
        <v>0.75618483412322268</v>
      </c>
      <c r="R80" s="24">
        <f t="shared" ref="R80" si="159">1-SUM(R77:R79)</f>
        <v>0.73368483412322272</v>
      </c>
      <c r="S80" s="24">
        <f t="shared" ref="S80:T80" si="160">1-SUM(S77:S79)</f>
        <v>0.71118483412322275</v>
      </c>
      <c r="T80" s="24">
        <f t="shared" si="160"/>
        <v>0.66118483412322271</v>
      </c>
      <c r="U80" s="24">
        <f t="shared" ref="U80:W80" si="161">1-SUM(U77:U79)</f>
        <v>0.61118483412322278</v>
      </c>
      <c r="V80" s="24">
        <f t="shared" ref="V80" si="162">1-SUM(V77:V79)</f>
        <v>0.61118483412322278</v>
      </c>
      <c r="W80" s="24">
        <f t="shared" si="161"/>
        <v>0.61118483412322278</v>
      </c>
      <c r="X80" s="205"/>
      <c r="Y80" s="48">
        <f t="shared" si="151"/>
        <v>0.7611848341232228</v>
      </c>
      <c r="Z80" s="48">
        <f t="shared" si="152"/>
        <v>0.75618483412322268</v>
      </c>
      <c r="AA80" s="48">
        <f t="shared" si="153"/>
        <v>0.75618483412322268</v>
      </c>
      <c r="AB80" s="48">
        <f t="shared" si="154"/>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3">IF($D$4,Y81,O81)</f>
        <v>9.2340547486185294</v>
      </c>
      <c r="F81" s="3">
        <f t="shared" si="163"/>
        <v>9.7394791998722337</v>
      </c>
      <c r="G81" s="3">
        <f t="shared" si="163"/>
        <v>10.234967504004217</v>
      </c>
      <c r="H81" s="3">
        <f t="shared" si="163"/>
        <v>9.7380100448709115</v>
      </c>
      <c r="I81" s="3">
        <f t="shared" si="163"/>
        <v>11.231967052229724</v>
      </c>
      <c r="J81" s="3">
        <f t="shared" si="163"/>
        <v>12.879483587435486</v>
      </c>
      <c r="K81" s="3">
        <f>IF($D$4,AD81,T81)</f>
        <v>12.879483587435486</v>
      </c>
      <c r="L81" s="3">
        <f>IF($D$4,AD81,T81)</f>
        <v>12.879483587435486</v>
      </c>
      <c r="M81" s="3">
        <f>IF($D$4,AG81,W81)</f>
        <v>17.947049370979801</v>
      </c>
      <c r="N81" s="31"/>
      <c r="O81" s="3">
        <f t="shared" ref="O81:W81" si="164">O$26*O$14</f>
        <v>9.2340547486185294</v>
      </c>
      <c r="P81" s="3">
        <f t="shared" si="164"/>
        <v>9.7394791998722337</v>
      </c>
      <c r="Q81" s="3">
        <f t="shared" si="164"/>
        <v>10.234967504004217</v>
      </c>
      <c r="R81" s="3">
        <f t="shared" si="164"/>
        <v>9.7380100448709115</v>
      </c>
      <c r="S81" s="241">
        <f t="shared" si="164"/>
        <v>11.231967052229724</v>
      </c>
      <c r="T81" s="241">
        <f t="shared" si="164"/>
        <v>12.879483587435486</v>
      </c>
      <c r="U81" s="241">
        <f t="shared" si="164"/>
        <v>16.49017036923037</v>
      </c>
      <c r="V81" s="241">
        <f t="shared" si="164"/>
        <v>16.49017036923037</v>
      </c>
      <c r="W81" s="241">
        <f t="shared" si="164"/>
        <v>17.947049370979801</v>
      </c>
      <c r="Y81" s="48">
        <f t="shared" si="151"/>
        <v>9.2340547486185294</v>
      </c>
      <c r="Z81" s="48">
        <f t="shared" si="152"/>
        <v>9.7394791998722337</v>
      </c>
      <c r="AA81" s="48">
        <f t="shared" si="153"/>
        <v>10.234967504004217</v>
      </c>
      <c r="AB81" s="48">
        <f t="shared" si="154"/>
        <v>9.7380100448709115</v>
      </c>
      <c r="AC81" s="3">
        <f>AC$26*AC$14</f>
        <v>10.670368699618235</v>
      </c>
      <c r="AD81" s="3">
        <f>AD$26*AD$14</f>
        <v>11.623733937660523</v>
      </c>
      <c r="AE81" s="3">
        <f>AE$26*AE$14</f>
        <v>14.882378758230406</v>
      </c>
      <c r="AF81" s="3">
        <f>AF$26*AF$14</f>
        <v>14.882378758230406</v>
      </c>
      <c r="AG81" s="3">
        <f>AG$26*AG$14</f>
        <v>15.387351454443802</v>
      </c>
    </row>
    <row r="82" spans="1:51">
      <c r="A82" t="s">
        <v>16</v>
      </c>
      <c r="C82" t="str">
        <f>C77</f>
        <v>Priv.veh.</v>
      </c>
      <c r="D82" t="s">
        <v>39</v>
      </c>
      <c r="E82" s="48">
        <f t="shared" si="163"/>
        <v>0.46899534845462248</v>
      </c>
      <c r="F82" s="48">
        <f t="shared" si="163"/>
        <v>0.46899534845462248</v>
      </c>
      <c r="G82" s="48">
        <f t="shared" si="163"/>
        <v>0.46899534845462248</v>
      </c>
      <c r="H82" s="48">
        <f t="shared" si="163"/>
        <v>0.46899534845462248</v>
      </c>
      <c r="I82" s="48">
        <f t="shared" si="163"/>
        <v>0.46899534845462248</v>
      </c>
      <c r="J82" s="48">
        <f t="shared" si="163"/>
        <v>0.46899534845462248</v>
      </c>
      <c r="K82" s="48">
        <f>IF($D$4,AD82,T82)</f>
        <v>0.46899534845462248</v>
      </c>
      <c r="L82" s="48">
        <f>IF($D$4,AD82,T82)</f>
        <v>0.46899534845462248</v>
      </c>
      <c r="M82" s="48">
        <f>IF($D$4,AG82,W82)</f>
        <v>0.46899534845462248</v>
      </c>
      <c r="N82" s="206"/>
      <c r="O82" s="48">
        <f t="shared" ref="O82:W82" si="165">O$42*1000*O$36*O$31/O$67/O$64</f>
        <v>0.46899534845462248</v>
      </c>
      <c r="P82" s="48">
        <f t="shared" si="165"/>
        <v>0.46899534845462248</v>
      </c>
      <c r="Q82" s="3">
        <f t="shared" si="165"/>
        <v>0.46899534845462248</v>
      </c>
      <c r="R82" s="3">
        <f t="shared" si="165"/>
        <v>0.46899534845462248</v>
      </c>
      <c r="S82" s="239">
        <f t="shared" si="165"/>
        <v>0.46899534845462248</v>
      </c>
      <c r="T82" s="239">
        <f t="shared" si="165"/>
        <v>0.46899534845462248</v>
      </c>
      <c r="U82" s="239">
        <f t="shared" si="165"/>
        <v>0.46899534845462248</v>
      </c>
      <c r="V82" s="239">
        <f t="shared" si="165"/>
        <v>0.46899534845462248</v>
      </c>
      <c r="W82" s="239">
        <f t="shared" si="165"/>
        <v>0.46899534845462248</v>
      </c>
      <c r="X82" s="205"/>
      <c r="Y82" s="48">
        <f t="shared" si="151"/>
        <v>0.46899534845462248</v>
      </c>
      <c r="Z82" s="48">
        <f t="shared" si="152"/>
        <v>0.46899534845462248</v>
      </c>
      <c r="AA82" s="48">
        <f t="shared" si="153"/>
        <v>0.46899534845462248</v>
      </c>
      <c r="AB82" s="48">
        <f t="shared" si="154"/>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6">IF($D$4,Z83,P83)</f>
        <v>0.01</v>
      </c>
      <c r="G83" s="48">
        <f t="shared" si="166"/>
        <v>0.01</v>
      </c>
      <c r="H83" s="48">
        <f t="shared" si="166"/>
        <v>3.0000000000000002E-2</v>
      </c>
      <c r="I83" s="48">
        <f t="shared" si="166"/>
        <v>0.05</v>
      </c>
      <c r="J83" s="48">
        <f t="shared" si="166"/>
        <v>0.1</v>
      </c>
      <c r="K83" s="48">
        <f>IF($D$4,AD83,T83)</f>
        <v>0.1</v>
      </c>
      <c r="L83" s="48">
        <f>IF($D$4,AD83,T83)</f>
        <v>0.1</v>
      </c>
      <c r="M83" s="48">
        <f>IF($D$4,AG83,W83)</f>
        <v>0.15</v>
      </c>
      <c r="N83" s="206"/>
      <c r="O83" s="207">
        <f>E83</f>
        <v>0.01</v>
      </c>
      <c r="P83" s="207">
        <f t="shared" ref="P83:T84" si="167">O83</f>
        <v>0.01</v>
      </c>
      <c r="Q83" s="3">
        <f>P83</f>
        <v>0.01</v>
      </c>
      <c r="R83" s="3">
        <f>AVERAGE(Q83,S83)</f>
        <v>3.0000000000000002E-2</v>
      </c>
      <c r="S83" s="240">
        <v>0.05</v>
      </c>
      <c r="T83" s="25">
        <v>0.1</v>
      </c>
      <c r="U83" s="25">
        <v>0.15</v>
      </c>
      <c r="V83" s="25">
        <v>0.15</v>
      </c>
      <c r="W83" s="25">
        <v>0.15</v>
      </c>
      <c r="X83" s="205"/>
      <c r="Y83" s="48">
        <f t="shared" si="151"/>
        <v>0.01</v>
      </c>
      <c r="Z83" s="48">
        <f t="shared" si="152"/>
        <v>0.01</v>
      </c>
      <c r="AA83" s="48">
        <f t="shared" si="153"/>
        <v>0.01</v>
      </c>
      <c r="AB83" s="48">
        <f t="shared" si="154"/>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6"/>
        <v>2E-3</v>
      </c>
      <c r="G84" s="118">
        <f t="shared" si="166"/>
        <v>2E-3</v>
      </c>
      <c r="H84" s="118">
        <f t="shared" si="166"/>
        <v>2E-3</v>
      </c>
      <c r="I84" s="118">
        <f t="shared" si="166"/>
        <v>2E-3</v>
      </c>
      <c r="J84" s="118">
        <f t="shared" si="166"/>
        <v>2E-3</v>
      </c>
      <c r="K84" s="118">
        <f>IF($D$4,AD84,T84)</f>
        <v>2E-3</v>
      </c>
      <c r="L84" s="118">
        <f>IF($D$4,AD84,T84)</f>
        <v>2E-3</v>
      </c>
      <c r="M84" s="118">
        <f>IF($D$4,AG84,W84)</f>
        <v>2E-3</v>
      </c>
      <c r="N84" s="206"/>
      <c r="O84" s="243">
        <f>E84</f>
        <v>2E-3</v>
      </c>
      <c r="P84" s="243">
        <f t="shared" si="167"/>
        <v>2E-3</v>
      </c>
      <c r="Q84" s="3">
        <f t="shared" si="167"/>
        <v>2E-3</v>
      </c>
      <c r="R84" s="3">
        <f t="shared" si="167"/>
        <v>2E-3</v>
      </c>
      <c r="S84" s="244">
        <f t="shared" si="167"/>
        <v>2E-3</v>
      </c>
      <c r="T84" s="244">
        <f t="shared" si="167"/>
        <v>2E-3</v>
      </c>
      <c r="U84" s="244">
        <f>S84</f>
        <v>2E-3</v>
      </c>
      <c r="V84" s="244">
        <f>S84</f>
        <v>2E-3</v>
      </c>
      <c r="W84" s="244">
        <f>T84</f>
        <v>2E-3</v>
      </c>
      <c r="X84" s="205"/>
      <c r="Y84" s="48">
        <f t="shared" si="151"/>
        <v>2E-3</v>
      </c>
      <c r="Z84" s="48">
        <f t="shared" si="152"/>
        <v>2E-3</v>
      </c>
      <c r="AA84" s="48">
        <f t="shared" si="153"/>
        <v>2E-3</v>
      </c>
      <c r="AB84" s="48">
        <f t="shared" si="154"/>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68">1-SUM(E82:E84)</f>
        <v>0.51900465154537745</v>
      </c>
      <c r="F85" s="24">
        <f t="shared" si="168"/>
        <v>0.51900465154537745</v>
      </c>
      <c r="G85" s="24">
        <f t="shared" si="168"/>
        <v>0.51900465154537745</v>
      </c>
      <c r="H85" s="24">
        <f t="shared" si="168"/>
        <v>0.49900465154537754</v>
      </c>
      <c r="I85" s="24">
        <f t="shared" si="168"/>
        <v>0.47900465154537752</v>
      </c>
      <c r="J85" s="24">
        <f t="shared" si="168"/>
        <v>0.42900465154537748</v>
      </c>
      <c r="K85" s="24">
        <f t="shared" ref="K85:L85" si="169">1-SUM(K82:K84)</f>
        <v>0.42900465154537748</v>
      </c>
      <c r="L85" s="24">
        <f t="shared" si="169"/>
        <v>0.42900465154537748</v>
      </c>
      <c r="M85" s="24">
        <f t="shared" si="168"/>
        <v>0.37900465154537755</v>
      </c>
      <c r="N85" s="206"/>
      <c r="O85" s="24">
        <f t="shared" ref="O85:Q85" si="170">1-SUM(O82:O84)</f>
        <v>0.51900465154537745</v>
      </c>
      <c r="P85" s="24">
        <f t="shared" si="170"/>
        <v>0.51900465154537745</v>
      </c>
      <c r="Q85" s="24">
        <f t="shared" si="170"/>
        <v>0.51900465154537745</v>
      </c>
      <c r="R85" s="24">
        <f t="shared" ref="R85" si="171">1-SUM(R82:R84)</f>
        <v>0.49900465154537754</v>
      </c>
      <c r="S85" s="24">
        <f t="shared" ref="S85:T85" si="172">1-SUM(S82:S84)</f>
        <v>0.47900465154537752</v>
      </c>
      <c r="T85" s="24">
        <f t="shared" si="172"/>
        <v>0.42900465154537748</v>
      </c>
      <c r="U85" s="24">
        <f t="shared" ref="U85:W85" si="173">1-SUM(U82:U84)</f>
        <v>0.37900465154537755</v>
      </c>
      <c r="V85" s="24">
        <f t="shared" ref="V85" si="174">1-SUM(V82:V84)</f>
        <v>0.37900465154537755</v>
      </c>
      <c r="W85" s="24">
        <f t="shared" si="173"/>
        <v>0.37900465154537755</v>
      </c>
      <c r="X85" s="205"/>
      <c r="Y85" s="48">
        <f t="shared" si="151"/>
        <v>0.51900465154537745</v>
      </c>
      <c r="Z85" s="48">
        <f t="shared" si="152"/>
        <v>0.51900465154537745</v>
      </c>
      <c r="AA85" s="48">
        <f t="shared" si="153"/>
        <v>0.51900465154537745</v>
      </c>
      <c r="AB85" s="48">
        <f t="shared" si="154"/>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5">IF($D$4,Y86,O86)</f>
        <v>10.249512727937956</v>
      </c>
      <c r="F86" s="3">
        <f t="shared" si="175"/>
        <v>10.785581249292237</v>
      </c>
      <c r="G86" s="3">
        <f t="shared" si="175"/>
        <v>9.108764792700967</v>
      </c>
      <c r="H86" s="3">
        <f t="shared" si="175"/>
        <v>10.418098065829803</v>
      </c>
      <c r="I86" s="3">
        <f t="shared" si="175"/>
        <v>12.698067863869753</v>
      </c>
      <c r="J86" s="3">
        <f t="shared" si="175"/>
        <v>16.252284827245894</v>
      </c>
      <c r="K86" s="3">
        <f>IF($D$4,AD86,T86)</f>
        <v>16.252284827245894</v>
      </c>
      <c r="L86" s="3">
        <f>IF($D$4,AD86,T86)</f>
        <v>16.252284827245894</v>
      </c>
      <c r="M86" s="3">
        <f>IF($D$4,AG86,W86)</f>
        <v>24.260681988515799</v>
      </c>
      <c r="N86" s="31"/>
      <c r="O86" s="3">
        <f t="shared" ref="O86:W86" si="176">O$27*O$15</f>
        <v>10.249512727937956</v>
      </c>
      <c r="P86" s="3">
        <f t="shared" si="176"/>
        <v>10.785581249292237</v>
      </c>
      <c r="Q86" s="3">
        <f t="shared" si="176"/>
        <v>9.108764792700967</v>
      </c>
      <c r="R86" s="3">
        <f t="shared" si="176"/>
        <v>10.418098065829803</v>
      </c>
      <c r="S86" s="241">
        <f t="shared" si="176"/>
        <v>12.698067863869753</v>
      </c>
      <c r="T86" s="241">
        <f t="shared" si="176"/>
        <v>16.252284827245894</v>
      </c>
      <c r="U86" s="241">
        <f t="shared" si="176"/>
        <v>21.904668491054593</v>
      </c>
      <c r="V86" s="241">
        <f t="shared" si="176"/>
        <v>21.904668491054593</v>
      </c>
      <c r="W86" s="241">
        <f t="shared" si="176"/>
        <v>24.260681988515799</v>
      </c>
      <c r="Y86" s="48">
        <f t="shared" si="151"/>
        <v>10.249512727937956</v>
      </c>
      <c r="Z86" s="48">
        <f t="shared" si="152"/>
        <v>10.785581249292237</v>
      </c>
      <c r="AA86" s="48">
        <f t="shared" si="153"/>
        <v>9.108764792700967</v>
      </c>
      <c r="AB86" s="48">
        <f t="shared" si="154"/>
        <v>10.418098065829803</v>
      </c>
      <c r="AC86" s="3">
        <f>AC$27*AC$15</f>
        <v>12.380616167273008</v>
      </c>
      <c r="AD86" s="3">
        <f>AD$27*AD$15</f>
        <v>15.449828263900626</v>
      </c>
      <c r="AE86" s="3">
        <f>AE$27*AE$15</f>
        <v>20.823125484308772</v>
      </c>
      <c r="AF86" s="3">
        <f>AF$27*AF$15</f>
        <v>20.823125484308772</v>
      </c>
      <c r="AG86" s="3">
        <f>AG$27*AG$15</f>
        <v>22.48624054494951</v>
      </c>
    </row>
    <row r="87" spans="1:51">
      <c r="A87" t="s">
        <v>16</v>
      </c>
      <c r="C87" t="str">
        <f>C82</f>
        <v>Priv.veh.</v>
      </c>
      <c r="D87" t="s">
        <v>39</v>
      </c>
      <c r="E87" s="48">
        <f t="shared" si="175"/>
        <v>0.67590526860622457</v>
      </c>
      <c r="F87" s="48">
        <f t="shared" si="175"/>
        <v>0.67590526860622457</v>
      </c>
      <c r="G87" s="48">
        <f t="shared" si="175"/>
        <v>0.66964336043507822</v>
      </c>
      <c r="H87" s="48">
        <f t="shared" si="175"/>
        <v>0.67601785001266457</v>
      </c>
      <c r="I87" s="48">
        <f t="shared" si="175"/>
        <v>0.69385224655604116</v>
      </c>
      <c r="J87" s="48">
        <f t="shared" si="175"/>
        <v>0.75803881812016827</v>
      </c>
      <c r="K87" s="48">
        <f>IF($D$4,AD87,T87)</f>
        <v>0.75803881812016827</v>
      </c>
      <c r="L87" s="48">
        <f>IF($D$4,AD87,T87)</f>
        <v>0.75803881812016827</v>
      </c>
      <c r="M87" s="48">
        <f>IF($D$4,AG87,W87)</f>
        <v>0.81752427961750451</v>
      </c>
      <c r="N87" s="206"/>
      <c r="O87" s="48">
        <f t="shared" ref="O87:T87" si="177">O$43*1000*O$37*O$32/O$67/O$64</f>
        <v>0.67590526860622457</v>
      </c>
      <c r="P87" s="48">
        <f t="shared" si="177"/>
        <v>0.67590526860622457</v>
      </c>
      <c r="Q87" s="3">
        <f t="shared" si="177"/>
        <v>0.66964336043507822</v>
      </c>
      <c r="R87" s="3">
        <f t="shared" si="177"/>
        <v>0.67601785001266457</v>
      </c>
      <c r="S87" s="239">
        <f t="shared" si="177"/>
        <v>0.69385224655604116</v>
      </c>
      <c r="T87" s="239">
        <f t="shared" si="177"/>
        <v>0.75803881812016827</v>
      </c>
      <c r="U87" s="239">
        <f>U$43*1000*U$37*U$32/U$67/U$64</f>
        <v>0.75803881812016827</v>
      </c>
      <c r="V87" s="239">
        <f>V$43*1000*V$37*V$32/V$67/V$64</f>
        <v>0.75803881812016827</v>
      </c>
      <c r="W87" s="239">
        <f>W$43*1000*W$37*W$32/W$67/W$64</f>
        <v>0.81752427961750451</v>
      </c>
      <c r="X87" s="205"/>
      <c r="Y87" s="48">
        <f t="shared" si="151"/>
        <v>0.67590526860622457</v>
      </c>
      <c r="Z87" s="48">
        <f t="shared" si="152"/>
        <v>0.67590526860622457</v>
      </c>
      <c r="AA87" s="48">
        <f t="shared" si="153"/>
        <v>0.66964336043507822</v>
      </c>
      <c r="AB87" s="48">
        <f t="shared" si="154"/>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78">IF($D$4,Z88,P88)</f>
        <v>5.0000000000000001E-3</v>
      </c>
      <c r="G88" s="48">
        <f t="shared" si="178"/>
        <v>5.0000000000000001E-3</v>
      </c>
      <c r="H88" s="48">
        <f t="shared" si="178"/>
        <v>5.0000000000000001E-3</v>
      </c>
      <c r="I88" s="48">
        <f t="shared" si="178"/>
        <v>0.03</v>
      </c>
      <c r="J88" s="48">
        <f t="shared" si="178"/>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1"/>
        <v>0.01</v>
      </c>
      <c r="Z88" s="48">
        <f t="shared" si="152"/>
        <v>5.0000000000000001E-3</v>
      </c>
      <c r="AA88" s="48">
        <f t="shared" si="153"/>
        <v>5.0000000000000001E-3</v>
      </c>
      <c r="AB88" s="48">
        <f t="shared" si="154"/>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0.01</v>
      </c>
      <c r="F89" s="48">
        <f t="shared" si="178"/>
        <v>5.0000000000000001E-3</v>
      </c>
      <c r="G89" s="48">
        <f t="shared" si="178"/>
        <v>5.0000000000000001E-3</v>
      </c>
      <c r="H89" s="48">
        <f t="shared" si="178"/>
        <v>5.0000000000000001E-3</v>
      </c>
      <c r="I89" s="48">
        <f t="shared" si="178"/>
        <v>5.0000000000000001E-3</v>
      </c>
      <c r="J89" s="48">
        <f t="shared" si="178"/>
        <v>5.0000000000000001E-3</v>
      </c>
      <c r="K89" s="48">
        <f>IF($D$4,AD89,T89)</f>
        <v>5.0000000000000001E-3</v>
      </c>
      <c r="L89" s="48">
        <f>IF($D$4,AD89,T89)</f>
        <v>5.0000000000000001E-3</v>
      </c>
      <c r="M89" s="48">
        <f>IF($D$4,AG89,W89)</f>
        <v>5.0000000000000001E-3</v>
      </c>
      <c r="N89" s="206"/>
      <c r="O89" s="198">
        <f>E89</f>
        <v>0.01</v>
      </c>
      <c r="P89" s="198">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1"/>
        <v>0.01</v>
      </c>
      <c r="Z89" s="48">
        <f t="shared" si="152"/>
        <v>5.0000000000000001E-3</v>
      </c>
      <c r="AA89" s="48">
        <f t="shared" si="153"/>
        <v>5.0000000000000001E-3</v>
      </c>
      <c r="AB89" s="48">
        <f t="shared" si="154"/>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79">1-SUM(E87:E89)</f>
        <v>0.30409473139377541</v>
      </c>
      <c r="F90" s="24">
        <f t="shared" si="179"/>
        <v>0.31409473139377542</v>
      </c>
      <c r="G90" s="24">
        <f t="shared" si="179"/>
        <v>0.32035663956492177</v>
      </c>
      <c r="H90" s="24">
        <f t="shared" si="179"/>
        <v>0.31398214998733542</v>
      </c>
      <c r="I90" s="24">
        <f t="shared" si="179"/>
        <v>0.27114775344395881</v>
      </c>
      <c r="J90" s="24">
        <f t="shared" si="179"/>
        <v>0.2019611818798317</v>
      </c>
      <c r="K90" s="24">
        <f t="shared" ref="K90:L90" si="180">1-SUM(K87:K89)</f>
        <v>0.2019611818798317</v>
      </c>
      <c r="L90" s="24">
        <f t="shared" si="180"/>
        <v>0.2019611818798317</v>
      </c>
      <c r="M90" s="24">
        <f t="shared" si="179"/>
        <v>0.13747572038249545</v>
      </c>
      <c r="N90" s="206"/>
      <c r="O90" s="24">
        <f t="shared" ref="O90:W90" si="181">1-SUM(O87:O89)</f>
        <v>0.30409473139377541</v>
      </c>
      <c r="P90" s="24">
        <f t="shared" si="181"/>
        <v>0.31409473139377542</v>
      </c>
      <c r="Q90" s="24">
        <f t="shared" si="181"/>
        <v>0.32035663956492177</v>
      </c>
      <c r="R90" s="24">
        <f t="shared" si="181"/>
        <v>0.31398214998733542</v>
      </c>
      <c r="S90" s="24">
        <f t="shared" si="181"/>
        <v>0.27114775344395881</v>
      </c>
      <c r="T90" s="24">
        <f t="shared" si="181"/>
        <v>0.2019611818798317</v>
      </c>
      <c r="U90" s="24">
        <f t="shared" ref="U90:V90" si="182">1-SUM(U87:U89)</f>
        <v>0.19696118187983169</v>
      </c>
      <c r="V90" s="24">
        <f t="shared" si="182"/>
        <v>0.19696118187983169</v>
      </c>
      <c r="W90" s="24">
        <f t="shared" si="181"/>
        <v>0.13747572038249545</v>
      </c>
      <c r="X90" s="205"/>
      <c r="Y90" s="48">
        <f t="shared" si="151"/>
        <v>0.30409473139377541</v>
      </c>
      <c r="Z90" s="48">
        <f t="shared" si="152"/>
        <v>0.31409473139377542</v>
      </c>
      <c r="AA90" s="48">
        <f t="shared" si="153"/>
        <v>0.32035663956492177</v>
      </c>
      <c r="AB90" s="48">
        <f t="shared" si="154"/>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3">IF($D$4,Y93,O93)</f>
        <v>25.240254653319884</v>
      </c>
      <c r="F93" s="3">
        <f t="shared" si="183"/>
        <v>25.427775883826147</v>
      </c>
      <c r="G93" s="3">
        <f t="shared" si="183"/>
        <v>26.458300314436251</v>
      </c>
      <c r="H93" s="3">
        <f t="shared" si="183"/>
        <v>26.906221965962668</v>
      </c>
      <c r="I93" s="3">
        <f t="shared" si="183"/>
        <v>26.396566452045892</v>
      </c>
      <c r="J93" s="3">
        <f t="shared" si="183"/>
        <v>23.769090334352082</v>
      </c>
      <c r="K93" s="3">
        <f>IF($D$4,AD93,T93)</f>
        <v>23.769090334352082</v>
      </c>
      <c r="L93" s="3">
        <f>IF($D$4,AD93,T93)</f>
        <v>23.769090334352082</v>
      </c>
      <c r="M93" s="3">
        <f>IF($D$4,AG93,W93)</f>
        <v>10.833717825957004</v>
      </c>
      <c r="N93" s="31"/>
      <c r="O93" s="3">
        <f>(1-O$25)*O$13</f>
        <v>25.240254653319884</v>
      </c>
      <c r="P93" s="3">
        <f t="shared" ref="P93:W93" si="184">(1-P$25)*P$13</f>
        <v>25.427775883826147</v>
      </c>
      <c r="Q93" s="3">
        <f t="shared" si="184"/>
        <v>26.458300314436251</v>
      </c>
      <c r="R93" s="3">
        <f t="shared" si="184"/>
        <v>26.906221965962668</v>
      </c>
      <c r="S93" s="3">
        <f t="shared" si="184"/>
        <v>26.396566452045892</v>
      </c>
      <c r="T93" s="3">
        <f t="shared" si="184"/>
        <v>23.769090334352082</v>
      </c>
      <c r="U93" s="3">
        <f t="shared" si="184"/>
        <v>15.711339960422404</v>
      </c>
      <c r="V93" s="3">
        <f t="shared" si="184"/>
        <v>15.711339960422404</v>
      </c>
      <c r="W93" s="3">
        <f t="shared" si="184"/>
        <v>10.833717825957004</v>
      </c>
      <c r="Y93" s="3">
        <f t="shared" ref="Y93:Y103" si="185">O93</f>
        <v>25.240254653319884</v>
      </c>
      <c r="Z93" s="3">
        <f t="shared" ref="Z93:Z103" si="186">P93</f>
        <v>25.427775883826147</v>
      </c>
      <c r="AA93" s="3">
        <f t="shared" ref="AA93:AA103" si="187">Q93</f>
        <v>26.458300314436251</v>
      </c>
      <c r="AB93" s="3">
        <f t="shared" ref="AB93:AB103" si="188">R93</f>
        <v>26.906221965962668</v>
      </c>
      <c r="AC93" s="3">
        <f>(1-AC$25)*AC$13</f>
        <v>25.588508295350611</v>
      </c>
      <c r="AD93" s="3">
        <f>(1-AD$25)*AD$13</f>
        <v>23.284006858140817</v>
      </c>
      <c r="AE93" s="3">
        <f>(1-AE$25)*AE$13</f>
        <v>15.390700369393373</v>
      </c>
      <c r="AF93" s="3">
        <f>(1-AF$25)*AF$13</f>
        <v>15.390700369393373</v>
      </c>
      <c r="AG93" s="3">
        <f>(1-AG$25)*AG$13</f>
        <v>10.612621543794617</v>
      </c>
    </row>
    <row r="94" spans="1:51">
      <c r="A94" t="s">
        <v>16</v>
      </c>
      <c r="C94" t="s">
        <v>54</v>
      </c>
      <c r="D94" t="s">
        <v>39</v>
      </c>
      <c r="E94" s="242">
        <v>5.0000000000000001E-3</v>
      </c>
      <c r="F94" s="48">
        <f t="shared" ref="F94:J95" si="189">IF($D$4,Z94,P94)</f>
        <v>0.01</v>
      </c>
      <c r="G94" s="48">
        <f t="shared" si="189"/>
        <v>0.01</v>
      </c>
      <c r="H94" s="48">
        <f t="shared" si="189"/>
        <v>3.0000000000000002E-2</v>
      </c>
      <c r="I94" s="48">
        <f t="shared" si="189"/>
        <v>0.05</v>
      </c>
      <c r="J94" s="48">
        <f t="shared" si="189"/>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5"/>
        <v>5.0000000000000001E-3</v>
      </c>
      <c r="Z94" s="3">
        <f t="shared" si="186"/>
        <v>0.01</v>
      </c>
      <c r="AA94" s="3">
        <f t="shared" si="187"/>
        <v>0.01</v>
      </c>
      <c r="AB94" s="3">
        <f t="shared" si="188"/>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89"/>
        <v>0</v>
      </c>
      <c r="G95" s="48">
        <f t="shared" si="189"/>
        <v>0</v>
      </c>
      <c r="H95" s="48">
        <f t="shared" si="189"/>
        <v>0</v>
      </c>
      <c r="I95" s="48">
        <f t="shared" si="189"/>
        <v>0</v>
      </c>
      <c r="J95" s="48">
        <f t="shared" si="189"/>
        <v>0</v>
      </c>
      <c r="K95" s="48">
        <f>IF($D$4,AD95,T95)</f>
        <v>0</v>
      </c>
      <c r="L95" s="48">
        <f>IF($D$4,AD95,T95)</f>
        <v>0</v>
      </c>
      <c r="M95" s="48">
        <f>IF($D$4,AG95,W95)</f>
        <v>0</v>
      </c>
      <c r="N95" s="206"/>
      <c r="O95" s="198">
        <f>E95</f>
        <v>0</v>
      </c>
      <c r="P95" s="198">
        <f>O95</f>
        <v>0</v>
      </c>
      <c r="Q95" s="198">
        <f>P95</f>
        <v>0</v>
      </c>
      <c r="R95" s="198">
        <f t="shared" ref="R95:T95" si="190">Q95</f>
        <v>0</v>
      </c>
      <c r="S95" s="25">
        <f t="shared" si="190"/>
        <v>0</v>
      </c>
      <c r="T95" s="25">
        <f t="shared" si="190"/>
        <v>0</v>
      </c>
      <c r="U95" s="25">
        <f>S95</f>
        <v>0</v>
      </c>
      <c r="V95" s="25">
        <f>S95</f>
        <v>0</v>
      </c>
      <c r="W95" s="25">
        <f>T95</f>
        <v>0</v>
      </c>
      <c r="X95" s="205"/>
      <c r="Y95" s="3">
        <f t="shared" si="185"/>
        <v>0</v>
      </c>
      <c r="Z95" s="3">
        <f t="shared" si="186"/>
        <v>0</v>
      </c>
      <c r="AA95" s="3">
        <f t="shared" si="187"/>
        <v>0</v>
      </c>
      <c r="AB95" s="3">
        <f t="shared" si="188"/>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1">1-SUM(E94:E95)</f>
        <v>0.995</v>
      </c>
      <c r="F96" s="24">
        <f t="shared" si="191"/>
        <v>0.99</v>
      </c>
      <c r="G96" s="24">
        <f t="shared" si="191"/>
        <v>0.99</v>
      </c>
      <c r="H96" s="24">
        <f t="shared" si="191"/>
        <v>0.97</v>
      </c>
      <c r="I96" s="24">
        <f t="shared" si="191"/>
        <v>0.95</v>
      </c>
      <c r="J96" s="24">
        <f t="shared" si="191"/>
        <v>0.9</v>
      </c>
      <c r="K96" s="24">
        <f t="shared" ref="K96:L96" si="192">1-SUM(K94:K95)</f>
        <v>0.9</v>
      </c>
      <c r="L96" s="24">
        <f t="shared" si="192"/>
        <v>0.9</v>
      </c>
      <c r="M96" s="24">
        <f t="shared" si="191"/>
        <v>0.85</v>
      </c>
      <c r="N96" s="206"/>
      <c r="O96" s="24">
        <f t="shared" ref="O96:W96" si="193">1-SUM(O94:O95)</f>
        <v>0.995</v>
      </c>
      <c r="P96" s="24">
        <f t="shared" si="193"/>
        <v>0.99</v>
      </c>
      <c r="Q96" s="24">
        <f t="shared" si="193"/>
        <v>0.99</v>
      </c>
      <c r="R96" s="24">
        <f t="shared" si="193"/>
        <v>0.97</v>
      </c>
      <c r="S96" s="24">
        <f t="shared" si="193"/>
        <v>0.95</v>
      </c>
      <c r="T96" s="24">
        <f t="shared" si="193"/>
        <v>0.9</v>
      </c>
      <c r="U96" s="24">
        <f t="shared" ref="U96:V96" si="194">1-SUM(U94:U95)</f>
        <v>0.85</v>
      </c>
      <c r="V96" s="24">
        <f t="shared" si="194"/>
        <v>0.85</v>
      </c>
      <c r="W96" s="24">
        <f t="shared" si="193"/>
        <v>0.85</v>
      </c>
      <c r="X96" s="205"/>
      <c r="Y96" s="3">
        <f t="shared" si="185"/>
        <v>0.995</v>
      </c>
      <c r="Z96" s="3">
        <f t="shared" si="186"/>
        <v>0.99</v>
      </c>
      <c r="AA96" s="3">
        <f t="shared" si="187"/>
        <v>0.99</v>
      </c>
      <c r="AB96" s="3">
        <f t="shared" si="188"/>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5">IF($D$4,Y97,O97)</f>
        <v>8.1886900600956771</v>
      </c>
      <c r="F97" s="3">
        <f t="shared" si="195"/>
        <v>8.636896648943301</v>
      </c>
      <c r="G97" s="3">
        <f t="shared" si="195"/>
        <v>9.0762919375131723</v>
      </c>
      <c r="H97" s="3">
        <f t="shared" si="195"/>
        <v>8.6355938133760901</v>
      </c>
      <c r="I97" s="3">
        <f t="shared" si="195"/>
        <v>9.9604236123546599</v>
      </c>
      <c r="J97" s="3">
        <f t="shared" si="195"/>
        <v>11.421428841688071</v>
      </c>
      <c r="K97" s="3">
        <f>IF($D$4,AD97,T97)</f>
        <v>11.421428841688071</v>
      </c>
      <c r="L97" s="3">
        <f>IF($D$4,AD97,T97)</f>
        <v>11.421428841688071</v>
      </c>
      <c r="M97" s="3">
        <f>IF($D$4,AG97,W97)</f>
        <v>15.91530793275567</v>
      </c>
      <c r="N97" s="31"/>
      <c r="O97" s="3">
        <f t="shared" ref="O97:W97" si="196">(1-O$26)*O$14</f>
        <v>8.1886900600956771</v>
      </c>
      <c r="P97" s="3">
        <f t="shared" si="196"/>
        <v>8.636896648943301</v>
      </c>
      <c r="Q97" s="3">
        <f t="shared" si="196"/>
        <v>9.0762919375131723</v>
      </c>
      <c r="R97" s="3">
        <f t="shared" si="196"/>
        <v>8.6355938133760901</v>
      </c>
      <c r="S97" s="3">
        <f t="shared" si="196"/>
        <v>9.9604236123546599</v>
      </c>
      <c r="T97" s="3">
        <f t="shared" si="196"/>
        <v>11.421428841688071</v>
      </c>
      <c r="U97" s="3">
        <f t="shared" si="196"/>
        <v>14.623358629317496</v>
      </c>
      <c r="V97" s="3">
        <f t="shared" si="196"/>
        <v>14.623358629317496</v>
      </c>
      <c r="W97" s="3">
        <f t="shared" si="196"/>
        <v>15.91530793275567</v>
      </c>
      <c r="Y97" s="3">
        <f t="shared" si="185"/>
        <v>8.1886900600956771</v>
      </c>
      <c r="Z97" s="3">
        <f t="shared" si="186"/>
        <v>8.636896648943301</v>
      </c>
      <c r="AA97" s="3">
        <f t="shared" si="187"/>
        <v>9.0762919375131723</v>
      </c>
      <c r="AB97" s="3">
        <f t="shared" si="188"/>
        <v>8.6355938133760901</v>
      </c>
      <c r="AC97" s="3">
        <f>(1-AC$26)*AC$14</f>
        <v>10.522021964966148</v>
      </c>
      <c r="AD97" s="3">
        <f>(1-AD$26)*AD$14</f>
        <v>12.677178491463033</v>
      </c>
      <c r="AE97" s="3">
        <f>(1-AE$26)*AE$14</f>
        <v>16.231150240317461</v>
      </c>
      <c r="AF97" s="3">
        <f>(1-AF$26)*AF$14</f>
        <v>16.231150240317461</v>
      </c>
      <c r="AG97" s="3">
        <f>(1-AG$26)*AG$14</f>
        <v>18.475005849291669</v>
      </c>
    </row>
    <row r="98" spans="1:51">
      <c r="A98" t="s">
        <v>16</v>
      </c>
      <c r="C98" t="str">
        <f>C94</f>
        <v>BRT</v>
      </c>
      <c r="D98" t="s">
        <v>39</v>
      </c>
      <c r="E98" s="242">
        <v>5.0000000000000001E-3</v>
      </c>
      <c r="F98" s="48">
        <f t="shared" ref="F98:J99" si="197">IF($D$4,Z98,P98)</f>
        <v>0.01</v>
      </c>
      <c r="G98" s="48">
        <f t="shared" si="197"/>
        <v>0.01</v>
      </c>
      <c r="H98" s="48">
        <f t="shared" si="197"/>
        <v>3.0000000000000002E-2</v>
      </c>
      <c r="I98" s="48">
        <f t="shared" si="197"/>
        <v>0.05</v>
      </c>
      <c r="J98" s="48">
        <f t="shared" si="197"/>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5"/>
        <v>5.0000000000000001E-3</v>
      </c>
      <c r="Z98" s="3">
        <f t="shared" si="186"/>
        <v>0.01</v>
      </c>
      <c r="AA98" s="3">
        <f t="shared" si="187"/>
        <v>0.01</v>
      </c>
      <c r="AB98" s="3">
        <f t="shared" si="188"/>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7"/>
        <v>2E-3</v>
      </c>
      <c r="G99" s="48">
        <f t="shared" si="197"/>
        <v>2E-3</v>
      </c>
      <c r="H99" s="48">
        <f t="shared" si="197"/>
        <v>2E-3</v>
      </c>
      <c r="I99" s="48">
        <f t="shared" si="197"/>
        <v>2E-3</v>
      </c>
      <c r="J99" s="48">
        <f t="shared" si="197"/>
        <v>2E-3</v>
      </c>
      <c r="K99" s="48">
        <f>IF($D$4,AD99,T99)</f>
        <v>2E-3</v>
      </c>
      <c r="L99" s="48">
        <f>IF($D$4,AD99,T99)</f>
        <v>2E-3</v>
      </c>
      <c r="M99" s="48">
        <f>IF($D$4,AG99,W99)</f>
        <v>2E-3</v>
      </c>
      <c r="N99" s="206"/>
      <c r="O99" s="198">
        <f>E99</f>
        <v>2E-3</v>
      </c>
      <c r="P99" s="198">
        <f>O99</f>
        <v>2E-3</v>
      </c>
      <c r="Q99" s="198">
        <f>P99</f>
        <v>2E-3</v>
      </c>
      <c r="R99" s="198">
        <f t="shared" ref="R99:T99" si="198">Q99</f>
        <v>2E-3</v>
      </c>
      <c r="S99" s="36">
        <f t="shared" si="198"/>
        <v>2E-3</v>
      </c>
      <c r="T99" s="36">
        <f t="shared" si="198"/>
        <v>2E-3</v>
      </c>
      <c r="U99" s="36">
        <f>S99</f>
        <v>2E-3</v>
      </c>
      <c r="V99" s="36">
        <f>S99</f>
        <v>2E-3</v>
      </c>
      <c r="W99" s="36">
        <f>T99</f>
        <v>2E-3</v>
      </c>
      <c r="X99" s="205"/>
      <c r="Y99" s="3">
        <f t="shared" si="185"/>
        <v>2E-3</v>
      </c>
      <c r="Z99" s="3">
        <f t="shared" si="186"/>
        <v>2E-3</v>
      </c>
      <c r="AA99" s="3">
        <f t="shared" si="187"/>
        <v>2E-3</v>
      </c>
      <c r="AB99" s="3">
        <f t="shared" si="188"/>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199">1-SUM(E98:E99)</f>
        <v>0.99299999999999999</v>
      </c>
      <c r="F100" s="24">
        <f t="shared" si="199"/>
        <v>0.98799999999999999</v>
      </c>
      <c r="G100" s="24">
        <f t="shared" si="199"/>
        <v>0.98799999999999999</v>
      </c>
      <c r="H100" s="24">
        <f t="shared" si="199"/>
        <v>0.96799999999999997</v>
      </c>
      <c r="I100" s="24">
        <f t="shared" si="199"/>
        <v>0.94799999999999995</v>
      </c>
      <c r="J100" s="24">
        <f t="shared" si="199"/>
        <v>0.89800000000000002</v>
      </c>
      <c r="K100" s="24">
        <f t="shared" ref="K100:L100" si="200">1-SUM(K98:K99)</f>
        <v>0.89800000000000002</v>
      </c>
      <c r="L100" s="24">
        <f t="shared" si="200"/>
        <v>0.89800000000000002</v>
      </c>
      <c r="M100" s="24">
        <f t="shared" si="199"/>
        <v>0.84799999999999998</v>
      </c>
      <c r="N100" s="206"/>
      <c r="O100" s="24">
        <f t="shared" ref="O100:W100" si="201">1-SUM(O98:O99)</f>
        <v>0.99299999999999999</v>
      </c>
      <c r="P100" s="24">
        <f t="shared" si="201"/>
        <v>0.98799999999999999</v>
      </c>
      <c r="Q100" s="24">
        <f t="shared" si="201"/>
        <v>0.98799999999999999</v>
      </c>
      <c r="R100" s="24">
        <f t="shared" si="201"/>
        <v>0.96799999999999997</v>
      </c>
      <c r="S100" s="24">
        <f t="shared" si="201"/>
        <v>0.94799999999999995</v>
      </c>
      <c r="T100" s="24">
        <f t="shared" si="201"/>
        <v>0.89800000000000002</v>
      </c>
      <c r="U100" s="24">
        <f t="shared" ref="U100:V100" si="202">1-SUM(U98:U99)</f>
        <v>0.84799999999999998</v>
      </c>
      <c r="V100" s="24">
        <f t="shared" si="202"/>
        <v>0.84799999999999998</v>
      </c>
      <c r="W100" s="24">
        <f t="shared" si="201"/>
        <v>0.84799999999999998</v>
      </c>
      <c r="X100" s="205"/>
      <c r="Y100" s="3">
        <f t="shared" si="185"/>
        <v>0.99299999999999999</v>
      </c>
      <c r="Z100" s="3">
        <f t="shared" si="186"/>
        <v>0.98799999999999999</v>
      </c>
      <c r="AA100" s="3">
        <f t="shared" si="187"/>
        <v>0.98799999999999999</v>
      </c>
      <c r="AB100" s="3">
        <f t="shared" si="188"/>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3">IF($D$4,Y101,O101)</f>
        <v>3.0943286138531914</v>
      </c>
      <c r="F101" s="3">
        <f t="shared" si="203"/>
        <v>3.2561677381747867</v>
      </c>
      <c r="G101" s="3">
        <f t="shared" si="203"/>
        <v>2.7499367319273165</v>
      </c>
      <c r="H101" s="3">
        <f t="shared" si="203"/>
        <v>3.1452245392265921</v>
      </c>
      <c r="I101" s="3">
        <f t="shared" si="203"/>
        <v>3.8335475817031148</v>
      </c>
      <c r="J101" s="3">
        <f t="shared" si="203"/>
        <v>4.9065659330672</v>
      </c>
      <c r="K101" s="3">
        <f>IF($D$4,AD101,T101)</f>
        <v>4.9065659330672</v>
      </c>
      <c r="L101" s="3">
        <f>IF($D$4,AD101,T101)</f>
        <v>4.9065659330672</v>
      </c>
      <c r="M101" s="3">
        <f>IF($D$4,AG101,W101)</f>
        <v>7.324301599629333</v>
      </c>
      <c r="N101" s="31"/>
      <c r="O101" s="3">
        <f t="shared" ref="O101:W101" si="204">(1-O$27)*O$15</f>
        <v>3.0943286138531914</v>
      </c>
      <c r="P101" s="3">
        <f t="shared" si="204"/>
        <v>3.2561677381747867</v>
      </c>
      <c r="Q101" s="3">
        <f t="shared" si="204"/>
        <v>2.7499367319273165</v>
      </c>
      <c r="R101" s="3">
        <f t="shared" si="204"/>
        <v>3.1452245392265921</v>
      </c>
      <c r="S101" s="3">
        <f t="shared" si="204"/>
        <v>3.8335475817031148</v>
      </c>
      <c r="T101" s="3">
        <f t="shared" si="204"/>
        <v>4.9065659330672</v>
      </c>
      <c r="U101" s="3">
        <f t="shared" si="204"/>
        <v>6.6130209589461115</v>
      </c>
      <c r="V101" s="3">
        <f t="shared" si="204"/>
        <v>6.6130209589461115</v>
      </c>
      <c r="W101" s="3">
        <f t="shared" si="204"/>
        <v>7.324301599629333</v>
      </c>
      <c r="Y101" s="3">
        <f t="shared" si="185"/>
        <v>3.0943286138531914</v>
      </c>
      <c r="Z101" s="3">
        <f t="shared" si="186"/>
        <v>3.2561677381747867</v>
      </c>
      <c r="AA101" s="3">
        <f t="shared" si="187"/>
        <v>2.7499367319273165</v>
      </c>
      <c r="AB101" s="3">
        <f t="shared" si="188"/>
        <v>3.1452245392265921</v>
      </c>
      <c r="AC101" s="3">
        <f>(1-AC$27)*AC$15</f>
        <v>4.1509992782998593</v>
      </c>
      <c r="AD101" s="3">
        <f>(1-AD$27)*AD$15</f>
        <v>5.7090224964124676</v>
      </c>
      <c r="AE101" s="3">
        <f>(1-AE$27)*AE$15</f>
        <v>7.6945639656919349</v>
      </c>
      <c r="AF101" s="3">
        <f>(1-AF$27)*AF$15</f>
        <v>7.6945639656919349</v>
      </c>
      <c r="AG101" s="3">
        <f>(1-AG$27)*AG$15</f>
        <v>9.098743043195622</v>
      </c>
    </row>
    <row r="102" spans="1:51">
      <c r="A102" t="s">
        <v>16</v>
      </c>
      <c r="C102" t="str">
        <f>C98</f>
        <v>BRT</v>
      </c>
      <c r="D102" t="s">
        <v>39</v>
      </c>
      <c r="E102" s="242">
        <v>5.0000000000000001E-3</v>
      </c>
      <c r="F102" s="48">
        <f t="shared" ref="F102:J103" si="205">IF($D$4,Z102,P102)</f>
        <v>0.01</v>
      </c>
      <c r="G102" s="48">
        <f t="shared" si="205"/>
        <v>0.01</v>
      </c>
      <c r="H102" s="48">
        <f t="shared" si="205"/>
        <v>0.02</v>
      </c>
      <c r="I102" s="48">
        <f t="shared" si="205"/>
        <v>0.03</v>
      </c>
      <c r="J102" s="48">
        <f t="shared" si="205"/>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5"/>
        <v>5.0000000000000001E-3</v>
      </c>
      <c r="Z102" s="3">
        <f t="shared" si="186"/>
        <v>0.01</v>
      </c>
      <c r="AA102" s="3">
        <f t="shared" si="187"/>
        <v>0.01</v>
      </c>
      <c r="AB102" s="3">
        <f t="shared" si="188"/>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5"/>
        <v>5.0000000000000001E-3</v>
      </c>
      <c r="G103" s="117">
        <f t="shared" si="205"/>
        <v>5.0000000000000001E-3</v>
      </c>
      <c r="H103" s="117">
        <f t="shared" si="205"/>
        <v>5.0000000000000001E-3</v>
      </c>
      <c r="I103" s="117">
        <f t="shared" si="205"/>
        <v>5.0000000000000001E-3</v>
      </c>
      <c r="J103" s="117">
        <f t="shared" si="205"/>
        <v>5.0000000000000001E-3</v>
      </c>
      <c r="K103" s="117">
        <f>IF($D$4,AD103,T103)</f>
        <v>5.0000000000000001E-3</v>
      </c>
      <c r="L103" s="117">
        <f>IF($D$4,AD103,T103)</f>
        <v>5.0000000000000001E-3</v>
      </c>
      <c r="M103" s="117">
        <f>IF($D$4,AG103,W103)</f>
        <v>5.0000000000000001E-3</v>
      </c>
      <c r="N103" s="206"/>
      <c r="O103" s="198">
        <f>E103</f>
        <v>5.0000000000000001E-3</v>
      </c>
      <c r="P103" s="198">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5"/>
        <v>5.0000000000000001E-3</v>
      </c>
      <c r="Z103" s="3">
        <f t="shared" si="186"/>
        <v>5.0000000000000001E-3</v>
      </c>
      <c r="AA103" s="3">
        <f t="shared" si="187"/>
        <v>5.0000000000000001E-3</v>
      </c>
      <c r="AB103" s="3">
        <f t="shared" si="188"/>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6">1-SUM(E102:E103)</f>
        <v>0.99</v>
      </c>
      <c r="F104" s="24">
        <f t="shared" si="206"/>
        <v>0.98499999999999999</v>
      </c>
      <c r="G104" s="24">
        <f t="shared" si="206"/>
        <v>0.98499999999999999</v>
      </c>
      <c r="H104" s="24">
        <f t="shared" si="206"/>
        <v>0.97499999999999998</v>
      </c>
      <c r="I104" s="24">
        <f t="shared" si="206"/>
        <v>0.96499999999999997</v>
      </c>
      <c r="J104" s="24">
        <f t="shared" si="206"/>
        <v>0.96499999999999997</v>
      </c>
      <c r="K104" s="24">
        <f t="shared" ref="K104:L104" si="207">1-SUM(K102:K103)</f>
        <v>0.96499999999999997</v>
      </c>
      <c r="L104" s="24">
        <f t="shared" si="207"/>
        <v>0.96499999999999997</v>
      </c>
      <c r="M104" s="24">
        <f t="shared" si="206"/>
        <v>0.96499999999999997</v>
      </c>
      <c r="N104" s="206"/>
      <c r="O104" s="24">
        <f t="shared" ref="O104:W104" si="208">1-SUM(O102:O103)</f>
        <v>0.99</v>
      </c>
      <c r="P104" s="24">
        <f t="shared" si="208"/>
        <v>0.98499999999999999</v>
      </c>
      <c r="Q104" s="24">
        <f t="shared" si="208"/>
        <v>0.98499999999999999</v>
      </c>
      <c r="R104" s="24">
        <f t="shared" si="208"/>
        <v>0.97499999999999998</v>
      </c>
      <c r="S104" s="24">
        <f t="shared" si="208"/>
        <v>0.96499999999999997</v>
      </c>
      <c r="T104" s="24">
        <f t="shared" si="208"/>
        <v>0.96499999999999997</v>
      </c>
      <c r="U104" s="24">
        <f t="shared" ref="U104:V104" si="209">1-SUM(U102:U103)</f>
        <v>0.96499999999999997</v>
      </c>
      <c r="V104" s="24">
        <f t="shared" si="209"/>
        <v>0.96499999999999997</v>
      </c>
      <c r="W104" s="24">
        <f t="shared" si="208"/>
        <v>0.96499999999999997</v>
      </c>
      <c r="X104" s="205"/>
      <c r="Y104" s="24">
        <f t="shared" ref="Y104:AB104" si="210">1-SUM(Y102:Y103)</f>
        <v>0.99</v>
      </c>
      <c r="Z104" s="24">
        <f t="shared" si="210"/>
        <v>0.98499999999999999</v>
      </c>
      <c r="AA104" s="24">
        <f t="shared" si="210"/>
        <v>0.98499999999999999</v>
      </c>
      <c r="AB104" s="24">
        <f t="shared" si="210"/>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1">IF($D$4,Y107,O107)</f>
        <v>0.95104494317767596</v>
      </c>
      <c r="F107" s="3">
        <f t="shared" si="211"/>
        <v>0.95811068480591965</v>
      </c>
      <c r="G107" s="3">
        <f t="shared" si="211"/>
        <v>0.99694052475857964</v>
      </c>
      <c r="H107" s="3">
        <f t="shared" si="211"/>
        <v>1.0138180732411568</v>
      </c>
      <c r="I107" s="3">
        <f t="shared" si="211"/>
        <v>0.99461441202891065</v>
      </c>
      <c r="J107" s="3">
        <f t="shared" si="211"/>
        <v>0.89561192931330413</v>
      </c>
      <c r="K107" s="3">
        <f>IF($D$4,AD107,T107)</f>
        <v>0.89561192931330413</v>
      </c>
      <c r="L107" s="3">
        <f>IF($D$4,AD107,T107)</f>
        <v>0.89561192931330413</v>
      </c>
      <c r="M107" s="3">
        <f>IF($D$4,AG107,W107)</f>
        <v>0.40821111734841553</v>
      </c>
      <c r="N107" s="31"/>
      <c r="O107" s="3">
        <f t="shared" ref="O107:W109" si="212">O25*O13*O30*O41</f>
        <v>0.95104494317767596</v>
      </c>
      <c r="P107" s="3">
        <f t="shared" si="212"/>
        <v>0.95811068480591965</v>
      </c>
      <c r="Q107" s="3">
        <f t="shared" si="212"/>
        <v>0.99694052475857964</v>
      </c>
      <c r="R107" s="3">
        <f t="shared" si="212"/>
        <v>1.0138180732411568</v>
      </c>
      <c r="S107" s="252">
        <f t="shared" si="212"/>
        <v>0.99461441202891065</v>
      </c>
      <c r="T107" s="252">
        <f t="shared" si="212"/>
        <v>0.89561192931330413</v>
      </c>
      <c r="U107" s="252">
        <f t="shared" ref="U107:V107" si="213">U25*U13*U30*U41</f>
        <v>0.59199840196302089</v>
      </c>
      <c r="V107" s="252">
        <f t="shared" si="213"/>
        <v>0.59199840196302089</v>
      </c>
      <c r="W107" s="252">
        <f t="shared" si="212"/>
        <v>0.40821111734841553</v>
      </c>
      <c r="Y107" s="3">
        <f t="shared" ref="Y107:AB111" si="214">O107</f>
        <v>0.95104494317767596</v>
      </c>
      <c r="Z107" s="3">
        <f t="shared" si="214"/>
        <v>0.95811068480591965</v>
      </c>
      <c r="AA107" s="3">
        <f t="shared" si="214"/>
        <v>0.99694052475857964</v>
      </c>
      <c r="AB107" s="3">
        <f t="shared" si="214"/>
        <v>1.0138180732411568</v>
      </c>
      <c r="AC107" s="252">
        <f t="shared" ref="AC107:AG109" si="215">AC25*AC13*AC30*AC41</f>
        <v>2.2440987671402297</v>
      </c>
      <c r="AD107" s="252">
        <f t="shared" si="215"/>
        <v>1.4589630280004884</v>
      </c>
      <c r="AE107" s="252">
        <f t="shared" ref="AE107:AF107" si="216">AE25*AE13*AE30*AE41</f>
        <v>0.96437279677778553</v>
      </c>
      <c r="AF107" s="252">
        <f t="shared" si="216"/>
        <v>0.96437279677778553</v>
      </c>
      <c r="AG107" s="252">
        <f t="shared" si="215"/>
        <v>0.60014536405158081</v>
      </c>
    </row>
    <row r="108" spans="1:51">
      <c r="A108" t="s">
        <v>16</v>
      </c>
      <c r="C108" s="18" t="str">
        <f>C55</f>
        <v>Middle Income</v>
      </c>
      <c r="D108" t="s">
        <v>161</v>
      </c>
      <c r="E108" s="3">
        <f t="shared" si="211"/>
        <v>34.197290035069827</v>
      </c>
      <c r="F108" s="3">
        <f t="shared" si="211"/>
        <v>36.069073018912839</v>
      </c>
      <c r="G108" s="3">
        <f t="shared" si="211"/>
        <v>37.904058592062199</v>
      </c>
      <c r="H108" s="3">
        <f t="shared" si="211"/>
        <v>36.063632167515003</v>
      </c>
      <c r="I108" s="3">
        <f t="shared" si="211"/>
        <v>41.596335023561807</v>
      </c>
      <c r="J108" s="3">
        <f t="shared" si="211"/>
        <v>47.697728433692241</v>
      </c>
      <c r="K108" s="3">
        <f>IF($D$4,AD108,T108)</f>
        <v>47.697728433692241</v>
      </c>
      <c r="L108" s="3">
        <f>IF($D$4,AD108,T108)</f>
        <v>47.697728433692241</v>
      </c>
      <c r="M108" s="3">
        <f>IF($D$4,AG108,W108)</f>
        <v>66.464892110904259</v>
      </c>
      <c r="N108" s="31"/>
      <c r="O108" s="3">
        <f t="shared" si="212"/>
        <v>34.197290035069827</v>
      </c>
      <c r="P108" s="3">
        <f t="shared" si="212"/>
        <v>36.069073018912839</v>
      </c>
      <c r="Q108" s="3">
        <f t="shared" si="212"/>
        <v>37.904058592062199</v>
      </c>
      <c r="R108" s="3">
        <f t="shared" si="212"/>
        <v>36.063632167515003</v>
      </c>
      <c r="S108" s="252">
        <f t="shared" si="212"/>
        <v>41.596335023561807</v>
      </c>
      <c r="T108" s="252">
        <f t="shared" si="212"/>
        <v>47.697728433692241</v>
      </c>
      <c r="U108" s="252">
        <f t="shared" ref="U108:V108" si="217">U26*U14*U31*U42</f>
        <v>61.069503505884143</v>
      </c>
      <c r="V108" s="252">
        <f t="shared" si="217"/>
        <v>61.069503505884143</v>
      </c>
      <c r="W108" s="252">
        <f t="shared" si="212"/>
        <v>66.464892110904259</v>
      </c>
      <c r="Y108" s="3">
        <f t="shared" si="214"/>
        <v>34.197290035069827</v>
      </c>
      <c r="Z108" s="3">
        <f t="shared" si="214"/>
        <v>36.069073018912839</v>
      </c>
      <c r="AA108" s="3">
        <f t="shared" si="214"/>
        <v>37.904058592062199</v>
      </c>
      <c r="AB108" s="3">
        <f t="shared" si="214"/>
        <v>36.063632167515003</v>
      </c>
      <c r="AC108" s="252">
        <f t="shared" si="215"/>
        <v>35.663657740826288</v>
      </c>
      <c r="AD108" s="252">
        <f t="shared" si="215"/>
        <v>36.907593024042768</v>
      </c>
      <c r="AE108" s="252">
        <f t="shared" ref="AE108:AF108" si="218">AE26*AE14*AE31*AE42</f>
        <v>47.254417675442554</v>
      </c>
      <c r="AF108" s="252">
        <f t="shared" si="218"/>
        <v>47.254417675442554</v>
      </c>
      <c r="AG108" s="252">
        <f t="shared" si="215"/>
        <v>44.094167389797086</v>
      </c>
    </row>
    <row r="109" spans="1:51">
      <c r="A109" t="s">
        <v>16</v>
      </c>
      <c r="C109" s="18" t="str">
        <f>C56</f>
        <v>High Income</v>
      </c>
      <c r="D109" t="s">
        <v>161</v>
      </c>
      <c r="E109" s="3">
        <f t="shared" si="211"/>
        <v>54.704085477855955</v>
      </c>
      <c r="F109" s="3">
        <f t="shared" si="211"/>
        <v>57.565210586195825</v>
      </c>
      <c r="G109" s="3">
        <f t="shared" si="211"/>
        <v>48.165244164109204</v>
      </c>
      <c r="H109" s="3">
        <f t="shared" si="211"/>
        <v>55.613127090413983</v>
      </c>
      <c r="I109" s="3">
        <f t="shared" si="211"/>
        <v>69.572138655159137</v>
      </c>
      <c r="J109" s="3">
        <f t="shared" si="211"/>
        <v>97.282916469426368</v>
      </c>
      <c r="K109" s="3">
        <f>IF($D$4,AD109,T109)</f>
        <v>97.282916469426368</v>
      </c>
      <c r="L109" s="3">
        <f>IF($D$4,AD109,T109)</f>
        <v>97.282916469426368</v>
      </c>
      <c r="M109" s="3">
        <f>IF($D$4,AG109,W109)</f>
        <v>156.61536823836511</v>
      </c>
      <c r="N109" s="31"/>
      <c r="O109" s="3">
        <f t="shared" si="212"/>
        <v>54.704085477855955</v>
      </c>
      <c r="P109" s="3">
        <f t="shared" si="212"/>
        <v>57.565210586195825</v>
      </c>
      <c r="Q109" s="3">
        <f t="shared" si="212"/>
        <v>48.165244164109204</v>
      </c>
      <c r="R109" s="3">
        <f t="shared" si="212"/>
        <v>55.613127090413983</v>
      </c>
      <c r="S109" s="252">
        <f t="shared" si="212"/>
        <v>69.572138655159137</v>
      </c>
      <c r="T109" s="252">
        <f t="shared" si="212"/>
        <v>97.282916469426368</v>
      </c>
      <c r="U109" s="252">
        <f t="shared" ref="U109:V109" si="219">U27*U15*U32*U43</f>
        <v>131.11695110913519</v>
      </c>
      <c r="V109" s="252">
        <f t="shared" si="219"/>
        <v>131.11695110913519</v>
      </c>
      <c r="W109" s="252">
        <f t="shared" si="212"/>
        <v>156.61536823836511</v>
      </c>
      <c r="Y109" s="3">
        <f t="shared" si="214"/>
        <v>54.704085477855955</v>
      </c>
      <c r="Z109" s="3">
        <f t="shared" si="214"/>
        <v>57.565210586195825</v>
      </c>
      <c r="AA109" s="3">
        <f t="shared" si="214"/>
        <v>48.165244164109204</v>
      </c>
      <c r="AB109" s="3">
        <f t="shared" si="214"/>
        <v>55.613127090413983</v>
      </c>
      <c r="AC109" s="252">
        <f t="shared" si="215"/>
        <v>62.233721102174179</v>
      </c>
      <c r="AD109" s="252">
        <f t="shared" si="215"/>
        <v>73.827199989864013</v>
      </c>
      <c r="AE109" s="252">
        <f t="shared" ref="AE109:AF109" si="220">AE27*AE15*AE32*AE43</f>
        <v>99.50356879604378</v>
      </c>
      <c r="AF109" s="252">
        <f t="shared" si="220"/>
        <v>99.50356879604378</v>
      </c>
      <c r="AG109" s="252">
        <f t="shared" si="215"/>
        <v>102.14540265434761</v>
      </c>
    </row>
    <row r="110" spans="1:51">
      <c r="A110" t="s">
        <v>16</v>
      </c>
      <c r="C110" s="18" t="str">
        <f>C57</f>
        <v>Other (gov/company/car rental)</v>
      </c>
      <c r="D110" t="s">
        <v>161</v>
      </c>
      <c r="E110" s="3">
        <f t="shared" si="211"/>
        <v>11.069999999999999</v>
      </c>
      <c r="F110" s="3">
        <f t="shared" si="211"/>
        <v>11.17821196363794</v>
      </c>
      <c r="G110" s="3">
        <f t="shared" si="211"/>
        <v>10.819193604037091</v>
      </c>
      <c r="H110" s="3">
        <f t="shared" si="211"/>
        <v>11.073637640042646</v>
      </c>
      <c r="I110" s="3">
        <f t="shared" si="211"/>
        <v>11.887241558431914</v>
      </c>
      <c r="J110" s="3">
        <f t="shared" si="211"/>
        <v>14.265886742132098</v>
      </c>
      <c r="K110" s="3">
        <f>IF($D$4,AD110,T110)</f>
        <v>14.265886742132098</v>
      </c>
      <c r="L110" s="3">
        <f>IF($D$4,AD110,T110)</f>
        <v>14.265886742132098</v>
      </c>
      <c r="M110" s="3">
        <f>IF($D$4,AG110,W110)</f>
        <v>17.196292141981164</v>
      </c>
      <c r="N110" s="32"/>
      <c r="O110" s="3">
        <f t="shared" ref="O110:W110" si="221">O50</f>
        <v>11.069999999999999</v>
      </c>
      <c r="P110" s="3">
        <f t="shared" si="221"/>
        <v>11.17821196363794</v>
      </c>
      <c r="Q110" s="3">
        <f t="shared" si="221"/>
        <v>10.819193604037091</v>
      </c>
      <c r="R110" s="3">
        <f t="shared" si="221"/>
        <v>11.073637640042646</v>
      </c>
      <c r="S110" s="252">
        <f t="shared" si="221"/>
        <v>11.887241558431914</v>
      </c>
      <c r="T110" s="252">
        <f t="shared" si="221"/>
        <v>14.265886742132098</v>
      </c>
      <c r="U110" s="252">
        <f t="shared" ref="U110:V110" si="222">U50</f>
        <v>17.684897919991023</v>
      </c>
      <c r="V110" s="252">
        <f t="shared" si="222"/>
        <v>17.684897919991023</v>
      </c>
      <c r="W110" s="252">
        <f t="shared" si="221"/>
        <v>17.196292141981164</v>
      </c>
      <c r="Y110" s="3">
        <f t="shared" si="214"/>
        <v>11.069999999999999</v>
      </c>
      <c r="Z110" s="3">
        <f t="shared" si="214"/>
        <v>11.17821196363794</v>
      </c>
      <c r="AA110" s="3">
        <f t="shared" si="214"/>
        <v>10.819193604037091</v>
      </c>
      <c r="AB110" s="3">
        <f t="shared" si="214"/>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1"/>
        <v>100.92242045610345</v>
      </c>
      <c r="F111" s="3">
        <f t="shared" si="211"/>
        <v>105.77060625355251</v>
      </c>
      <c r="G111" s="3">
        <f t="shared" si="211"/>
        <v>97.885436884967078</v>
      </c>
      <c r="H111" s="3">
        <f t="shared" si="211"/>
        <v>103.76421497121279</v>
      </c>
      <c r="I111" s="3">
        <f t="shared" si="211"/>
        <v>124.05032964918176</v>
      </c>
      <c r="J111" s="3">
        <f t="shared" si="211"/>
        <v>160.14214357456402</v>
      </c>
      <c r="K111" s="3">
        <f>IF($D$4,AD111,T111)</f>
        <v>160.14214357456402</v>
      </c>
      <c r="L111" s="3">
        <f>IF($D$4,AD111,T111)</f>
        <v>160.14214357456402</v>
      </c>
      <c r="M111" s="3">
        <f>IF($D$4,AG111,W111)</f>
        <v>240.68476360859896</v>
      </c>
      <c r="N111" s="31"/>
      <c r="O111" s="3">
        <f t="shared" ref="O111:W111" si="223">SUM(O107:O110)</f>
        <v>100.92242045610345</v>
      </c>
      <c r="P111" s="3">
        <f t="shared" si="223"/>
        <v>105.77060625355251</v>
      </c>
      <c r="Q111" s="3">
        <f t="shared" si="223"/>
        <v>97.885436884967078</v>
      </c>
      <c r="R111" s="3">
        <f t="shared" si="223"/>
        <v>103.76421497121279</v>
      </c>
      <c r="S111" s="252">
        <f t="shared" si="223"/>
        <v>124.05032964918176</v>
      </c>
      <c r="T111" s="252">
        <f t="shared" si="223"/>
        <v>160.14214357456402</v>
      </c>
      <c r="U111" s="252">
        <f t="shared" ref="U111:V111" si="224">SUM(U107:U110)</f>
        <v>210.46335093697337</v>
      </c>
      <c r="V111" s="252">
        <f t="shared" si="224"/>
        <v>210.46335093697337</v>
      </c>
      <c r="W111" s="252">
        <f t="shared" si="223"/>
        <v>240.68476360859896</v>
      </c>
      <c r="Y111" s="3">
        <f t="shared" si="214"/>
        <v>100.92242045610345</v>
      </c>
      <c r="Z111" s="3">
        <f t="shared" si="214"/>
        <v>105.77060625355251</v>
      </c>
      <c r="AA111" s="3">
        <f t="shared" si="214"/>
        <v>97.885436884967078</v>
      </c>
      <c r="AB111" s="3">
        <f t="shared" si="214"/>
        <v>103.76421497121279</v>
      </c>
      <c r="AC111" s="252">
        <f>SUM(AC107:AC110)</f>
        <v>111.45211691247853</v>
      </c>
      <c r="AD111" s="252">
        <f>SUM(AD107:AD110)</f>
        <v>124.65894605367555</v>
      </c>
      <c r="AE111" s="252">
        <f>SUM(AE107:AE110)</f>
        <v>161.61183477213106</v>
      </c>
      <c r="AF111" s="252">
        <f>SUM(AF107:AF110)</f>
        <v>161.61183477213106</v>
      </c>
      <c r="AG111" s="252">
        <f>SUM(AG107:AG110)</f>
        <v>160.14114119261896</v>
      </c>
    </row>
    <row r="112" spans="1:51">
      <c r="A112" t="s">
        <v>16</v>
      </c>
      <c r="C112" s="18"/>
      <c r="E112" s="200">
        <f t="shared" ref="E112:J112" si="225">SUM(E149:E151)</f>
        <v>100.92242045610345</v>
      </c>
      <c r="F112" s="200">
        <f t="shared" si="225"/>
        <v>105.77060625355251</v>
      </c>
      <c r="G112" s="200">
        <f t="shared" si="225"/>
        <v>97.885436884967078</v>
      </c>
      <c r="H112" s="200">
        <f t="shared" si="225"/>
        <v>103.76421497121278</v>
      </c>
      <c r="I112" s="200">
        <f t="shared" si="225"/>
        <v>124.05032964918176</v>
      </c>
      <c r="J112" s="200">
        <f t="shared" si="225"/>
        <v>160.14214357456399</v>
      </c>
      <c r="K112" s="200">
        <f>SUM(K149:K151)</f>
        <v>160.14214357456399</v>
      </c>
      <c r="L112" s="200">
        <f>SUM(L149:L151)</f>
        <v>160.14214357456399</v>
      </c>
      <c r="M112" s="200">
        <f>SUM(M149:M151)</f>
        <v>240.68476360859893</v>
      </c>
      <c r="N112" s="31"/>
      <c r="O112">
        <v>104.81558613918145</v>
      </c>
    </row>
    <row r="113" spans="1:51" ht="15.75" thickBot="1">
      <c r="A113" t="s">
        <v>16</v>
      </c>
      <c r="C113" s="13" t="s">
        <v>170</v>
      </c>
      <c r="E113" s="246">
        <f t="shared" ref="E113:M113" si="226">E$12</f>
        <v>2017</v>
      </c>
      <c r="F113" s="246">
        <f t="shared" si="226"/>
        <v>2019</v>
      </c>
      <c r="G113" s="246">
        <f t="shared" si="226"/>
        <v>2020</v>
      </c>
      <c r="H113" s="246">
        <f t="shared" si="226"/>
        <v>2021</v>
      </c>
      <c r="I113" s="246">
        <f t="shared" si="226"/>
        <v>2030</v>
      </c>
      <c r="J113" s="246">
        <f t="shared" si="226"/>
        <v>2040</v>
      </c>
      <c r="K113" s="246">
        <f t="shared" si="226"/>
        <v>2050</v>
      </c>
      <c r="L113" s="246">
        <f t="shared" si="226"/>
        <v>2060</v>
      </c>
      <c r="M113" s="246">
        <f t="shared" si="226"/>
        <v>2070</v>
      </c>
      <c r="N113" s="31"/>
      <c r="O113" s="246">
        <f t="shared" si="143"/>
        <v>2017</v>
      </c>
      <c r="P113" s="246">
        <f t="shared" si="143"/>
        <v>2019</v>
      </c>
      <c r="Q113" s="246">
        <f t="shared" si="143"/>
        <v>2020</v>
      </c>
      <c r="R113" s="246">
        <f t="shared" si="143"/>
        <v>2021</v>
      </c>
      <c r="S113" s="246">
        <f t="shared" si="143"/>
        <v>2030</v>
      </c>
      <c r="T113" s="246">
        <f t="shared" si="143"/>
        <v>2040</v>
      </c>
      <c r="U113" s="246">
        <f t="shared" si="143"/>
        <v>2050</v>
      </c>
      <c r="V113" s="246">
        <f t="shared" si="143"/>
        <v>2060</v>
      </c>
      <c r="W113" s="246">
        <f t="shared" si="143"/>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7">E$64*(1-E$73)*E68*(E75*E78+E93*E94)/1000</f>
        <v>0.61672823758459472</v>
      </c>
      <c r="F115" s="3">
        <f t="shared" ref="F115:H115" si="228">F$64*(1-F$73)*F68*(F75*F78+F93*F94)/1000</f>
        <v>1.2301941755901284</v>
      </c>
      <c r="G115" s="3">
        <f t="shared" si="228"/>
        <v>1.2800508818208238</v>
      </c>
      <c r="H115" s="3">
        <f t="shared" si="228"/>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29">O$64*(1-O$73)*O68*(O75*O78+O93*O94)/1000</f>
        <v>0.61672823758459472</v>
      </c>
      <c r="P115" s="3">
        <f t="shared" si="229"/>
        <v>1.2301941755901284</v>
      </c>
      <c r="Q115" s="3">
        <f t="shared" si="229"/>
        <v>1.2800508818208238</v>
      </c>
      <c r="R115" s="3">
        <f t="shared" si="229"/>
        <v>3.9380356583352976</v>
      </c>
      <c r="S115" s="252">
        <f>S$64*(1-S$73)*S68*(S75*S78+S93*S94)/1000</f>
        <v>6.4498191994721568</v>
      </c>
      <c r="T115" s="252">
        <f>T$64*(1-T$73)*T68*(T75*T78+T93*T94)/1000</f>
        <v>11.615627015051418</v>
      </c>
      <c r="U115" s="252">
        <f>U$64*(1-U$73)*U68*(U75*U78+U93*U94)/1000</f>
        <v>11.516873110401724</v>
      </c>
      <c r="V115" s="252">
        <f>V$64*(1-V$73)*V68*(V75*V78+V93*V94)/1000</f>
        <v>11.516873110401724</v>
      </c>
      <c r="W115" s="252">
        <f>W$64*(1-W$73)*W68*(W75*W78+W93*W94)/1000</f>
        <v>7.9414329923320901</v>
      </c>
      <c r="X115" s="205"/>
      <c r="Y115" s="3">
        <f t="shared" ref="Y115:AB117" si="230">O115</f>
        <v>0.61672823758459472</v>
      </c>
      <c r="Z115" s="3">
        <f t="shared" si="230"/>
        <v>1.2301941755901284</v>
      </c>
      <c r="AA115" s="3">
        <f t="shared" si="230"/>
        <v>1.2800508818208238</v>
      </c>
      <c r="AB115" s="3">
        <f t="shared" si="230"/>
        <v>3.9380356583352976</v>
      </c>
      <c r="AC115" s="252">
        <f>AC$64*(1-AC$73)*AC68*(AC75*AC78+AC93*AC94)/1000</f>
        <v>7.9797763119050877</v>
      </c>
      <c r="AD115" s="252">
        <f>AD$64*(1-AD$73)*AD68*(AD75*AD78+AD93*AD94)/1000</f>
        <v>20.324645967731833</v>
      </c>
      <c r="AE115" s="252">
        <f>AE$64*(1-AE$73)*AE68*(AE75*AE78+AE93*AE94)/1000</f>
        <v>26.733430109912341</v>
      </c>
      <c r="AF115" s="252">
        <f>AF$64*(1-AF$73)*AF68*(AF75*AF78+AF93*AF94)/1000</f>
        <v>26.733430109912341</v>
      </c>
      <c r="AG115" s="252">
        <f>AG$64*(1-AG$73)*AG68*(AG75*AG78+AG93*AG94)/1000</f>
        <v>18.433974381580789</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1">E$64*(1-E$73)*E69*(E75*E79+E93*E95)/1000</f>
        <v>0</v>
      </c>
      <c r="F116" s="3">
        <f t="shared" ref="F116:H116" si="232">F$64*(1-F$73)*F69*(F75*F79+F93*F95)/1000</f>
        <v>1.6568271725119574E-2</v>
      </c>
      <c r="G116" s="3">
        <f t="shared" si="232"/>
        <v>1.7239742516105373E-2</v>
      </c>
      <c r="H116" s="3">
        <f t="shared" si="232"/>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3">O$64*(1-O$73)*O69*(O75*O79+O93*O95)/1000</f>
        <v>0</v>
      </c>
      <c r="P116" s="3">
        <f t="shared" si="233"/>
        <v>1.6568271725119574E-2</v>
      </c>
      <c r="Q116" s="3">
        <f t="shared" si="233"/>
        <v>1.7239742516105373E-2</v>
      </c>
      <c r="R116" s="3">
        <f t="shared" si="233"/>
        <v>1.7531600037107617E-2</v>
      </c>
      <c r="S116" s="252">
        <f>S$64*(1-S$73)*S69*(S75*S79+S93*S95)/1000</f>
        <v>1.7199517865259088E-2</v>
      </c>
      <c r="T116" s="252">
        <f>T$64*(1-T$73)*T69*(T75*T79+T93*T95)/1000</f>
        <v>1.5487502686735224E-2</v>
      </c>
      <c r="U116" s="252">
        <f>U$64*(1-U$73)*U69*(U75*U79+U93*U95)/1000</f>
        <v>1.0237220542579311E-2</v>
      </c>
      <c r="V116" s="252">
        <f>V$64*(1-V$73)*V69*(V75*V79+V93*V95)/1000</f>
        <v>1.0237220542579311E-2</v>
      </c>
      <c r="W116" s="252">
        <f>W$64*(1-W$73)*W69*(W75*W79+W93*W95)/1000</f>
        <v>7.0590515487396381E-3</v>
      </c>
      <c r="X116" s="205"/>
      <c r="Y116" s="3">
        <f t="shared" si="230"/>
        <v>0</v>
      </c>
      <c r="Z116" s="3">
        <f t="shared" si="230"/>
        <v>1.6568271725119574E-2</v>
      </c>
      <c r="AA116" s="3">
        <f t="shared" si="230"/>
        <v>1.7239742516105373E-2</v>
      </c>
      <c r="AB116" s="3">
        <f t="shared" si="230"/>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4">E$64*(1-E$73)*E70*(E75*E80+E93*E96)/1000</f>
        <v>81.434745079098278</v>
      </c>
      <c r="F117" s="3">
        <f t="shared" ref="F117:H117" si="235">F$64*(1-F$73)*F70*(F75*F80+F93*F96)/1000</f>
        <v>72.134210263454193</v>
      </c>
      <c r="G117" s="3">
        <f t="shared" si="235"/>
        <v>75.057630160612362</v>
      </c>
      <c r="H117" s="3">
        <f t="shared" si="235"/>
        <v>74.775129105806656</v>
      </c>
      <c r="I117" s="3">
        <f>I$64*(1-I$73)*I70*(I75*I80+I93*I96)/1000</f>
        <v>71.834987278457973</v>
      </c>
      <c r="J117" s="3">
        <f>J$64*(1-J$73)*J70*(J75*J80+J93*J96)/1000</f>
        <v>61.262978777761731</v>
      </c>
      <c r="K117" s="3">
        <f>K$64*(1-K$73)*K70*(K75*K80+K93*K96)/1000</f>
        <v>61.262978777761731</v>
      </c>
      <c r="L117" s="3">
        <f>L$64*(1-L$73)*L70*(L75*L80+L93*L96)/1000</f>
        <v>61.262978777761731</v>
      </c>
      <c r="M117" s="3">
        <f>M$64*(1-M$73)*M70*(M75*M80+M93*M96)/1000</f>
        <v>26.363505873687917</v>
      </c>
      <c r="N117" s="206"/>
      <c r="O117" s="3">
        <f t="shared" ref="O117:R117" si="236">O$64*(1-O$73)*O70*(O75*O80+O93*O96)/1000</f>
        <v>71.965588674551967</v>
      </c>
      <c r="P117" s="3">
        <f t="shared" si="236"/>
        <v>72.134210263454193</v>
      </c>
      <c r="Q117" s="3">
        <f t="shared" si="236"/>
        <v>75.057630160612362</v>
      </c>
      <c r="R117" s="3">
        <f t="shared" si="236"/>
        <v>74.775129105806656</v>
      </c>
      <c r="S117" s="252">
        <f>S$64*(1-S$73)*S70*(S75*S80+S93*S96)/1000</f>
        <v>71.834987278457973</v>
      </c>
      <c r="T117" s="252">
        <f>T$64*(1-T$73)*T70*(T75*T80+T93*T96)/1000</f>
        <v>61.262978777761731</v>
      </c>
      <c r="U117" s="252">
        <f>U$64*(1-U$73)*U70*(U75*U80+U93*U96)/1000</f>
        <v>38.233043354488004</v>
      </c>
      <c r="V117" s="252">
        <f>V$64*(1-V$73)*V70*(V75*V80+V93*V96)/1000</f>
        <v>38.233043354488004</v>
      </c>
      <c r="W117" s="252">
        <f>W$64*(1-W$73)*W70*(W75*W80+W93*W96)/1000</f>
        <v>26.363505873687917</v>
      </c>
      <c r="X117" s="205"/>
      <c r="Y117" s="3">
        <f t="shared" si="230"/>
        <v>71.965588674551967</v>
      </c>
      <c r="Z117" s="3">
        <f t="shared" si="230"/>
        <v>72.134210263454193</v>
      </c>
      <c r="AA117" s="3">
        <f t="shared" si="230"/>
        <v>75.057630160612362</v>
      </c>
      <c r="AB117" s="3">
        <f t="shared" si="230"/>
        <v>74.775129105806656</v>
      </c>
      <c r="AC117" s="252">
        <f>AC$64*(1-AC$73)*AC70*(AC75*AC80+AC93*AC96)/1000</f>
        <v>69.876172128478402</v>
      </c>
      <c r="AD117" s="252">
        <f>AD$64*(1-AD$73)*AD70*(AD75*AD80+AD93*AD96)/1000</f>
        <v>54.362080340101201</v>
      </c>
      <c r="AE117" s="252">
        <f>AE$64*(1-AE$73)*AE70*(AE75*AE80+AE93*AE96)/1000</f>
        <v>27.067360209928491</v>
      </c>
      <c r="AF117" s="252">
        <f>AF$64*(1-AF$73)*AF70*(AF75*AF80+AF93*AF96)/1000</f>
        <v>27.067360209928491</v>
      </c>
      <c r="AG117" s="252">
        <f>AG$64*(1-AG$73)*AG70*(AG75*AG80+AG93*AG96)/1000</f>
        <v>18.687401751441897</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7">E$64*(1-E$73)*E68*(E81*E83+E97*E98)/1000</f>
        <v>0.63831372590005553</v>
      </c>
      <c r="F119" s="3">
        <f t="shared" ref="F119:H119" si="238">F$64*(1-F$73)*F68*(F81*F83+F97*F98)/1000</f>
        <v>0.88006760986958676</v>
      </c>
      <c r="G119" s="3">
        <f t="shared" si="238"/>
        <v>0.92484035372856965</v>
      </c>
      <c r="H119" s="3">
        <f t="shared" si="238"/>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39">O$64*(1-O$73)*O68*(O81*O83+O97*O98)/1000</f>
        <v>0.63831372590005553</v>
      </c>
      <c r="P119" s="3">
        <f t="shared" si="239"/>
        <v>0.88006760986958676</v>
      </c>
      <c r="Q119" s="3">
        <f t="shared" si="239"/>
        <v>0.92484035372856965</v>
      </c>
      <c r="R119" s="3">
        <f t="shared" si="239"/>
        <v>2.6398045673288144</v>
      </c>
      <c r="S119" s="252">
        <f>S$64*(1-S$73)*S68*(S81*S83+S97*S98)/1000</f>
        <v>5.0746503970763834</v>
      </c>
      <c r="T119" s="252">
        <f>T$64*(1-T$73)*T68*(T81*T83+T97*T98)/1000</f>
        <v>11.638010723712634</v>
      </c>
      <c r="U119" s="252">
        <f>U$64*(1-U$73)*U68*(U81*U83+U97*U98)/1000</f>
        <v>22.350986934775577</v>
      </c>
      <c r="V119" s="252">
        <f>V$64*(1-V$73)*V68*(V81*V83+V97*V98)/1000</f>
        <v>22.350986934775577</v>
      </c>
      <c r="W119" s="252">
        <f>W$64*(1-W$73)*W68*(W81*W83+W97*W98)/1000</f>
        <v>24.325659288337814</v>
      </c>
      <c r="X119" s="205"/>
      <c r="Y119" s="3">
        <f t="shared" ref="Y119:AB121" si="240">O119</f>
        <v>0.63831372590005553</v>
      </c>
      <c r="Z119" s="3">
        <f t="shared" si="240"/>
        <v>0.88006760986958676</v>
      </c>
      <c r="AA119" s="3">
        <f t="shared" si="240"/>
        <v>0.92484035372856965</v>
      </c>
      <c r="AB119" s="3">
        <f t="shared" si="240"/>
        <v>2.6398045673288144</v>
      </c>
      <c r="AC119" s="252">
        <f>AC$64*(1-AC$73)*AC68*(AC81*AC83+AC97*AC98)/1000</f>
        <v>6.278404677313107</v>
      </c>
      <c r="AD119" s="252">
        <f>AD$64*(1-AD$73)*AD68*(AD81*AD83+AD97*AD98)/1000</f>
        <v>18.109779927748445</v>
      </c>
      <c r="AE119" s="252">
        <f>AE$64*(1-AE$73)*AE68*(AE81*AE83+AE97*AE98)/1000</f>
        <v>43.224201116713587</v>
      </c>
      <c r="AF119" s="252">
        <f>AF$64*(1-AF$73)*AF68*(AF81*AF83+AF97*AF98)/1000</f>
        <v>43.224201116713587</v>
      </c>
      <c r="AG119" s="252">
        <f>AG$64*(1-AG$73)*AG68*(AG81*AG83+AG97*AG98)/1000</f>
        <v>47.557116950533299</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1">E$64*(1-E$73)*E69*(E81*E84+E97*E99)/1000</f>
        <v>0.22250587395208909</v>
      </c>
      <c r="F120" s="3">
        <f t="shared" ref="F120:H120" si="242">F$64*(1-F$73)*F69*(F81*F84+F97*F99)/1000</f>
        <v>0.23468469596522318</v>
      </c>
      <c r="G120" s="3">
        <f t="shared" si="242"/>
        <v>0.24662409432761853</v>
      </c>
      <c r="H120" s="3">
        <f t="shared" si="242"/>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3">O$64*(1-O$73)*O69*(O81*O84+O97*O99)/1000</f>
        <v>0.22250587395208909</v>
      </c>
      <c r="P120" s="3">
        <f t="shared" si="243"/>
        <v>0.23468469596522318</v>
      </c>
      <c r="Q120" s="3">
        <f t="shared" si="243"/>
        <v>0.24662409432761853</v>
      </c>
      <c r="R120" s="3">
        <f t="shared" si="243"/>
        <v>0.23464929487367245</v>
      </c>
      <c r="S120" s="252">
        <f>S$64*(1-S$73)*S69*(S81*S84+S97*S99)/1000</f>
        <v>0.27064802117740716</v>
      </c>
      <c r="T120" s="252">
        <f>T$64*(1-T$73)*T69*(T81*T84+T97*T99)/1000</f>
        <v>0.31034695263233691</v>
      </c>
      <c r="U120" s="252">
        <f>U$64*(1-U$73)*U69*(U81*U84+U97*U99)/1000</f>
        <v>0.39735087884045472</v>
      </c>
      <c r="V120" s="252">
        <f>V$64*(1-V$73)*V69*(V81*V84+V97*V99)/1000</f>
        <v>0.39735087884045472</v>
      </c>
      <c r="W120" s="252">
        <f>W$64*(1-W$73)*W69*(W81*W84+W97*W99)/1000</f>
        <v>0.43245616512600571</v>
      </c>
      <c r="X120" s="205"/>
      <c r="Y120" s="3">
        <f t="shared" si="240"/>
        <v>0.22250587395208909</v>
      </c>
      <c r="Z120" s="3">
        <f t="shared" si="240"/>
        <v>0.23468469596522318</v>
      </c>
      <c r="AA120" s="3">
        <f t="shared" si="240"/>
        <v>0.24662409432761853</v>
      </c>
      <c r="AB120" s="3">
        <f t="shared" si="240"/>
        <v>0.23464929487367245</v>
      </c>
      <c r="AC120" s="252">
        <f>AC$64*(1-AC$73)*AC69*(AC81*AC84+AC97*AC99)/1000</f>
        <v>1.1958866052024963</v>
      </c>
      <c r="AD120" s="252">
        <f>AD$64*(1-AD$73)*AD69*(AD81*AD84+AD97*AD99)/1000</f>
        <v>2.7426009767508841</v>
      </c>
      <c r="AE120" s="252">
        <f>AE$64*(1-AE$73)*AE69*(AE81*AE84+AE97*AE99)/1000</f>
        <v>5.2672093241641678</v>
      </c>
      <c r="AF120" s="252">
        <f>AF$64*(1-AF$73)*AF69*(AF81*AF84+AF97*AF99)/1000</f>
        <v>5.2672093241641678</v>
      </c>
      <c r="AG120" s="252">
        <f>AG$64*(1-AG$73)*AG69*(AG81*AG84+AG97*AG99)/1000</f>
        <v>5.7325584679493771</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4">E$64*(1-E$73)*E70*(E81*E85+E97*E100)/1000</f>
        <v>41.262738932037614</v>
      </c>
      <c r="F121" s="3">
        <f t="shared" ref="F121:H121" si="245">F$64*(1-F$73)*F70*(F81*F85+F97*F100)/1000</f>
        <v>38.338792824350193</v>
      </c>
      <c r="G121" s="3">
        <f t="shared" si="245"/>
        <v>40.28924859813057</v>
      </c>
      <c r="H121" s="3">
        <f t="shared" si="245"/>
        <v>37.296187130587384</v>
      </c>
      <c r="I121" s="3">
        <f>I$64*(1-I$73)*I70*(I81*I85+I97*I100)/1000</f>
        <v>41.822095825940586</v>
      </c>
      <c r="J121" s="3">
        <f>J$64*(1-J$73)*J70*(J81*J85+J97*J100)/1000</f>
        <v>44.528352842944031</v>
      </c>
      <c r="K121" s="3">
        <f>K$64*(1-K$73)*K70*(K81*K85+K97*K100)/1000</f>
        <v>44.528352842944031</v>
      </c>
      <c r="L121" s="3">
        <f>L$64*(1-L$73)*L70*(L81*L85+L97*L100)/1000</f>
        <v>44.528352842944031</v>
      </c>
      <c r="M121" s="3">
        <f>M$64*(1-M$73)*M70*(M81*M85+M97*M100)/1000</f>
        <v>57.271360917141521</v>
      </c>
      <c r="N121" s="206"/>
      <c r="O121" s="3">
        <f t="shared" ref="O121:R121" si="246">O$64*(1-O$73)*O70*(O81*O85+O97*O100)/1000</f>
        <v>36.464746032963468</v>
      </c>
      <c r="P121" s="3">
        <f t="shared" si="246"/>
        <v>38.338792824350193</v>
      </c>
      <c r="Q121" s="3">
        <f t="shared" si="246"/>
        <v>40.28924859813057</v>
      </c>
      <c r="R121" s="3">
        <f t="shared" si="246"/>
        <v>37.296187130587384</v>
      </c>
      <c r="S121" s="252">
        <f>S$64*(1-S$73)*S70*(S81*S85+S97*S100)/1000</f>
        <v>41.822095825940586</v>
      </c>
      <c r="T121" s="252">
        <f>T$64*(1-T$73)*T70*(T81*T85+T97*T100)/1000</f>
        <v>44.528352842944031</v>
      </c>
      <c r="U121" s="252">
        <f>U$64*(1-U$73)*U70*(U81*U85+U97*U100)/1000</f>
        <v>52.62227117558691</v>
      </c>
      <c r="V121" s="252">
        <f>V$64*(1-V$73)*V70*(V81*V85+V97*V100)/1000</f>
        <v>52.62227117558691</v>
      </c>
      <c r="W121" s="252">
        <f>W$64*(1-W$73)*W70*(W81*W85+W97*W100)/1000</f>
        <v>57.271360917141521</v>
      </c>
      <c r="X121" s="205"/>
      <c r="Y121" s="3">
        <f t="shared" si="240"/>
        <v>36.464746032963468</v>
      </c>
      <c r="Z121" s="3">
        <f t="shared" si="240"/>
        <v>38.338792824350193</v>
      </c>
      <c r="AA121" s="3">
        <f t="shared" si="240"/>
        <v>40.28924859813057</v>
      </c>
      <c r="AB121" s="3">
        <f t="shared" si="240"/>
        <v>37.296187130587384</v>
      </c>
      <c r="AC121" s="252">
        <f>AC$64*(1-AC$73)*AC70*(AC81*AC85+AC97*AC100)/1000</f>
        <v>42.267679864458408</v>
      </c>
      <c r="AD121" s="252">
        <f>AD$64*(1-AD$73)*AD70*(AD81*AD85+AD97*AD100)/1000</f>
        <v>41.932958550769584</v>
      </c>
      <c r="AE121" s="252">
        <f>AE$64*(1-AE$73)*AE70*(AE81*AE85+AE97*AE100)/1000</f>
        <v>39.452445133241589</v>
      </c>
      <c r="AF121" s="252">
        <f>AF$64*(1-AF$73)*AF70*(AF81*AF85+AF97*AF100)/1000</f>
        <v>39.452445133241589</v>
      </c>
      <c r="AG121" s="252">
        <f>AG$64*(1-AG$73)*AG70*(AG81*AG85+AG97*AG100)/1000</f>
        <v>45.216178946740357</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7">E$64*(1-E$73)*E68*(E86*E88+E101*E102)/1000</f>
        <v>0.56495760904595693</v>
      </c>
      <c r="F123" s="3">
        <f t="shared" ref="F123:H123" si="248">F$64*(1-F$73)*F68*(F86*F88+F101*F102)/1000</f>
        <v>0.41420942719344656</v>
      </c>
      <c r="G123" s="3">
        <f t="shared" si="248"/>
        <v>0.34981297345213413</v>
      </c>
      <c r="H123" s="3">
        <f t="shared" si="248"/>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49">O$64*(1-O$73)*O68*(O86*O88+O101*O102)/1000</f>
        <v>0.56495760904595693</v>
      </c>
      <c r="P123" s="3">
        <f t="shared" si="249"/>
        <v>0.41420942719344656</v>
      </c>
      <c r="Q123" s="3">
        <f t="shared" si="249"/>
        <v>0.34981297345213413</v>
      </c>
      <c r="R123" s="3">
        <f t="shared" si="249"/>
        <v>0.55072533892605668</v>
      </c>
      <c r="S123" s="252">
        <f>S$64*(1-S$73)*S68*(S86*S88+S101*S102)/1000</f>
        <v>2.3751591846233739</v>
      </c>
      <c r="T123" s="252">
        <f>T$64*(1-T$73)*T68*(T86*T88+T101*T102)/1000</f>
        <v>3.4291425522909531</v>
      </c>
      <c r="U123" s="252">
        <f>U$64*(1-U$73)*U68*(U86*U88+U101*U102)/1000</f>
        <v>5.146285339489256</v>
      </c>
      <c r="V123" s="252">
        <f>V$64*(1-V$73)*V68*(V86*V88+V101*V102)/1000</f>
        <v>5.146285339489256</v>
      </c>
      <c r="W123" s="252">
        <f>W$64*(1-W$73)*W68*(W86*W88+W101*W102)/1000</f>
        <v>5.6998074220797728</v>
      </c>
      <c r="X123" s="205"/>
      <c r="Y123" s="3">
        <f t="shared" ref="Y123:AB125" si="250">O123</f>
        <v>0.56495760904595693</v>
      </c>
      <c r="Z123" s="3">
        <f t="shared" si="250"/>
        <v>0.41420942719344656</v>
      </c>
      <c r="AA123" s="3">
        <f t="shared" si="250"/>
        <v>0.34981297345213413</v>
      </c>
      <c r="AB123" s="3">
        <f t="shared" si="250"/>
        <v>0.55072533892605668</v>
      </c>
      <c r="AC123" s="252">
        <f>AC$64*(1-AC$73)*AC68*(AC86*AC88+AC101*AC102)/1000</f>
        <v>2.801700551909156</v>
      </c>
      <c r="AD123" s="252">
        <f>AD$64*(1-AD$73)*AD68*(AD86*AD88+AD101*AD102)/1000</f>
        <v>8.1017788755830029</v>
      </c>
      <c r="AE123" s="252">
        <f>AE$64*(1-AE$73)*AE68*(AE86*AE88+AE101*AE102)/1000</f>
        <v>21.838994620616454</v>
      </c>
      <c r="AF123" s="252">
        <f>AF$64*(1-AF$73)*AF68*(AF86*AF88+AF101*AF102)/1000</f>
        <v>21.838994620616454</v>
      </c>
      <c r="AG123" s="252">
        <f>AG$64*(1-AG$73)*AG68*(AG86*AG88+AG101*AG102)/1000</f>
        <v>24.920001252462125</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1">E$64*(1-E$73)*E69*(E86*E89+E101*E103)/1000</f>
        <v>0.75327681206127595</v>
      </c>
      <c r="F124" s="3">
        <f t="shared" ref="F124:H124" si="252">F$64*(1-F$73)*F69*(F86*F89+F101*F103)/1000</f>
        <v>0.44831794079735332</v>
      </c>
      <c r="G124" s="3">
        <f t="shared" si="252"/>
        <v>0.37861869292756944</v>
      </c>
      <c r="H124" s="3">
        <f t="shared" si="252"/>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3">O$64*(1-O$73)*O69*(O86*O89+O101*O103)/1000</f>
        <v>0.75327681206127595</v>
      </c>
      <c r="P124" s="3">
        <f t="shared" si="253"/>
        <v>0.44831794079735332</v>
      </c>
      <c r="Q124" s="3">
        <f t="shared" si="253"/>
        <v>0.37861869292756944</v>
      </c>
      <c r="R124" s="3">
        <f t="shared" si="253"/>
        <v>0.43304298247293793</v>
      </c>
      <c r="S124" s="252">
        <f>S$64*(1-S$73)*S69*(S86*S89+S101*S103)/1000</f>
        <v>0.52781315213852753</v>
      </c>
      <c r="T124" s="252">
        <f>T$64*(1-T$73)*T69*(T86*T89+T101*T103)/1000</f>
        <v>0.67554920764989612</v>
      </c>
      <c r="U124" s="252">
        <f>U$64*(1-U$73)*U69*(U86*U89+U101*U103)/1000</f>
        <v>0.91049852991489744</v>
      </c>
      <c r="V124" s="252">
        <f>V$64*(1-V$73)*V69*(V86*V89+V101*V103)/1000</f>
        <v>0.91049852991489744</v>
      </c>
      <c r="W124" s="252">
        <f>W$64*(1-W$73)*W69*(W86*W89+W101*W103)/1000</f>
        <v>1.0084295635105036</v>
      </c>
      <c r="X124" s="205"/>
      <c r="Y124" s="3">
        <f t="shared" si="250"/>
        <v>0.75327681206127595</v>
      </c>
      <c r="Z124" s="3">
        <f t="shared" si="250"/>
        <v>0.44831794079735332</v>
      </c>
      <c r="AA124" s="3">
        <f t="shared" si="250"/>
        <v>0.37861869292756944</v>
      </c>
      <c r="AB124" s="3">
        <f t="shared" si="250"/>
        <v>0.43304298247293793</v>
      </c>
      <c r="AC124" s="252">
        <f>AC$64*(1-AC$73)*AC69*(AC86*AC89+AC101*AC103)/1000</f>
        <v>0.93287905959367678</v>
      </c>
      <c r="AD124" s="252">
        <f>AD$64*(1-AD$73)*AD69*(AD86*AD89+AD101*AD103)/1000</f>
        <v>3.5819818452134031</v>
      </c>
      <c r="AE124" s="252">
        <f>AE$64*(1-AE$73)*AE69*(AE86*AE89+AE101*AE103)/1000</f>
        <v>8.0462660783176982</v>
      </c>
      <c r="AF124" s="252">
        <f>AF$64*(1-AF$73)*AF69*(AF86*AF89+AF101*AF103)/1000</f>
        <v>8.0462660783176982</v>
      </c>
      <c r="AG124" s="252">
        <f>AG$64*(1-AG$73)*AG69*(AG86*AG89+AG101*AG103)/1000</f>
        <v>8.9117031193951473</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4">E$64*(1-E$73)*E70*(E86*E90+E101*E104)/1000</f>
        <v>19.731859563358562</v>
      </c>
      <c r="F125" s="3">
        <f t="shared" ref="F125:H125" si="255">F$64*(1-F$73)*F70*(F86*F90+F101*F104)/1000</f>
        <v>18.607847427619951</v>
      </c>
      <c r="G125" s="3">
        <f t="shared" si="255"/>
        <v>15.875849620122302</v>
      </c>
      <c r="H125" s="3">
        <f t="shared" si="255"/>
        <v>17.881794465892924</v>
      </c>
      <c r="I125" s="3">
        <f>I$64*(1-I$73)*I70*(I86*I90+I101*I104)/1000</f>
        <v>20.152354932790288</v>
      </c>
      <c r="J125" s="3">
        <f>J$64*(1-J$73)*J70*(J86*J90+J101*J104)/1000</f>
        <v>22.620436062344044</v>
      </c>
      <c r="K125" s="3">
        <f>K$64*(1-K$73)*K70*(K86*K90+K101*K104)/1000</f>
        <v>22.620436062344044</v>
      </c>
      <c r="L125" s="3">
        <f>L$64*(1-L$73)*L70*(L86*L90+L101*L104)/1000</f>
        <v>22.620436062344044</v>
      </c>
      <c r="M125" s="3">
        <f>M$64*(1-M$73)*M70*(M86*M90+M101*M104)/1000</f>
        <v>29.352645099760768</v>
      </c>
      <c r="N125" s="206"/>
      <c r="O125" s="3">
        <f t="shared" ref="O125:R125" si="256">O$64*(1-O$73)*O70*(O86*O90+O101*O104)/1000</f>
        <v>17.437457288549425</v>
      </c>
      <c r="P125" s="3">
        <f t="shared" si="256"/>
        <v>18.607847427619951</v>
      </c>
      <c r="Q125" s="3">
        <f t="shared" si="256"/>
        <v>15.875849620122302</v>
      </c>
      <c r="R125" s="3">
        <f t="shared" si="256"/>
        <v>17.881794465892924</v>
      </c>
      <c r="S125" s="252">
        <f>S$64*(1-S$73)*S70*(S86*S90+S101*S104)/1000</f>
        <v>20.152354932790288</v>
      </c>
      <c r="T125" s="252">
        <f>T$64*(1-T$73)*T70*(T86*T90+T101*T104)/1000</f>
        <v>22.620436062344044</v>
      </c>
      <c r="U125" s="252">
        <f>U$64*(1-U$73)*U70*(U86*U90+U101*U104)/1000</f>
        <v>30.178579530519094</v>
      </c>
      <c r="V125" s="252">
        <f>V$64*(1-V$73)*V70*(V86*V90+V101*V104)/1000</f>
        <v>30.178579530519094</v>
      </c>
      <c r="W125" s="252">
        <f>W$64*(1-W$73)*W70*(W86*W90+W101*W104)/1000</f>
        <v>29.352645099760768</v>
      </c>
      <c r="X125" s="205"/>
      <c r="Y125" s="3">
        <f t="shared" si="250"/>
        <v>17.437457288549425</v>
      </c>
      <c r="Z125" s="3">
        <f t="shared" si="250"/>
        <v>18.607847427619951</v>
      </c>
      <c r="AA125" s="3">
        <f t="shared" si="250"/>
        <v>15.875849620122302</v>
      </c>
      <c r="AB125" s="3">
        <f t="shared" si="250"/>
        <v>17.881794465892924</v>
      </c>
      <c r="AC125" s="252">
        <f>AC$64*(1-AC$73)*AC70*(AC86*AC90+AC101*AC104)/1000</f>
        <v>22.072768556782641</v>
      </c>
      <c r="AD125" s="252">
        <f>AD$64*(1-AD$73)*AD70*(AD86*AD90+AD101*AD104)/1000</f>
        <v>26.128070315526362</v>
      </c>
      <c r="AE125" s="252">
        <f>AE$64*(1-AE$73)*AE70*(AE86*AE90+AE101*AE104)/1000</f>
        <v>26.32623625101084</v>
      </c>
      <c r="AF125" s="252">
        <f>AF$64*(1-AF$73)*AF70*(AF86*AF90+AF101*AF104)/1000</f>
        <v>26.32623625101084</v>
      </c>
      <c r="AG125" s="252">
        <f>AG$64*(1-AG$73)*AG70*(AG86*AG90+AG101*AG104)/1000</f>
        <v>31.549920995123717</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7">E115+E119+E123</f>
        <v>1.8199995725306071</v>
      </c>
      <c r="F127" s="3">
        <f t="shared" ref="F127:H127" si="258">F115+F119+F123</f>
        <v>2.5244712126531619</v>
      </c>
      <c r="G127" s="3">
        <f t="shared" si="258"/>
        <v>2.5547042090015273</v>
      </c>
      <c r="H127" s="3">
        <f t="shared" si="258"/>
        <v>7.1285655645901684</v>
      </c>
      <c r="I127" s="3">
        <f t="shared" ref="I127:M129" si="259">I115+I119+I123</f>
        <v>13.899628781171915</v>
      </c>
      <c r="J127" s="3">
        <f t="shared" si="259"/>
        <v>26.682780291055003</v>
      </c>
      <c r="K127" s="3">
        <f t="shared" ref="K127:L127" si="260">K115+K119+K123</f>
        <v>26.682780291055003</v>
      </c>
      <c r="L127" s="3">
        <f t="shared" si="260"/>
        <v>26.682780291055003</v>
      </c>
      <c r="M127" s="3">
        <f t="shared" si="259"/>
        <v>37.966899702749679</v>
      </c>
      <c r="N127" s="206"/>
      <c r="O127" s="3">
        <f t="shared" ref="O127:R129" si="261">O115+O119+O123</f>
        <v>1.8199995725306071</v>
      </c>
      <c r="P127" s="3">
        <f t="shared" si="261"/>
        <v>2.5244712126531619</v>
      </c>
      <c r="Q127" s="3">
        <f t="shared" si="261"/>
        <v>2.5547042090015273</v>
      </c>
      <c r="R127" s="3">
        <f t="shared" si="261"/>
        <v>7.1285655645901684</v>
      </c>
      <c r="S127" s="252">
        <f t="shared" ref="S127:W129" si="262">S115+S119+S123</f>
        <v>13.899628781171915</v>
      </c>
      <c r="T127" s="252">
        <f t="shared" si="262"/>
        <v>26.682780291055003</v>
      </c>
      <c r="U127" s="252">
        <f t="shared" ref="U127:V127" si="263">U115+U119+U123</f>
        <v>39.014145384666556</v>
      </c>
      <c r="V127" s="252">
        <f t="shared" si="263"/>
        <v>39.014145384666556</v>
      </c>
      <c r="W127" s="252">
        <f t="shared" si="262"/>
        <v>37.966899702749679</v>
      </c>
      <c r="X127" s="205"/>
      <c r="Y127" s="3">
        <f t="shared" ref="Y127:AB128" si="264">O127</f>
        <v>1.8199995725306071</v>
      </c>
      <c r="Z127" s="3">
        <f t="shared" si="264"/>
        <v>2.5244712126531619</v>
      </c>
      <c r="AA127" s="3">
        <f t="shared" si="264"/>
        <v>2.5547042090015273</v>
      </c>
      <c r="AB127" s="3">
        <f t="shared" si="264"/>
        <v>7.1285655645901684</v>
      </c>
      <c r="AC127" s="252">
        <f t="shared" ref="AC127:AG129" si="265">AC115+AC119+AC123</f>
        <v>17.05988154112735</v>
      </c>
      <c r="AD127" s="252">
        <f t="shared" si="265"/>
        <v>46.536204771063275</v>
      </c>
      <c r="AE127" s="252">
        <f t="shared" ref="AE127:AF127" si="266">AE115+AE119+AE123</f>
        <v>91.796625847242382</v>
      </c>
      <c r="AF127" s="252">
        <f t="shared" si="266"/>
        <v>91.796625847242382</v>
      </c>
      <c r="AG127" s="252">
        <f t="shared" si="265"/>
        <v>90.91109258457621</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7"/>
        <v>0.97578268601336504</v>
      </c>
      <c r="F128" s="3">
        <f t="shared" ref="F128:H128" si="267">F116+F120+F124</f>
        <v>0.6995709084876961</v>
      </c>
      <c r="G128" s="3">
        <f t="shared" si="267"/>
        <v>0.64248252977129328</v>
      </c>
      <c r="H128" s="3">
        <f t="shared" si="267"/>
        <v>0.68522387738371804</v>
      </c>
      <c r="I128" s="3">
        <f t="shared" si="259"/>
        <v>0.81566069118119378</v>
      </c>
      <c r="J128" s="3">
        <f t="shared" si="259"/>
        <v>1.0013836629689683</v>
      </c>
      <c r="K128" s="3">
        <f t="shared" ref="K128:L128" si="268">K116+K120+K124</f>
        <v>1.0013836629689683</v>
      </c>
      <c r="L128" s="3">
        <f t="shared" si="268"/>
        <v>1.0013836629689683</v>
      </c>
      <c r="M128" s="3">
        <f t="shared" si="259"/>
        <v>1.447944780185249</v>
      </c>
      <c r="N128" s="206"/>
      <c r="O128" s="3">
        <f t="shared" si="261"/>
        <v>0.97578268601336504</v>
      </c>
      <c r="P128" s="3">
        <f t="shared" si="261"/>
        <v>0.6995709084876961</v>
      </c>
      <c r="Q128" s="3">
        <f t="shared" si="261"/>
        <v>0.64248252977129328</v>
      </c>
      <c r="R128" s="3">
        <f t="shared" si="261"/>
        <v>0.68522387738371804</v>
      </c>
      <c r="S128" s="252">
        <f t="shared" si="262"/>
        <v>0.81566069118119378</v>
      </c>
      <c r="T128" s="252">
        <f t="shared" si="262"/>
        <v>1.0013836629689683</v>
      </c>
      <c r="U128" s="252">
        <f t="shared" ref="U128:V128" si="269">U116+U120+U124</f>
        <v>1.3180866292979314</v>
      </c>
      <c r="V128" s="252">
        <f t="shared" si="269"/>
        <v>1.3180866292979314</v>
      </c>
      <c r="W128" s="252">
        <f t="shared" si="262"/>
        <v>1.447944780185249</v>
      </c>
      <c r="X128" s="205"/>
      <c r="Y128" s="3">
        <f t="shared" si="264"/>
        <v>0.97578268601336504</v>
      </c>
      <c r="Z128" s="3">
        <f t="shared" si="264"/>
        <v>0.6995709084876961</v>
      </c>
      <c r="AA128" s="3">
        <f t="shared" si="264"/>
        <v>0.64248252977129328</v>
      </c>
      <c r="AB128" s="3">
        <f t="shared" si="264"/>
        <v>0.68522387738371804</v>
      </c>
      <c r="AC128" s="252">
        <f t="shared" si="265"/>
        <v>2.1287656647961732</v>
      </c>
      <c r="AD128" s="252">
        <f t="shared" si="265"/>
        <v>6.3245828219642872</v>
      </c>
      <c r="AE128" s="252">
        <f t="shared" ref="AE128:AF128" si="270">AE116+AE120+AE124</f>
        <v>13.313475402481867</v>
      </c>
      <c r="AF128" s="252">
        <f t="shared" si="270"/>
        <v>13.313475402481867</v>
      </c>
      <c r="AG128" s="252">
        <f t="shared" si="265"/>
        <v>14.644261587344523</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7"/>
        <v>142.42934357449445</v>
      </c>
      <c r="F129" s="3">
        <f t="shared" ref="F129:H129" si="271">F117+F121+F125</f>
        <v>129.08085051542434</v>
      </c>
      <c r="G129" s="3">
        <f t="shared" si="271"/>
        <v>131.22272837886524</v>
      </c>
      <c r="H129" s="3">
        <f t="shared" si="271"/>
        <v>129.95311070228695</v>
      </c>
      <c r="I129" s="3">
        <f t="shared" si="259"/>
        <v>133.80943803718884</v>
      </c>
      <c r="J129" s="3">
        <f t="shared" si="259"/>
        <v>128.41176768304982</v>
      </c>
      <c r="K129" s="3">
        <f t="shared" ref="K129:L129" si="272">K117+K121+K125</f>
        <v>128.41176768304982</v>
      </c>
      <c r="L129" s="3">
        <f t="shared" si="272"/>
        <v>128.41176768304982</v>
      </c>
      <c r="M129" s="3">
        <f t="shared" si="259"/>
        <v>112.9875118905902</v>
      </c>
      <c r="N129" s="206"/>
      <c r="O129" s="3">
        <f t="shared" si="261"/>
        <v>125.86779199606487</v>
      </c>
      <c r="P129" s="3">
        <f t="shared" si="261"/>
        <v>129.08085051542434</v>
      </c>
      <c r="Q129" s="3">
        <f t="shared" si="261"/>
        <v>131.22272837886524</v>
      </c>
      <c r="R129" s="3">
        <f t="shared" si="261"/>
        <v>129.95311070228695</v>
      </c>
      <c r="S129" s="252">
        <f t="shared" si="262"/>
        <v>133.80943803718884</v>
      </c>
      <c r="T129" s="252">
        <f t="shared" si="262"/>
        <v>128.41176768304982</v>
      </c>
      <c r="U129" s="252">
        <f t="shared" ref="U129:V129" si="273">U117+U121+U125</f>
        <v>121.03389406059401</v>
      </c>
      <c r="V129" s="252">
        <f t="shared" si="273"/>
        <v>121.03389406059401</v>
      </c>
      <c r="W129" s="252">
        <f t="shared" si="262"/>
        <v>112.9875118905902</v>
      </c>
      <c r="X129" s="205"/>
      <c r="Y129" s="3">
        <f t="shared" ref="Y129:AB129" si="274">Y117+Y121+Y125</f>
        <v>125.86779199606487</v>
      </c>
      <c r="Z129" s="3">
        <f t="shared" si="274"/>
        <v>129.08085051542434</v>
      </c>
      <c r="AA129" s="3">
        <f t="shared" si="274"/>
        <v>131.22272837886524</v>
      </c>
      <c r="AB129" s="3">
        <f t="shared" si="274"/>
        <v>129.95311070228695</v>
      </c>
      <c r="AC129" s="252">
        <f t="shared" si="265"/>
        <v>134.21662054971947</v>
      </c>
      <c r="AD129" s="252">
        <f t="shared" si="265"/>
        <v>122.42310920639714</v>
      </c>
      <c r="AE129" s="252">
        <f t="shared" ref="AE129:AF129" si="275">AE117+AE121+AE125</f>
        <v>92.846041594180917</v>
      </c>
      <c r="AF129" s="252">
        <f t="shared" si="275"/>
        <v>92.846041594180917</v>
      </c>
      <c r="AG129" s="252">
        <f t="shared" si="265"/>
        <v>95.453501693305967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6">E$12</f>
        <v>2017</v>
      </c>
      <c r="F131" s="246">
        <f t="shared" si="276"/>
        <v>2019</v>
      </c>
      <c r="G131" s="246">
        <f t="shared" si="276"/>
        <v>2020</v>
      </c>
      <c r="H131" s="246">
        <f t="shared" si="276"/>
        <v>2021</v>
      </c>
      <c r="I131" s="246">
        <f t="shared" si="276"/>
        <v>2030</v>
      </c>
      <c r="J131" s="246">
        <f t="shared" si="276"/>
        <v>2040</v>
      </c>
      <c r="K131" s="246">
        <f t="shared" si="276"/>
        <v>2050</v>
      </c>
      <c r="L131" s="246">
        <f t="shared" si="276"/>
        <v>2060</v>
      </c>
      <c r="M131" s="246">
        <f t="shared" si="276"/>
        <v>2070</v>
      </c>
      <c r="N131" s="31"/>
      <c r="O131" s="246">
        <f t="shared" ref="O131:W131" si="277">O$12</f>
        <v>2017</v>
      </c>
      <c r="P131" s="246">
        <f t="shared" si="277"/>
        <v>2019</v>
      </c>
      <c r="Q131" s="246">
        <f t="shared" si="277"/>
        <v>2020</v>
      </c>
      <c r="R131" s="246">
        <f t="shared" si="277"/>
        <v>2021</v>
      </c>
      <c r="S131" s="246">
        <f t="shared" si="277"/>
        <v>2030</v>
      </c>
      <c r="T131" s="246">
        <f t="shared" si="277"/>
        <v>2040</v>
      </c>
      <c r="U131" s="246">
        <f t="shared" si="277"/>
        <v>2050</v>
      </c>
      <c r="V131" s="246">
        <f t="shared" si="277"/>
        <v>2060</v>
      </c>
      <c r="W131" s="246">
        <f t="shared" si="277"/>
        <v>2070</v>
      </c>
      <c r="Y131" t="s">
        <v>193</v>
      </c>
    </row>
    <row r="132" spans="1:51">
      <c r="A132" t="s">
        <v>16</v>
      </c>
      <c r="C132" s="18" t="s">
        <v>88</v>
      </c>
      <c r="E132" s="198">
        <f t="shared" ref="E132" si="278">1-E133-E134</f>
        <v>0.79999999999999993</v>
      </c>
      <c r="F132" s="3">
        <f t="shared" ref="F132:J134" si="279">IF($D$4,Z132,P132)</f>
        <v>0.79999999999999993</v>
      </c>
      <c r="G132" s="3">
        <f t="shared" si="279"/>
        <v>0.79999999999999993</v>
      </c>
      <c r="H132" s="3">
        <f t="shared" si="279"/>
        <v>0.79999999999999993</v>
      </c>
      <c r="I132" s="3">
        <f t="shared" si="279"/>
        <v>0.79999999999999993</v>
      </c>
      <c r="J132" s="3">
        <f t="shared" si="279"/>
        <v>0.79999999999999993</v>
      </c>
      <c r="K132" s="3">
        <f>IF($D$4,AD132,T132)</f>
        <v>0.79999999999999993</v>
      </c>
      <c r="L132" s="3">
        <f>IF($D$4,AD132,T132)</f>
        <v>0.79999999999999993</v>
      </c>
      <c r="M132" s="3">
        <f>IF($D$4,AG132,W132)</f>
        <v>0.79999999999999993</v>
      </c>
      <c r="N132" s="31"/>
      <c r="O132" s="198">
        <f t="shared" ref="O132" si="280">1-O133-O134</f>
        <v>0.79999999999999993</v>
      </c>
      <c r="P132" s="198">
        <f t="shared" ref="P132:W132" si="281">1-P133-P134</f>
        <v>0.79999999999999993</v>
      </c>
      <c r="Q132" s="198">
        <f t="shared" si="281"/>
        <v>0.79999999999999993</v>
      </c>
      <c r="R132" s="198">
        <f t="shared" si="281"/>
        <v>0.79999999999999993</v>
      </c>
      <c r="S132" s="52">
        <f t="shared" si="281"/>
        <v>0.79999999999999993</v>
      </c>
      <c r="T132" s="52">
        <f t="shared" si="281"/>
        <v>0.79999999999999993</v>
      </c>
      <c r="U132" s="52">
        <f t="shared" ref="U132:V132" si="282">1-U133-U134</f>
        <v>0.79999999999999993</v>
      </c>
      <c r="V132" s="52">
        <f t="shared" si="282"/>
        <v>0.79999999999999993</v>
      </c>
      <c r="W132" s="52">
        <f t="shared" si="281"/>
        <v>0.79999999999999993</v>
      </c>
      <c r="Y132" s="198">
        <f t="shared" ref="Y132:AB134" si="283">O132</f>
        <v>0.79999999999999993</v>
      </c>
      <c r="Z132" s="198">
        <f t="shared" si="283"/>
        <v>0.79999999999999993</v>
      </c>
      <c r="AA132" s="198">
        <f t="shared" si="283"/>
        <v>0.79999999999999993</v>
      </c>
      <c r="AB132" s="198">
        <f t="shared" si="283"/>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79"/>
        <v>0.17</v>
      </c>
      <c r="G133" s="3">
        <f t="shared" si="279"/>
        <v>0.17</v>
      </c>
      <c r="H133" s="3">
        <f t="shared" si="279"/>
        <v>0.17</v>
      </c>
      <c r="I133" s="3">
        <f t="shared" si="279"/>
        <v>0.17</v>
      </c>
      <c r="J133" s="3">
        <f t="shared" si="279"/>
        <v>0.17</v>
      </c>
      <c r="K133" s="3">
        <f>IF($D$4,AD133,T133)</f>
        <v>0.17</v>
      </c>
      <c r="L133" s="3">
        <f>IF($D$4,AD133,T133)</f>
        <v>0.17</v>
      </c>
      <c r="M133" s="3">
        <f>IF($D$4,AG133,W133)</f>
        <v>0.17</v>
      </c>
      <c r="N133" s="31"/>
      <c r="O133" s="282">
        <f>E133</f>
        <v>0.17</v>
      </c>
      <c r="P133" s="198">
        <f t="shared" ref="P133:T133" si="284">O133</f>
        <v>0.17</v>
      </c>
      <c r="Q133" s="198">
        <f t="shared" si="284"/>
        <v>0.17</v>
      </c>
      <c r="R133" s="198">
        <f t="shared" si="284"/>
        <v>0.17</v>
      </c>
      <c r="S133" s="52">
        <f t="shared" si="284"/>
        <v>0.17</v>
      </c>
      <c r="T133" s="52">
        <f t="shared" si="284"/>
        <v>0.17</v>
      </c>
      <c r="U133" s="52">
        <f>S133</f>
        <v>0.17</v>
      </c>
      <c r="V133" s="52">
        <f>S133</f>
        <v>0.17</v>
      </c>
      <c r="W133" s="52">
        <f>T133</f>
        <v>0.17</v>
      </c>
      <c r="Y133" s="198">
        <f t="shared" si="283"/>
        <v>0.17</v>
      </c>
      <c r="Z133" s="198">
        <f t="shared" si="283"/>
        <v>0.17</v>
      </c>
      <c r="AA133" s="198">
        <f t="shared" si="283"/>
        <v>0.17</v>
      </c>
      <c r="AB133" s="198">
        <f t="shared" si="283"/>
        <v>0.17</v>
      </c>
      <c r="AC133" s="59">
        <v>0.09</v>
      </c>
      <c r="AD133" s="59">
        <v>0.08</v>
      </c>
      <c r="AE133" s="52">
        <f>AC133</f>
        <v>0.09</v>
      </c>
      <c r="AF133" s="52">
        <f>AC133</f>
        <v>0.09</v>
      </c>
      <c r="AG133" s="52">
        <f>AD133</f>
        <v>0.08</v>
      </c>
    </row>
    <row r="134" spans="1:51">
      <c r="A134" t="s">
        <v>16</v>
      </c>
      <c r="C134" s="18" t="s">
        <v>164</v>
      </c>
      <c r="E134" s="265">
        <v>0.03</v>
      </c>
      <c r="F134" s="92">
        <f t="shared" si="279"/>
        <v>0.03</v>
      </c>
      <c r="G134" s="92">
        <f t="shared" si="279"/>
        <v>0.03</v>
      </c>
      <c r="H134" s="92">
        <f t="shared" si="279"/>
        <v>0.03</v>
      </c>
      <c r="I134" s="92">
        <f t="shared" si="279"/>
        <v>0.03</v>
      </c>
      <c r="J134" s="92">
        <f t="shared" si="279"/>
        <v>0.03</v>
      </c>
      <c r="K134" s="92">
        <f>IF($D$4,AD134,T134)</f>
        <v>0.03</v>
      </c>
      <c r="L134" s="92">
        <f>IF($D$4,AD134,T134)</f>
        <v>0.03</v>
      </c>
      <c r="M134" s="92">
        <f>IF($D$4,AG134,W134)</f>
        <v>0.03</v>
      </c>
      <c r="N134" s="31"/>
      <c r="O134" s="266">
        <f>E134</f>
        <v>0.03</v>
      </c>
      <c r="P134" s="198">
        <f t="shared" ref="P134:T134" si="285">O134</f>
        <v>0.03</v>
      </c>
      <c r="Q134" s="198">
        <f t="shared" si="285"/>
        <v>0.03</v>
      </c>
      <c r="R134" s="198">
        <f t="shared" si="285"/>
        <v>0.03</v>
      </c>
      <c r="S134" s="52">
        <f t="shared" si="285"/>
        <v>0.03</v>
      </c>
      <c r="T134" s="52">
        <f t="shared" si="285"/>
        <v>0.03</v>
      </c>
      <c r="U134" s="52">
        <f>S134</f>
        <v>0.03</v>
      </c>
      <c r="V134" s="52">
        <f>S134</f>
        <v>0.03</v>
      </c>
      <c r="W134" s="52">
        <f>T134</f>
        <v>0.03</v>
      </c>
      <c r="Y134" s="198">
        <f t="shared" si="283"/>
        <v>0.03</v>
      </c>
      <c r="Z134" s="198">
        <f t="shared" si="283"/>
        <v>0.03</v>
      </c>
      <c r="AA134" s="198">
        <f t="shared" si="283"/>
        <v>0.03</v>
      </c>
      <c r="AB134" s="198">
        <f t="shared" si="283"/>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0.14799999999999999</v>
      </c>
      <c r="F137" s="3">
        <f t="shared" ref="F137:J139" si="286">IF($D$4,Z137,P137)</f>
        <v>0.14799999999999999</v>
      </c>
      <c r="G137" s="3">
        <f t="shared" si="286"/>
        <v>0.14799999999999999</v>
      </c>
      <c r="H137" s="3">
        <f t="shared" si="286"/>
        <v>0.14799999999999999</v>
      </c>
      <c r="I137" s="3">
        <f t="shared" si="286"/>
        <v>0.14800000000000002</v>
      </c>
      <c r="J137" s="3">
        <f t="shared" si="286"/>
        <v>0.14800000000000002</v>
      </c>
      <c r="K137" s="3">
        <f>IF($D$4,AD137,T137)</f>
        <v>0.14800000000000002</v>
      </c>
      <c r="L137" s="3">
        <f>IF($D$4,AD137,T137)</f>
        <v>0.14800000000000002</v>
      </c>
      <c r="M137" s="3">
        <f>IF($D$4,AG137,W137)</f>
        <v>0.14800000000000002</v>
      </c>
      <c r="N137" s="31"/>
      <c r="O137" s="198">
        <f>E137</f>
        <v>0.14799999999999999</v>
      </c>
      <c r="P137" s="198">
        <f t="shared" ref="P137:R139" si="287">O137</f>
        <v>0.14799999999999999</v>
      </c>
      <c r="Q137" s="198">
        <f t="shared" si="287"/>
        <v>0.14799999999999999</v>
      </c>
      <c r="R137" s="198">
        <f t="shared" si="287"/>
        <v>0.14799999999999999</v>
      </c>
      <c r="S137" s="52">
        <f>1-S138-S139</f>
        <v>0.14800000000000002</v>
      </c>
      <c r="T137" s="52">
        <f>1-T138-T139</f>
        <v>0.14800000000000002</v>
      </c>
      <c r="U137" s="52">
        <f>1-U138-U139</f>
        <v>0.14800000000000002</v>
      </c>
      <c r="V137" s="52">
        <f>1-V138-V139</f>
        <v>0.14800000000000002</v>
      </c>
      <c r="W137" s="52">
        <f>1-W138-W139</f>
        <v>0.14800000000000002</v>
      </c>
      <c r="Y137" s="198">
        <f t="shared" ref="Y137:AB139" si="288">O137</f>
        <v>0.14799999999999999</v>
      </c>
      <c r="Z137" s="198">
        <f t="shared" si="288"/>
        <v>0.14799999999999999</v>
      </c>
      <c r="AA137" s="198">
        <f t="shared" si="288"/>
        <v>0.14799999999999999</v>
      </c>
      <c r="AB137" s="198">
        <f t="shared" si="288"/>
        <v>0.14799999999999999</v>
      </c>
      <c r="AC137" s="52">
        <f>1-AC138-AC139</f>
        <v>0.12199999999999997</v>
      </c>
      <c r="AD137" s="52">
        <f>1-AD138-AD139</f>
        <v>0.10199999999999997</v>
      </c>
      <c r="AE137" s="52">
        <f>1-AE138-AE139</f>
        <v>0.21699999999999997</v>
      </c>
      <c r="AF137" s="52">
        <f>1-AF138-AF139</f>
        <v>0.21699999999999997</v>
      </c>
      <c r="AG137" s="52" t="e">
        <f>1-AG138-AG139</f>
        <v>#REF!</v>
      </c>
    </row>
    <row r="138" spans="1:51">
      <c r="A138" t="s">
        <v>16</v>
      </c>
      <c r="C138" s="18" t="s">
        <v>172</v>
      </c>
      <c r="E138" s="51">
        <v>0.78300000000000003</v>
      </c>
      <c r="F138" s="3">
        <f t="shared" si="286"/>
        <v>0.78300000000000003</v>
      </c>
      <c r="G138" s="3">
        <f t="shared" si="286"/>
        <v>0.78300000000000003</v>
      </c>
      <c r="H138" s="3">
        <f t="shared" si="286"/>
        <v>0.78300000000000003</v>
      </c>
      <c r="I138" s="3">
        <f t="shared" si="286"/>
        <v>0.78300000000000003</v>
      </c>
      <c r="J138" s="3">
        <f t="shared" si="286"/>
        <v>0.78300000000000003</v>
      </c>
      <c r="K138" s="3">
        <f>IF($D$4,AD138,T138)</f>
        <v>0.78300000000000003</v>
      </c>
      <c r="L138" s="3">
        <f>IF($D$4,AD138,T138)</f>
        <v>0.78300000000000003</v>
      </c>
      <c r="M138" s="3">
        <f>IF($D$4,AG138,W138)</f>
        <v>0.78300000000000003</v>
      </c>
      <c r="N138" s="31"/>
      <c r="O138" s="198">
        <f>E138</f>
        <v>0.78300000000000003</v>
      </c>
      <c r="P138" s="198">
        <f t="shared" si="287"/>
        <v>0.78300000000000003</v>
      </c>
      <c r="Q138" s="198">
        <f t="shared" si="287"/>
        <v>0.78300000000000003</v>
      </c>
      <c r="R138" s="198">
        <f t="shared" si="287"/>
        <v>0.78300000000000003</v>
      </c>
      <c r="S138" s="52">
        <f>Q138</f>
        <v>0.78300000000000003</v>
      </c>
      <c r="T138" s="52">
        <f>S138</f>
        <v>0.78300000000000003</v>
      </c>
      <c r="U138" s="52">
        <f>S138</f>
        <v>0.78300000000000003</v>
      </c>
      <c r="V138" s="52">
        <f>S138</f>
        <v>0.78300000000000003</v>
      </c>
      <c r="W138" s="52">
        <f>T138</f>
        <v>0.78300000000000003</v>
      </c>
      <c r="Y138" s="198">
        <f t="shared" si="288"/>
        <v>0.78300000000000003</v>
      </c>
      <c r="Z138" s="198">
        <f t="shared" si="288"/>
        <v>0.78300000000000003</v>
      </c>
      <c r="AA138" s="198">
        <f t="shared" si="288"/>
        <v>0.78300000000000003</v>
      </c>
      <c r="AB138" s="198">
        <f t="shared" si="288"/>
        <v>0.78300000000000003</v>
      </c>
      <c r="AC138" s="52">
        <f>AA138</f>
        <v>0.78300000000000003</v>
      </c>
      <c r="AD138" s="52">
        <f>AC138</f>
        <v>0.78300000000000003</v>
      </c>
      <c r="AE138" s="52">
        <f>AC138</f>
        <v>0.78300000000000003</v>
      </c>
      <c r="AF138" s="52">
        <f>AC138</f>
        <v>0.78300000000000003</v>
      </c>
      <c r="AG138" s="52">
        <f>AD138</f>
        <v>0.78300000000000003</v>
      </c>
    </row>
    <row r="139" spans="1:51">
      <c r="A139" t="s">
        <v>16</v>
      </c>
      <c r="C139" s="18" t="s">
        <v>174</v>
      </c>
      <c r="E139" s="51">
        <f>1-SUM(G137:G138)</f>
        <v>6.899999999999995E-2</v>
      </c>
      <c r="F139" s="3">
        <f t="shared" si="286"/>
        <v>6.899999999999995E-2</v>
      </c>
      <c r="G139" s="3">
        <f t="shared" si="286"/>
        <v>6.899999999999995E-2</v>
      </c>
      <c r="H139" s="3">
        <f t="shared" si="286"/>
        <v>6.899999999999995E-2</v>
      </c>
      <c r="I139" s="3">
        <f t="shared" si="286"/>
        <v>6.899999999999995E-2</v>
      </c>
      <c r="J139" s="3">
        <f t="shared" si="286"/>
        <v>6.899999999999995E-2</v>
      </c>
      <c r="K139" s="3">
        <f>IF($D$4,AD139,T139)</f>
        <v>6.899999999999995E-2</v>
      </c>
      <c r="L139" s="3">
        <f>IF($D$4,AD139,T139)</f>
        <v>6.899999999999995E-2</v>
      </c>
      <c r="M139" s="3">
        <f>IF($D$4,AG139,W139)</f>
        <v>6.899999999999995E-2</v>
      </c>
      <c r="N139" s="31"/>
      <c r="O139" s="198">
        <f>1-SUM(Q137:Q138)</f>
        <v>6.899999999999995E-2</v>
      </c>
      <c r="P139" s="198">
        <f t="shared" si="287"/>
        <v>6.899999999999995E-2</v>
      </c>
      <c r="Q139" s="198">
        <f t="shared" si="287"/>
        <v>6.899999999999995E-2</v>
      </c>
      <c r="R139" s="198">
        <f t="shared" si="287"/>
        <v>6.899999999999995E-2</v>
      </c>
      <c r="S139" s="52">
        <f>Q139</f>
        <v>6.899999999999995E-2</v>
      </c>
      <c r="T139" s="52">
        <f>S139</f>
        <v>6.899999999999995E-2</v>
      </c>
      <c r="U139" s="52">
        <f>S139</f>
        <v>6.899999999999995E-2</v>
      </c>
      <c r="V139" s="52">
        <f>S139</f>
        <v>6.899999999999995E-2</v>
      </c>
      <c r="W139" s="52">
        <f>T139</f>
        <v>6.899999999999995E-2</v>
      </c>
      <c r="Y139" s="198">
        <f t="shared" si="288"/>
        <v>6.899999999999995E-2</v>
      </c>
      <c r="Z139" s="198">
        <f t="shared" si="288"/>
        <v>6.899999999999995E-2</v>
      </c>
      <c r="AA139" s="198">
        <f t="shared" si="288"/>
        <v>6.899999999999995E-2</v>
      </c>
      <c r="AB139" s="198">
        <f t="shared" si="288"/>
        <v>6.899999999999995E-2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89">IF($D$4,Z142,P142)</f>
        <v>25</v>
      </c>
      <c r="G142" s="3">
        <f t="shared" si="289"/>
        <v>25</v>
      </c>
      <c r="H142" s="3">
        <f t="shared" si="289"/>
        <v>25</v>
      </c>
      <c r="I142" s="3">
        <f t="shared" si="289"/>
        <v>25</v>
      </c>
      <c r="J142" s="3">
        <f t="shared" si="289"/>
        <v>25</v>
      </c>
      <c r="K142" s="3">
        <f>IF($D$4,AD142,T142)</f>
        <v>25</v>
      </c>
      <c r="L142" s="3">
        <f>IF($D$4,AD142,T142)</f>
        <v>25</v>
      </c>
      <c r="M142" s="3">
        <f>IF($D$4,AG142,W142)</f>
        <v>25</v>
      </c>
      <c r="N142" s="209"/>
      <c r="O142" s="210">
        <f>E142</f>
        <v>25</v>
      </c>
      <c r="P142" s="210">
        <f>O142</f>
        <v>25</v>
      </c>
      <c r="Q142" s="210">
        <f t="shared" ref="Q142:T142" si="290">P142</f>
        <v>25</v>
      </c>
      <c r="R142" s="210">
        <f t="shared" si="290"/>
        <v>25</v>
      </c>
      <c r="S142" s="46">
        <f t="shared" si="290"/>
        <v>25</v>
      </c>
      <c r="T142" s="46">
        <f t="shared" si="290"/>
        <v>25</v>
      </c>
      <c r="U142" s="46">
        <f>S142</f>
        <v>25</v>
      </c>
      <c r="V142" s="46">
        <f t="shared" ref="V142:W144" si="291">S142</f>
        <v>25</v>
      </c>
      <c r="W142" s="46">
        <f t="shared" si="291"/>
        <v>25</v>
      </c>
      <c r="X142" s="211"/>
      <c r="Y142" s="210">
        <f t="shared" ref="Y142:AB144" si="292">O142</f>
        <v>25</v>
      </c>
      <c r="Z142" s="210">
        <f t="shared" si="292"/>
        <v>25</v>
      </c>
      <c r="AA142" s="210">
        <f t="shared" si="292"/>
        <v>25</v>
      </c>
      <c r="AB142" s="210">
        <f t="shared" si="292"/>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89"/>
        <v>14</v>
      </c>
      <c r="G143" s="3">
        <f t="shared" si="289"/>
        <v>14</v>
      </c>
      <c r="H143" s="3">
        <f t="shared" si="289"/>
        <v>14</v>
      </c>
      <c r="I143" s="3">
        <f t="shared" si="289"/>
        <v>14</v>
      </c>
      <c r="J143" s="3">
        <f t="shared" si="289"/>
        <v>14</v>
      </c>
      <c r="K143" s="3">
        <f>IF($D$4,AD143,T143)</f>
        <v>14</v>
      </c>
      <c r="L143" s="3">
        <f>IF($D$4,AD143,T143)</f>
        <v>14</v>
      </c>
      <c r="M143" s="3">
        <f>IF($D$4,AG143,W143)</f>
        <v>14</v>
      </c>
      <c r="N143" s="209"/>
      <c r="O143" s="210">
        <f t="shared" ref="O143:O144" si="293">E143</f>
        <v>14</v>
      </c>
      <c r="P143" s="210">
        <f t="shared" ref="P143" si="294">O143</f>
        <v>14</v>
      </c>
      <c r="Q143" s="210">
        <f t="shared" ref="Q143:T143" si="295">P143</f>
        <v>14</v>
      </c>
      <c r="R143" s="210">
        <f t="shared" si="295"/>
        <v>14</v>
      </c>
      <c r="S143" s="46">
        <f t="shared" si="295"/>
        <v>14</v>
      </c>
      <c r="T143" s="46">
        <f t="shared" si="295"/>
        <v>14</v>
      </c>
      <c r="U143" s="46">
        <f>S143</f>
        <v>14</v>
      </c>
      <c r="V143" s="46">
        <f t="shared" si="291"/>
        <v>14</v>
      </c>
      <c r="W143" s="46">
        <f t="shared" si="291"/>
        <v>14</v>
      </c>
      <c r="X143" s="211"/>
      <c r="Y143" s="210">
        <f t="shared" si="292"/>
        <v>14</v>
      </c>
      <c r="Z143" s="210">
        <f t="shared" si="292"/>
        <v>14</v>
      </c>
      <c r="AA143" s="210">
        <f t="shared" si="292"/>
        <v>14</v>
      </c>
      <c r="AB143" s="210">
        <f t="shared" si="292"/>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89"/>
        <v>25</v>
      </c>
      <c r="G144" s="3">
        <f t="shared" si="289"/>
        <v>25</v>
      </c>
      <c r="H144" s="3">
        <f t="shared" si="289"/>
        <v>25</v>
      </c>
      <c r="I144" s="3">
        <f t="shared" si="289"/>
        <v>25</v>
      </c>
      <c r="J144" s="3">
        <f t="shared" si="289"/>
        <v>25</v>
      </c>
      <c r="K144" s="3">
        <f>IF($D$4,AD144,T144)</f>
        <v>25</v>
      </c>
      <c r="L144" s="3">
        <f>IF($D$4,AD144,T144)</f>
        <v>25</v>
      </c>
      <c r="M144" s="3">
        <f>IF($D$4,AG144,W144)</f>
        <v>25</v>
      </c>
      <c r="N144" s="209"/>
      <c r="O144" s="210">
        <f t="shared" si="293"/>
        <v>25</v>
      </c>
      <c r="P144" s="210">
        <f t="shared" ref="P144:T144" si="296">O144</f>
        <v>25</v>
      </c>
      <c r="Q144" s="210">
        <f t="shared" si="296"/>
        <v>25</v>
      </c>
      <c r="R144" s="210">
        <f t="shared" si="296"/>
        <v>25</v>
      </c>
      <c r="S144" s="46">
        <f t="shared" si="296"/>
        <v>25</v>
      </c>
      <c r="T144" s="46">
        <f t="shared" si="296"/>
        <v>25</v>
      </c>
      <c r="U144" s="46">
        <f>S144</f>
        <v>25</v>
      </c>
      <c r="V144" s="46">
        <f t="shared" si="291"/>
        <v>25</v>
      </c>
      <c r="W144" s="46">
        <f t="shared" si="291"/>
        <v>25</v>
      </c>
      <c r="X144" s="211"/>
      <c r="Y144" s="210">
        <f t="shared" si="292"/>
        <v>25</v>
      </c>
      <c r="Z144" s="210">
        <f t="shared" si="292"/>
        <v>25</v>
      </c>
      <c r="AA144" s="210">
        <f t="shared" si="292"/>
        <v>25</v>
      </c>
      <c r="AB144" s="210">
        <f t="shared" si="292"/>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7">E4</f>
        <v>2017</v>
      </c>
      <c r="F148" s="4">
        <f t="shared" si="297"/>
        <v>2019</v>
      </c>
      <c r="G148" s="4">
        <f t="shared" si="297"/>
        <v>2020</v>
      </c>
      <c r="H148" s="4">
        <f t="shared" si="297"/>
        <v>2021</v>
      </c>
      <c r="I148" s="4">
        <f t="shared" si="297"/>
        <v>2030</v>
      </c>
      <c r="J148" s="4">
        <f t="shared" si="297"/>
        <v>2040</v>
      </c>
      <c r="K148" s="4">
        <f t="shared" ref="K148:L148" si="298">K4</f>
        <v>2050</v>
      </c>
      <c r="L148" s="4">
        <f t="shared" si="298"/>
        <v>2060</v>
      </c>
      <c r="M148" s="4">
        <f t="shared" si="297"/>
        <v>2070</v>
      </c>
      <c r="N148" s="209"/>
      <c r="O148" s="246">
        <f t="shared" ref="O148:W148" si="299">O$12</f>
        <v>2017</v>
      </c>
      <c r="P148" s="246">
        <f t="shared" si="299"/>
        <v>2019</v>
      </c>
      <c r="Q148" s="246">
        <f t="shared" si="299"/>
        <v>2020</v>
      </c>
      <c r="R148" s="246">
        <f t="shared" si="299"/>
        <v>2021</v>
      </c>
      <c r="S148" s="246">
        <f t="shared" si="299"/>
        <v>2030</v>
      </c>
      <c r="T148" s="246">
        <f t="shared" si="299"/>
        <v>2040</v>
      </c>
      <c r="U148" s="246">
        <f t="shared" si="299"/>
        <v>2050</v>
      </c>
      <c r="V148" s="246">
        <f t="shared" si="299"/>
        <v>2060</v>
      </c>
      <c r="W148" s="246">
        <f t="shared" si="299"/>
        <v>2070</v>
      </c>
      <c r="X148" s="211"/>
      <c r="Y148" s="246">
        <f t="shared" ref="Y148:AG148" si="300">Y$12</f>
        <v>2017</v>
      </c>
      <c r="Z148" s="246">
        <f t="shared" si="300"/>
        <v>2019</v>
      </c>
      <c r="AA148" s="246">
        <f t="shared" si="300"/>
        <v>2020</v>
      </c>
      <c r="AB148" s="246">
        <f t="shared" si="300"/>
        <v>2021</v>
      </c>
      <c r="AC148" s="246">
        <f t="shared" si="300"/>
        <v>2030</v>
      </c>
      <c r="AD148" s="246">
        <f t="shared" si="300"/>
        <v>2040</v>
      </c>
      <c r="AE148" s="246">
        <f t="shared" si="300"/>
        <v>2050</v>
      </c>
      <c r="AF148" s="246">
        <f t="shared" si="300"/>
        <v>2060</v>
      </c>
      <c r="AG148" s="246">
        <f t="shared" si="300"/>
        <v>2070</v>
      </c>
      <c r="AH148" s="211"/>
      <c r="AR148" s="211"/>
      <c r="AS148" s="211"/>
      <c r="AT148" s="211"/>
      <c r="AU148" s="211"/>
      <c r="AV148" s="211"/>
      <c r="AW148" s="211"/>
      <c r="AX148" s="211"/>
      <c r="AY148" s="211"/>
    </row>
    <row r="149" spans="1:51">
      <c r="A149" t="s">
        <v>16</v>
      </c>
      <c r="B149" t="s">
        <v>116</v>
      </c>
      <c r="C149" t="s">
        <v>90</v>
      </c>
      <c r="D149" t="s">
        <v>75</v>
      </c>
      <c r="E149" s="38">
        <f t="shared" ref="E149:J156" si="301">IF($D$4,Y149,O149)</f>
        <v>80.737936364882756</v>
      </c>
      <c r="F149" s="38">
        <f t="shared" si="301"/>
        <v>84.616485002842012</v>
      </c>
      <c r="G149" s="38">
        <f t="shared" si="301"/>
        <v>78.308349507973659</v>
      </c>
      <c r="H149" s="38">
        <f t="shared" si="301"/>
        <v>83.011371976970224</v>
      </c>
      <c r="I149" s="38">
        <f t="shared" si="301"/>
        <v>99.240263719345407</v>
      </c>
      <c r="J149" s="38">
        <f t="shared" si="301"/>
        <v>128.1137148596512</v>
      </c>
      <c r="K149" s="38">
        <f t="shared" ref="K149:K156" si="302">IF($D$4,AD149,T149)</f>
        <v>128.1137148596512</v>
      </c>
      <c r="L149" s="38">
        <f t="shared" ref="L149:L156" si="303">IF($D$4,AD149,T149)</f>
        <v>128.1137148596512</v>
      </c>
      <c r="M149" s="38">
        <f t="shared" ref="M149:M156" si="304">IF($D$4,AG149,W149)</f>
        <v>192.54781088687915</v>
      </c>
      <c r="N149" s="212" t="str">
        <f t="shared" ref="N149:N156" si="305">C149</f>
        <v>Car Priv.Veh. Vehicle km</v>
      </c>
      <c r="O149" s="200">
        <f t="shared" ref="O149:R149" si="306">O132*O$111</f>
        <v>80.737936364882756</v>
      </c>
      <c r="P149" s="200">
        <f>P132*P$111</f>
        <v>84.616485002842012</v>
      </c>
      <c r="Q149" s="200">
        <f t="shared" si="306"/>
        <v>78.308349507973659</v>
      </c>
      <c r="R149" s="200">
        <f t="shared" si="306"/>
        <v>83.011371976970224</v>
      </c>
      <c r="S149" s="253">
        <f t="shared" ref="S149:W151" si="307">S132*S$111</f>
        <v>99.240263719345407</v>
      </c>
      <c r="T149" s="253">
        <f t="shared" si="307"/>
        <v>128.1137148596512</v>
      </c>
      <c r="U149" s="253">
        <f t="shared" ref="U149:V149" si="308">U132*U$111</f>
        <v>168.3706807495787</v>
      </c>
      <c r="V149" s="253">
        <f t="shared" si="308"/>
        <v>168.3706807495787</v>
      </c>
      <c r="W149" s="253">
        <f t="shared" si="307"/>
        <v>192.54781088687915</v>
      </c>
      <c r="X149" s="200"/>
      <c r="Y149" s="200">
        <f t="shared" ref="Y149:AB156" si="309">O149</f>
        <v>80.737936364882756</v>
      </c>
      <c r="Z149" s="200">
        <f t="shared" si="309"/>
        <v>84.616485002842012</v>
      </c>
      <c r="AA149" s="200">
        <f t="shared" si="309"/>
        <v>78.308349507973659</v>
      </c>
      <c r="AB149" s="200">
        <f t="shared" si="309"/>
        <v>83.011371976970224</v>
      </c>
      <c r="AC149" s="200">
        <f t="shared" ref="AC149:AG151" si="310">AC161/AC$36</f>
        <v>79.392210975476317</v>
      </c>
      <c r="AD149" s="200">
        <f t="shared" si="310"/>
        <v>102.49097188772095</v>
      </c>
      <c r="AE149" s="200">
        <f t="shared" ref="AE149:AF149" si="311">AE161/AE$36</f>
        <v>134.69654459966296</v>
      </c>
      <c r="AF149" s="200">
        <f t="shared" si="311"/>
        <v>134.69654459966296</v>
      </c>
      <c r="AG149" s="200">
        <f t="shared" si="310"/>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38">
        <f t="shared" si="301"/>
        <v>17.156811477537588</v>
      </c>
      <c r="F150" s="38">
        <f t="shared" si="301"/>
        <v>17.98100306310393</v>
      </c>
      <c r="G150" s="38">
        <f t="shared" si="301"/>
        <v>16.640524270444406</v>
      </c>
      <c r="H150" s="38">
        <f t="shared" si="301"/>
        <v>17.639916545106175</v>
      </c>
      <c r="I150" s="38">
        <f t="shared" si="301"/>
        <v>21.088556040360903</v>
      </c>
      <c r="J150" s="38">
        <f t="shared" si="301"/>
        <v>27.224164407675886</v>
      </c>
      <c r="K150" s="38">
        <f t="shared" si="302"/>
        <v>27.224164407675886</v>
      </c>
      <c r="L150" s="38">
        <f t="shared" si="303"/>
        <v>27.224164407675886</v>
      </c>
      <c r="M150" s="38">
        <f t="shared" si="304"/>
        <v>40.916409813461826</v>
      </c>
      <c r="N150" s="212" t="str">
        <f t="shared" si="305"/>
        <v>SUV Priv.Veh. Vehicle km</v>
      </c>
      <c r="O150" s="200">
        <f t="shared" ref="O150:R150" si="312">O133*O$111</f>
        <v>17.156811477537588</v>
      </c>
      <c r="P150" s="200">
        <f t="shared" si="312"/>
        <v>17.98100306310393</v>
      </c>
      <c r="Q150" s="200">
        <f t="shared" si="312"/>
        <v>16.640524270444406</v>
      </c>
      <c r="R150" s="200">
        <f t="shared" si="312"/>
        <v>17.639916545106175</v>
      </c>
      <c r="S150" s="253">
        <f t="shared" si="307"/>
        <v>21.088556040360903</v>
      </c>
      <c r="T150" s="253">
        <f t="shared" si="307"/>
        <v>27.224164407675886</v>
      </c>
      <c r="U150" s="253">
        <f t="shared" ref="U150:V150" si="313">U133*U$111</f>
        <v>35.778769659285473</v>
      </c>
      <c r="V150" s="253">
        <f t="shared" si="313"/>
        <v>35.778769659285473</v>
      </c>
      <c r="W150" s="253">
        <f t="shared" si="307"/>
        <v>40.916409813461826</v>
      </c>
      <c r="X150" s="200"/>
      <c r="Y150" s="200">
        <f t="shared" si="309"/>
        <v>17.156811477537588</v>
      </c>
      <c r="Z150" s="200">
        <f t="shared" si="309"/>
        <v>17.98100306310393</v>
      </c>
      <c r="AA150" s="200">
        <f t="shared" si="309"/>
        <v>16.640524270444406</v>
      </c>
      <c r="AB150" s="200">
        <f t="shared" si="309"/>
        <v>17.639916545106175</v>
      </c>
      <c r="AC150" s="200">
        <f t="shared" si="310"/>
        <v>16.870844832288718</v>
      </c>
      <c r="AD150" s="200">
        <f t="shared" si="310"/>
        <v>21.779331526140709</v>
      </c>
      <c r="AE150" s="200">
        <f t="shared" ref="AE150:AF150" si="314">AE162/AE$36</f>
        <v>28.623015727428385</v>
      </c>
      <c r="AF150" s="200">
        <f t="shared" si="314"/>
        <v>28.623015727428385</v>
      </c>
      <c r="AG150" s="200">
        <f t="shared" si="310"/>
        <v>32.733127850769463</v>
      </c>
      <c r="AH150" s="205"/>
      <c r="AR150" s="200"/>
      <c r="AS150" s="200"/>
      <c r="AT150" s="200"/>
      <c r="AU150" s="200"/>
      <c r="AV150" s="200"/>
      <c r="AW150" s="200"/>
      <c r="AX150" s="200"/>
      <c r="AY150" s="200"/>
    </row>
    <row r="151" spans="1:51">
      <c r="A151" t="s">
        <v>16</v>
      </c>
      <c r="B151" t="s">
        <v>171</v>
      </c>
      <c r="C151" t="s">
        <v>175</v>
      </c>
      <c r="D151" t="s">
        <v>75</v>
      </c>
      <c r="E151" s="38">
        <f t="shared" si="301"/>
        <v>3.0276726136831034</v>
      </c>
      <c r="F151" s="38">
        <f t="shared" si="301"/>
        <v>3.1731181876065753</v>
      </c>
      <c r="G151" s="38">
        <f t="shared" si="301"/>
        <v>2.9365631065490123</v>
      </c>
      <c r="H151" s="38">
        <f t="shared" si="301"/>
        <v>3.1129264491363839</v>
      </c>
      <c r="I151" s="38">
        <f t="shared" si="301"/>
        <v>3.7215098894754526</v>
      </c>
      <c r="J151" s="38">
        <f t="shared" si="301"/>
        <v>4.8042643072369202</v>
      </c>
      <c r="K151" s="38">
        <f t="shared" si="302"/>
        <v>4.8042643072369202</v>
      </c>
      <c r="L151" s="38">
        <f t="shared" si="303"/>
        <v>4.8042643072369202</v>
      </c>
      <c r="M151" s="38">
        <f t="shared" si="304"/>
        <v>7.2205429082579684</v>
      </c>
      <c r="N151" s="212" t="str">
        <f t="shared" si="305"/>
        <v>Motorbikes Priv.Veh. Vehicle km</v>
      </c>
      <c r="O151" s="200">
        <f t="shared" ref="O151:R151" si="315">O134*O$111</f>
        <v>3.0276726136831034</v>
      </c>
      <c r="P151" s="200">
        <f t="shared" si="315"/>
        <v>3.1731181876065753</v>
      </c>
      <c r="Q151" s="200">
        <f t="shared" si="315"/>
        <v>2.9365631065490123</v>
      </c>
      <c r="R151" s="200">
        <f t="shared" si="315"/>
        <v>3.1129264491363839</v>
      </c>
      <c r="S151" s="253">
        <f t="shared" si="307"/>
        <v>3.7215098894754526</v>
      </c>
      <c r="T151" s="253">
        <f t="shared" si="307"/>
        <v>4.8042643072369202</v>
      </c>
      <c r="U151" s="253">
        <f t="shared" ref="U151:V151" si="316">U134*U$111</f>
        <v>6.3139005281092011</v>
      </c>
      <c r="V151" s="253">
        <f t="shared" si="316"/>
        <v>6.3139005281092011</v>
      </c>
      <c r="W151" s="253">
        <f t="shared" si="307"/>
        <v>7.2205429082579684</v>
      </c>
      <c r="X151" s="200"/>
      <c r="Y151" s="200">
        <f t="shared" si="309"/>
        <v>3.0276726136831034</v>
      </c>
      <c r="Z151" s="200">
        <f t="shared" si="309"/>
        <v>3.1731181876065753</v>
      </c>
      <c r="AA151" s="200">
        <f t="shared" si="309"/>
        <v>2.9365631065490123</v>
      </c>
      <c r="AB151" s="200">
        <f t="shared" si="309"/>
        <v>3.1129264491363839</v>
      </c>
      <c r="AC151" s="200">
        <f t="shared" si="310"/>
        <v>3.7215098894754521</v>
      </c>
      <c r="AD151" s="200">
        <f t="shared" si="310"/>
        <v>4.8042643072369193</v>
      </c>
      <c r="AE151" s="200">
        <f t="shared" ref="AE151:AF151" si="317">AE163/AE$36</f>
        <v>6.313900528109202</v>
      </c>
      <c r="AF151" s="200">
        <f t="shared" si="317"/>
        <v>6.313900528109202</v>
      </c>
      <c r="AG151" s="200">
        <f t="shared" si="310"/>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38">
        <f t="shared" si="301"/>
        <v>0.7451373286167039</v>
      </c>
      <c r="F152" s="38">
        <f t="shared" si="301"/>
        <v>0.7641586350513121</v>
      </c>
      <c r="G152" s="38">
        <f t="shared" si="301"/>
        <v>0.77683855200288221</v>
      </c>
      <c r="H152" s="38">
        <f t="shared" si="301"/>
        <v>0.76932241535753876</v>
      </c>
      <c r="I152" s="38">
        <f t="shared" si="301"/>
        <v>0.79215187318015812</v>
      </c>
      <c r="J152" s="38">
        <f t="shared" si="301"/>
        <v>0.76019766468365502</v>
      </c>
      <c r="K152" s="38">
        <f t="shared" si="302"/>
        <v>0.76019766468365502</v>
      </c>
      <c r="L152" s="38">
        <f t="shared" si="303"/>
        <v>0.76019766468365502</v>
      </c>
      <c r="M152" s="38">
        <f t="shared" si="304"/>
        <v>0.66888607039229409</v>
      </c>
      <c r="N152" s="212" t="str">
        <f t="shared" si="305"/>
        <v>Bus vehicle km</v>
      </c>
      <c r="O152" s="200">
        <f t="shared" ref="O152:R152" si="318">O137*O$129/O142</f>
        <v>0.7451373286167039</v>
      </c>
      <c r="P152" s="200">
        <f t="shared" si="318"/>
        <v>0.7641586350513121</v>
      </c>
      <c r="Q152" s="200">
        <f t="shared" si="318"/>
        <v>0.77683855200288221</v>
      </c>
      <c r="R152" s="200">
        <f t="shared" si="318"/>
        <v>0.76932241535753876</v>
      </c>
      <c r="S152" s="253">
        <f t="shared" ref="S152:W153" si="319">S137*S$129/S142</f>
        <v>0.79215187318015812</v>
      </c>
      <c r="T152" s="253">
        <f t="shared" si="319"/>
        <v>0.76019766468365502</v>
      </c>
      <c r="U152" s="253">
        <f t="shared" ref="U152:V152" si="320">U137*U$129/U142</f>
        <v>0.71652065283871669</v>
      </c>
      <c r="V152" s="253">
        <f t="shared" si="320"/>
        <v>0.71652065283871669</v>
      </c>
      <c r="W152" s="253">
        <f t="shared" si="319"/>
        <v>0.66888607039229409</v>
      </c>
      <c r="X152" s="200"/>
      <c r="Y152" s="200">
        <f t="shared" si="309"/>
        <v>0.7451373286167039</v>
      </c>
      <c r="Z152" s="200">
        <f t="shared" si="309"/>
        <v>0.7641586350513121</v>
      </c>
      <c r="AA152" s="200">
        <f t="shared" si="309"/>
        <v>0.77683855200288221</v>
      </c>
      <c r="AB152" s="200">
        <f t="shared" si="309"/>
        <v>0.76932241535753876</v>
      </c>
      <c r="AC152" s="200">
        <f>AC164/AC142</f>
        <v>0.97184744602639583</v>
      </c>
      <c r="AD152" s="200">
        <f t="shared" ref="AD152:AG152" si="321">AD164/AD142</f>
        <v>0.99217475259496912</v>
      </c>
      <c r="AE152" s="200">
        <f t="shared" ref="AE152:AF152" si="322">AE164/AE142</f>
        <v>1.0213915267550735</v>
      </c>
      <c r="AF152" s="200">
        <f t="shared" si="322"/>
        <v>1.0651693552994101</v>
      </c>
      <c r="AG152" s="200">
        <f t="shared" si="321"/>
        <v>0.66888607039229409</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 t="shared" si="301"/>
        <v>7.0396057952084856</v>
      </c>
      <c r="F153" s="269">
        <f t="shared" si="301"/>
        <v>7.2193075681126615</v>
      </c>
      <c r="G153" s="38">
        <f t="shared" si="301"/>
        <v>7.3390997371893922</v>
      </c>
      <c r="H153" s="38">
        <f t="shared" si="301"/>
        <v>7.2680918342779055</v>
      </c>
      <c r="I153" s="38">
        <f t="shared" si="301"/>
        <v>7.4837707130799194</v>
      </c>
      <c r="J153" s="38">
        <f t="shared" si="301"/>
        <v>7.1818867211305726</v>
      </c>
      <c r="K153" s="38">
        <f t="shared" si="302"/>
        <v>7.1818867211305726</v>
      </c>
      <c r="L153" s="38">
        <f t="shared" si="303"/>
        <v>7.1818867211305726</v>
      </c>
      <c r="M153" s="38">
        <f t="shared" si="304"/>
        <v>6.3192301293094379</v>
      </c>
      <c r="N153" s="212" t="str">
        <f t="shared" si="305"/>
        <v>Minibus vehicle km</v>
      </c>
      <c r="O153" s="200">
        <f t="shared" ref="O153:R153" si="323">O138*O$129/O143</f>
        <v>7.0396057952084856</v>
      </c>
      <c r="P153" s="200">
        <f t="shared" si="323"/>
        <v>7.2193075681126615</v>
      </c>
      <c r="Q153" s="200">
        <f t="shared" si="323"/>
        <v>7.3390997371893922</v>
      </c>
      <c r="R153" s="200">
        <f t="shared" si="323"/>
        <v>7.2680918342779055</v>
      </c>
      <c r="S153" s="253">
        <f t="shared" si="319"/>
        <v>7.4837707130799194</v>
      </c>
      <c r="T153" s="253">
        <f t="shared" si="319"/>
        <v>7.1818867211305726</v>
      </c>
      <c r="U153" s="253">
        <f t="shared" ref="U153:V153" si="324">U138*U$129/U143</f>
        <v>6.7692527892460799</v>
      </c>
      <c r="V153" s="253">
        <f t="shared" si="324"/>
        <v>6.7692527892460799</v>
      </c>
      <c r="W153" s="253">
        <f t="shared" si="319"/>
        <v>6.3192301293094379</v>
      </c>
      <c r="X153" s="200"/>
      <c r="Y153" s="200">
        <f t="shared" si="309"/>
        <v>7.0396057952084856</v>
      </c>
      <c r="Z153" s="200">
        <f t="shared" si="309"/>
        <v>7.2193075681126615</v>
      </c>
      <c r="AA153" s="200">
        <f t="shared" si="309"/>
        <v>7.3390997371893922</v>
      </c>
      <c r="AB153" s="200">
        <f t="shared" si="309"/>
        <v>7.2680918342779055</v>
      </c>
      <c r="AC153" s="200">
        <f>AC165/AC143</f>
        <v>9.1814255578989847</v>
      </c>
      <c r="AD153" s="200">
        <f t="shared" ref="AD153:AG153" si="325">AD165/AD143</f>
        <v>9.3734656284008278</v>
      </c>
      <c r="AE153" s="200">
        <f t="shared" ref="AE153:AF153" si="326">AE165/AE143</f>
        <v>9.6494880001112744</v>
      </c>
      <c r="AF153" s="200">
        <f t="shared" si="326"/>
        <v>10.063074387058856</v>
      </c>
      <c r="AG153" s="200">
        <f t="shared" si="325"/>
        <v>6.3192301293094379</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38">
        <f t="shared" si="301"/>
        <v>7.2799982901224289E-2</v>
      </c>
      <c r="F154" s="38">
        <f t="shared" si="301"/>
        <v>0.10097884850612647</v>
      </c>
      <c r="G154" s="38">
        <f t="shared" si="301"/>
        <v>0.10218816836006109</v>
      </c>
      <c r="H154" s="38">
        <f t="shared" si="301"/>
        <v>0.28514262258360673</v>
      </c>
      <c r="I154" s="38">
        <f t="shared" si="301"/>
        <v>0.55598515124687653</v>
      </c>
      <c r="J154" s="38">
        <f t="shared" si="301"/>
        <v>1.0673112116422001</v>
      </c>
      <c r="K154" s="38">
        <f t="shared" si="302"/>
        <v>1.0673112116422001</v>
      </c>
      <c r="L154" s="38">
        <f t="shared" si="303"/>
        <v>1.0673112116422001</v>
      </c>
      <c r="M154" s="38">
        <f t="shared" si="304"/>
        <v>1.5186759881099872</v>
      </c>
      <c r="N154" s="212" t="str">
        <f t="shared" si="305"/>
        <v>BRT vehicle km</v>
      </c>
      <c r="O154" s="200">
        <f t="shared" ref="O154:R154" si="327">O$127/O144</f>
        <v>7.2799982901224289E-2</v>
      </c>
      <c r="P154" s="200">
        <f t="shared" si="327"/>
        <v>0.10097884850612647</v>
      </c>
      <c r="Q154" s="200">
        <f t="shared" si="327"/>
        <v>0.10218816836006109</v>
      </c>
      <c r="R154" s="200">
        <f t="shared" si="327"/>
        <v>0.28514262258360673</v>
      </c>
      <c r="S154" s="253">
        <f>S$127/S144</f>
        <v>0.55598515124687653</v>
      </c>
      <c r="T154" s="253">
        <f>T$127/T144</f>
        <v>1.0673112116422001</v>
      </c>
      <c r="U154" s="253">
        <f>U$127/U144</f>
        <v>1.5605658153866622</v>
      </c>
      <c r="V154" s="253">
        <f>V$127/V144</f>
        <v>1.5605658153866622</v>
      </c>
      <c r="W154" s="253">
        <f>W$127/W144</f>
        <v>1.5186759881099872</v>
      </c>
      <c r="X154" s="200"/>
      <c r="Y154" s="200">
        <f t="shared" si="309"/>
        <v>7.2799982901224289E-2</v>
      </c>
      <c r="Z154" s="200">
        <f t="shared" si="309"/>
        <v>0.10097884850612647</v>
      </c>
      <c r="AA154" s="200">
        <f t="shared" si="309"/>
        <v>0.10218816836006109</v>
      </c>
      <c r="AB154" s="200">
        <f t="shared" si="309"/>
        <v>0.28514262258360673</v>
      </c>
      <c r="AC154" s="200">
        <f>AC166/AC144</f>
        <v>0.68210751948192283</v>
      </c>
      <c r="AD154" s="200">
        <f t="shared" ref="AD154" si="328">AD166/AD144</f>
        <v>1.2301282429147489</v>
      </c>
      <c r="AE154" s="200">
        <f>AE166/AE144</f>
        <v>1.7745445796666315</v>
      </c>
      <c r="AF154" s="200">
        <f>AF166/AF144</f>
        <v>1.8052707869111697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38">
        <f t="shared" si="301"/>
        <v>8.6848776477284702</v>
      </c>
      <c r="F155" s="38">
        <f t="shared" si="301"/>
        <v>8.9065786855642735</v>
      </c>
      <c r="G155" s="38">
        <f t="shared" si="301"/>
        <v>9.0543682581416949</v>
      </c>
      <c r="H155" s="38">
        <f t="shared" si="301"/>
        <v>8.9667646384577928</v>
      </c>
      <c r="I155" s="38">
        <f t="shared" si="301"/>
        <v>9.2328512245660228</v>
      </c>
      <c r="J155" s="38">
        <f t="shared" si="301"/>
        <v>8.8604119701304302</v>
      </c>
      <c r="K155" s="38">
        <f t="shared" si="302"/>
        <v>8.8604119701304302</v>
      </c>
      <c r="L155" s="38">
        <f t="shared" si="303"/>
        <v>8.8604119701304302</v>
      </c>
      <c r="M155" s="38">
        <f t="shared" si="304"/>
        <v>7.7961383204507184</v>
      </c>
      <c r="N155" s="212" t="str">
        <f t="shared" si="305"/>
        <v>Metro Rail pkm</v>
      </c>
      <c r="O155" s="200">
        <f t="shared" ref="O155:R155" si="329">O139*O$129</f>
        <v>8.6848776477284702</v>
      </c>
      <c r="P155" s="200">
        <f t="shared" si="329"/>
        <v>8.9065786855642735</v>
      </c>
      <c r="Q155" s="200">
        <f t="shared" si="329"/>
        <v>9.0543682581416949</v>
      </c>
      <c r="R155" s="200">
        <f t="shared" si="329"/>
        <v>8.9667646384577928</v>
      </c>
      <c r="S155" s="253">
        <f>S139*S$129</f>
        <v>9.2328512245660228</v>
      </c>
      <c r="T155" s="253">
        <f>T139*T$129</f>
        <v>8.8604119701304302</v>
      </c>
      <c r="U155" s="253">
        <f>U139*U$129</f>
        <v>8.351338690180981</v>
      </c>
      <c r="V155" s="253">
        <f>V139*V$129</f>
        <v>8.351338690180981</v>
      </c>
      <c r="W155" s="253">
        <f>W139*W$129</f>
        <v>7.7961383204507184</v>
      </c>
      <c r="X155" s="200"/>
      <c r="Y155" s="200">
        <f t="shared" si="309"/>
        <v>8.6848776477284702</v>
      </c>
      <c r="Z155" s="200">
        <f t="shared" si="309"/>
        <v>8.9065786855642735</v>
      </c>
      <c r="AA155" s="200">
        <f t="shared" si="309"/>
        <v>9.0543682581416949</v>
      </c>
      <c r="AB155" s="200">
        <f t="shared" si="309"/>
        <v>8.9667646384577928</v>
      </c>
      <c r="AC155" s="200">
        <f t="shared" ref="AC155:AG156" si="330">AC167</f>
        <v>11.327275975645481</v>
      </c>
      <c r="AD155" s="200">
        <f t="shared" si="330"/>
        <v>11.564198974502162</v>
      </c>
      <c r="AE155" s="200">
        <f t="shared" ref="AE155:AF155" si="331">AE167</f>
        <v>11.904732321976352</v>
      </c>
      <c r="AF155" s="200">
        <f t="shared" si="331"/>
        <v>12.414980661428924</v>
      </c>
      <c r="AG155" s="200">
        <f t="shared" si="330"/>
        <v>7.7961383204507184</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38">
        <f t="shared" si="301"/>
        <v>0.97578268601336504</v>
      </c>
      <c r="F156" s="38">
        <f t="shared" si="301"/>
        <v>0.6995709084876961</v>
      </c>
      <c r="G156" s="38">
        <f t="shared" si="301"/>
        <v>0.64248252977129328</v>
      </c>
      <c r="H156" s="38">
        <f t="shared" si="301"/>
        <v>0.68522387738371804</v>
      </c>
      <c r="I156" s="38">
        <f t="shared" si="301"/>
        <v>0.81566069118119378</v>
      </c>
      <c r="J156" s="38">
        <f t="shared" si="301"/>
        <v>1.0013836629689683</v>
      </c>
      <c r="K156" s="38">
        <f t="shared" si="302"/>
        <v>1.0013836629689683</v>
      </c>
      <c r="L156" s="38">
        <f t="shared" si="303"/>
        <v>1.0013836629689683</v>
      </c>
      <c r="M156" s="38">
        <f t="shared" si="304"/>
        <v>1.447944780185249</v>
      </c>
      <c r="N156" s="212" t="str">
        <f t="shared" si="305"/>
        <v>Gautrain pkm</v>
      </c>
      <c r="O156" s="200">
        <f t="shared" ref="O156:R156" si="332">O128</f>
        <v>0.97578268601336504</v>
      </c>
      <c r="P156" s="200">
        <f t="shared" si="332"/>
        <v>0.6995709084876961</v>
      </c>
      <c r="Q156" s="200">
        <f t="shared" si="332"/>
        <v>0.64248252977129328</v>
      </c>
      <c r="R156" s="200">
        <f t="shared" si="332"/>
        <v>0.68522387738371804</v>
      </c>
      <c r="S156" s="253">
        <f>S128</f>
        <v>0.81566069118119378</v>
      </c>
      <c r="T156" s="253">
        <f>T128</f>
        <v>1.0013836629689683</v>
      </c>
      <c r="U156" s="253">
        <f>U128</f>
        <v>1.3180866292979314</v>
      </c>
      <c r="V156" s="253">
        <f>V128</f>
        <v>1.3180866292979314</v>
      </c>
      <c r="W156" s="253">
        <f>W128</f>
        <v>1.447944780185249</v>
      </c>
      <c r="X156" s="200"/>
      <c r="Y156" s="200">
        <f t="shared" si="309"/>
        <v>0.97578268601336504</v>
      </c>
      <c r="Z156" s="200">
        <f t="shared" si="309"/>
        <v>0.6995709084876961</v>
      </c>
      <c r="AA156" s="200">
        <f t="shared" si="309"/>
        <v>0.64248252977129328</v>
      </c>
      <c r="AB156" s="200">
        <f t="shared" si="309"/>
        <v>0.68522387738371804</v>
      </c>
      <c r="AC156" s="200">
        <f t="shared" si="330"/>
        <v>1.0006891183204785</v>
      </c>
      <c r="AD156" s="200">
        <f t="shared" si="330"/>
        <v>1.2402451720686383</v>
      </c>
      <c r="AE156" s="200">
        <f t="shared" ref="AE156:AF156" si="333">AE168</f>
        <v>1.63200520496363</v>
      </c>
      <c r="AF156" s="200">
        <f t="shared" si="333"/>
        <v>1.6770822351365602</v>
      </c>
      <c r="AG156" s="200">
        <f t="shared" si="330"/>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4">E4</f>
        <v>2017</v>
      </c>
      <c r="F160" s="4">
        <f t="shared" si="334"/>
        <v>2019</v>
      </c>
      <c r="G160" s="4">
        <f t="shared" si="334"/>
        <v>2020</v>
      </c>
      <c r="H160" s="4">
        <f t="shared" si="334"/>
        <v>2021</v>
      </c>
      <c r="I160" s="4">
        <f t="shared" si="334"/>
        <v>2030</v>
      </c>
      <c r="J160" s="4">
        <f t="shared" si="334"/>
        <v>2040</v>
      </c>
      <c r="K160" s="4">
        <f t="shared" ref="K160:L160" si="335">K4</f>
        <v>2050</v>
      </c>
      <c r="L160" s="4">
        <f t="shared" si="335"/>
        <v>2060</v>
      </c>
      <c r="M160" s="4">
        <f t="shared" si="334"/>
        <v>2070</v>
      </c>
      <c r="O160" s="246">
        <f t="shared" ref="O160:W160" si="336">O$12</f>
        <v>2017</v>
      </c>
      <c r="P160" s="246">
        <f t="shared" si="336"/>
        <v>2019</v>
      </c>
      <c r="Q160" s="246">
        <f t="shared" si="336"/>
        <v>2020</v>
      </c>
      <c r="R160" s="246">
        <f t="shared" si="336"/>
        <v>2021</v>
      </c>
      <c r="S160" s="246">
        <f t="shared" si="336"/>
        <v>2030</v>
      </c>
      <c r="T160" s="246">
        <f t="shared" si="336"/>
        <v>2040</v>
      </c>
      <c r="U160" s="246">
        <f t="shared" si="336"/>
        <v>2050</v>
      </c>
      <c r="V160" s="246">
        <f t="shared" si="336"/>
        <v>2060</v>
      </c>
      <c r="W160" s="246">
        <f t="shared" si="336"/>
        <v>2070</v>
      </c>
      <c r="Y160" s="246">
        <f t="shared" ref="Y160:AG160" si="337">Y$12</f>
        <v>2017</v>
      </c>
      <c r="Z160" s="246">
        <f t="shared" si="337"/>
        <v>2019</v>
      </c>
      <c r="AA160" s="246">
        <f t="shared" si="337"/>
        <v>2020</v>
      </c>
      <c r="AB160" s="246">
        <f t="shared" si="337"/>
        <v>2021</v>
      </c>
      <c r="AC160" s="246">
        <f t="shared" si="337"/>
        <v>2030</v>
      </c>
      <c r="AD160" s="246">
        <f t="shared" si="337"/>
        <v>2040</v>
      </c>
      <c r="AE160" s="246">
        <f t="shared" si="337"/>
        <v>2050</v>
      </c>
      <c r="AF160" s="246">
        <f t="shared" si="337"/>
        <v>2060</v>
      </c>
      <c r="AG160" s="246">
        <f t="shared" si="337"/>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38">IF($D$4,Y161,O161)</f>
        <v>113.03311091083582</v>
      </c>
      <c r="F161" s="38">
        <f t="shared" si="338"/>
        <v>118.46307900397879</v>
      </c>
      <c r="G161" s="38">
        <f t="shared" si="338"/>
        <v>109.6316893111631</v>
      </c>
      <c r="H161" s="38">
        <f t="shared" si="338"/>
        <v>116.21592076775832</v>
      </c>
      <c r="I161" s="38">
        <f t="shared" si="338"/>
        <v>138.93636920708354</v>
      </c>
      <c r="J161" s="38">
        <f t="shared" si="338"/>
        <v>179.35920080351164</v>
      </c>
      <c r="K161" s="38">
        <f t="shared" ref="K161:K168" si="339">IF($D$4,AD161,T161)</f>
        <v>179.35920080351164</v>
      </c>
      <c r="L161" s="38">
        <f t="shared" ref="L161:L168" si="340">IF($D$4,AD161,T161)</f>
        <v>179.35920080351164</v>
      </c>
      <c r="M161" s="38">
        <f t="shared" ref="M161:M168" si="341">IF($D$4,AG161,W161)</f>
        <v>269.56693524163074</v>
      </c>
      <c r="N161" t="str">
        <f t="shared" ref="N161:N168" si="342">C161</f>
        <v>Car</v>
      </c>
      <c r="O161" s="6">
        <f t="shared" ref="O161:R161" si="343">SUMPRODUCT(O$35:O$38,O$41:O$44,O$54:O$57)*O132</f>
        <v>113.03311091083582</v>
      </c>
      <c r="P161" s="6">
        <f t="shared" si="343"/>
        <v>118.46307900397879</v>
      </c>
      <c r="Q161" s="6">
        <f t="shared" si="343"/>
        <v>109.6316893111631</v>
      </c>
      <c r="R161" s="6">
        <f t="shared" si="343"/>
        <v>116.21592076775832</v>
      </c>
      <c r="S161" s="254">
        <f t="shared" ref="S161:W163" si="344">SUMPRODUCT(S$35:S$38,S$41:S$44,S$54:S$57)*S132</f>
        <v>138.93636920708354</v>
      </c>
      <c r="T161" s="254">
        <f t="shared" si="344"/>
        <v>179.35920080351164</v>
      </c>
      <c r="U161" s="254">
        <f t="shared" ref="U161:V161" si="345">SUMPRODUCT(U$35:U$38,U$41:U$44,U$54:U$57)*U132</f>
        <v>235.71895304941015</v>
      </c>
      <c r="V161" s="254">
        <f t="shared" si="345"/>
        <v>235.71895304941015</v>
      </c>
      <c r="W161" s="254">
        <f t="shared" si="344"/>
        <v>269.56693524163074</v>
      </c>
      <c r="Y161" s="6">
        <f t="shared" ref="Y161:AB168" si="346">O161</f>
        <v>113.03311091083582</v>
      </c>
      <c r="Z161" s="6">
        <f t="shared" si="346"/>
        <v>118.46307900397879</v>
      </c>
      <c r="AA161" s="6">
        <f t="shared" si="346"/>
        <v>109.6316893111631</v>
      </c>
      <c r="AB161" s="6">
        <f t="shared" si="346"/>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38"/>
        <v>24.019536068552615</v>
      </c>
      <c r="F162" s="38">
        <f t="shared" si="338"/>
        <v>25.173404288345498</v>
      </c>
      <c r="G162" s="38">
        <f t="shared" si="338"/>
        <v>23.296733978622161</v>
      </c>
      <c r="H162" s="38">
        <f t="shared" si="338"/>
        <v>24.695883163148647</v>
      </c>
      <c r="I162" s="38">
        <f t="shared" si="338"/>
        <v>29.523978456505255</v>
      </c>
      <c r="J162" s="38">
        <f t="shared" si="338"/>
        <v>38.113830170746233</v>
      </c>
      <c r="K162" s="38">
        <f t="shared" si="339"/>
        <v>38.113830170746233</v>
      </c>
      <c r="L162" s="38">
        <f t="shared" si="340"/>
        <v>38.113830170746233</v>
      </c>
      <c r="M162" s="38">
        <f t="shared" si="341"/>
        <v>57.28297373884655</v>
      </c>
      <c r="N162" t="str">
        <f t="shared" si="342"/>
        <v>SUV</v>
      </c>
      <c r="O162" s="6">
        <f t="shared" ref="O162:R162" si="347">SUMPRODUCT(O$35:O$38,O$41:O$44,O$54:O$57)*O133</f>
        <v>24.019536068552615</v>
      </c>
      <c r="P162" s="6">
        <f t="shared" si="347"/>
        <v>25.173404288345498</v>
      </c>
      <c r="Q162" s="6">
        <f t="shared" si="347"/>
        <v>23.296733978622161</v>
      </c>
      <c r="R162" s="6">
        <f t="shared" si="347"/>
        <v>24.695883163148647</v>
      </c>
      <c r="S162" s="254">
        <f t="shared" si="344"/>
        <v>29.523978456505255</v>
      </c>
      <c r="T162" s="254">
        <f t="shared" si="344"/>
        <v>38.113830170746233</v>
      </c>
      <c r="U162" s="254">
        <f>SUMPRODUCT(U$35:U$38,U$41:U$44,U$54:U$57)*U133</f>
        <v>50.090277522999664</v>
      </c>
      <c r="V162" s="254">
        <f>SUMPRODUCT(V$35:V$38,V$41:V$44,V$54:V$57)*V133</f>
        <v>50.090277522999664</v>
      </c>
      <c r="W162" s="254">
        <f>SUMPRODUCT(W$35:W$38,W$41:W$44,W$54:W$57)*W133</f>
        <v>57.28297373884655</v>
      </c>
      <c r="Y162" s="6">
        <f t="shared" si="346"/>
        <v>24.019536068552615</v>
      </c>
      <c r="Z162" s="6">
        <f t="shared" si="346"/>
        <v>25.173404288345498</v>
      </c>
      <c r="AA162" s="6">
        <f t="shared" si="346"/>
        <v>23.296733978622161</v>
      </c>
      <c r="AB162" s="6">
        <f t="shared" si="346"/>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48">AL161</f>
        <v>0.8</v>
      </c>
      <c r="AM162" s="200">
        <f t="shared" ref="AM162" si="349">AM161</f>
        <v>0.8</v>
      </c>
      <c r="AN162" s="200">
        <f t="shared" si="348"/>
        <v>0.8</v>
      </c>
      <c r="AO162" s="200">
        <f t="shared" ref="AO162" si="350">AO161</f>
        <v>0.8</v>
      </c>
      <c r="AP162" s="211"/>
      <c r="AQ162" s="200">
        <f>AQ161</f>
        <v>0.93333333333333324</v>
      </c>
      <c r="AR162" s="200">
        <f t="shared" ref="AR162:AS162" si="351">AR161</f>
        <v>0.8666666666666667</v>
      </c>
      <c r="AS162" s="200">
        <f t="shared" si="351"/>
        <v>0.8</v>
      </c>
      <c r="AU162" s="200">
        <f>AU161</f>
        <v>0.8</v>
      </c>
      <c r="AV162" s="200">
        <f t="shared" ref="AV162:AW162" si="352">AV161</f>
        <v>0.75</v>
      </c>
      <c r="AW162" s="200">
        <f t="shared" si="352"/>
        <v>0.7</v>
      </c>
    </row>
    <row r="163" spans="1:50">
      <c r="A163" t="s">
        <v>16</v>
      </c>
      <c r="B163" t="s">
        <v>171</v>
      </c>
      <c r="C163" t="s">
        <v>200</v>
      </c>
      <c r="D163" t="s">
        <v>75</v>
      </c>
      <c r="E163" s="38">
        <f t="shared" si="338"/>
        <v>4.2387416591563438</v>
      </c>
      <c r="F163" s="38">
        <f t="shared" si="338"/>
        <v>4.4423654626492048</v>
      </c>
      <c r="G163" s="38">
        <f t="shared" si="338"/>
        <v>4.1111883491686161</v>
      </c>
      <c r="H163" s="38">
        <f t="shared" si="338"/>
        <v>4.3580970287909366</v>
      </c>
      <c r="I163" s="38">
        <f t="shared" si="338"/>
        <v>5.2101138452656324</v>
      </c>
      <c r="J163" s="38">
        <f t="shared" si="338"/>
        <v>6.7259700301316867</v>
      </c>
      <c r="K163" s="38">
        <f t="shared" si="339"/>
        <v>6.7259700301316867</v>
      </c>
      <c r="L163" s="38">
        <f t="shared" si="340"/>
        <v>6.7259700301316867</v>
      </c>
      <c r="M163" s="38">
        <f t="shared" si="341"/>
        <v>10.108760071561154</v>
      </c>
      <c r="N163" t="str">
        <f t="shared" si="342"/>
        <v>Motorbike</v>
      </c>
      <c r="O163" s="6">
        <f t="shared" ref="O163:R163" si="353">SUMPRODUCT(O$35:O$38,O$41:O$44,O$54:O$57)*O134</f>
        <v>4.2387416591563438</v>
      </c>
      <c r="P163" s="6">
        <f t="shared" si="353"/>
        <v>4.4423654626492048</v>
      </c>
      <c r="Q163" s="6">
        <f t="shared" si="353"/>
        <v>4.1111883491686161</v>
      </c>
      <c r="R163" s="6">
        <f t="shared" si="353"/>
        <v>4.3580970287909366</v>
      </c>
      <c r="S163" s="254">
        <f t="shared" si="344"/>
        <v>5.2101138452656324</v>
      </c>
      <c r="T163" s="254">
        <f t="shared" si="344"/>
        <v>6.7259700301316867</v>
      </c>
      <c r="U163" s="254">
        <f t="shared" ref="U163:V163" si="354">SUMPRODUCT(U$35:U$38,U$41:U$44,U$54:U$57)*U134</f>
        <v>8.8394607393528819</v>
      </c>
      <c r="V163" s="254">
        <f t="shared" si="354"/>
        <v>8.8394607393528819</v>
      </c>
      <c r="W163" s="254">
        <f t="shared" si="344"/>
        <v>10.108760071561154</v>
      </c>
      <c r="Y163" s="6">
        <f t="shared" si="346"/>
        <v>4.2387416591563438</v>
      </c>
      <c r="Z163" s="6">
        <f t="shared" si="346"/>
        <v>4.4423654626492048</v>
      </c>
      <c r="AA163" s="6">
        <f t="shared" si="346"/>
        <v>4.1111883491686161</v>
      </c>
      <c r="AB163" s="6">
        <f t="shared" si="346"/>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38"/>
        <v>18.628433215417598</v>
      </c>
      <c r="F164" s="38">
        <f t="shared" si="338"/>
        <v>19.103965876282803</v>
      </c>
      <c r="G164" s="38">
        <f t="shared" si="338"/>
        <v>19.420963800072055</v>
      </c>
      <c r="H164" s="38">
        <f t="shared" si="338"/>
        <v>19.233060383938469</v>
      </c>
      <c r="I164" s="38">
        <f t="shared" si="338"/>
        <v>19.803796829503952</v>
      </c>
      <c r="J164" s="38">
        <f t="shared" si="338"/>
        <v>19.004941617091376</v>
      </c>
      <c r="K164" s="38">
        <f t="shared" si="339"/>
        <v>19.004941617091376</v>
      </c>
      <c r="L164" s="38">
        <f t="shared" si="340"/>
        <v>19.004941617091376</v>
      </c>
      <c r="M164" s="38">
        <f t="shared" si="341"/>
        <v>16.722151759807353</v>
      </c>
      <c r="N164" t="str">
        <f t="shared" si="342"/>
        <v>Bus</v>
      </c>
      <c r="O164" s="6">
        <f t="shared" ref="O164:R164" si="355">O152*O142</f>
        <v>18.628433215417598</v>
      </c>
      <c r="P164" s="6">
        <f t="shared" si="355"/>
        <v>19.103965876282803</v>
      </c>
      <c r="Q164" s="6">
        <f t="shared" si="355"/>
        <v>19.420963800072055</v>
      </c>
      <c r="R164" s="6">
        <f t="shared" si="355"/>
        <v>19.233060383938469</v>
      </c>
      <c r="S164" s="254">
        <f t="shared" ref="S164:W166" si="356">S152*S142</f>
        <v>19.803796829503952</v>
      </c>
      <c r="T164" s="254">
        <f t="shared" si="356"/>
        <v>19.004941617091376</v>
      </c>
      <c r="U164" s="254">
        <f t="shared" ref="U164:V164" si="357">U152*U142</f>
        <v>17.913016320967916</v>
      </c>
      <c r="V164" s="254">
        <f t="shared" si="357"/>
        <v>17.913016320967916</v>
      </c>
      <c r="W164" s="254">
        <f t="shared" si="356"/>
        <v>16.722151759807353</v>
      </c>
      <c r="Y164" s="6">
        <f t="shared" si="346"/>
        <v>18.628433215417598</v>
      </c>
      <c r="Z164" s="6">
        <f t="shared" si="346"/>
        <v>19.103965876282803</v>
      </c>
      <c r="AA164" s="6">
        <f t="shared" si="346"/>
        <v>19.420963800072055</v>
      </c>
      <c r="AB164" s="6">
        <f t="shared" si="346"/>
        <v>19.233060383938469</v>
      </c>
      <c r="AC164" s="258">
        <f t="array" ref="AC164">S164+INDEX($AK$161:$AW$168,MATCH($C164,$C$161:$C$168,0),MATCH(AC$160&amp;$D$3,$AK$160:$AW$160&amp;$AK$159:$AW$159,0))</f>
        <v>24.296186150659896</v>
      </c>
      <c r="AD164" s="258">
        <f t="array" ref="AD164">T164+INDEX($AK$161:$AW$168,MATCH($C164,$C$161:$C$168,0),MATCH(AD$160&amp;$D$3,$AK$160:$AW$160&amp;$AK$159:$AW$159,0))</f>
        <v>24.804368814874227</v>
      </c>
      <c r="AE164" s="258">
        <f t="array" ref="AE164">V164+INDEX($AK$161:$AW$168,MATCH($C164,$C$161:$C$168,0),MATCH(AE$160&amp;$D$3,$AK$160:$AW$160&amp;$AK$159:$AW$159,0))</f>
        <v>25.534788168876837</v>
      </c>
      <c r="AF164" s="258">
        <f t="array" ref="AF164">V164+INDEX($AK$161:$AW$168,MATCH($C164,$C$161:$C$168,0),MATCH(AF$160&amp;$D$3,$AK$160:$AW$160&amp;$AK$159:$AW$159,0))</f>
        <v>26.629233882485252</v>
      </c>
      <c r="AG164" s="258">
        <f t="array" ref="AG164">W164+INDEX($AK$161:$AW$168,MATCH($C164,$C$161:$C$168,0),MATCH(AG$160&amp;$D$3,$AK$160:$AW$160&amp;$AK$159:$AW$159,0))</f>
        <v>16.722151759807353</v>
      </c>
      <c r="AK164" s="6">
        <f t="shared" ref="AK164:AL168" si="358">SUM(S$161:S$162)*(1-AK$161) *AK175</f>
        <v>4.4923893211559429</v>
      </c>
      <c r="AL164" s="6">
        <f t="shared" si="358"/>
        <v>5.7994271977828511</v>
      </c>
      <c r="AM164" s="6">
        <f t="shared" ref="AM164:AO168" si="359">SUM(V$161:V$162)*(1-AM$161) *AM175</f>
        <v>7.6217718479089225</v>
      </c>
      <c r="AN164" s="6">
        <f t="shared" si="359"/>
        <v>8.7162175615173343</v>
      </c>
      <c r="AO164" s="6">
        <f t="shared" si="359"/>
        <v>0</v>
      </c>
      <c r="AP164" s="6"/>
      <c r="AQ164" s="6">
        <f t="shared" ref="AQ164:AR168" si="360">SUM(S$161:S$162)*(1-AQ$161) *AQ175</f>
        <v>1.4974631070519837</v>
      </c>
      <c r="AR164" s="6">
        <f t="shared" si="360"/>
        <v>3.8662847985219013</v>
      </c>
      <c r="AS164" s="6">
        <f>SUM(W$161:W$162)*(1-AS$161) *AS175</f>
        <v>8.7162175615173343</v>
      </c>
      <c r="AT164" s="6"/>
      <c r="AU164" s="6">
        <f t="shared" ref="AU164:AV168" si="361">SUM(S$161:S$162)*(1-AU$161) *AU175</f>
        <v>4.4923893211559429</v>
      </c>
      <c r="AV164" s="6">
        <f t="shared" si="361"/>
        <v>7.2492839972285665</v>
      </c>
      <c r="AW164" s="6">
        <f>SUM(W$161:W$162)*(1-AW$161) *AW175</f>
        <v>13.074326342276004</v>
      </c>
    </row>
    <row r="165" spans="1:50">
      <c r="A165" t="s">
        <v>16</v>
      </c>
      <c r="B165" t="s">
        <v>118</v>
      </c>
      <c r="C165" t="s">
        <v>52</v>
      </c>
      <c r="D165" t="s">
        <v>75</v>
      </c>
      <c r="E165" s="38">
        <f t="shared" si="338"/>
        <v>98.554481132918795</v>
      </c>
      <c r="F165" s="38">
        <f t="shared" si="338"/>
        <v>101.07030595357726</v>
      </c>
      <c r="G165" s="38">
        <f t="shared" si="338"/>
        <v>102.74739632065149</v>
      </c>
      <c r="H165" s="38">
        <f t="shared" si="338"/>
        <v>101.75328567989068</v>
      </c>
      <c r="I165" s="38">
        <f t="shared" si="338"/>
        <v>104.77278998311887</v>
      </c>
      <c r="J165" s="38">
        <f t="shared" si="338"/>
        <v>100.54641409582801</v>
      </c>
      <c r="K165" s="38">
        <f t="shared" si="339"/>
        <v>100.54641409582801</v>
      </c>
      <c r="L165" s="38">
        <f t="shared" si="340"/>
        <v>100.54641409582801</v>
      </c>
      <c r="M165" s="38">
        <f t="shared" si="341"/>
        <v>88.46922181033213</v>
      </c>
      <c r="N165" t="str">
        <f t="shared" si="342"/>
        <v>Minibus</v>
      </c>
      <c r="O165" s="6">
        <f t="shared" ref="O165:R165" si="362">O153*O143</f>
        <v>98.554481132918795</v>
      </c>
      <c r="P165" s="6">
        <f t="shared" si="362"/>
        <v>101.07030595357726</v>
      </c>
      <c r="Q165" s="6">
        <f t="shared" si="362"/>
        <v>102.74739632065149</v>
      </c>
      <c r="R165" s="6">
        <f t="shared" si="362"/>
        <v>101.75328567989068</v>
      </c>
      <c r="S165" s="254">
        <f t="shared" si="356"/>
        <v>104.77278998311887</v>
      </c>
      <c r="T165" s="254">
        <f t="shared" si="356"/>
        <v>100.54641409582801</v>
      </c>
      <c r="U165" s="254">
        <f t="shared" ref="U165:V165" si="363">U153*U143</f>
        <v>94.769539049445115</v>
      </c>
      <c r="V165" s="254">
        <f t="shared" si="363"/>
        <v>94.769539049445115</v>
      </c>
      <c r="W165" s="254">
        <f t="shared" si="356"/>
        <v>88.46922181033213</v>
      </c>
      <c r="Y165" s="6">
        <f t="shared" si="346"/>
        <v>98.554481132918795</v>
      </c>
      <c r="Z165" s="6">
        <f t="shared" si="346"/>
        <v>101.07030595357726</v>
      </c>
      <c r="AA165" s="6">
        <f t="shared" si="346"/>
        <v>102.74739632065149</v>
      </c>
      <c r="AB165" s="6">
        <f t="shared" si="346"/>
        <v>101.75328567989068</v>
      </c>
      <c r="AC165" s="258">
        <f t="array" ref="AC165">S165+INDEX($AK$161:$AW$168,MATCH($C165,$C$161:$C$168,0),MATCH(AC$160&amp;$D$3,$AK$160:$AW$160&amp;$AK$159:$AW$159,0))</f>
        <v>128.53995781058578</v>
      </c>
      <c r="AD165" s="258">
        <f t="array" ref="AD165">T165+INDEX($AK$161:$AW$168,MATCH($C165,$C$161:$C$168,0),MATCH(AD$160&amp;$D$3,$AK$160:$AW$160&amp;$AK$159:$AW$159,0))</f>
        <v>131.2285187976116</v>
      </c>
      <c r="AE165" s="258" cm="1">
        <f t="array" ref="AE165">V165+INDEX($AK$161:$AW$168,MATCH($C165,$C$161:$C$168,0),MATCH(AE$160&amp;$D$3,$AK$160:$AW$160&amp;$AK$159:$AW$159,0))</f>
        <v>135.09283200155784</v>
      </c>
      <c r="AF165" s="258" cm="1">
        <f t="array" ref="AF165">V165+INDEX($AK$161:$AW$168,MATCH($C165,$C$161:$C$168,0),MATCH(AF$160&amp;$D$3,$AK$160:$AW$160&amp;$AK$159:$AW$159,0))</f>
        <v>140.88304141882398</v>
      </c>
      <c r="AG165" s="258" cm="1">
        <f t="array" ref="AG165">W165+INDEX($AK$161:$AW$168,MATCH($C165,$C$161:$C$168,0),MATCH(AG$160&amp;$D$3,$AK$160:$AW$160&amp;$AK$159:$AW$159,0))</f>
        <v>88.46922181033213</v>
      </c>
      <c r="AK165" s="6">
        <f t="shared" si="358"/>
        <v>23.76716782746691</v>
      </c>
      <c r="AL165" s="6">
        <f t="shared" si="358"/>
        <v>30.68210470178359</v>
      </c>
      <c r="AM165" s="6">
        <f t="shared" si="359"/>
        <v>40.32329295211273</v>
      </c>
      <c r="AN165" s="6">
        <f t="shared" si="359"/>
        <v>46.113502369378857</v>
      </c>
      <c r="AO165" s="6">
        <f t="shared" si="359"/>
        <v>0</v>
      </c>
      <c r="AP165" s="6"/>
      <c r="AQ165" s="6">
        <f t="shared" si="360"/>
        <v>7.9223892758223169</v>
      </c>
      <c r="AR165" s="6">
        <f t="shared" si="360"/>
        <v>20.454736467855728</v>
      </c>
      <c r="AS165" s="6">
        <f>SUM(W$161:W$162)*(1-AS$161) *AS176</f>
        <v>46.113502369378857</v>
      </c>
      <c r="AT165" s="6"/>
      <c r="AU165" s="6">
        <f t="shared" si="361"/>
        <v>23.76716782746691</v>
      </c>
      <c r="AV165" s="6">
        <f t="shared" si="361"/>
        <v>38.352630877229501</v>
      </c>
      <c r="AW165" s="6">
        <f>SUM(W$161:W$162)*(1-AW$161) *AW176</f>
        <v>69.170253554068296</v>
      </c>
    </row>
    <row r="166" spans="1:50">
      <c r="A166" t="s">
        <v>16</v>
      </c>
      <c r="B166" t="s">
        <v>119</v>
      </c>
      <c r="C166" t="s">
        <v>54</v>
      </c>
      <c r="D166" t="s">
        <v>75</v>
      </c>
      <c r="E166" s="38">
        <f t="shared" si="338"/>
        <v>1.8199995725306073</v>
      </c>
      <c r="F166" s="38">
        <f t="shared" si="338"/>
        <v>2.5244712126531619</v>
      </c>
      <c r="G166" s="38">
        <f t="shared" si="338"/>
        <v>2.5547042090015273</v>
      </c>
      <c r="H166" s="38">
        <f t="shared" si="338"/>
        <v>7.1285655645901684</v>
      </c>
      <c r="I166" s="38">
        <f t="shared" si="338"/>
        <v>13.899628781171913</v>
      </c>
      <c r="J166" s="38">
        <f t="shared" si="338"/>
        <v>26.682780291055003</v>
      </c>
      <c r="K166" s="38">
        <f t="shared" si="339"/>
        <v>26.682780291055003</v>
      </c>
      <c r="L166" s="38">
        <f t="shared" si="340"/>
        <v>26.682780291055003</v>
      </c>
      <c r="M166" s="38">
        <f t="shared" si="341"/>
        <v>37.966899702749679</v>
      </c>
      <c r="N166" t="str">
        <f t="shared" si="342"/>
        <v>BRT</v>
      </c>
      <c r="O166" s="6">
        <f t="shared" ref="O166:R166" si="364">O154*O144</f>
        <v>1.8199995725306073</v>
      </c>
      <c r="P166" s="6">
        <f t="shared" si="364"/>
        <v>2.5244712126531619</v>
      </c>
      <c r="Q166" s="6">
        <f t="shared" si="364"/>
        <v>2.5547042090015273</v>
      </c>
      <c r="R166" s="6">
        <f t="shared" si="364"/>
        <v>7.1285655645901684</v>
      </c>
      <c r="S166" s="254">
        <f t="shared" si="356"/>
        <v>13.899628781171913</v>
      </c>
      <c r="T166" s="254">
        <f t="shared" si="356"/>
        <v>26.682780291055003</v>
      </c>
      <c r="U166" s="254">
        <f t="shared" ref="U166:V166" si="365">U154*U144</f>
        <v>39.014145384666556</v>
      </c>
      <c r="V166" s="254">
        <f t="shared" si="365"/>
        <v>39.014145384666556</v>
      </c>
      <c r="W166" s="254">
        <f t="shared" si="356"/>
        <v>37.966899702749679</v>
      </c>
      <c r="Y166" s="6">
        <f t="shared" si="346"/>
        <v>1.8199995725306073</v>
      </c>
      <c r="Z166" s="6">
        <f t="shared" si="346"/>
        <v>2.5244712126531619</v>
      </c>
      <c r="AA166" s="6">
        <f t="shared" si="346"/>
        <v>2.5547042090015273</v>
      </c>
      <c r="AB166" s="6">
        <f t="shared" si="346"/>
        <v>7.1285655645901684</v>
      </c>
      <c r="AC166" s="258">
        <f t="array" ref="AC166">S166+INDEX($AK$161:$AW$168,MATCH($C166,$C$161:$C$168,0),MATCH(AC$160&amp;$D$3,$AK$160:$AW$160&amp;$AK$159:$AW$159,0))</f>
        <v>17.052687987048071</v>
      </c>
      <c r="AD166" s="258">
        <f t="array" ref="AD166">T166+INDEX($AK$161:$AW$168,MATCH($C166,$C$161:$C$168,0),MATCH(AD$160&amp;$D$3,$AK$160:$AW$160&amp;$AK$159:$AW$159,0))</f>
        <v>30.753206072868721</v>
      </c>
      <c r="AE166" s="258">
        <f t="array" ref="AE166">V166+INDEX($AK$161:$AW$168,MATCH($C166,$C$161:$C$168,0),MATCH(AE$160&amp;$D$3,$AK$160:$AW$160&amp;$AK$159:$AW$159,0))</f>
        <v>44.363614491665786</v>
      </c>
      <c r="AF166" s="258">
        <f t="array" ref="AF166">V166+INDEX($AK$161:$AW$168,MATCH($C166,$C$161:$C$168,0),MATCH(AF$160&amp;$D$3,$AK$160:$AW$160&amp;$AK$159:$AW$159,0))</f>
        <v>45.131769672779242</v>
      </c>
      <c r="AG166" s="258">
        <f t="array" ref="AG166">W166+INDEX($AK$161:$AW$168,MATCH($C166,$C$161:$C$168,0),MATCH(AG$160&amp;$D$3,$AK$160:$AW$160&amp;$AK$159:$AW$159,0))</f>
        <v>37.966899702749679</v>
      </c>
      <c r="AK166" s="6">
        <f t="shared" si="358"/>
        <v>3.1530592058761577</v>
      </c>
      <c r="AL166" s="6">
        <f t="shared" si="358"/>
        <v>4.0704257818137197</v>
      </c>
      <c r="AM166" s="6">
        <f t="shared" si="359"/>
        <v>5.34946910699923</v>
      </c>
      <c r="AN166" s="6">
        <f t="shared" si="359"/>
        <v>6.1176242881126868</v>
      </c>
      <c r="AO166" s="6">
        <f t="shared" si="359"/>
        <v>0</v>
      </c>
      <c r="AP166" s="6"/>
      <c r="AQ166" s="6">
        <f t="shared" si="360"/>
        <v>1.0510197352920543</v>
      </c>
      <c r="AR166" s="6">
        <f t="shared" si="360"/>
        <v>2.7136171878758137</v>
      </c>
      <c r="AS166" s="6">
        <f>SUM(W$161:W$162)*(1-AS$161) *AS177</f>
        <v>6.1176242881126868</v>
      </c>
      <c r="AT166" s="6"/>
      <c r="AU166" s="6">
        <f t="shared" si="361"/>
        <v>3.1530592058761577</v>
      </c>
      <c r="AV166" s="6">
        <f t="shared" si="361"/>
        <v>5.0880322272671519</v>
      </c>
      <c r="AW166" s="6">
        <f>SUM(W$161:W$162)*(1-AW$161) *AW177</f>
        <v>9.1764364321690319</v>
      </c>
    </row>
    <row r="167" spans="1:50">
      <c r="A167" t="s">
        <v>16</v>
      </c>
      <c r="B167" t="s">
        <v>120</v>
      </c>
      <c r="C167" t="s">
        <v>74</v>
      </c>
      <c r="D167" t="str">
        <f>D166</f>
        <v>billion</v>
      </c>
      <c r="E167" s="38">
        <f t="shared" si="338"/>
        <v>8.6848776477284702</v>
      </c>
      <c r="F167" s="38">
        <f t="shared" si="338"/>
        <v>8.9065786855642735</v>
      </c>
      <c r="G167" s="38">
        <f t="shared" si="338"/>
        <v>9.0543682581416949</v>
      </c>
      <c r="H167" s="38">
        <f t="shared" si="338"/>
        <v>8.9667646384577928</v>
      </c>
      <c r="I167" s="38">
        <f t="shared" si="338"/>
        <v>9.2328512245660228</v>
      </c>
      <c r="J167" s="38">
        <f t="shared" si="338"/>
        <v>8.8604119701304302</v>
      </c>
      <c r="K167" s="38">
        <f t="shared" si="339"/>
        <v>8.8604119701304302</v>
      </c>
      <c r="L167" s="38">
        <f t="shared" si="340"/>
        <v>8.8604119701304302</v>
      </c>
      <c r="M167" s="38">
        <f t="shared" si="341"/>
        <v>7.7961383204507184</v>
      </c>
      <c r="N167" t="str">
        <f t="shared" si="342"/>
        <v>Metro Rail</v>
      </c>
      <c r="O167" s="6">
        <f t="shared" ref="O167:R167" si="366">O155</f>
        <v>8.6848776477284702</v>
      </c>
      <c r="P167" s="6">
        <f t="shared" si="366"/>
        <v>8.9065786855642735</v>
      </c>
      <c r="Q167" s="6">
        <f t="shared" si="366"/>
        <v>9.0543682581416949</v>
      </c>
      <c r="R167" s="6">
        <f t="shared" si="366"/>
        <v>8.9667646384577928</v>
      </c>
      <c r="S167" s="254">
        <f t="shared" ref="S167:W168" si="367">S155</f>
        <v>9.2328512245660228</v>
      </c>
      <c r="T167" s="254">
        <f t="shared" si="367"/>
        <v>8.8604119701304302</v>
      </c>
      <c r="U167" s="254">
        <f t="shared" ref="U167:V167" si="368">U155</f>
        <v>8.351338690180981</v>
      </c>
      <c r="V167" s="254">
        <f t="shared" si="368"/>
        <v>8.351338690180981</v>
      </c>
      <c r="W167" s="254">
        <f t="shared" si="367"/>
        <v>7.7961383204507184</v>
      </c>
      <c r="Y167" s="6">
        <f t="shared" si="346"/>
        <v>8.6848776477284702</v>
      </c>
      <c r="Z167" s="6">
        <f t="shared" si="346"/>
        <v>8.9065786855642735</v>
      </c>
      <c r="AA167" s="6">
        <f t="shared" si="346"/>
        <v>9.0543682581416949</v>
      </c>
      <c r="AB167" s="6">
        <f t="shared" si="346"/>
        <v>8.9667646384577928</v>
      </c>
      <c r="AC167" s="258">
        <f t="array" ref="AC167">S167+INDEX($AK$161:$AW$168,MATCH($C167,$C$161:$C$168,0),MATCH(AC$160&amp;$D$3,$AK$160:$AW$160&amp;$AK$159:$AW$159,0))</f>
        <v>11.327275975645481</v>
      </c>
      <c r="AD167" s="258">
        <f t="array" ref="AD167">T167+INDEX($AK$161:$AW$168,MATCH($C167,$C$161:$C$168,0),MATCH(AD$160&amp;$D$3,$AK$160:$AW$160&amp;$AK$159:$AW$159,0))</f>
        <v>11.564198974502162</v>
      </c>
      <c r="AE167" s="258">
        <f t="array" ref="AE167">V167+INDEX($AK$161:$AW$168,MATCH($C167,$C$161:$C$168,0),MATCH(AE$160&amp;$D$3,$AK$160:$AW$160&amp;$AK$159:$AW$159,0))</f>
        <v>11.904732321976352</v>
      </c>
      <c r="AF167" s="258">
        <f t="array" ref="AF167">V167+INDEX($AK$161:$AW$168,MATCH($C167,$C$161:$C$168,0),MATCH(AF$160&amp;$D$3,$AK$160:$AW$160&amp;$AK$159:$AW$159,0))</f>
        <v>12.414980661428924</v>
      </c>
      <c r="AG167" s="258">
        <f t="array" ref="AG167">W167+INDEX($AK$161:$AW$168,MATCH($C167,$C$161:$C$168,0),MATCH(AG$160&amp;$D$3,$AK$160:$AW$160&amp;$AK$159:$AW$159,0))</f>
        <v>7.7961383204507184</v>
      </c>
      <c r="AK167" s="6">
        <f t="shared" si="358"/>
        <v>2.0944247510794578</v>
      </c>
      <c r="AL167" s="6">
        <f t="shared" si="358"/>
        <v>2.703787004371732</v>
      </c>
      <c r="AM167" s="6">
        <f t="shared" si="359"/>
        <v>3.5533936317953718</v>
      </c>
      <c r="AN167" s="6">
        <f t="shared" si="359"/>
        <v>4.0636419712479421</v>
      </c>
      <c r="AO167" s="6">
        <f t="shared" si="359"/>
        <v>0</v>
      </c>
      <c r="AP167" s="6"/>
      <c r="AQ167" s="6">
        <f t="shared" si="360"/>
        <v>0.69814158369315382</v>
      </c>
      <c r="AR167" s="6">
        <f t="shared" si="360"/>
        <v>1.8025246695811548</v>
      </c>
      <c r="AS167" s="6">
        <f>SUM(W$161:W$162)*(1-AS$161) *AS178</f>
        <v>4.0636419712479421</v>
      </c>
      <c r="AT167" s="6"/>
      <c r="AU167" s="6">
        <f t="shared" si="361"/>
        <v>2.0944247510794578</v>
      </c>
      <c r="AV167" s="6">
        <f t="shared" si="361"/>
        <v>3.3797337554646658</v>
      </c>
      <c r="AW167" s="6">
        <f>SUM(W$161:W$162)*(1-AW$161) *AW178</f>
        <v>6.0954629568719136</v>
      </c>
    </row>
    <row r="168" spans="1:50">
      <c r="A168" t="s">
        <v>16</v>
      </c>
      <c r="B168" t="s">
        <v>121</v>
      </c>
      <c r="C168" t="s">
        <v>71</v>
      </c>
      <c r="D168" t="s">
        <v>75</v>
      </c>
      <c r="E168" s="38">
        <f t="shared" si="338"/>
        <v>0.97578268601336504</v>
      </c>
      <c r="F168" s="38">
        <f t="shared" si="338"/>
        <v>0.6995709084876961</v>
      </c>
      <c r="G168" s="38">
        <f t="shared" si="338"/>
        <v>0.64248252977129328</v>
      </c>
      <c r="H168" s="38">
        <f t="shared" si="338"/>
        <v>0.68522387738371804</v>
      </c>
      <c r="I168" s="38">
        <f t="shared" si="338"/>
        <v>0.81566069118119378</v>
      </c>
      <c r="J168" s="38">
        <f t="shared" si="338"/>
        <v>1.0013836629689683</v>
      </c>
      <c r="K168" s="38">
        <f t="shared" si="339"/>
        <v>1.0013836629689683</v>
      </c>
      <c r="L168" s="38">
        <f t="shared" si="340"/>
        <v>1.0013836629689683</v>
      </c>
      <c r="M168" s="38">
        <f t="shared" si="341"/>
        <v>1.447944780185249</v>
      </c>
      <c r="N168" t="str">
        <f t="shared" si="342"/>
        <v>Gautrain</v>
      </c>
      <c r="O168" s="6">
        <f t="shared" ref="O168:R168" si="369">O156</f>
        <v>0.97578268601336504</v>
      </c>
      <c r="P168" s="6">
        <f t="shared" si="369"/>
        <v>0.6995709084876961</v>
      </c>
      <c r="Q168" s="6">
        <f t="shared" si="369"/>
        <v>0.64248252977129328</v>
      </c>
      <c r="R168" s="6">
        <f t="shared" si="369"/>
        <v>0.68522387738371804</v>
      </c>
      <c r="S168" s="254">
        <f t="shared" si="367"/>
        <v>0.81566069118119378</v>
      </c>
      <c r="T168" s="254">
        <f t="shared" si="367"/>
        <v>1.0013836629689683</v>
      </c>
      <c r="U168" s="254">
        <f t="shared" ref="U168:V168" si="370">U156</f>
        <v>1.3180866292979314</v>
      </c>
      <c r="V168" s="254">
        <f t="shared" si="370"/>
        <v>1.3180866292979314</v>
      </c>
      <c r="W168" s="254">
        <f t="shared" si="367"/>
        <v>1.447944780185249</v>
      </c>
      <c r="Y168" s="6">
        <f t="shared" si="346"/>
        <v>0.97578268601336504</v>
      </c>
      <c r="Z168" s="6">
        <f t="shared" si="346"/>
        <v>0.6995709084876961</v>
      </c>
      <c r="AA168" s="6">
        <f t="shared" si="346"/>
        <v>0.64248252977129328</v>
      </c>
      <c r="AB168" s="6">
        <f t="shared" si="346"/>
        <v>0.68522387738371804</v>
      </c>
      <c r="AC168" s="258">
        <f t="array" ref="AC168">S168+INDEX($AK$161:$AW$168,MATCH($C168,$C$161:$C$168,0),MATCH(AC$160&amp;$D$3,$AK$160:$AW$160&amp;$AK$159:$AW$159,0))</f>
        <v>1.0006891183204785</v>
      </c>
      <c r="AD168" s="258">
        <f t="array" ref="AD168">T168+INDEX($AK$161:$AW$168,MATCH($C168,$C$161:$C$168,0),MATCH(AD$160&amp;$D$3,$AK$160:$AW$160&amp;$AK$159:$AW$159,0))</f>
        <v>1.2402451720686383</v>
      </c>
      <c r="AE168" s="258">
        <f t="array" ref="AE168">V168+INDEX($AK$161:$AW$168,MATCH($C168,$C$161:$C$168,0),MATCH(AE$160&amp;$D$3,$AK$160:$AW$160&amp;$AK$159:$AW$159,0))</f>
        <v>1.63200520496363</v>
      </c>
      <c r="AF168" s="258">
        <f t="array" ref="AF168">V168+INDEX($AK$161:$AW$168,MATCH($C168,$C$161:$C$168,0),MATCH(AF$160&amp;$D$3,$AK$160:$AW$160&amp;$AK$159:$AW$159,0))</f>
        <v>1.6770822351365602</v>
      </c>
      <c r="AG168" s="258">
        <f t="array" ref="AG168">W168+INDEX($AK$161:$AW$168,MATCH($C168,$C$161:$C$168,0),MATCH(AG$160&amp;$D$3,$AK$160:$AW$160&amp;$AK$159:$AW$159,0))</f>
        <v>1.447944780185249</v>
      </c>
      <c r="AK168" s="6">
        <f t="shared" si="358"/>
        <v>0.18502842713928475</v>
      </c>
      <c r="AL168" s="6">
        <f t="shared" si="358"/>
        <v>0.23886150909966999</v>
      </c>
      <c r="AM168" s="6">
        <f t="shared" si="359"/>
        <v>0.31391857566569847</v>
      </c>
      <c r="AN168" s="6">
        <f t="shared" si="359"/>
        <v>0.35899560583862877</v>
      </c>
      <c r="AO168" s="6">
        <f t="shared" si="359"/>
        <v>0</v>
      </c>
      <c r="AP168" s="6"/>
      <c r="AQ168" s="6">
        <f t="shared" si="360"/>
        <v>6.1676142379761691E-2</v>
      </c>
      <c r="AR168" s="6">
        <f t="shared" si="360"/>
        <v>0.15924100606644667</v>
      </c>
      <c r="AS168" s="6">
        <f>SUM(W$161:W$162)*(1-AS$161) *AS179</f>
        <v>0.35899560583862877</v>
      </c>
      <c r="AT168" s="6"/>
      <c r="AU168" s="6">
        <f t="shared" si="361"/>
        <v>0.18502842713928475</v>
      </c>
      <c r="AV168" s="6">
        <f t="shared" si="361"/>
        <v>0.29857688637458757</v>
      </c>
      <c r="AW168" s="6">
        <f>SUM(W$161:W$162)*(1-AW$161) *AW179</f>
        <v>0.53849340875794327</v>
      </c>
    </row>
    <row r="169" spans="1:50">
      <c r="A169" t="s">
        <v>16</v>
      </c>
      <c r="C169" s="2" t="s">
        <v>5</v>
      </c>
      <c r="E169" s="6">
        <f t="shared" ref="E169:M169" si="371">SUM(E161:E168)</f>
        <v>269.95496289315361</v>
      </c>
      <c r="F169" s="6">
        <f t="shared" si="371"/>
        <v>280.38374139153876</v>
      </c>
      <c r="G169" s="6">
        <f t="shared" si="371"/>
        <v>271.45952675659197</v>
      </c>
      <c r="H169" s="6">
        <f t="shared" si="371"/>
        <v>283.03680110395874</v>
      </c>
      <c r="I169" s="6">
        <f t="shared" si="371"/>
        <v>322.19518901839643</v>
      </c>
      <c r="J169" s="6">
        <f t="shared" si="371"/>
        <v>380.29493264146339</v>
      </c>
      <c r="K169" s="6">
        <f t="shared" ref="K169:L169" si="372">SUM(K161:K168)</f>
        <v>380.29493264146339</v>
      </c>
      <c r="L169" s="6">
        <f t="shared" si="372"/>
        <v>380.29493264146339</v>
      </c>
      <c r="M169" s="6">
        <f t="shared" si="371"/>
        <v>489.36102542556358</v>
      </c>
      <c r="N169" s="30"/>
      <c r="O169" s="6">
        <f t="shared" ref="O169:R169" si="373">SUM(O161:O168)</f>
        <v>269.95496289315361</v>
      </c>
      <c r="P169" s="6">
        <f t="shared" si="373"/>
        <v>280.38374139153876</v>
      </c>
      <c r="Q169" s="6">
        <f t="shared" si="373"/>
        <v>271.45952675659197</v>
      </c>
      <c r="R169" s="6">
        <f t="shared" si="373"/>
        <v>283.03680110395874</v>
      </c>
      <c r="S169" s="6">
        <f>SUM(S161:S168)</f>
        <v>322.19518901839643</v>
      </c>
      <c r="T169" s="6">
        <f>SUM(T161:T168)</f>
        <v>380.29493264146339</v>
      </c>
      <c r="U169" s="6">
        <f>SUM(U161:U168)</f>
        <v>456.01481738632123</v>
      </c>
      <c r="V169" s="6">
        <f>SUM(V161:V168)</f>
        <v>456.01481738632123</v>
      </c>
      <c r="W169" s="6">
        <f>SUM(W161:W168)</f>
        <v>489.36102542556358</v>
      </c>
      <c r="Y169" s="6">
        <f t="shared" ref="Y169:AB169" si="374">SUM(Y161:Y168)</f>
        <v>269.95496289315361</v>
      </c>
      <c r="Z169" s="6">
        <f t="shared" si="374"/>
        <v>280.38374139153876</v>
      </c>
      <c r="AA169" s="6">
        <f t="shared" si="374"/>
        <v>271.45952675659197</v>
      </c>
      <c r="AB169" s="6">
        <f t="shared" si="374"/>
        <v>283.03680110395874</v>
      </c>
      <c r="AC169" s="6">
        <f>SUM(AC161:AC168)</f>
        <v>322.19518901839632</v>
      </c>
      <c r="AD169" s="6">
        <f>SUM(AD161:AD168)</f>
        <v>380.29493264146328</v>
      </c>
      <c r="AE169" s="6">
        <f>SUM(AE161:AE168)</f>
        <v>456.01481738632111</v>
      </c>
      <c r="AF169" s="6">
        <f>SUM(AF161:AF168)</f>
        <v>464.22295306793461</v>
      </c>
      <c r="AG169" s="6">
        <f>SUM(AG161:AG168)</f>
        <v>423.99104362946815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5">F4</f>
        <v>2019</v>
      </c>
      <c r="G171" s="13">
        <f t="shared" si="375"/>
        <v>2020</v>
      </c>
      <c r="H171" s="13">
        <f t="shared" si="375"/>
        <v>2021</v>
      </c>
      <c r="I171" s="13">
        <v>2030</v>
      </c>
      <c r="J171" s="13">
        <v>2040</v>
      </c>
      <c r="K171" s="13">
        <v>2050</v>
      </c>
      <c r="L171" s="13">
        <v>2050</v>
      </c>
      <c r="M171" s="13">
        <v>2050</v>
      </c>
      <c r="N171" s="13"/>
      <c r="O171" s="247">
        <f t="shared" ref="O171:W171" si="376">O160</f>
        <v>2017</v>
      </c>
      <c r="P171" s="247">
        <f t="shared" si="376"/>
        <v>2019</v>
      </c>
      <c r="Q171" s="247">
        <f t="shared" si="376"/>
        <v>2020</v>
      </c>
      <c r="R171" s="247">
        <f t="shared" si="376"/>
        <v>2021</v>
      </c>
      <c r="S171" s="247">
        <f t="shared" si="376"/>
        <v>2030</v>
      </c>
      <c r="T171" s="247">
        <f t="shared" si="376"/>
        <v>2040</v>
      </c>
      <c r="U171" s="247">
        <f t="shared" ref="U171:V171" si="377">U160</f>
        <v>2050</v>
      </c>
      <c r="V171" s="247">
        <f t="shared" si="377"/>
        <v>2060</v>
      </c>
      <c r="W171" s="247">
        <f t="shared" si="376"/>
        <v>2070</v>
      </c>
      <c r="Y171" s="247">
        <f t="shared" ref="Y171:AG171" si="378">Y160</f>
        <v>2017</v>
      </c>
      <c r="Z171" s="247">
        <f t="shared" si="378"/>
        <v>2019</v>
      </c>
      <c r="AA171" s="247">
        <f t="shared" si="378"/>
        <v>2020</v>
      </c>
      <c r="AB171" s="247">
        <f t="shared" si="378"/>
        <v>2021</v>
      </c>
      <c r="AC171" s="247">
        <f t="shared" si="378"/>
        <v>2030</v>
      </c>
      <c r="AD171" s="247">
        <f t="shared" si="378"/>
        <v>2040</v>
      </c>
      <c r="AE171" s="247">
        <f t="shared" ref="AE171:AF171" si="379">AE160</f>
        <v>2050</v>
      </c>
      <c r="AF171" s="247">
        <f t="shared" si="379"/>
        <v>2060</v>
      </c>
      <c r="AG171" s="247">
        <f t="shared" si="378"/>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0">B161</f>
        <v>TPPRCAR</v>
      </c>
      <c r="C172" t="str">
        <f t="shared" si="380"/>
        <v>Car</v>
      </c>
      <c r="E172" s="205">
        <f t="shared" ref="E172:E179" si="381">E161/E$169</f>
        <v>0.41871099423192887</v>
      </c>
      <c r="F172" s="205">
        <f>F161/F$169</f>
        <v>0.42250338202938931</v>
      </c>
      <c r="G172" s="205">
        <f t="shared" ref="G172:H172" si="382">G161/G$169</f>
        <v>0.40386016516364853</v>
      </c>
      <c r="H172" s="205">
        <f t="shared" si="382"/>
        <v>0.41060356926897462</v>
      </c>
      <c r="I172" s="205">
        <f t="shared" ref="I172:M179" si="383">I161/I$169</f>
        <v>0.43121801300127627</v>
      </c>
      <c r="J172" s="205">
        <f t="shared" si="383"/>
        <v>0.47163184520422974</v>
      </c>
      <c r="K172" s="205">
        <f t="shared" ref="K172:L172" si="384">K161/K$169</f>
        <v>0.47163184520422974</v>
      </c>
      <c r="L172" s="205">
        <f t="shared" si="384"/>
        <v>0.47163184520422974</v>
      </c>
      <c r="M172" s="205">
        <f t="shared" si="383"/>
        <v>0.5508549337520432</v>
      </c>
      <c r="N172" s="31" t="str">
        <f>C172</f>
        <v>Car</v>
      </c>
      <c r="O172" s="205">
        <f t="shared" ref="O172:R172" si="385">O161/O$169</f>
        <v>0.41871099423192887</v>
      </c>
      <c r="P172" s="205">
        <f t="shared" si="385"/>
        <v>0.42250338202938931</v>
      </c>
      <c r="Q172" s="205">
        <f t="shared" si="385"/>
        <v>0.40386016516364853</v>
      </c>
      <c r="R172" s="205">
        <f t="shared" si="385"/>
        <v>0.41060356926897462</v>
      </c>
      <c r="S172" s="255">
        <f t="shared" ref="S172:W179" si="386">S161/S$169</f>
        <v>0.43121801300127627</v>
      </c>
      <c r="T172" s="255">
        <f t="shared" si="386"/>
        <v>0.47163184520422974</v>
      </c>
      <c r="U172" s="255">
        <f t="shared" ref="U172:V172" si="387">U161/U$169</f>
        <v>0.51691073198114212</v>
      </c>
      <c r="V172" s="255">
        <f t="shared" si="387"/>
        <v>0.51691073198114212</v>
      </c>
      <c r="W172" s="255">
        <f t="shared" si="386"/>
        <v>0.5508549337520432</v>
      </c>
      <c r="Y172" s="205">
        <f t="shared" ref="Y172:AB179" si="388">O172</f>
        <v>0.41871099423192887</v>
      </c>
      <c r="Z172" s="205">
        <f t="shared" si="388"/>
        <v>0.42250338202938931</v>
      </c>
      <c r="AA172" s="205">
        <f t="shared" si="388"/>
        <v>0.40386016516364853</v>
      </c>
      <c r="AB172" s="205">
        <f t="shared" si="388"/>
        <v>0.41060356926897462</v>
      </c>
      <c r="AC172" s="205">
        <f t="shared" ref="AC172:AG179" si="389">AC161/AC$169</f>
        <v>0.34497441040102117</v>
      </c>
      <c r="AD172" s="205">
        <f t="shared" si="389"/>
        <v>0.37730547616338389</v>
      </c>
      <c r="AE172" s="205">
        <f t="shared" ref="AE172:AF172" si="390">AE161/AE$169</f>
        <v>0.41352858558491379</v>
      </c>
      <c r="AF172" s="205">
        <f t="shared" si="390"/>
        <v>0.4062167999089264</v>
      </c>
      <c r="AG172" s="205">
        <f t="shared" si="389"/>
        <v>0.50862760294947962</v>
      </c>
      <c r="AK172" s="165"/>
      <c r="AL172" s="165"/>
      <c r="AM172" s="165"/>
      <c r="AN172" s="165"/>
      <c r="AO172" s="165"/>
      <c r="AQ172" s="165"/>
      <c r="AR172" s="165"/>
      <c r="AS172" s="165"/>
      <c r="AU172" s="200"/>
      <c r="AV172" s="200"/>
      <c r="AW172" s="200"/>
    </row>
    <row r="173" spans="1:50">
      <c r="A173" t="s">
        <v>16</v>
      </c>
      <c r="B173" t="str">
        <f t="shared" si="380"/>
        <v>TPPRSUV</v>
      </c>
      <c r="C173" t="str">
        <f t="shared" si="380"/>
        <v>SUV</v>
      </c>
      <c r="E173" s="205">
        <f t="shared" si="381"/>
        <v>8.8976086274284896E-2</v>
      </c>
      <c r="F173" s="205">
        <f t="shared" ref="F173:H173" si="391">F162/F$169</f>
        <v>8.9781968681245244E-2</v>
      </c>
      <c r="G173" s="205">
        <f t="shared" si="391"/>
        <v>8.5820285097275323E-2</v>
      </c>
      <c r="H173" s="205">
        <f t="shared" si="391"/>
        <v>8.7253258469657119E-2</v>
      </c>
      <c r="I173" s="205">
        <f t="shared" si="383"/>
        <v>9.1633827762771222E-2</v>
      </c>
      <c r="J173" s="205">
        <f t="shared" si="383"/>
        <v>0.10022176710589885</v>
      </c>
      <c r="K173" s="205">
        <f t="shared" ref="K173:L173" si="392">K162/K$169</f>
        <v>0.10022176710589885</v>
      </c>
      <c r="L173" s="205">
        <f t="shared" si="392"/>
        <v>0.10022176710589885</v>
      </c>
      <c r="M173" s="205">
        <f t="shared" si="383"/>
        <v>0.11705667342230922</v>
      </c>
      <c r="N173" s="31"/>
      <c r="O173" s="205">
        <f t="shared" ref="O173:R173" si="393">O162/O$169</f>
        <v>8.8976086274284896E-2</v>
      </c>
      <c r="P173" s="205">
        <f t="shared" si="393"/>
        <v>8.9781968681245244E-2</v>
      </c>
      <c r="Q173" s="205">
        <f t="shared" si="393"/>
        <v>8.5820285097275323E-2</v>
      </c>
      <c r="R173" s="205">
        <f t="shared" si="393"/>
        <v>8.7253258469657119E-2</v>
      </c>
      <c r="S173" s="255">
        <f t="shared" si="386"/>
        <v>9.1633827762771222E-2</v>
      </c>
      <c r="T173" s="255">
        <f t="shared" si="386"/>
        <v>0.10022176710589885</v>
      </c>
      <c r="U173" s="255">
        <f t="shared" ref="U173:V173" si="394">U162/U$169</f>
        <v>0.1098435305459927</v>
      </c>
      <c r="V173" s="255">
        <f t="shared" si="394"/>
        <v>0.1098435305459927</v>
      </c>
      <c r="W173" s="255">
        <f t="shared" si="386"/>
        <v>0.11705667342230922</v>
      </c>
      <c r="Y173" s="205">
        <f t="shared" si="388"/>
        <v>8.8976086274284896E-2</v>
      </c>
      <c r="Z173" s="205">
        <f t="shared" si="388"/>
        <v>8.9781968681245244E-2</v>
      </c>
      <c r="AA173" s="205">
        <f t="shared" si="388"/>
        <v>8.5820285097275323E-2</v>
      </c>
      <c r="AB173" s="205">
        <f t="shared" si="388"/>
        <v>8.7253258469657119E-2</v>
      </c>
      <c r="AC173" s="255">
        <f t="shared" si="389"/>
        <v>7.3307062210217003E-2</v>
      </c>
      <c r="AD173" s="255">
        <f t="shared" si="389"/>
        <v>8.0177413684719104E-2</v>
      </c>
      <c r="AE173" s="255">
        <f t="shared" ref="AE173:AF173" si="395">AE162/AE$169</f>
        <v>8.7874824436794202E-2</v>
      </c>
      <c r="AF173" s="255">
        <f t="shared" si="395"/>
        <v>8.6321069980646883E-2</v>
      </c>
      <c r="AG173" s="255">
        <f t="shared" si="389"/>
        <v>0.10808336562676445</v>
      </c>
      <c r="AK173" s="165"/>
      <c r="AL173" s="165"/>
      <c r="AM173" s="165"/>
      <c r="AN173" s="165"/>
      <c r="AO173" s="165"/>
      <c r="AQ173" s="165"/>
      <c r="AR173" s="165"/>
      <c r="AS173" s="165"/>
      <c r="AU173" s="200"/>
      <c r="AV173" s="200"/>
      <c r="AW173" s="200"/>
    </row>
    <row r="174" spans="1:50">
      <c r="A174" t="s">
        <v>16</v>
      </c>
      <c r="B174" t="str">
        <f t="shared" si="380"/>
        <v>TPPRMOT</v>
      </c>
      <c r="C174" t="str">
        <f t="shared" si="380"/>
        <v>Motorbike</v>
      </c>
      <c r="E174" s="205">
        <f t="shared" si="381"/>
        <v>1.5701662283697335E-2</v>
      </c>
      <c r="F174" s="205">
        <f t="shared" ref="F174:H174" si="396">F163/F$169</f>
        <v>1.58438768261021E-2</v>
      </c>
      <c r="G174" s="205">
        <f t="shared" si="396"/>
        <v>1.5144756193636819E-2</v>
      </c>
      <c r="H174" s="205">
        <f t="shared" si="396"/>
        <v>1.5397633847586549E-2</v>
      </c>
      <c r="I174" s="205">
        <f t="shared" si="383"/>
        <v>1.6170675487547859E-2</v>
      </c>
      <c r="J174" s="205">
        <f t="shared" si="383"/>
        <v>1.7686194195158617E-2</v>
      </c>
      <c r="K174" s="205">
        <f t="shared" ref="K174:L174" si="397">K163/K$169</f>
        <v>1.7686194195158617E-2</v>
      </c>
      <c r="L174" s="205">
        <f t="shared" si="397"/>
        <v>1.7686194195158617E-2</v>
      </c>
      <c r="M174" s="205">
        <f t="shared" si="383"/>
        <v>2.0657060015701622E-2</v>
      </c>
      <c r="N174" s="31"/>
      <c r="O174" s="205">
        <f t="shared" ref="O174:R174" si="398">O163/O$169</f>
        <v>1.5701662283697335E-2</v>
      </c>
      <c r="P174" s="205">
        <f t="shared" si="398"/>
        <v>1.58438768261021E-2</v>
      </c>
      <c r="Q174" s="205">
        <f t="shared" si="398"/>
        <v>1.5144756193636819E-2</v>
      </c>
      <c r="R174" s="205">
        <f t="shared" si="398"/>
        <v>1.5397633847586549E-2</v>
      </c>
      <c r="S174" s="255">
        <f t="shared" si="386"/>
        <v>1.6170675487547859E-2</v>
      </c>
      <c r="T174" s="255">
        <f t="shared" si="386"/>
        <v>1.7686194195158617E-2</v>
      </c>
      <c r="U174" s="255">
        <f t="shared" ref="U174:V174" si="399">U163/U$169</f>
        <v>1.938415244929283E-2</v>
      </c>
      <c r="V174" s="255">
        <f t="shared" si="399"/>
        <v>1.938415244929283E-2</v>
      </c>
      <c r="W174" s="255">
        <f t="shared" si="386"/>
        <v>2.0657060015701622E-2</v>
      </c>
      <c r="Y174" s="205">
        <f t="shared" si="388"/>
        <v>1.5701662283697335E-2</v>
      </c>
      <c r="Z174" s="205">
        <f t="shared" si="388"/>
        <v>1.58438768261021E-2</v>
      </c>
      <c r="AA174" s="205">
        <f t="shared" si="388"/>
        <v>1.5144756193636819E-2</v>
      </c>
      <c r="AB174" s="205">
        <f t="shared" si="388"/>
        <v>1.5397633847586549E-2</v>
      </c>
      <c r="AC174" s="255">
        <f t="shared" si="389"/>
        <v>1.6170675487547866E-2</v>
      </c>
      <c r="AD174" s="255">
        <f t="shared" si="389"/>
        <v>1.7686194195158621E-2</v>
      </c>
      <c r="AE174" s="255">
        <f t="shared" ref="AE174:AF174" si="400">AE163/AE$169</f>
        <v>1.9384152449292837E-2</v>
      </c>
      <c r="AF174" s="255">
        <f t="shared" si="400"/>
        <v>1.9041412495730926E-2</v>
      </c>
      <c r="AG174" s="255">
        <f t="shared" si="389"/>
        <v>2.3841918888256857E-2</v>
      </c>
      <c r="AK174" s="165"/>
      <c r="AL174" s="165"/>
      <c r="AM174" s="165"/>
      <c r="AN174" s="165"/>
      <c r="AO174" s="165"/>
      <c r="AQ174" s="165"/>
      <c r="AR174" s="165"/>
      <c r="AS174" s="165"/>
    </row>
    <row r="175" spans="1:50">
      <c r="A175" t="s">
        <v>16</v>
      </c>
      <c r="B175" t="str">
        <f t="shared" si="380"/>
        <v>TPPUBUS</v>
      </c>
      <c r="C175" t="str">
        <f t="shared" si="380"/>
        <v>Bus</v>
      </c>
      <c r="E175" s="205">
        <f t="shared" si="381"/>
        <v>6.9005707529039242E-2</v>
      </c>
      <c r="F175" s="205">
        <f t="shared" ref="F175:H175" si="401">F164/F$169</f>
        <v>6.8135070105956264E-2</v>
      </c>
      <c r="G175" s="205">
        <f t="shared" si="401"/>
        <v>7.1542760101715411E-2</v>
      </c>
      <c r="H175" s="205">
        <f t="shared" si="401"/>
        <v>6.7952507620640507E-2</v>
      </c>
      <c r="I175" s="205">
        <f t="shared" si="383"/>
        <v>6.1465215821001014E-2</v>
      </c>
      <c r="J175" s="205">
        <f t="shared" si="383"/>
        <v>4.9974217339911184E-2</v>
      </c>
      <c r="K175" s="205">
        <f t="shared" ref="K175:L175" si="402">K164/K$169</f>
        <v>4.9974217339911184E-2</v>
      </c>
      <c r="L175" s="205">
        <f t="shared" si="402"/>
        <v>4.9974217339911184E-2</v>
      </c>
      <c r="M175" s="205">
        <f t="shared" si="383"/>
        <v>3.4171400849230378E-2</v>
      </c>
      <c r="N175" s="31"/>
      <c r="O175" s="205">
        <f t="shared" ref="O175:R175" si="403">O164/O$169</f>
        <v>6.9005707529039242E-2</v>
      </c>
      <c r="P175" s="205">
        <f t="shared" si="403"/>
        <v>6.8135070105956264E-2</v>
      </c>
      <c r="Q175" s="205">
        <f t="shared" si="403"/>
        <v>7.1542760101715411E-2</v>
      </c>
      <c r="R175" s="205">
        <f t="shared" si="403"/>
        <v>6.7952507620640507E-2</v>
      </c>
      <c r="S175" s="255">
        <f t="shared" si="386"/>
        <v>6.1465215821001014E-2</v>
      </c>
      <c r="T175" s="255">
        <f t="shared" si="386"/>
        <v>4.9974217339911184E-2</v>
      </c>
      <c r="U175" s="255">
        <f t="shared" ref="U175:V175" si="404">U164/U$169</f>
        <v>3.9281654099832856E-2</v>
      </c>
      <c r="V175" s="255">
        <f t="shared" si="404"/>
        <v>3.9281654099832856E-2</v>
      </c>
      <c r="W175" s="255">
        <f t="shared" si="386"/>
        <v>3.4171400849230378E-2</v>
      </c>
      <c r="Y175" s="205">
        <f t="shared" si="388"/>
        <v>6.9005707529039242E-2</v>
      </c>
      <c r="Z175" s="205">
        <f t="shared" si="388"/>
        <v>6.8135070105956264E-2</v>
      </c>
      <c r="AA175" s="205">
        <f t="shared" si="388"/>
        <v>7.1542760101715411E-2</v>
      </c>
      <c r="AB175" s="205">
        <f t="shared" si="388"/>
        <v>6.7952507620640507E-2</v>
      </c>
      <c r="AC175" s="255">
        <f t="shared" si="389"/>
        <v>7.5408283483937008E-2</v>
      </c>
      <c r="AD175" s="255">
        <f t="shared" si="389"/>
        <v>6.5224031891740822E-2</v>
      </c>
      <c r="AE175" s="255">
        <f t="shared" ref="AE175:AF175" si="405">AE164/AE$169</f>
        <v>5.5995522942063926E-2</v>
      </c>
      <c r="AF175" s="255">
        <f t="shared" si="405"/>
        <v>5.7363027197382711E-2</v>
      </c>
      <c r="AG175" s="255">
        <f t="shared" si="389"/>
        <v>3.9439870278064365E-2</v>
      </c>
      <c r="AI175" s="219">
        <f>S175</f>
        <v>6.1465215821001014E-2</v>
      </c>
      <c r="AK175" s="256">
        <f>AI175/$AI$180</f>
        <v>0.13333669861964004</v>
      </c>
      <c r="AL175" s="256">
        <f>AK175</f>
        <v>0.13333669861964004</v>
      </c>
      <c r="AM175" s="256">
        <f>AK175</f>
        <v>0.13333669861964004</v>
      </c>
      <c r="AN175" s="256">
        <f>AL175</f>
        <v>0.13333669861964004</v>
      </c>
      <c r="AO175" s="256">
        <f>AN175</f>
        <v>0.13333669861964004</v>
      </c>
      <c r="AP175" s="257"/>
      <c r="AQ175" s="256">
        <f>AK175</f>
        <v>0.13333669861964004</v>
      </c>
      <c r="AR175" s="256">
        <f>AL175</f>
        <v>0.13333669861964004</v>
      </c>
      <c r="AS175" s="256">
        <f>AN175</f>
        <v>0.13333669861964004</v>
      </c>
      <c r="AT175" s="257"/>
      <c r="AU175" s="256">
        <f>AQ175</f>
        <v>0.13333669861964004</v>
      </c>
      <c r="AV175" s="256">
        <f t="shared" ref="AV175:AW179" si="406">AR175</f>
        <v>0.13333669861964004</v>
      </c>
      <c r="AW175" s="256">
        <f t="shared" si="406"/>
        <v>0.13333669861964004</v>
      </c>
    </row>
    <row r="176" spans="1:50">
      <c r="A176" t="s">
        <v>16</v>
      </c>
      <c r="B176" t="str">
        <f t="shared" si="380"/>
        <v>TPPUMBT</v>
      </c>
      <c r="C176" t="str">
        <f t="shared" si="380"/>
        <v>Minibus</v>
      </c>
      <c r="E176" s="205">
        <f t="shared" si="381"/>
        <v>0.36507749321106575</v>
      </c>
      <c r="F176" s="205">
        <f t="shared" ref="F176:H176" si="407">F165/F$169</f>
        <v>0.36047135062813346</v>
      </c>
      <c r="G176" s="205">
        <f t="shared" si="407"/>
        <v>0.37849987270029173</v>
      </c>
      <c r="H176" s="205">
        <f t="shared" si="407"/>
        <v>0.35950549639838864</v>
      </c>
      <c r="I176" s="205">
        <f t="shared" si="383"/>
        <v>0.32518421613407966</v>
      </c>
      <c r="J176" s="205">
        <f t="shared" si="383"/>
        <v>0.26439062281858416</v>
      </c>
      <c r="K176" s="205">
        <f t="shared" ref="K176:L176" si="408">K165/K$169</f>
        <v>0.26439062281858416</v>
      </c>
      <c r="L176" s="205">
        <f t="shared" si="408"/>
        <v>0.26439062281858416</v>
      </c>
      <c r="M176" s="205">
        <f t="shared" si="383"/>
        <v>0.18078518151991474</v>
      </c>
      <c r="N176" s="31"/>
      <c r="O176" s="205">
        <f t="shared" ref="O176:R176" si="409">O165/O$169</f>
        <v>0.36507749321106575</v>
      </c>
      <c r="P176" s="205">
        <f t="shared" si="409"/>
        <v>0.36047135062813346</v>
      </c>
      <c r="Q176" s="205">
        <f t="shared" si="409"/>
        <v>0.37849987270029173</v>
      </c>
      <c r="R176" s="205">
        <f t="shared" si="409"/>
        <v>0.35950549639838864</v>
      </c>
      <c r="S176" s="255">
        <f t="shared" si="386"/>
        <v>0.32518421613407966</v>
      </c>
      <c r="T176" s="255">
        <f t="shared" si="386"/>
        <v>0.26439062281858416</v>
      </c>
      <c r="U176" s="255">
        <f t="shared" ref="U176:V176" si="410">U165/U$169</f>
        <v>0.20782118351465623</v>
      </c>
      <c r="V176" s="255">
        <f t="shared" si="410"/>
        <v>0.20782118351465623</v>
      </c>
      <c r="W176" s="255">
        <f t="shared" si="386"/>
        <v>0.18078518151991474</v>
      </c>
      <c r="Y176" s="205">
        <f t="shared" si="388"/>
        <v>0.36507749321106575</v>
      </c>
      <c r="Z176" s="205">
        <f t="shared" si="388"/>
        <v>0.36047135062813346</v>
      </c>
      <c r="AA176" s="205">
        <f t="shared" si="388"/>
        <v>0.37849987270029173</v>
      </c>
      <c r="AB176" s="205">
        <f t="shared" si="388"/>
        <v>0.35950549639838864</v>
      </c>
      <c r="AC176" s="255">
        <f t="shared" si="389"/>
        <v>0.39895058086434232</v>
      </c>
      <c r="AD176" s="255">
        <f t="shared" si="389"/>
        <v>0.34507038494076386</v>
      </c>
      <c r="AE176" s="255">
        <f t="shared" ref="AE176:AF176" si="411">AE165/AE$169</f>
        <v>0.2962465842137571</v>
      </c>
      <c r="AF176" s="255">
        <f t="shared" si="411"/>
        <v>0.30348142091588282</v>
      </c>
      <c r="AG176" s="255">
        <f t="shared" si="389"/>
        <v>0.20865823261975941</v>
      </c>
      <c r="AI176" s="219">
        <f>S176</f>
        <v>0.32518421613407966</v>
      </c>
      <c r="AK176" s="256">
        <f>1-SUM(AK177:AK179,AK175)</f>
        <v>0.70542320958904137</v>
      </c>
      <c r="AL176" s="256">
        <f t="shared" ref="AL176:AN176" si="412">1-SUM(AL177:AL179,AL175)</f>
        <v>0.70542320958904137</v>
      </c>
      <c r="AM176" s="256">
        <f t="shared" ref="AM176" si="413">1-SUM(AM177:AM179,AM175)</f>
        <v>0.70542320958904137</v>
      </c>
      <c r="AN176" s="256">
        <f t="shared" si="412"/>
        <v>0.70542320958904137</v>
      </c>
      <c r="AO176" s="256">
        <f t="shared" ref="AO176" si="414">1-SUM(AO177:AO179,AO175)</f>
        <v>0.70542320958904137</v>
      </c>
      <c r="AP176" s="257"/>
      <c r="AQ176" s="256">
        <f t="shared" ref="AQ176:AQ179" si="415">AK176</f>
        <v>0.70542320958904137</v>
      </c>
      <c r="AR176" s="256">
        <f>AL176</f>
        <v>0.70542320958904137</v>
      </c>
      <c r="AS176" s="256">
        <f>AN176</f>
        <v>0.70542320958904137</v>
      </c>
      <c r="AT176" s="257"/>
      <c r="AU176" s="256">
        <f t="shared" ref="AU176:AU178" si="416">AQ176</f>
        <v>0.70542320958904137</v>
      </c>
      <c r="AV176" s="256">
        <f t="shared" si="406"/>
        <v>0.70542320958904137</v>
      </c>
      <c r="AW176" s="256">
        <f t="shared" si="406"/>
        <v>0.70542320958904137</v>
      </c>
    </row>
    <row r="177" spans="1:51">
      <c r="A177" t="s">
        <v>16</v>
      </c>
      <c r="B177" t="str">
        <f t="shared" si="380"/>
        <v>TPPUBRT</v>
      </c>
      <c r="C177" t="str">
        <f t="shared" si="380"/>
        <v>BRT</v>
      </c>
      <c r="E177" s="205">
        <f t="shared" si="381"/>
        <v>6.7418637280284082E-3</v>
      </c>
      <c r="F177" s="205">
        <f t="shared" ref="F177:H177" si="417">F166/F$169</f>
        <v>9.0036290981932946E-3</v>
      </c>
      <c r="G177" s="205">
        <f t="shared" si="417"/>
        <v>9.4109948526221333E-3</v>
      </c>
      <c r="H177" s="205">
        <f t="shared" si="417"/>
        <v>2.5186002444861803E-2</v>
      </c>
      <c r="I177" s="205">
        <f t="shared" si="383"/>
        <v>4.3140398289368262E-2</v>
      </c>
      <c r="J177" s="205">
        <f t="shared" si="383"/>
        <v>7.0163386363633576E-2</v>
      </c>
      <c r="K177" s="205">
        <f t="shared" ref="K177:L177" si="418">K166/K$169</f>
        <v>7.0163386363633576E-2</v>
      </c>
      <c r="L177" s="205">
        <f t="shared" si="418"/>
        <v>7.0163386363633576E-2</v>
      </c>
      <c r="M177" s="205">
        <f t="shared" si="383"/>
        <v>7.758464146124526E-2</v>
      </c>
      <c r="N177" s="31"/>
      <c r="O177" s="205">
        <f t="shared" ref="O177:R177" si="419">O166/O$169</f>
        <v>6.7418637280284082E-3</v>
      </c>
      <c r="P177" s="205">
        <f t="shared" si="419"/>
        <v>9.0036290981932946E-3</v>
      </c>
      <c r="Q177" s="205">
        <f t="shared" si="419"/>
        <v>9.4109948526221333E-3</v>
      </c>
      <c r="R177" s="205">
        <f t="shared" si="419"/>
        <v>2.5186002444861803E-2</v>
      </c>
      <c r="S177" s="255">
        <f t="shared" si="386"/>
        <v>4.3140398289368262E-2</v>
      </c>
      <c r="T177" s="255">
        <f t="shared" si="386"/>
        <v>7.0163386363633576E-2</v>
      </c>
      <c r="U177" s="255">
        <f t="shared" ref="U177:V177" si="420">U166/U$169</f>
        <v>8.5554556337179316E-2</v>
      </c>
      <c r="V177" s="255">
        <f t="shared" si="420"/>
        <v>8.5554556337179316E-2</v>
      </c>
      <c r="W177" s="255">
        <f t="shared" si="386"/>
        <v>7.758464146124526E-2</v>
      </c>
      <c r="Y177" s="205">
        <f t="shared" si="388"/>
        <v>6.7418637280284082E-3</v>
      </c>
      <c r="Z177" s="205">
        <f t="shared" si="388"/>
        <v>9.0036290981932946E-3</v>
      </c>
      <c r="AA177" s="205">
        <f t="shared" si="388"/>
        <v>9.4109948526221333E-3</v>
      </c>
      <c r="AB177" s="205">
        <f t="shared" si="388"/>
        <v>2.5186002444861803E-2</v>
      </c>
      <c r="AC177" s="255">
        <f t="shared" si="389"/>
        <v>5.2926575468122267E-2</v>
      </c>
      <c r="AD177" s="255">
        <f t="shared" si="389"/>
        <v>8.0866725883677271E-2</v>
      </c>
      <c r="AE177" s="255">
        <f t="shared" ref="AE177:AF177" si="421">AE166/AE$169</f>
        <v>9.7285467051133903E-2</v>
      </c>
      <c r="AF177" s="255">
        <f t="shared" si="421"/>
        <v>9.7220030536005475E-2</v>
      </c>
      <c r="AG177" s="255">
        <f t="shared" si="389"/>
        <v>8.9546466306796552E-2</v>
      </c>
      <c r="AI177" s="219">
        <f>S177</f>
        <v>4.3140398289368262E-2</v>
      </c>
      <c r="AK177" s="256">
        <f>AI177/$AI$180</f>
        <v>9.3584610550986769E-2</v>
      </c>
      <c r="AL177" s="256">
        <f t="shared" ref="AL177:AO177" si="422">AK177</f>
        <v>9.3584610550986769E-2</v>
      </c>
      <c r="AM177" s="256">
        <f>AK177</f>
        <v>9.3584610550986769E-2</v>
      </c>
      <c r="AN177" s="256">
        <f>AL177</f>
        <v>9.3584610550986769E-2</v>
      </c>
      <c r="AO177" s="256">
        <f t="shared" si="422"/>
        <v>9.3584610550986769E-2</v>
      </c>
      <c r="AP177" s="257"/>
      <c r="AQ177" s="256">
        <f t="shared" si="415"/>
        <v>9.3584610550986769E-2</v>
      </c>
      <c r="AR177" s="256">
        <f>AL177</f>
        <v>9.3584610550986769E-2</v>
      </c>
      <c r="AS177" s="256">
        <f>AN177</f>
        <v>9.3584610550986769E-2</v>
      </c>
      <c r="AT177" s="257"/>
      <c r="AU177" s="256">
        <f t="shared" si="416"/>
        <v>9.3584610550986769E-2</v>
      </c>
      <c r="AV177" s="256">
        <f t="shared" si="406"/>
        <v>9.3584610550986769E-2</v>
      </c>
      <c r="AW177" s="256">
        <f t="shared" si="406"/>
        <v>9.3584610550986769E-2</v>
      </c>
    </row>
    <row r="178" spans="1:51">
      <c r="A178" t="s">
        <v>16</v>
      </c>
      <c r="B178" t="str">
        <f t="shared" si="380"/>
        <v>TPPUMER</v>
      </c>
      <c r="C178" t="str">
        <f t="shared" si="380"/>
        <v>Metro Rail</v>
      </c>
      <c r="D178" s="218">
        <f>INDEX($BO$4:$BO$7,MATCH($D$3,$BF$4:$BF$7,0))</f>
        <v>0</v>
      </c>
      <c r="E178" s="205">
        <f t="shared" si="381"/>
        <v>3.2171579861511521E-2</v>
      </c>
      <c r="F178" s="205">
        <f t="shared" ref="F178:H178" si="423">F167/F$169</f>
        <v>3.1765674576425533E-2</v>
      </c>
      <c r="G178" s="205">
        <f t="shared" si="423"/>
        <v>3.3354394912286214E-2</v>
      </c>
      <c r="H178" s="205">
        <f t="shared" si="423"/>
        <v>3.1680560985298589E-2</v>
      </c>
      <c r="I178" s="205">
        <f t="shared" si="383"/>
        <v>2.8656080348980175E-2</v>
      </c>
      <c r="J178" s="205">
        <f t="shared" si="383"/>
        <v>2.3298790516580192E-2</v>
      </c>
      <c r="K178" s="205">
        <f t="shared" ref="K178:L178" si="424">K167/K$169</f>
        <v>2.3298790516580192E-2</v>
      </c>
      <c r="L178" s="205">
        <f t="shared" si="424"/>
        <v>2.3298790516580192E-2</v>
      </c>
      <c r="M178" s="205">
        <f t="shared" si="383"/>
        <v>1.593126120673577E-2</v>
      </c>
      <c r="N178" s="31"/>
      <c r="O178" s="205">
        <f t="shared" ref="O178:R178" si="425">O167/O$169</f>
        <v>3.2171579861511521E-2</v>
      </c>
      <c r="P178" s="205">
        <f t="shared" si="425"/>
        <v>3.1765674576425533E-2</v>
      </c>
      <c r="Q178" s="205">
        <f t="shared" si="425"/>
        <v>3.3354394912286214E-2</v>
      </c>
      <c r="R178" s="205">
        <f t="shared" si="425"/>
        <v>3.1680560985298589E-2</v>
      </c>
      <c r="S178" s="255">
        <f t="shared" si="386"/>
        <v>2.8656080348980175E-2</v>
      </c>
      <c r="T178" s="255">
        <f t="shared" si="386"/>
        <v>2.3298790516580192E-2</v>
      </c>
      <c r="U178" s="255">
        <f t="shared" ref="U178:V178" si="426">U167/U$169</f>
        <v>1.8313744141138275E-2</v>
      </c>
      <c r="V178" s="255">
        <f t="shared" si="426"/>
        <v>1.8313744141138275E-2</v>
      </c>
      <c r="W178" s="255">
        <f t="shared" si="386"/>
        <v>1.593126120673577E-2</v>
      </c>
      <c r="Y178" s="205">
        <f t="shared" si="388"/>
        <v>3.2171579861511521E-2</v>
      </c>
      <c r="Z178" s="205">
        <f t="shared" si="388"/>
        <v>3.1765674576425533E-2</v>
      </c>
      <c r="AA178" s="205">
        <f t="shared" si="388"/>
        <v>3.3354394912286214E-2</v>
      </c>
      <c r="AB178" s="205">
        <f t="shared" si="388"/>
        <v>3.1680560985298589E-2</v>
      </c>
      <c r="AC178" s="255">
        <f t="shared" si="389"/>
        <v>3.5156564597240869E-2</v>
      </c>
      <c r="AD178" s="255">
        <f t="shared" si="389"/>
        <v>3.0408501354933188E-2</v>
      </c>
      <c r="AE178" s="255">
        <f t="shared" ref="AE178:AF178" si="427">AE167/AE$169</f>
        <v>2.6106020831097348E-2</v>
      </c>
      <c r="AF178" s="255">
        <f t="shared" si="427"/>
        <v>2.6743573490671645E-2</v>
      </c>
      <c r="AG178" s="255">
        <f t="shared" si="389"/>
        <v>1.838750708909756E-2</v>
      </c>
      <c r="AI178" s="219">
        <f>S178</f>
        <v>2.8656080348980175E-2</v>
      </c>
      <c r="AK178" s="256">
        <f>AI178/$AI$180</f>
        <v>6.2163731113210489E-2</v>
      </c>
      <c r="AL178" s="256">
        <f>AK178*(1+$D$178)</f>
        <v>6.2163731113210489E-2</v>
      </c>
      <c r="AM178" s="256">
        <f>AK178*(1+$D$178)</f>
        <v>6.2163731113210489E-2</v>
      </c>
      <c r="AN178" s="256">
        <f>AL178*(1+$D$178)</f>
        <v>6.2163731113210489E-2</v>
      </c>
      <c r="AO178" s="256">
        <f>AN178*(1+$D$178)</f>
        <v>6.2163731113210489E-2</v>
      </c>
      <c r="AP178" s="257"/>
      <c r="AQ178" s="256">
        <f>AK178</f>
        <v>6.2163731113210489E-2</v>
      </c>
      <c r="AR178" s="256">
        <f>AL178</f>
        <v>6.2163731113210489E-2</v>
      </c>
      <c r="AS178" s="256">
        <f>AN178</f>
        <v>6.2163731113210489E-2</v>
      </c>
      <c r="AT178" s="257"/>
      <c r="AU178" s="256">
        <f t="shared" si="416"/>
        <v>6.2163731113210489E-2</v>
      </c>
      <c r="AV178" s="256">
        <f t="shared" si="406"/>
        <v>6.2163731113210489E-2</v>
      </c>
      <c r="AW178" s="256">
        <f>AS178</f>
        <v>6.2163731113210489E-2</v>
      </c>
    </row>
    <row r="179" spans="1:51">
      <c r="A179" t="s">
        <v>16</v>
      </c>
      <c r="B179" t="str">
        <f t="shared" si="380"/>
        <v>TPPUGAT</v>
      </c>
      <c r="C179" t="str">
        <f t="shared" si="380"/>
        <v>Gautrain</v>
      </c>
      <c r="E179" s="205">
        <f t="shared" si="381"/>
        <v>3.6146128804439626E-3</v>
      </c>
      <c r="F179" s="205">
        <f t="shared" ref="F179:H179" si="428">F168/F$169</f>
        <v>2.4950480545545902E-3</v>
      </c>
      <c r="G179" s="205">
        <f t="shared" si="428"/>
        <v>2.3667709785237501E-3</v>
      </c>
      <c r="H179" s="205">
        <f t="shared" si="428"/>
        <v>2.4209709645921164E-3</v>
      </c>
      <c r="I179" s="205">
        <f t="shared" si="383"/>
        <v>2.5315731549753894E-3</v>
      </c>
      <c r="J179" s="205">
        <f t="shared" si="383"/>
        <v>2.6331764560035787E-3</v>
      </c>
      <c r="K179" s="205">
        <f t="shared" ref="K179:L179" si="429">K168/K$169</f>
        <v>2.6331764560035787E-3</v>
      </c>
      <c r="L179" s="205">
        <f t="shared" si="429"/>
        <v>2.6331764560035787E-3</v>
      </c>
      <c r="M179" s="205">
        <f t="shared" si="383"/>
        <v>2.9588477728198135E-3</v>
      </c>
      <c r="N179" s="31"/>
      <c r="O179" s="205">
        <f t="shared" ref="O179:R179" si="430">O168/O$169</f>
        <v>3.6146128804439626E-3</v>
      </c>
      <c r="P179" s="205">
        <f t="shared" si="430"/>
        <v>2.4950480545545902E-3</v>
      </c>
      <c r="Q179" s="205">
        <f t="shared" si="430"/>
        <v>2.3667709785237501E-3</v>
      </c>
      <c r="R179" s="205">
        <f t="shared" si="430"/>
        <v>2.4209709645921164E-3</v>
      </c>
      <c r="S179" s="255">
        <f t="shared" si="386"/>
        <v>2.5315731549753894E-3</v>
      </c>
      <c r="T179" s="255">
        <f t="shared" si="386"/>
        <v>2.6331764560035787E-3</v>
      </c>
      <c r="U179" s="255">
        <f t="shared" ref="U179:V179" si="431">U168/U$169</f>
        <v>2.8904469307656079E-3</v>
      </c>
      <c r="V179" s="255">
        <f t="shared" si="431"/>
        <v>2.8904469307656079E-3</v>
      </c>
      <c r="W179" s="255">
        <f t="shared" si="386"/>
        <v>2.9588477728198135E-3</v>
      </c>
      <c r="Y179" s="205">
        <f t="shared" si="388"/>
        <v>3.6146128804439626E-3</v>
      </c>
      <c r="Z179" s="205">
        <f t="shared" si="388"/>
        <v>2.4950480545545902E-3</v>
      </c>
      <c r="AA179" s="205">
        <f t="shared" si="388"/>
        <v>2.3667709785237501E-3</v>
      </c>
      <c r="AB179" s="205">
        <f t="shared" si="388"/>
        <v>2.4209709645921164E-3</v>
      </c>
      <c r="AC179" s="255">
        <f t="shared" si="389"/>
        <v>3.1058474875717101E-3</v>
      </c>
      <c r="AD179" s="255">
        <f t="shared" si="389"/>
        <v>3.2612718856233724E-3</v>
      </c>
      <c r="AE179" s="255">
        <f t="shared" ref="AE179:AF179" si="432">AE168/AE$169</f>
        <v>3.5788424909470595E-3</v>
      </c>
      <c r="AF179" s="255">
        <f t="shared" si="432"/>
        <v>3.6126654747533245E-3</v>
      </c>
      <c r="AG179" s="255">
        <f t="shared" si="389"/>
        <v>3.4150362417811556E-3</v>
      </c>
      <c r="AI179" s="219">
        <f>S179</f>
        <v>2.5315731549753894E-3</v>
      </c>
      <c r="AK179" s="256">
        <f>AI179/$AI$180</f>
        <v>5.49175012712137E-3</v>
      </c>
      <c r="AL179" s="256">
        <f t="shared" ref="AL179:AO179" si="433">AK179</f>
        <v>5.49175012712137E-3</v>
      </c>
      <c r="AM179" s="256">
        <f>AK179</f>
        <v>5.49175012712137E-3</v>
      </c>
      <c r="AN179" s="256">
        <f>AL179</f>
        <v>5.49175012712137E-3</v>
      </c>
      <c r="AO179" s="256">
        <f t="shared" si="433"/>
        <v>5.49175012712137E-3</v>
      </c>
      <c r="AP179" s="257"/>
      <c r="AQ179" s="256">
        <f t="shared" si="415"/>
        <v>5.49175012712137E-3</v>
      </c>
      <c r="AR179" s="256">
        <f>AL179</f>
        <v>5.49175012712137E-3</v>
      </c>
      <c r="AS179" s="256">
        <f>AN179</f>
        <v>5.49175012712137E-3</v>
      </c>
      <c r="AT179" s="257"/>
      <c r="AU179" s="256">
        <f>AQ179</f>
        <v>5.49175012712137E-3</v>
      </c>
      <c r="AV179" s="256">
        <f t="shared" si="406"/>
        <v>5.49175012712137E-3</v>
      </c>
      <c r="AW179" s="256">
        <f t="shared" si="406"/>
        <v>5.49175012712137E-3</v>
      </c>
    </row>
    <row r="180" spans="1:51">
      <c r="A180" t="s">
        <v>16</v>
      </c>
      <c r="J180"/>
      <c r="N180" s="31"/>
      <c r="AI180" s="219">
        <f>SUM(AI175:AI179)</f>
        <v>0.46097748374840447</v>
      </c>
      <c r="AK180" s="24"/>
      <c r="AL180" s="24"/>
      <c r="AM180" s="24"/>
      <c r="AN180" s="24"/>
      <c r="AO180" s="24"/>
    </row>
    <row r="181" spans="1:51">
      <c r="A181" t="s">
        <v>16</v>
      </c>
      <c r="C181" t="s">
        <v>133</v>
      </c>
      <c r="E181" s="24">
        <f t="shared" ref="E181" si="434">SUM(E172:E174)</f>
        <v>0.5233887427899111</v>
      </c>
      <c r="F181" s="24">
        <f t="shared" ref="F181:H181" si="435">SUM(F172:F174)</f>
        <v>0.52812922753673663</v>
      </c>
      <c r="G181" s="24">
        <f t="shared" si="435"/>
        <v>0.50482520645456075</v>
      </c>
      <c r="H181" s="24">
        <f t="shared" si="435"/>
        <v>0.51325446158621824</v>
      </c>
      <c r="I181" s="24">
        <f>SUM(I172:I174)</f>
        <v>0.53902251625159536</v>
      </c>
      <c r="J181" s="24">
        <f>SUM(J172:J174)</f>
        <v>0.58953980650528715</v>
      </c>
      <c r="K181" s="24">
        <f>SUM(K172:K174)</f>
        <v>0.58953980650528715</v>
      </c>
      <c r="L181" s="24">
        <f>SUM(L172:L174)</f>
        <v>0.58953980650528715</v>
      </c>
      <c r="M181" s="24">
        <f>SUM(M172:M174)</f>
        <v>0.68856866719005405</v>
      </c>
      <c r="N181" s="31"/>
      <c r="O181" s="24">
        <f t="shared" ref="O181:R181" si="436">SUM(O172:O174)</f>
        <v>0.5233887427899111</v>
      </c>
      <c r="P181" s="24">
        <f t="shared" si="436"/>
        <v>0.52812922753673663</v>
      </c>
      <c r="Q181" s="24">
        <f t="shared" si="436"/>
        <v>0.50482520645456075</v>
      </c>
      <c r="R181" s="24">
        <f t="shared" si="436"/>
        <v>0.51325446158621824</v>
      </c>
      <c r="S181" s="24">
        <f>SUM(S172:S174)</f>
        <v>0.53902251625159536</v>
      </c>
      <c r="T181" s="24">
        <f>SUM(T172:T174)</f>
        <v>0.58953980650528715</v>
      </c>
      <c r="U181" s="24">
        <f>SUM(U172:U174)</f>
        <v>0.64613841497642766</v>
      </c>
      <c r="V181" s="24">
        <f>SUM(V172:V174)</f>
        <v>0.64613841497642766</v>
      </c>
      <c r="W181" s="24">
        <f>SUM(W172:W174)</f>
        <v>0.68856866719005405</v>
      </c>
      <c r="Y181" s="205">
        <f t="shared" ref="Y181:AB182" si="437">O181</f>
        <v>0.5233887427899111</v>
      </c>
      <c r="Z181" s="205">
        <f t="shared" si="437"/>
        <v>0.52812922753673663</v>
      </c>
      <c r="AA181" s="205">
        <f t="shared" si="437"/>
        <v>0.50482520645456075</v>
      </c>
      <c r="AB181" s="205">
        <f t="shared" si="437"/>
        <v>0.51325446158621824</v>
      </c>
      <c r="AC181" s="255">
        <f>SUM(AC172:AC174)</f>
        <v>0.43445214809878602</v>
      </c>
      <c r="AD181" s="255">
        <f>SUM(AD172:AD174)</f>
        <v>0.47516908404326158</v>
      </c>
      <c r="AE181" s="255">
        <f>SUM(AE172:AE174)</f>
        <v>0.52078756247100078</v>
      </c>
      <c r="AF181" s="255">
        <f>SUM(AF172:AF174)</f>
        <v>0.51157928238530415</v>
      </c>
      <c r="AG181" s="255">
        <f>SUM(AG172:AG174)</f>
        <v>0.6405528874645009</v>
      </c>
    </row>
    <row r="182" spans="1:51">
      <c r="A182" t="s">
        <v>16</v>
      </c>
      <c r="C182" t="s">
        <v>134</v>
      </c>
      <c r="E182" s="24">
        <f t="shared" ref="E182" si="438">1-E181</f>
        <v>0.4766112572100889</v>
      </c>
      <c r="F182" s="24">
        <f t="shared" ref="F182:H182" si="439">1-F181</f>
        <v>0.47187077246326337</v>
      </c>
      <c r="G182" s="24">
        <f t="shared" si="439"/>
        <v>0.49517479354543925</v>
      </c>
      <c r="H182" s="24">
        <f t="shared" si="439"/>
        <v>0.48674553841378176</v>
      </c>
      <c r="I182" s="24">
        <f>1-I181</f>
        <v>0.46097748374840464</v>
      </c>
      <c r="J182" s="24">
        <f>1-J181</f>
        <v>0.41046019349471285</v>
      </c>
      <c r="K182" s="24">
        <f>1-K181</f>
        <v>0.41046019349471285</v>
      </c>
      <c r="L182" s="24">
        <f>1-L181</f>
        <v>0.41046019349471285</v>
      </c>
      <c r="M182" s="24">
        <f>1-M181</f>
        <v>0.31143133280994595</v>
      </c>
      <c r="N182" s="31"/>
      <c r="O182" s="24">
        <f t="shared" ref="O182:R182" si="440">1-O181</f>
        <v>0.4766112572100889</v>
      </c>
      <c r="P182" s="24">
        <f t="shared" si="440"/>
        <v>0.47187077246326337</v>
      </c>
      <c r="Q182" s="24">
        <f t="shared" si="440"/>
        <v>0.49517479354543925</v>
      </c>
      <c r="R182" s="24">
        <f t="shared" si="440"/>
        <v>0.48674553841378176</v>
      </c>
      <c r="S182" s="24">
        <f>1-S181</f>
        <v>0.46097748374840464</v>
      </c>
      <c r="T182" s="24">
        <f>1-T181</f>
        <v>0.41046019349471285</v>
      </c>
      <c r="U182" s="24">
        <f>1-U181</f>
        <v>0.35386158502357234</v>
      </c>
      <c r="V182" s="24">
        <f>1-V181</f>
        <v>0.35386158502357234</v>
      </c>
      <c r="W182" s="24">
        <f>1-W181</f>
        <v>0.31143133280994595</v>
      </c>
      <c r="Y182" s="205">
        <f t="shared" si="437"/>
        <v>0.4766112572100889</v>
      </c>
      <c r="Z182" s="205">
        <f t="shared" si="437"/>
        <v>0.47187077246326337</v>
      </c>
      <c r="AA182" s="205">
        <f t="shared" si="437"/>
        <v>0.49517479354543925</v>
      </c>
      <c r="AB182" s="205">
        <f t="shared" si="437"/>
        <v>0.48674553841378176</v>
      </c>
      <c r="AC182" s="255">
        <f>1-AC181</f>
        <v>0.56554785190121404</v>
      </c>
      <c r="AD182" s="255">
        <f>1-AD181</f>
        <v>0.52483091595673836</v>
      </c>
      <c r="AE182" s="255">
        <f>1-AE181</f>
        <v>0.47921243752899922</v>
      </c>
      <c r="AF182" s="255">
        <f>1-AF181</f>
        <v>0.48842071761469585</v>
      </c>
      <c r="AG182" s="255">
        <f>1-AG181</f>
        <v>0.3594471125354991</v>
      </c>
    </row>
    <row r="183" spans="1:51">
      <c r="A183" t="s">
        <v>16</v>
      </c>
      <c r="J183"/>
      <c r="N183" s="31"/>
      <c r="Y183" s="17">
        <f t="shared" ref="Y183:AD183" si="441">SUM(Y161:Y162)/SUM(O161:O162)</f>
        <v>1</v>
      </c>
      <c r="Z183" s="17">
        <f t="shared" si="441"/>
        <v>1</v>
      </c>
      <c r="AA183" s="17">
        <f t="shared" si="441"/>
        <v>1</v>
      </c>
      <c r="AB183" s="17">
        <f t="shared" si="441"/>
        <v>1</v>
      </c>
      <c r="AC183" s="17">
        <f t="shared" si="441"/>
        <v>0.79999999999999993</v>
      </c>
      <c r="AD183" s="17">
        <f t="shared" si="441"/>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2">F4</f>
        <v>2019</v>
      </c>
      <c r="G185" s="4">
        <f t="shared" si="442"/>
        <v>2020</v>
      </c>
      <c r="H185" s="4">
        <f t="shared" si="442"/>
        <v>2021</v>
      </c>
      <c r="I185" s="4">
        <v>2030</v>
      </c>
      <c r="J185" s="4">
        <v>2040</v>
      </c>
      <c r="K185" s="4">
        <v>2050</v>
      </c>
      <c r="L185" s="4">
        <v>2060</v>
      </c>
      <c r="M185" s="4">
        <v>2070</v>
      </c>
      <c r="N185" s="31"/>
    </row>
    <row r="186" spans="1:51">
      <c r="A186" t="s">
        <v>16</v>
      </c>
      <c r="B186" t="str">
        <f>B149</f>
        <v>TPPRCAR</v>
      </c>
      <c r="C186" t="str">
        <f>C149</f>
        <v>Car Priv.Veh. Vehicle km</v>
      </c>
      <c r="E186" s="3">
        <f>E149</f>
        <v>80.737936364882756</v>
      </c>
      <c r="F186" s="3">
        <f>F149</f>
        <v>84.616485002842012</v>
      </c>
      <c r="G186" s="3">
        <f t="shared" ref="G186:H186" si="443">G149</f>
        <v>78.308349507973659</v>
      </c>
      <c r="H186" s="3">
        <f t="shared" si="443"/>
        <v>83.011371976970224</v>
      </c>
      <c r="I186" s="6">
        <f t="shared" ref="I186:M193" si="444">I149</f>
        <v>99.240263719345407</v>
      </c>
      <c r="J186" s="6">
        <f t="shared" si="444"/>
        <v>128.1137148596512</v>
      </c>
      <c r="K186" s="6">
        <f t="shared" ref="K186:L186" si="445">K149</f>
        <v>128.1137148596512</v>
      </c>
      <c r="L186" s="6">
        <f t="shared" si="445"/>
        <v>128.1137148596512</v>
      </c>
      <c r="M186" s="6">
        <f t="shared" si="444"/>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6">B150</f>
        <v>TPPRSUV</v>
      </c>
      <c r="C187" t="str">
        <f t="shared" si="446"/>
        <v>SUV Priv.Veh. Vehicle km</v>
      </c>
      <c r="E187" s="6">
        <f t="shared" ref="E187:E193" si="447">E150</f>
        <v>17.156811477537588</v>
      </c>
      <c r="F187" s="6">
        <f t="shared" ref="F187:H187" si="448">F150</f>
        <v>17.98100306310393</v>
      </c>
      <c r="G187" s="6">
        <f t="shared" si="448"/>
        <v>16.640524270444406</v>
      </c>
      <c r="H187" s="6">
        <f t="shared" si="448"/>
        <v>17.639916545106175</v>
      </c>
      <c r="I187" s="6">
        <f t="shared" si="444"/>
        <v>21.088556040360903</v>
      </c>
      <c r="J187" s="6">
        <f t="shared" si="444"/>
        <v>27.224164407675886</v>
      </c>
      <c r="K187" s="6">
        <f t="shared" ref="K187:L187" si="449">K150</f>
        <v>27.224164407675886</v>
      </c>
      <c r="L187" s="6">
        <f t="shared" si="449"/>
        <v>27.224164407675886</v>
      </c>
      <c r="M187" s="6">
        <f t="shared" si="444"/>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6"/>
        <v>TPPRMOT</v>
      </c>
      <c r="C188" t="str">
        <f t="shared" si="446"/>
        <v>Motorbikes Priv.Veh. Vehicle km</v>
      </c>
      <c r="E188" s="6">
        <f t="shared" si="447"/>
        <v>3.0276726136831034</v>
      </c>
      <c r="F188" s="6">
        <f t="shared" ref="F188:H188" si="450">F151</f>
        <v>3.1731181876065753</v>
      </c>
      <c r="G188" s="6">
        <f t="shared" si="450"/>
        <v>2.9365631065490123</v>
      </c>
      <c r="H188" s="6">
        <f t="shared" si="450"/>
        <v>3.1129264491363839</v>
      </c>
      <c r="I188" s="6">
        <f t="shared" si="444"/>
        <v>3.7215098894754526</v>
      </c>
      <c r="J188" s="6">
        <f t="shared" si="444"/>
        <v>4.8042643072369202</v>
      </c>
      <c r="K188" s="6">
        <f t="shared" ref="K188:L188" si="451">K151</f>
        <v>4.8042643072369202</v>
      </c>
      <c r="L188" s="6">
        <f t="shared" si="451"/>
        <v>4.8042643072369202</v>
      </c>
      <c r="M188" s="6">
        <f t="shared" si="444"/>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6"/>
        <v>TPPUBUS</v>
      </c>
      <c r="C189" t="str">
        <f t="shared" si="446"/>
        <v>Bus vehicle km</v>
      </c>
      <c r="E189" s="6">
        <f t="shared" si="447"/>
        <v>0.7451373286167039</v>
      </c>
      <c r="F189" s="6">
        <f t="shared" ref="F189:H189" si="452">F152</f>
        <v>0.7641586350513121</v>
      </c>
      <c r="G189" s="6">
        <f t="shared" si="452"/>
        <v>0.77683855200288221</v>
      </c>
      <c r="H189" s="6">
        <f t="shared" si="452"/>
        <v>0.76932241535753876</v>
      </c>
      <c r="I189" s="6">
        <f t="shared" si="444"/>
        <v>0.79215187318015812</v>
      </c>
      <c r="J189" s="6">
        <f t="shared" si="444"/>
        <v>0.76019766468365502</v>
      </c>
      <c r="K189" s="6">
        <f t="shared" ref="K189:L189" si="453">K152</f>
        <v>0.76019766468365502</v>
      </c>
      <c r="L189" s="6">
        <f t="shared" si="453"/>
        <v>0.76019766468365502</v>
      </c>
      <c r="M189" s="6">
        <f t="shared" si="444"/>
        <v>0.66888607039229409</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6"/>
        <v>TPPUMBT</v>
      </c>
      <c r="C190" t="str">
        <f t="shared" si="446"/>
        <v>Minibus vehicle km</v>
      </c>
      <c r="E190" s="6">
        <f t="shared" si="447"/>
        <v>7.0396057952084856</v>
      </c>
      <c r="F190" s="6">
        <f t="shared" ref="F190:H190" si="454">F153</f>
        <v>7.2193075681126615</v>
      </c>
      <c r="G190" s="6">
        <f t="shared" si="454"/>
        <v>7.3390997371893922</v>
      </c>
      <c r="H190" s="6">
        <f t="shared" si="454"/>
        <v>7.2680918342779055</v>
      </c>
      <c r="I190" s="6">
        <f t="shared" si="444"/>
        <v>7.4837707130799194</v>
      </c>
      <c r="J190" s="6">
        <f t="shared" si="444"/>
        <v>7.1818867211305726</v>
      </c>
      <c r="K190" s="6">
        <f t="shared" ref="K190:L190" si="455">K153</f>
        <v>7.1818867211305726</v>
      </c>
      <c r="L190" s="6">
        <f t="shared" si="455"/>
        <v>7.1818867211305726</v>
      </c>
      <c r="M190" s="6">
        <f t="shared" si="444"/>
        <v>6.3192301293094379</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6"/>
        <v>TPPUBRT</v>
      </c>
      <c r="C191" t="str">
        <f t="shared" si="446"/>
        <v>BRT vehicle km</v>
      </c>
      <c r="E191" s="6">
        <f t="shared" si="447"/>
        <v>7.2799982901224289E-2</v>
      </c>
      <c r="F191" s="6">
        <f t="shared" ref="F191:H191" si="456">F154</f>
        <v>0.10097884850612647</v>
      </c>
      <c r="G191" s="6">
        <f t="shared" si="456"/>
        <v>0.10218816836006109</v>
      </c>
      <c r="H191" s="6">
        <f t="shared" si="456"/>
        <v>0.28514262258360673</v>
      </c>
      <c r="I191" s="6">
        <f t="shared" si="444"/>
        <v>0.55598515124687653</v>
      </c>
      <c r="J191" s="6">
        <f t="shared" si="444"/>
        <v>1.0673112116422001</v>
      </c>
      <c r="K191" s="6">
        <f t="shared" ref="K191:L191" si="457">K154</f>
        <v>1.0673112116422001</v>
      </c>
      <c r="L191" s="6">
        <f t="shared" si="457"/>
        <v>1.0673112116422001</v>
      </c>
      <c r="M191" s="6">
        <f t="shared" si="444"/>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6"/>
        <v>TPPUMER</v>
      </c>
      <c r="C192" t="str">
        <f t="shared" si="446"/>
        <v>Metro Rail pkm</v>
      </c>
      <c r="E192" s="6">
        <f t="shared" si="447"/>
        <v>8.6848776477284702</v>
      </c>
      <c r="F192" s="6">
        <f t="shared" ref="F192:H192" si="458">F155</f>
        <v>8.9065786855642735</v>
      </c>
      <c r="G192" s="6">
        <f t="shared" si="458"/>
        <v>9.0543682581416949</v>
      </c>
      <c r="H192" s="6">
        <f t="shared" si="458"/>
        <v>8.9667646384577928</v>
      </c>
      <c r="I192" s="6">
        <f t="shared" si="444"/>
        <v>9.2328512245660228</v>
      </c>
      <c r="J192" s="6">
        <f t="shared" si="444"/>
        <v>8.8604119701304302</v>
      </c>
      <c r="K192" s="6">
        <f t="shared" ref="K192:L192" si="459">K155</f>
        <v>8.8604119701304302</v>
      </c>
      <c r="L192" s="6">
        <f t="shared" si="459"/>
        <v>8.8604119701304302</v>
      </c>
      <c r="M192" s="6">
        <f t="shared" si="444"/>
        <v>7.7961383204507184</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6"/>
        <v>TPPUGAT</v>
      </c>
      <c r="C193" t="str">
        <f t="shared" si="446"/>
        <v>Gautrain pkm</v>
      </c>
      <c r="E193" s="6">
        <f t="shared" si="447"/>
        <v>0.97578268601336504</v>
      </c>
      <c r="F193" s="6">
        <f t="shared" ref="F193:H193" si="460">F156</f>
        <v>0.6995709084876961</v>
      </c>
      <c r="G193" s="6">
        <f t="shared" si="460"/>
        <v>0.64248252977129328</v>
      </c>
      <c r="H193" s="6">
        <f t="shared" si="460"/>
        <v>0.68522387738371804</v>
      </c>
      <c r="I193" s="6">
        <f t="shared" si="444"/>
        <v>0.81566069118119378</v>
      </c>
      <c r="J193" s="6">
        <f t="shared" si="444"/>
        <v>1.0013836629689683</v>
      </c>
      <c r="K193" s="6">
        <f t="shared" ref="K193:L193" si="461">K156</f>
        <v>1.0013836629689683</v>
      </c>
      <c r="L193" s="6">
        <f t="shared" si="461"/>
        <v>1.0013836629689683</v>
      </c>
      <c r="M193" s="6">
        <f t="shared" si="444"/>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2">1+Q195</f>
        <v>2018</v>
      </c>
      <c r="S195" s="12">
        <f t="shared" si="462"/>
        <v>2019</v>
      </c>
      <c r="T195" s="12">
        <f t="shared" si="462"/>
        <v>2020</v>
      </c>
      <c r="U195" s="12">
        <f>1+S195</f>
        <v>2020</v>
      </c>
      <c r="V195" s="12">
        <f>1+S195</f>
        <v>2020</v>
      </c>
      <c r="W195" s="12">
        <f>1+T195</f>
        <v>2021</v>
      </c>
      <c r="X195" s="12">
        <f t="shared" si="462"/>
        <v>2022</v>
      </c>
      <c r="Y195" s="12">
        <f t="shared" si="462"/>
        <v>2023</v>
      </c>
      <c r="Z195" s="12">
        <f t="shared" si="462"/>
        <v>2024</v>
      </c>
      <c r="AA195" s="12">
        <f t="shared" si="462"/>
        <v>2025</v>
      </c>
      <c r="AB195" s="12">
        <f t="shared" si="462"/>
        <v>2026</v>
      </c>
      <c r="AC195" s="12">
        <f t="shared" si="462"/>
        <v>2027</v>
      </c>
      <c r="AD195" s="12">
        <f t="shared" si="462"/>
        <v>2028</v>
      </c>
      <c r="AE195" s="12">
        <f t="shared" si="462"/>
        <v>2029</v>
      </c>
      <c r="AF195" s="12">
        <f>1+AD195</f>
        <v>2029</v>
      </c>
      <c r="AG195" s="12">
        <f>1+AD195</f>
        <v>2029</v>
      </c>
      <c r="AH195" s="12">
        <f>1+AE195</f>
        <v>2030</v>
      </c>
      <c r="AI195" s="12">
        <f t="shared" si="462"/>
        <v>2031</v>
      </c>
      <c r="AJ195" s="12">
        <f t="shared" si="462"/>
        <v>2032</v>
      </c>
      <c r="AK195" s="12">
        <f t="shared" si="462"/>
        <v>2033</v>
      </c>
      <c r="AL195" s="12">
        <f t="shared" si="462"/>
        <v>2034</v>
      </c>
      <c r="AM195" s="12">
        <f t="shared" si="462"/>
        <v>2035</v>
      </c>
      <c r="AN195" s="12">
        <f>1+AL195</f>
        <v>2035</v>
      </c>
      <c r="AO195" s="12">
        <f>1+AM195</f>
        <v>2036</v>
      </c>
      <c r="AP195" s="12">
        <f t="shared" si="462"/>
        <v>2037</v>
      </c>
      <c r="AQ195" s="12">
        <f>1+AO195</f>
        <v>2037</v>
      </c>
      <c r="AR195" s="12">
        <f t="shared" si="462"/>
        <v>2038</v>
      </c>
      <c r="AS195" s="12">
        <f t="shared" si="462"/>
        <v>2039</v>
      </c>
      <c r="AT195" s="12">
        <f t="shared" si="462"/>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3">MATCH(N$214,$E$185:$M$185,$G196)</f>
        <v>1</v>
      </c>
      <c r="R196" s="97">
        <f t="shared" si="463"/>
        <v>1</v>
      </c>
      <c r="S196" s="97">
        <f t="shared" si="463"/>
        <v>2</v>
      </c>
      <c r="T196" s="97">
        <f t="shared" si="463"/>
        <v>3</v>
      </c>
      <c r="U196" s="97">
        <f>MATCH(Q$214,$E$185:$M$185,$G196)</f>
        <v>3</v>
      </c>
      <c r="V196" s="97">
        <f t="shared" ref="V196:Y197" si="464">MATCH(Q$214,$E$185:$M$185,$G196)</f>
        <v>3</v>
      </c>
      <c r="W196" s="97">
        <f t="shared" si="464"/>
        <v>4</v>
      </c>
      <c r="X196" s="97">
        <f t="shared" si="464"/>
        <v>4</v>
      </c>
      <c r="Y196" s="97">
        <f t="shared" si="464"/>
        <v>4</v>
      </c>
      <c r="Z196" s="97">
        <f t="shared" ref="Z196:AE197" si="465">MATCH(W$214,$E$185:$M$185,$G196)</f>
        <v>4</v>
      </c>
      <c r="AA196" s="97">
        <f t="shared" si="465"/>
        <v>4</v>
      </c>
      <c r="AB196" s="97">
        <f t="shared" si="465"/>
        <v>4</v>
      </c>
      <c r="AC196" s="97">
        <f t="shared" si="465"/>
        <v>4</v>
      </c>
      <c r="AD196" s="97">
        <f t="shared" si="465"/>
        <v>4</v>
      </c>
      <c r="AE196" s="97">
        <f t="shared" si="465"/>
        <v>4</v>
      </c>
      <c r="AF196" s="97">
        <f>MATCH(AB$214,$E$185:$M$185,$G196)</f>
        <v>4</v>
      </c>
      <c r="AG196" s="97">
        <f t="shared" ref="AG196:AJ197" si="466">MATCH(AB$214,$E$185:$M$185,$G196)</f>
        <v>4</v>
      </c>
      <c r="AH196" s="97">
        <f t="shared" si="466"/>
        <v>5</v>
      </c>
      <c r="AI196" s="97">
        <f t="shared" si="466"/>
        <v>5</v>
      </c>
      <c r="AJ196" s="97">
        <f t="shared" si="466"/>
        <v>5</v>
      </c>
      <c r="AK196" s="97">
        <f t="shared" ref="AK196:AM197" si="467">MATCH(AH$214,$E$185:$M$185,$G196)</f>
        <v>5</v>
      </c>
      <c r="AL196" s="97">
        <f t="shared" si="467"/>
        <v>5</v>
      </c>
      <c r="AM196" s="97">
        <f t="shared" si="467"/>
        <v>5</v>
      </c>
      <c r="AN196" s="97">
        <f t="shared" ref="AN196:AP197" si="468">MATCH(AJ$214,$E$185:$M$185,$G196)</f>
        <v>5</v>
      </c>
      <c r="AO196" s="97">
        <f t="shared" si="468"/>
        <v>5</v>
      </c>
      <c r="AP196" s="97">
        <f t="shared" si="468"/>
        <v>5</v>
      </c>
      <c r="AQ196" s="97">
        <f>MATCH(AL$214,$E$185:$M$185,$G196)</f>
        <v>5</v>
      </c>
      <c r="AR196" s="97">
        <f>MATCH(AM$214,$E$185:$M$185,$G196)</f>
        <v>5</v>
      </c>
      <c r="AS196" s="97">
        <f>MATCH(AO$214,$E$185:$M$185,$G196)</f>
        <v>5</v>
      </c>
      <c r="AT196" s="97">
        <f t="shared" ref="AT196:AV197" si="469">MATCH(AQ$214,$E$185:$M$185,$G196)</f>
        <v>6</v>
      </c>
      <c r="AU196" s="97">
        <f t="shared" si="469"/>
        <v>6</v>
      </c>
      <c r="AV196" s="97">
        <f t="shared" si="469"/>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3"/>
        <v>1</v>
      </c>
      <c r="R197" s="31" t="e">
        <f t="shared" si="463"/>
        <v>#N/A</v>
      </c>
      <c r="S197" s="31">
        <f t="shared" si="463"/>
        <v>2</v>
      </c>
      <c r="T197" s="31">
        <f t="shared" si="463"/>
        <v>3</v>
      </c>
      <c r="U197" s="31">
        <f>MATCH(Q$214,$E$185:$M$185,$G197)</f>
        <v>3</v>
      </c>
      <c r="V197" s="31">
        <f t="shared" si="464"/>
        <v>3</v>
      </c>
      <c r="W197" s="31">
        <f t="shared" si="464"/>
        <v>4</v>
      </c>
      <c r="X197" s="31" t="e">
        <f t="shared" si="464"/>
        <v>#N/A</v>
      </c>
      <c r="Y197" s="31" t="e">
        <f t="shared" si="464"/>
        <v>#N/A</v>
      </c>
      <c r="Z197" s="31" t="e">
        <f t="shared" si="465"/>
        <v>#N/A</v>
      </c>
      <c r="AA197" s="31" t="e">
        <f t="shared" si="465"/>
        <v>#N/A</v>
      </c>
      <c r="AB197" s="31" t="e">
        <f t="shared" si="465"/>
        <v>#N/A</v>
      </c>
      <c r="AC197" s="31" t="e">
        <f t="shared" si="465"/>
        <v>#N/A</v>
      </c>
      <c r="AD197" s="31" t="e">
        <f t="shared" si="465"/>
        <v>#N/A</v>
      </c>
      <c r="AE197" s="31" t="e">
        <f t="shared" si="465"/>
        <v>#N/A</v>
      </c>
      <c r="AF197" s="31" t="e">
        <f>MATCH(AB$214,$E$185:$M$185,$G197)</f>
        <v>#N/A</v>
      </c>
      <c r="AG197" s="31" t="e">
        <f t="shared" si="466"/>
        <v>#N/A</v>
      </c>
      <c r="AH197" s="31">
        <f t="shared" si="466"/>
        <v>5</v>
      </c>
      <c r="AI197" s="31" t="e">
        <f t="shared" si="466"/>
        <v>#N/A</v>
      </c>
      <c r="AJ197" s="31" t="e">
        <f t="shared" si="466"/>
        <v>#N/A</v>
      </c>
      <c r="AK197" s="31" t="e">
        <f t="shared" si="467"/>
        <v>#N/A</v>
      </c>
      <c r="AL197" s="31" t="e">
        <f t="shared" si="467"/>
        <v>#N/A</v>
      </c>
      <c r="AM197" s="31" t="e">
        <f t="shared" si="467"/>
        <v>#N/A</v>
      </c>
      <c r="AN197" s="31" t="e">
        <f t="shared" si="468"/>
        <v>#N/A</v>
      </c>
      <c r="AO197" s="31" t="e">
        <f t="shared" si="468"/>
        <v>#N/A</v>
      </c>
      <c r="AP197" s="31" t="e">
        <f t="shared" si="468"/>
        <v>#N/A</v>
      </c>
      <c r="AQ197" s="31" t="e">
        <f>MATCH(AL$214,$E$185:$M$185,$G197)</f>
        <v>#N/A</v>
      </c>
      <c r="AR197" s="31" t="e">
        <f>MATCH(AM$214,$E$185:$M$185,$G197)</f>
        <v>#N/A</v>
      </c>
      <c r="AS197" s="31" t="e">
        <f>MATCH(AO$214,$E$185:$M$185,$G197)</f>
        <v>#N/A</v>
      </c>
      <c r="AT197" s="31">
        <f t="shared" si="469"/>
        <v>6</v>
      </c>
      <c r="AU197" s="31" t="e">
        <f t="shared" si="469"/>
        <v>#N/A</v>
      </c>
      <c r="AV197" s="31">
        <f t="shared" si="469"/>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0">MATCH(W$214,$G$211:$M$211,$G198)</f>
        <v>5</v>
      </c>
      <c r="AA198">
        <f t="shared" si="470"/>
        <v>5</v>
      </c>
      <c r="AB198">
        <f t="shared" si="470"/>
        <v>5</v>
      </c>
      <c r="AC198">
        <f t="shared" si="470"/>
        <v>5</v>
      </c>
      <c r="AD198">
        <f t="shared" si="470"/>
        <v>5</v>
      </c>
      <c r="AE198">
        <f t="shared" si="470"/>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1">IF(ISNA(Q196),-1,IF(ISNA(Q198),99,IF(ISNA(Q197),Q196,0)))</f>
        <v>0</v>
      </c>
      <c r="R199" s="66">
        <f t="shared" ref="R199:AX199" si="472">IF(ISNA(R196),-1,IF(ISNA(R198),99,IF(ISNA(R197),R196,0)))</f>
        <v>1</v>
      </c>
      <c r="S199" s="66">
        <f t="shared" si="472"/>
        <v>0</v>
      </c>
      <c r="T199" s="66">
        <f t="shared" si="472"/>
        <v>0</v>
      </c>
      <c r="U199" s="66">
        <f t="shared" ref="U199:V199" si="473">IF(ISNA(U196),-1,IF(ISNA(U198),99,IF(ISNA(U197),U196,0)))</f>
        <v>0</v>
      </c>
      <c r="V199" s="66">
        <f t="shared" si="473"/>
        <v>0</v>
      </c>
      <c r="W199" s="66">
        <f t="shared" si="472"/>
        <v>0</v>
      </c>
      <c r="X199" s="66">
        <f t="shared" si="472"/>
        <v>4</v>
      </c>
      <c r="Y199" s="66">
        <f t="shared" si="472"/>
        <v>4</v>
      </c>
      <c r="Z199" s="66">
        <f t="shared" si="472"/>
        <v>4</v>
      </c>
      <c r="AA199" s="66">
        <f t="shared" si="472"/>
        <v>4</v>
      </c>
      <c r="AB199" s="66">
        <f t="shared" si="472"/>
        <v>4</v>
      </c>
      <c r="AC199" s="66">
        <f t="shared" si="472"/>
        <v>4</v>
      </c>
      <c r="AD199" s="66">
        <f t="shared" si="472"/>
        <v>4</v>
      </c>
      <c r="AE199" s="66">
        <f t="shared" si="472"/>
        <v>4</v>
      </c>
      <c r="AF199" s="66">
        <f t="shared" ref="AF199:AG199" si="474">IF(ISNA(AF196),-1,IF(ISNA(AF198),99,IF(ISNA(AF197),AF196,0)))</f>
        <v>4</v>
      </c>
      <c r="AG199" s="66">
        <f t="shared" si="474"/>
        <v>4</v>
      </c>
      <c r="AH199" s="66">
        <f t="shared" si="472"/>
        <v>0</v>
      </c>
      <c r="AI199" s="66">
        <f t="shared" si="472"/>
        <v>5</v>
      </c>
      <c r="AJ199" s="66">
        <f t="shared" si="472"/>
        <v>5</v>
      </c>
      <c r="AK199" s="66">
        <f t="shared" si="472"/>
        <v>5</v>
      </c>
      <c r="AL199" s="66">
        <f t="shared" si="472"/>
        <v>5</v>
      </c>
      <c r="AM199" s="66">
        <f t="shared" si="472"/>
        <v>5</v>
      </c>
      <c r="AN199" s="66">
        <f t="shared" ref="AN199" si="475">IF(ISNA(AN196),-1,IF(ISNA(AN198),99,IF(ISNA(AN197),AN196,0)))</f>
        <v>5</v>
      </c>
      <c r="AO199" s="66">
        <f t="shared" si="472"/>
        <v>5</v>
      </c>
      <c r="AP199" s="66">
        <f t="shared" ref="AP199" si="476">IF(ISNA(AP196),-1,IF(ISNA(AP198),99,IF(ISNA(AP197),AP196,0)))</f>
        <v>5</v>
      </c>
      <c r="AQ199" s="66">
        <f t="shared" si="472"/>
        <v>5</v>
      </c>
      <c r="AR199" s="66">
        <f t="shared" si="472"/>
        <v>5</v>
      </c>
      <c r="AS199" s="66">
        <f t="shared" si="472"/>
        <v>5</v>
      </c>
      <c r="AT199" s="66">
        <f t="shared" si="472"/>
        <v>0</v>
      </c>
      <c r="AU199" s="66">
        <f t="shared" si="472"/>
        <v>6</v>
      </c>
      <c r="AV199" s="66">
        <f t="shared" si="472"/>
        <v>0</v>
      </c>
      <c r="AW199" s="66">
        <f t="shared" si="472"/>
        <v>0</v>
      </c>
      <c r="AX199" s="66">
        <f t="shared" si="472"/>
        <v>0</v>
      </c>
      <c r="AY199" s="66"/>
      <c r="BB199" s="66"/>
      <c r="BC199" s="66"/>
      <c r="BM199" s="66"/>
      <c r="BN199" s="66"/>
    </row>
    <row r="200" spans="1:66">
      <c r="E200" t="s">
        <v>16</v>
      </c>
      <c r="F200" s="15" t="str">
        <f t="shared" ref="F200:F207" si="477">IF(E200="*","","COM_PROJ")</f>
        <v/>
      </c>
      <c r="G200" s="43" t="str">
        <f t="shared" ref="G200:G207" si="478">B172</f>
        <v>TPPRCAR</v>
      </c>
      <c r="H200" s="16"/>
      <c r="J200" s="16" t="str">
        <f t="shared" ref="J200:M207" si="479">IF($E200="*","","-")</f>
        <v/>
      </c>
      <c r="L200" s="16" t="str">
        <f t="shared" si="479"/>
        <v/>
      </c>
      <c r="M200" s="16" t="str">
        <f t="shared" si="479"/>
        <v/>
      </c>
      <c r="N200" s="15" t="str">
        <f t="shared" ref="N200:N207" si="480">IF(E200="*","",0)</f>
        <v/>
      </c>
      <c r="O200" s="15"/>
      <c r="P200" s="15"/>
      <c r="Q200" s="3">
        <f>E186</f>
        <v>80.737936364882756</v>
      </c>
      <c r="R200" s="3" cm="1">
        <f t="array" ref="R200">IF(R$199=-1,S200,IF(R$199=99,Q200,IF(R$199=0,INDEX($E186:$M186,0,R$197),(INDEX($E186:$M186,0,R$199+1)-INDEX($E186:$M186,0,R$199))/(INDEX($E$185:$M$185,0,R$199+1)-INDEX($E$185:$M$185,0,R$199))+Q200)))</f>
        <v>82.677210683862384</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128.1137148596512</v>
      </c>
      <c r="AV200" s="3" cm="1">
        <f t="array" ref="AV200">IF(AV$199=-1,AW200,IF(AV$199=99,AU200,IF(AV$199=0,INDEX($E186:$M186,0,AV$197),(INDEX($E186:$M186,0,AV$199+1)-INDEX($E186:$M186,0,AV$199))/(INDEX($E$185:$M$185,0,AV$199+1)-INDEX($E$185:$M$185,0,AV$199))+AU200)))</f>
        <v>128.1137148596512</v>
      </c>
      <c r="AW200" s="3" cm="1">
        <f t="array" ref="AW200">IF(AW$199=-1,AX200,IF(AW$199=99,AV200,IF(AW$199=0,INDEX($E186:$M186,0,AW$197),(INDEX($E186:$M186,0,AW$199+1)-INDEX($E186:$M186,0,AW$199))/(INDEX($E$185:$M$185,0,AW$199+1)-INDEX($E$185:$M$185,0,AW$199))+AV200)))</f>
        <v>128.1137148596512</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7"/>
        <v/>
      </c>
      <c r="G201" s="43" t="str">
        <f t="shared" si="478"/>
        <v>TPPRSUV</v>
      </c>
      <c r="H201" s="16"/>
      <c r="J201" s="16" t="str">
        <f t="shared" si="479"/>
        <v/>
      </c>
      <c r="L201" s="16" t="str">
        <f t="shared" si="479"/>
        <v/>
      </c>
      <c r="M201" s="16" t="str">
        <f t="shared" si="479"/>
        <v/>
      </c>
      <c r="N201" s="15" t="str">
        <f t="shared" si="480"/>
        <v/>
      </c>
      <c r="O201" s="15"/>
      <c r="P201" s="15"/>
      <c r="Q201" s="3">
        <f t="shared" ref="Q201:Q207" si="481">E187</f>
        <v>17.156811477537588</v>
      </c>
      <c r="R201" s="3" cm="1">
        <f t="array" ref="R201">IF(R$199=-1,S201,IF(R$199=99,Q201,IF(R$199=0,INDEX($E187:$M187,0,R$197),(INDEX($E187:$M187,0,R$199+1)-INDEX($E187:$M187,0,R$199))/(INDEX($E$185:$M$185,0,R$199+1)-INDEX($E$185:$M$185,0,R$199))+Q201)))</f>
        <v>17.568907270320757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27.224164407675886</v>
      </c>
      <c r="AV201" s="3" cm="1">
        <f t="array" ref="AV201">IF(AV$199=-1,AW201,IF(AV$199=99,AU201,IF(AV$199=0,INDEX($E187:$M187,0,AV$197),(INDEX($E187:$M187,0,AV$199+1)-INDEX($E187:$M187,0,AV$199))/(INDEX($E$185:$M$185,0,AV$199+1)-INDEX($E$185:$M$185,0,AV$199))+AU201)))</f>
        <v>27.224164407675886</v>
      </c>
      <c r="AW201" s="3" cm="1">
        <f t="array" ref="AW201">IF(AW$199=-1,AX201,IF(AW$199=99,AV201,IF(AW$199=0,INDEX($E187:$M187,0,AW$197),(INDEX($E187:$M187,0,AW$199+1)-INDEX($E187:$M187,0,AW$199))/(INDEX($E$185:$M$185,0,AW$199+1)-INDEX($E$185:$M$185,0,AW$199))+AV201)))</f>
        <v>27.224164407675886</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7"/>
        <v/>
      </c>
      <c r="G202" s="43" t="str">
        <f t="shared" si="478"/>
        <v>TPPRMOT</v>
      </c>
      <c r="H202" s="16"/>
      <c r="J202" s="16" t="str">
        <f t="shared" si="479"/>
        <v/>
      </c>
      <c r="L202" s="16" t="str">
        <f t="shared" si="479"/>
        <v/>
      </c>
      <c r="M202" s="16" t="str">
        <f t="shared" si="479"/>
        <v/>
      </c>
      <c r="N202" s="15" t="str">
        <f t="shared" si="480"/>
        <v/>
      </c>
      <c r="O202" s="15"/>
      <c r="P202" s="15"/>
      <c r="Q202" s="3">
        <f t="shared" si="481"/>
        <v>3.0276726136831034</v>
      </c>
      <c r="R202" s="3" cm="1">
        <f t="array" ref="R202">IF(R$199=-1,S202,IF(R$199=99,Q202,IF(R$199=0,INDEX($E188:$M188,0,R$197),(INDEX($E188:$M188,0,R$199+1)-INDEX($E188:$M188,0,R$199))/(INDEX($E$185:$M$185,0,R$199+1)-INDEX($E$185:$M$185,0,R$199))+Q202)))</f>
        <v>3.1003954006448393</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4.8042643072369202</v>
      </c>
      <c r="AV202" s="3" cm="1">
        <f t="array" ref="AV202">IF(AV$199=-1,AW202,IF(AV$199=99,AU202,IF(AV$199=0,INDEX($E188:$M188,0,AV$197),(INDEX($E188:$M188,0,AV$199+1)-INDEX($E188:$M188,0,AV$199))/(INDEX($E$185:$M$185,0,AV$199+1)-INDEX($E$185:$M$185,0,AV$199))+AU202)))</f>
        <v>4.8042643072369202</v>
      </c>
      <c r="AW202" s="3" cm="1">
        <f t="array" ref="AW202">IF(AW$199=-1,AX202,IF(AW$199=99,AV202,IF(AW$199=0,INDEX($E188:$M188,0,AW$197),(INDEX($E188:$M188,0,AW$199+1)-INDEX($E188:$M188,0,AW$199))/(INDEX($E$185:$M$185,0,AW$199+1)-INDEX($E$185:$M$185,0,AW$199))+AV202)))</f>
        <v>4.8042643072369202</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7"/>
        <v/>
      </c>
      <c r="G203" s="43" t="str">
        <f t="shared" si="478"/>
        <v>TPPUBUS</v>
      </c>
      <c r="H203" s="16"/>
      <c r="J203" s="16" t="str">
        <f t="shared" si="479"/>
        <v/>
      </c>
      <c r="L203" s="16" t="str">
        <f t="shared" si="479"/>
        <v/>
      </c>
      <c r="M203" s="16" t="str">
        <f t="shared" si="479"/>
        <v/>
      </c>
      <c r="N203" s="15" t="str">
        <f t="shared" si="480"/>
        <v/>
      </c>
      <c r="O203" s="15"/>
      <c r="P203" s="15"/>
      <c r="Q203" s="3">
        <f t="shared" si="481"/>
        <v>0.7451373286167039</v>
      </c>
      <c r="R203" s="3" cm="1">
        <f t="array" ref="R203">IF(R$199=-1,S203,IF(R$199=99,Q203,IF(R$199=0,INDEX($E189:$M189,0,R$197),(INDEX($E189:$M189,0,R$199+1)-INDEX($E189:$M189,0,R$199))/(INDEX($E$185:$M$185,0,R$199+1)-INDEX($E$185:$M$185,0,R$199))+Q203)))</f>
        <v>0.75464798183400794</v>
      </c>
      <c r="S203" s="3" cm="1">
        <f t="array" ref="S203">IF(S$199=-1,T203,IF(S$199=99,R203,IF(S$199=0,INDEX($E189:$M189,0,S$197),(INDEX($E189:$M189,0,S$199+1)-INDEX($E189:$M189,0,S$199))/(INDEX($E$185:$M$185,0,S$199+1)-INDEX($E$185:$M$185,0,S$199))+R203)))</f>
        <v>0.7641586350513121</v>
      </c>
      <c r="T203" s="3" cm="1">
        <f t="array" ref="T203">IF(T$199=-1,W203,IF(T$199=99,S203,IF(T$199=0,INDEX($E189:$M189,0,T$197),(INDEX($E189:$M189,0,T$199+1)-INDEX($E189:$M189,0,T$199))/(INDEX($E$185:$M$185,0,T$199+1)-INDEX($E$185:$M$185,0,T$199))+S203)))</f>
        <v>0.77683855200288221</v>
      </c>
      <c r="U203" s="3" cm="1">
        <f t="array" ref="U203">IF(U$199=-1,W203,IF(U$199=99,S203,IF(U$199=0,INDEX($E189:$M189,0,U$197),(INDEX($E189:$M189,0,U$199+1)-INDEX($E189:$M189,0,U$199))/(INDEX($E$185:$M$185,0,U$199+1)-INDEX($E$185:$M$185,0,U$199))+S203)))</f>
        <v>0.77683855200288221</v>
      </c>
      <c r="V203" s="3" cm="1">
        <f t="array" ref="V203">IF(V$199=-1,W203,IF(V$199=99,S203,IF(V$199=0,INDEX($E189:$M189,0,V$197),(INDEX($E189:$M189,0,V$199+1)-INDEX($E189:$M189,0,V$199))/(INDEX($E$185:$M$185,0,V$199+1)-INDEX($E$185:$M$185,0,V$199))+S203)))</f>
        <v>0.77683855200288221</v>
      </c>
      <c r="W203" s="3" cm="1">
        <f t="array" ref="W203">IF(W$199=-1,X203,IF(W$199=99,T203,IF(W$199=0,INDEX($E189:$M189,0,W$197),(INDEX($E189:$M189,0,W$199+1)-INDEX($E189:$M189,0,W$199))/(INDEX($E$185:$M$185,0,W$199+1)-INDEX($E$185:$M$185,0,W$199))+T203)))</f>
        <v>0.76932241535753876</v>
      </c>
      <c r="X203" s="3" cm="1">
        <f t="array" ref="X203">IF(X$199=-1,Y203,IF(X$199=99,W203,IF(X$199=0,INDEX($E189:$M189,0,X$197),(INDEX($E189:$M189,0,X$199+1)-INDEX($E189:$M189,0,X$199))/(INDEX($E$185:$M$185,0,X$199+1)-INDEX($E$185:$M$185,0,X$199))+W203)))</f>
        <v>0.77185902178227428</v>
      </c>
      <c r="Y203" s="3" cm="1">
        <f t="array" ref="Y203">IF(Y$199=-1,Z203,IF(Y$199=99,X203,IF(Y$199=0,INDEX($E189:$M189,0,Y$197),(INDEX($E189:$M189,0,Y$199+1)-INDEX($E189:$M189,0,Y$199))/(INDEX($E$185:$M$185,0,Y$199+1)-INDEX($E$185:$M$185,0,Y$199))+X203)))</f>
        <v>0.7743956282070098</v>
      </c>
      <c r="Z203" s="3" cm="1">
        <f t="array" ref="Z203">IF(Z$199=-1,AA203,IF(Z$199=99,Y203,IF(Z$199=0,INDEX($E189:$M189,0,Z$197),(INDEX($E189:$M189,0,Z$199+1)-INDEX($E189:$M189,0,Z$199))/(INDEX($E$185:$M$185,0,Z$199+1)-INDEX($E$185:$M$185,0,Z$199))+Y203)))</f>
        <v>0.77693223463174532</v>
      </c>
      <c r="AA203" s="3" cm="1">
        <f t="array" ref="AA203">IF(AA$199=-1,AB203,IF(AA$199=99,Z203,IF(AA$199=0,INDEX($E189:$M189,0,AA$197),(INDEX($E189:$M189,0,AA$199+1)-INDEX($E189:$M189,0,AA$199))/(INDEX($E$185:$M$185,0,AA$199+1)-INDEX($E$185:$M$185,0,AA$199))+Z203)))</f>
        <v>0.77946884105648084</v>
      </c>
      <c r="AB203" s="3" cm="1">
        <f t="array" ref="AB203">IF(AB$199=-1,AC203,IF(AB$199=99,AA203,IF(AB$199=0,INDEX($E189:$M189,0,AB$197),(INDEX($E189:$M189,0,AB$199+1)-INDEX($E189:$M189,0,AB$199))/(INDEX($E$185:$M$185,0,AB$199+1)-INDEX($E$185:$M$185,0,AB$199))+AA203)))</f>
        <v>0.78200544748121636</v>
      </c>
      <c r="AC203" s="3" cm="1">
        <f t="array" ref="AC203">IF(AC$199=-1,AD203,IF(AC$199=99,AB203,IF(AC$199=0,INDEX($E189:$M189,0,AC$197),(INDEX($E189:$M189,0,AC$199+1)-INDEX($E189:$M189,0,AC$199))/(INDEX($E$185:$M$185,0,AC$199+1)-INDEX($E$185:$M$185,0,AC$199))+AB203)))</f>
        <v>0.78454205390595189</v>
      </c>
      <c r="AD203" s="3" cm="1">
        <f t="array" ref="AD203">IF(AD$199=-1,AE203,IF(AD$199=99,AC203,IF(AD$199=0,INDEX($E189:$M189,0,AD$197),(INDEX($E189:$M189,0,AD$199+1)-INDEX($E189:$M189,0,AD$199))/(INDEX($E$185:$M$185,0,AD$199+1)-INDEX($E$185:$M$185,0,AD$199))+AC203)))</f>
        <v>0.78707866033068741</v>
      </c>
      <c r="AE203" s="3" cm="1">
        <f t="array" ref="AE203">IF(AE$199=-1,AH203,IF(AE$199=99,AD203,IF(AE$199=0,INDEX($E189:$M189,0,AE$197),(INDEX($E189:$M189,0,AE$199+1)-INDEX($E189:$M189,0,AE$199))/(INDEX($E$185:$M$185,0,AE$199+1)-INDEX($E$185:$M$185,0,AE$199))+AD203)))</f>
        <v>0.78961526675542293</v>
      </c>
      <c r="AF203" s="3" cm="1">
        <f t="array" ref="AF203">IF(AF$199=-1,AH203,IF(AF$199=99,AD203,IF(AF$199=0,INDEX($E189:$M189,0,AF$197),(INDEX($E189:$M189,0,AF$199+1)-INDEX($E189:$M189,0,AF$199))/(INDEX($E$185:$M$185,0,AF$199+1)-INDEX($E$185:$M$185,0,AF$199))+AD203)))</f>
        <v>0.78961526675542293</v>
      </c>
      <c r="AG203" s="3" cm="1">
        <f t="array" ref="AG203">IF(AG$199=-1,AH203,IF(AG$199=99,AD203,IF(AG$199=0,INDEX($E189:$M189,0,AG$197),(INDEX($E189:$M189,0,AG$199+1)-INDEX($E189:$M189,0,AG$199))/(INDEX($E$185:$M$185,0,AG$199+1)-INDEX($E$185:$M$185,0,AG$199))+AD203)))</f>
        <v>0.78961526675542293</v>
      </c>
      <c r="AH203" s="3" cm="1">
        <f t="array" ref="AH203">IF(AH$199=-1,AI203,IF(AH$199=99,AE203,IF(AH$199=0,INDEX($E189:$M189,0,AH$197),(INDEX($E189:$M189,0,AH$199+1)-INDEX($E189:$M189,0,AH$199))/(INDEX($E$185:$M$185,0,AH$199+1)-INDEX($E$185:$M$185,0,AH$199))+AE203)))</f>
        <v>0.79215187318015812</v>
      </c>
      <c r="AI203" s="3" cm="1">
        <f t="array" ref="AI203">IF(AI$199=-1,AJ203,IF(AI$199=99,AH203,IF(AI$199=0,INDEX($E189:$M189,0,AI$197),(INDEX($E189:$M189,0,AI$199+1)-INDEX($E189:$M189,0,AI$199))/(INDEX($E$185:$M$185,0,AI$199+1)-INDEX($E$185:$M$185,0,AI$199))+AH203)))</f>
        <v>0.78895645233050782</v>
      </c>
      <c r="AJ203" s="3" cm="1">
        <f t="array" ref="AJ203">IF(AJ$199=-1,AK203,IF(AJ$199=99,AI203,IF(AJ$199=0,INDEX($E189:$M189,0,AJ$197),(INDEX($E189:$M189,0,AJ$199+1)-INDEX($E189:$M189,0,AJ$199))/(INDEX($E$185:$M$185,0,AJ$199+1)-INDEX($E$185:$M$185,0,AJ$199))+AI203)))</f>
        <v>0.78576103148085752</v>
      </c>
      <c r="AK203" s="3" cm="1">
        <f t="array" ref="AK203">IF(AK$199=-1,AL203,IF(AK$199=99,AJ203,IF(AK$199=0,INDEX($E189:$M189,0,AK$197),(INDEX($E189:$M189,0,AK$199+1)-INDEX($E189:$M189,0,AK$199))/(INDEX($E$185:$M$185,0,AK$199+1)-INDEX($E$185:$M$185,0,AK$199))+AJ203)))</f>
        <v>0.78256561063120722</v>
      </c>
      <c r="AL203" s="3" cm="1">
        <f t="array" ref="AL203">IF(AL$199=-1,AM203,IF(AL$199=99,AK203,IF(AL$199=0,INDEX($E189:$M189,0,AL$197),(INDEX($E189:$M189,0,AL$199+1)-INDEX($E189:$M189,0,AL$199))/(INDEX($E$185:$M$185,0,AL$199+1)-INDEX($E$185:$M$185,0,AL$199))+AK203)))</f>
        <v>0.77937018978155692</v>
      </c>
      <c r="AM203" s="3" cm="1">
        <f t="array" ref="AM203">IF(AM$199=-1,AO203,IF(AM$199=99,AL203,IF(AM$199=0,INDEX($E189:$M189,0,AM$197),(INDEX($E189:$M189,0,AM$199+1)-INDEX($E189:$M189,0,AM$199))/(INDEX($E$185:$M$185,0,AM$199+1)-INDEX($E$185:$M$185,0,AM$199))+AL203)))</f>
        <v>0.77617476893190662</v>
      </c>
      <c r="AN203" s="3" cm="1">
        <f t="array" ref="AN203">IF(AN$199=-1,AP203,IF(AN$199=99,AL203,IF(AN$199=0,INDEX($E189:$M189,0,AN$197),(INDEX($E189:$M189,0,AN$199+1)-INDEX($E189:$M189,0,AN$199))/(INDEX($E$185:$M$185,0,AN$199+1)-INDEX($E$185:$M$185,0,AN$199))+AL203)))</f>
        <v>0.77617476893190662</v>
      </c>
      <c r="AO203" s="3" cm="1">
        <f t="array" ref="AO203">IF(AO$199=-1,AQ203,IF(AO$199=99,AM203,IF(AO$199=0,INDEX($E189:$M189,0,AO$197),(INDEX($E189:$M189,0,AO$199+1)-INDEX($E189:$M189,0,AO$199))/(INDEX($E$185:$M$185,0,AO$199+1)-INDEX($E$185:$M$185,0,AO$199))+AM203)))</f>
        <v>0.77297934808225632</v>
      </c>
      <c r="AP203" s="3" cm="1">
        <f t="array" ref="AP203">IF(AP$199=-1,AR203,IF(AP$199=99,AO203,IF(AP$199=0,INDEX($E189:$M189,0,AP$197),(INDEX($E189:$M189,0,AP$199+1)-INDEX($E189:$M189,0,AP$199))/(INDEX($E$185:$M$185,0,AP$199+1)-INDEX($E$185:$M$185,0,AP$199))+AO203)))</f>
        <v>0.76978392723260602</v>
      </c>
      <c r="AQ203" s="3" cm="1">
        <f t="array" ref="AQ203">IF(AQ$199=-1,AR203,IF(AQ$199=99,AO203,IF(AQ$199=0,INDEX($E189:$M189,0,AQ$197),(INDEX($E189:$M189,0,AQ$199+1)-INDEX($E189:$M189,0,AQ$199))/(INDEX($E$185:$M$185,0,AQ$199+1)-INDEX($E$185:$M$185,0,AQ$199))+AO203)))</f>
        <v>0.76978392723260602</v>
      </c>
      <c r="AR203" s="3" cm="1">
        <f t="array" ref="AR203">IF(AR$199=-1,AS203,IF(AR$199=99,AQ203,IF(AR$199=0,INDEX($E189:$M189,0,AR$197),(INDEX($E189:$M189,0,AR$199+1)-INDEX($E189:$M189,0,AR$199))/(INDEX($E$185:$M$185,0,AR$199+1)-INDEX($E$185:$M$185,0,AR$199))+AQ203)))</f>
        <v>0.76658850638295573</v>
      </c>
      <c r="AS203" s="3" cm="1">
        <f t="array" ref="AS203">IF(AS$199=-1,AT203,IF(AS$199=99,AR203,IF(AS$199=0,INDEX($E189:$M189,0,AS$197),(INDEX($E189:$M189,0,AS$199+1)-INDEX($E189:$M189,0,AS$199))/(INDEX($E$185:$M$185,0,AS$199+1)-INDEX($E$185:$M$185,0,AS$199))+AR203)))</f>
        <v>0.76339308553330543</v>
      </c>
      <c r="AT203" s="3" cm="1">
        <f t="array" ref="AT203">IF(AT$199=-1,AU203,IF(AT$199=99,AS203,IF(AT$199=0,INDEX($E189:$M189,0,AT$197),(INDEX($E189:$M189,0,AT$199+1)-INDEX($E189:$M189,0,AT$199))/(INDEX($E$185:$M$185,0,AT$199+1)-INDEX($E$185:$M$185,0,AT$199))+AS203)))</f>
        <v>0.76019766468365502</v>
      </c>
      <c r="AU203" s="3" cm="1">
        <f t="array" ref="AU203">IF(AU$199=-1,AV203,IF(AU$199=99,AT203,IF(AU$199=0,INDEX($E189:$M189,0,AU$197),(INDEX($E189:$M189,0,AU$199+1)-INDEX($E189:$M189,0,AU$199))/(INDEX($E$185:$M$185,0,AU$199+1)-INDEX($E$185:$M$185,0,AU$199))+AT203)))</f>
        <v>0.76019766468365502</v>
      </c>
      <c r="AV203" s="3" cm="1">
        <f t="array" ref="AV203">IF(AV$199=-1,AW203,IF(AV$199=99,AU203,IF(AV$199=0,INDEX($E189:$M189,0,AV$197),(INDEX($E189:$M189,0,AV$199+1)-INDEX($E189:$M189,0,AV$199))/(INDEX($E$185:$M$185,0,AV$199+1)-INDEX($E$185:$M$185,0,AV$199))+AU203)))</f>
        <v>0.76019766468365502</v>
      </c>
      <c r="AW203" s="3" cm="1">
        <f t="array" ref="AW203">IF(AW$199=-1,AX203,IF(AW$199=99,AV203,IF(AW$199=0,INDEX($E189:$M189,0,AW$197),(INDEX($E189:$M189,0,AW$199+1)-INDEX($E189:$M189,0,AW$199))/(INDEX($E$185:$M$185,0,AW$199+1)-INDEX($E$185:$M$185,0,AW$199))+AV203)))</f>
        <v>0.76019766468365502</v>
      </c>
      <c r="AX203" s="3" cm="1">
        <f t="array" ref="AX203">IF(AX$199=-1,AY203,IF(AX$199=99,AW203,IF(AX$199=0,INDEX($E189:$M189,0,AX$197),(INDEX($E189:$M189,0,AX$199+1)-INDEX($E189:$M189,0,AX$199))/(INDEX($E$185:$M$185,0,AX$199+1)-INDEX($E$185:$M$185,0,AX$199))+AW203)))</f>
        <v>0.66888607039229409</v>
      </c>
      <c r="AY203" s="3"/>
      <c r="BB203" s="3"/>
      <c r="BC203" s="3"/>
      <c r="BM203" s="3"/>
      <c r="BN203" s="92"/>
    </row>
    <row r="204" spans="1:66">
      <c r="E204" t="s">
        <v>16</v>
      </c>
      <c r="F204" s="15" t="str">
        <f t="shared" si="477"/>
        <v/>
      </c>
      <c r="G204" s="43" t="str">
        <f t="shared" si="478"/>
        <v>TPPUMBT</v>
      </c>
      <c r="H204" s="16"/>
      <c r="J204" s="16" t="str">
        <f t="shared" si="479"/>
        <v/>
      </c>
      <c r="L204" s="16" t="str">
        <f t="shared" si="479"/>
        <v/>
      </c>
      <c r="M204" s="16" t="str">
        <f t="shared" si="479"/>
        <v/>
      </c>
      <c r="N204" s="15" t="str">
        <f t="shared" si="480"/>
        <v/>
      </c>
      <c r="O204" s="15"/>
      <c r="P204" s="15"/>
      <c r="Q204" s="3">
        <f t="shared" si="481"/>
        <v>7.0396057952084856</v>
      </c>
      <c r="R204" s="3" cm="1">
        <f t="array" ref="R204">IF(R$199=-1,S204,IF(R$199=99,Q204,IF(R$199=0,INDEX($E190:$M190,0,R$197),(INDEX($E190:$M190,0,R$199+1)-INDEX($E190:$M190,0,R$199))/(INDEX($E$185:$M$185,0,R$199+1)-INDEX($E$185:$M$185,0,R$199))+Q204)))</f>
        <v>7.1294566816605736</v>
      </c>
      <c r="S204" s="3" cm="1">
        <f t="array" ref="S204">IF(S$199=-1,T204,IF(S$199=99,R204,IF(S$199=0,INDEX($E190:$M190,0,S$197),(INDEX($E190:$M190,0,S$199+1)-INDEX($E190:$M190,0,S$199))/(INDEX($E$185:$M$185,0,S$199+1)-INDEX($E$185:$M$185,0,S$199))+R204)))</f>
        <v>7.2193075681126615</v>
      </c>
      <c r="T204" s="3" cm="1">
        <f t="array" ref="T204">IF(T$199=-1,W204,IF(T$199=99,S204,IF(T$199=0,INDEX($E190:$M190,0,T$197),(INDEX($E190:$M190,0,T$199+1)-INDEX($E190:$M190,0,T$199))/(INDEX($E$185:$M$185,0,T$199+1)-INDEX($E$185:$M$185,0,T$199))+S204)))</f>
        <v>7.3390997371893922</v>
      </c>
      <c r="U204" s="3" cm="1">
        <f t="array" ref="U204">IF(U$199=-1,W204,IF(U$199=99,S204,IF(U$199=0,INDEX($E190:$M190,0,U$197),(INDEX($E190:$M190,0,U$199+1)-INDEX($E190:$M190,0,U$199))/(INDEX($E$185:$M$185,0,U$199+1)-INDEX($E$185:$M$185,0,U$199))+S204)))</f>
        <v>7.3390997371893922</v>
      </c>
      <c r="V204" s="3" cm="1">
        <f t="array" ref="V204">IF(V$199=-1,W204,IF(V$199=99,S204,IF(V$199=0,INDEX($E190:$M190,0,V$197),(INDEX($E190:$M190,0,V$199+1)-INDEX($E190:$M190,0,V$199))/(INDEX($E$185:$M$185,0,V$199+1)-INDEX($E$185:$M$185,0,V$199))+S204)))</f>
        <v>7.3390997371893922</v>
      </c>
      <c r="W204" s="3" cm="1">
        <f t="array" ref="W204">IF(W$199=-1,X204,IF(W$199=99,T204,IF(W$199=0,INDEX($E190:$M190,0,W$197),(INDEX($E190:$M190,0,W$199+1)-INDEX($E190:$M190,0,W$199))/(INDEX($E$185:$M$185,0,W$199+1)-INDEX($E$185:$M$185,0,W$199))+T204)))</f>
        <v>7.2680918342779055</v>
      </c>
      <c r="X204" s="3" cm="1">
        <f t="array" ref="X204">IF(X$199=-1,Y204,IF(X$199=99,W204,IF(X$199=0,INDEX($E190:$M190,0,X$197),(INDEX($E190:$M190,0,X$199+1)-INDEX($E190:$M190,0,X$199))/(INDEX($E$185:$M$185,0,X$199+1)-INDEX($E$185:$M$185,0,X$199))+W204)))</f>
        <v>7.2920561541447961</v>
      </c>
      <c r="Y204" s="3" cm="1">
        <f t="array" ref="Y204">IF(Y$199=-1,Z204,IF(Y$199=99,X204,IF(Y$199=0,INDEX($E190:$M190,0,Y$197),(INDEX($E190:$M190,0,Y$199+1)-INDEX($E190:$M190,0,Y$199))/(INDEX($E$185:$M$185,0,Y$199+1)-INDEX($E$185:$M$185,0,Y$199))+X204)))</f>
        <v>7.3160204740116868</v>
      </c>
      <c r="Z204" s="3" cm="1">
        <f t="array" ref="Z204">IF(Z$199=-1,AA204,IF(Z$199=99,Y204,IF(Z$199=0,INDEX($E190:$M190,0,Z$197),(INDEX($E190:$M190,0,Z$199+1)-INDEX($E190:$M190,0,Z$199))/(INDEX($E$185:$M$185,0,Z$199+1)-INDEX($E$185:$M$185,0,Z$199))+Y204)))</f>
        <v>7.3399847938785774</v>
      </c>
      <c r="AA204" s="3" cm="1">
        <f t="array" ref="AA204">IF(AA$199=-1,AB204,IF(AA$199=99,Z204,IF(AA$199=0,INDEX($E190:$M190,0,AA$197),(INDEX($E190:$M190,0,AA$199+1)-INDEX($E190:$M190,0,AA$199))/(INDEX($E$185:$M$185,0,AA$199+1)-INDEX($E$185:$M$185,0,AA$199))+Z204)))</f>
        <v>7.363949113745468</v>
      </c>
      <c r="AB204" s="3" cm="1">
        <f t="array" ref="AB204">IF(AB$199=-1,AC204,IF(AB$199=99,AA204,IF(AB$199=0,INDEX($E190:$M190,0,AB$197),(INDEX($E190:$M190,0,AB$199+1)-INDEX($E190:$M190,0,AB$199))/(INDEX($E$185:$M$185,0,AB$199+1)-INDEX($E$185:$M$185,0,AB$199))+AA204)))</f>
        <v>7.3879134336123586</v>
      </c>
      <c r="AC204" s="3" cm="1">
        <f t="array" ref="AC204">IF(AC$199=-1,AD204,IF(AC$199=99,AB204,IF(AC$199=0,INDEX($E190:$M190,0,AC$197),(INDEX($E190:$M190,0,AC$199+1)-INDEX($E190:$M190,0,AC$199))/(INDEX($E$185:$M$185,0,AC$199+1)-INDEX($E$185:$M$185,0,AC$199))+AB204)))</f>
        <v>7.4118777534792493</v>
      </c>
      <c r="AD204" s="3" cm="1">
        <f t="array" ref="AD204">IF(AD$199=-1,AE204,IF(AD$199=99,AC204,IF(AD$199=0,INDEX($E190:$M190,0,AD$197),(INDEX($E190:$M190,0,AD$199+1)-INDEX($E190:$M190,0,AD$199))/(INDEX($E$185:$M$185,0,AD$199+1)-INDEX($E$185:$M$185,0,AD$199))+AC204)))</f>
        <v>7.4358420733461399</v>
      </c>
      <c r="AE204" s="3" cm="1">
        <f t="array" ref="AE204">IF(AE$199=-1,AH204,IF(AE$199=99,AD204,IF(AE$199=0,INDEX($E190:$M190,0,AE$197),(INDEX($E190:$M190,0,AE$199+1)-INDEX($E190:$M190,0,AE$199))/(INDEX($E$185:$M$185,0,AE$199+1)-INDEX($E$185:$M$185,0,AE$199))+AD204)))</f>
        <v>7.4598063932130305</v>
      </c>
      <c r="AF204" s="3" cm="1">
        <f t="array" ref="AF204">IF(AF$199=-1,AH204,IF(AF$199=99,AD204,IF(AF$199=0,INDEX($E190:$M190,0,AF$197),(INDEX($E190:$M190,0,AF$199+1)-INDEX($E190:$M190,0,AF$199))/(INDEX($E$185:$M$185,0,AF$199+1)-INDEX($E$185:$M$185,0,AF$199))+AD204)))</f>
        <v>7.4598063932130305</v>
      </c>
      <c r="AG204" s="3" cm="1">
        <f t="array" ref="AG204">IF(AG$199=-1,AH204,IF(AG$199=99,AD204,IF(AG$199=0,INDEX($E190:$M190,0,AG$197),(INDEX($E190:$M190,0,AG$199+1)-INDEX($E190:$M190,0,AG$199))/(INDEX($E$185:$M$185,0,AG$199+1)-INDEX($E$185:$M$185,0,AG$199))+AD204)))</f>
        <v>7.4598063932130305</v>
      </c>
      <c r="AH204" s="3" cm="1">
        <f t="array" ref="AH204">IF(AH$199=-1,AI204,IF(AH$199=99,AE204,IF(AH$199=0,INDEX($E190:$M190,0,AH$197),(INDEX($E190:$M190,0,AH$199+1)-INDEX($E190:$M190,0,AH$199))/(INDEX($E$185:$M$185,0,AH$199+1)-INDEX($E$185:$M$185,0,AH$199))+AE204)))</f>
        <v>7.4837707130799194</v>
      </c>
      <c r="AI204" s="3" cm="1">
        <f t="array" ref="AI204">IF(AI$199=-1,AJ204,IF(AI$199=99,AH204,IF(AI$199=0,INDEX($E190:$M190,0,AI$197),(INDEX($E190:$M190,0,AI$199+1)-INDEX($E190:$M190,0,AI$199))/(INDEX($E$185:$M$185,0,AI$199+1)-INDEX($E$185:$M$185,0,AI$199))+AH204)))</f>
        <v>7.4535823138849846</v>
      </c>
      <c r="AJ204" s="3" cm="1">
        <f t="array" ref="AJ204">IF(AJ$199=-1,AK204,IF(AJ$199=99,AI204,IF(AJ$199=0,INDEX($E190:$M190,0,AJ$197),(INDEX($E190:$M190,0,AJ$199+1)-INDEX($E190:$M190,0,AJ$199))/(INDEX($E$185:$M$185,0,AJ$199+1)-INDEX($E$185:$M$185,0,AJ$199))+AI204)))</f>
        <v>7.4233939146900498</v>
      </c>
      <c r="AK204" s="3" cm="1">
        <f t="array" ref="AK204">IF(AK$199=-1,AL204,IF(AK$199=99,AJ204,IF(AK$199=0,INDEX($E190:$M190,0,AK$197),(INDEX($E190:$M190,0,AK$199+1)-INDEX($E190:$M190,0,AK$199))/(INDEX($E$185:$M$185,0,AK$199+1)-INDEX($E$185:$M$185,0,AK$199))+AJ204)))</f>
        <v>7.3932055154951151</v>
      </c>
      <c r="AL204" s="3" cm="1">
        <f t="array" ref="AL204">IF(AL$199=-1,AM204,IF(AL$199=99,AK204,IF(AL$199=0,INDEX($E190:$M190,0,AL$197),(INDEX($E190:$M190,0,AL$199+1)-INDEX($E190:$M190,0,AL$199))/(INDEX($E$185:$M$185,0,AL$199+1)-INDEX($E$185:$M$185,0,AL$199))+AK204)))</f>
        <v>7.3630171163001803</v>
      </c>
      <c r="AM204" s="3" cm="1">
        <f t="array" ref="AM204">IF(AM$199=-1,AO204,IF(AM$199=99,AL204,IF(AM$199=0,INDEX($E190:$M190,0,AM$197),(INDEX($E190:$M190,0,AM$199+1)-INDEX($E190:$M190,0,AM$199))/(INDEX($E$185:$M$185,0,AM$199+1)-INDEX($E$185:$M$185,0,AM$199))+AL204)))</f>
        <v>7.3328287171052455</v>
      </c>
      <c r="AN204" s="3" cm="1">
        <f t="array" ref="AN204">IF(AN$199=-1,AP204,IF(AN$199=99,AL204,IF(AN$199=0,INDEX($E190:$M190,0,AN$197),(INDEX($E190:$M190,0,AN$199+1)-INDEX($E190:$M190,0,AN$199))/(INDEX($E$185:$M$185,0,AN$199+1)-INDEX($E$185:$M$185,0,AN$199))+AL204)))</f>
        <v>7.3328287171052455</v>
      </c>
      <c r="AO204" s="3" cm="1">
        <f t="array" ref="AO204">IF(AO$199=-1,AQ204,IF(AO$199=99,AM204,IF(AO$199=0,INDEX($E190:$M190,0,AO$197),(INDEX($E190:$M190,0,AO$199+1)-INDEX($E190:$M190,0,AO$199))/(INDEX($E$185:$M$185,0,AO$199+1)-INDEX($E$185:$M$185,0,AO$199))+AM204)))</f>
        <v>7.3026403179103108</v>
      </c>
      <c r="AP204" s="3" cm="1">
        <f t="array" ref="AP204">IF(AP$199=-1,AR204,IF(AP$199=99,AO204,IF(AP$199=0,INDEX($E190:$M190,0,AP$197),(INDEX($E190:$M190,0,AP$199+1)-INDEX($E190:$M190,0,AP$199))/(INDEX($E$185:$M$185,0,AP$199+1)-INDEX($E$185:$M$185,0,AP$199))+AO204)))</f>
        <v>7.272451918715376</v>
      </c>
      <c r="AQ204" s="3" cm="1">
        <f t="array" ref="AQ204">IF(AQ$199=-1,AR204,IF(AQ$199=99,AO204,IF(AQ$199=0,INDEX($E190:$M190,0,AQ$197),(INDEX($E190:$M190,0,AQ$199+1)-INDEX($E190:$M190,0,AQ$199))/(INDEX($E$185:$M$185,0,AQ$199+1)-INDEX($E$185:$M$185,0,AQ$199))+AO204)))</f>
        <v>7.272451918715376</v>
      </c>
      <c r="AR204" s="3" cm="1">
        <f t="array" ref="AR204">IF(AR$199=-1,AS204,IF(AR$199=99,AQ204,IF(AR$199=0,INDEX($E190:$M190,0,AR$197),(INDEX($E190:$M190,0,AR$199+1)-INDEX($E190:$M190,0,AR$199))/(INDEX($E$185:$M$185,0,AR$199+1)-INDEX($E$185:$M$185,0,AR$199))+AQ204)))</f>
        <v>7.2422635195204412</v>
      </c>
      <c r="AS204" s="3" cm="1">
        <f t="array" ref="AS204">IF(AS$199=-1,AT204,IF(AS$199=99,AR204,IF(AS$199=0,INDEX($E190:$M190,0,AS$197),(INDEX($E190:$M190,0,AS$199+1)-INDEX($E190:$M190,0,AS$199))/(INDEX($E$185:$M$185,0,AS$199+1)-INDEX($E$185:$M$185,0,AS$199))+AR204)))</f>
        <v>7.2120751203255065</v>
      </c>
      <c r="AT204" s="3" cm="1">
        <f t="array" ref="AT204">IF(AT$199=-1,AU204,IF(AT$199=99,AS204,IF(AT$199=0,INDEX($E190:$M190,0,AT$197),(INDEX($E190:$M190,0,AT$199+1)-INDEX($E190:$M190,0,AT$199))/(INDEX($E$185:$M$185,0,AT$199+1)-INDEX($E$185:$M$185,0,AT$199))+AS204)))</f>
        <v>7.1818867211305726</v>
      </c>
      <c r="AU204" s="3" cm="1">
        <f t="array" ref="AU204">IF(AU$199=-1,AV204,IF(AU$199=99,AT204,IF(AU$199=0,INDEX($E190:$M190,0,AU$197),(INDEX($E190:$M190,0,AU$199+1)-INDEX($E190:$M190,0,AU$199))/(INDEX($E$185:$M$185,0,AU$199+1)-INDEX($E$185:$M$185,0,AU$199))+AT204)))</f>
        <v>7.1818867211305726</v>
      </c>
      <c r="AV204" s="3" cm="1">
        <f t="array" ref="AV204">IF(AV$199=-1,AW204,IF(AV$199=99,AU204,IF(AV$199=0,INDEX($E190:$M190,0,AV$197),(INDEX($E190:$M190,0,AV$199+1)-INDEX($E190:$M190,0,AV$199))/(INDEX($E$185:$M$185,0,AV$199+1)-INDEX($E$185:$M$185,0,AV$199))+AU204)))</f>
        <v>7.1818867211305726</v>
      </c>
      <c r="AW204" s="3" cm="1">
        <f t="array" ref="AW204">IF(AW$199=-1,AX204,IF(AW$199=99,AV204,IF(AW$199=0,INDEX($E190:$M190,0,AW$197),(INDEX($E190:$M190,0,AW$199+1)-INDEX($E190:$M190,0,AW$199))/(INDEX($E$185:$M$185,0,AW$199+1)-INDEX($E$185:$M$185,0,AW$199))+AV204)))</f>
        <v>7.1818867211305726</v>
      </c>
      <c r="AX204" s="3" cm="1">
        <f t="array" ref="AX204">IF(AX$199=-1,AY204,IF(AX$199=99,AW204,IF(AX$199=0,INDEX($E190:$M190,0,AX$197),(INDEX($E190:$M190,0,AX$199+1)-INDEX($E190:$M190,0,AX$199))/(INDEX($E$185:$M$185,0,AX$199+1)-INDEX($E$185:$M$185,0,AX$199))+AW204)))</f>
        <v>6.3192301293094379</v>
      </c>
      <c r="AY204" s="3"/>
      <c r="BB204" s="3"/>
      <c r="BC204" s="3"/>
      <c r="BM204" s="3"/>
      <c r="BN204" s="92"/>
    </row>
    <row r="205" spans="1:66">
      <c r="E205" t="s">
        <v>16</v>
      </c>
      <c r="F205" s="15" t="str">
        <f t="shared" si="477"/>
        <v/>
      </c>
      <c r="G205" s="43" t="str">
        <f t="shared" si="478"/>
        <v>TPPUBRT</v>
      </c>
      <c r="H205" s="16"/>
      <c r="J205" s="16" t="str">
        <f t="shared" si="479"/>
        <v/>
      </c>
      <c r="L205" s="16" t="str">
        <f t="shared" si="479"/>
        <v/>
      </c>
      <c r="M205" s="16" t="str">
        <f t="shared" si="479"/>
        <v/>
      </c>
      <c r="N205" s="15" t="str">
        <f t="shared" si="480"/>
        <v/>
      </c>
      <c r="O205" s="15"/>
      <c r="P205" s="15"/>
      <c r="Q205" s="3">
        <f t="shared" si="481"/>
        <v>7.2799982901224289E-2</v>
      </c>
      <c r="R205" s="3" cm="1">
        <f t="array" ref="R205">IF(R$199=-1,S205,IF(R$199=99,Q205,IF(R$199=0,INDEX($E191:$M191,0,R$197),(INDEX($E191:$M191,0,R$199+1)-INDEX($E191:$M191,0,R$199))/(INDEX($E$185:$M$185,0,R$199+1)-INDEX($E$185:$M$185,0,R$199))+Q205)))</f>
        <v>8.6889415703675379E-2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1.0673112116422001</v>
      </c>
      <c r="AV205" s="3" cm="1">
        <f t="array" ref="AV205">IF(AV$199=-1,AW205,IF(AV$199=99,AU205,IF(AV$199=0,INDEX($E191:$M191,0,AV$197),(INDEX($E191:$M191,0,AV$199+1)-INDEX($E191:$M191,0,AV$199))/(INDEX($E$185:$M$185,0,AV$199+1)-INDEX($E$185:$M$185,0,AV$199))+AU205)))</f>
        <v>1.0673112116422001</v>
      </c>
      <c r="AW205" s="3" cm="1">
        <f t="array" ref="AW205">IF(AW$199=-1,AX205,IF(AW$199=99,AV205,IF(AW$199=0,INDEX($E191:$M191,0,AW$197),(INDEX($E191:$M191,0,AW$199+1)-INDEX($E191:$M191,0,AW$199))/(INDEX($E$185:$M$185,0,AW$199+1)-INDEX($E$185:$M$185,0,AW$199))+AV205)))</f>
        <v>1.0673112116422001</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7"/>
        <v/>
      </c>
      <c r="G206" s="43" t="str">
        <f t="shared" si="478"/>
        <v>TPPUMER</v>
      </c>
      <c r="H206" s="16"/>
      <c r="J206" s="16" t="str">
        <f t="shared" si="479"/>
        <v/>
      </c>
      <c r="L206" s="16" t="str">
        <f t="shared" si="479"/>
        <v/>
      </c>
      <c r="M206" s="16" t="str">
        <f t="shared" si="479"/>
        <v/>
      </c>
      <c r="N206" s="15" t="str">
        <f t="shared" si="480"/>
        <v/>
      </c>
      <c r="O206" s="15"/>
      <c r="P206" s="15"/>
      <c r="Q206" s="3">
        <f t="shared" si="481"/>
        <v>8.6848776477284702</v>
      </c>
      <c r="R206" s="3" cm="1">
        <f t="array" ref="R206">IF(R$199=-1,S206,IF(R$199=99,Q206,IF(R$199=0,INDEX($E192:$M192,0,R$197),(INDEX($E192:$M192,0,R$199+1)-INDEX($E192:$M192,0,R$199))/(INDEX($E$185:$M$185,0,R$199+1)-INDEX($E$185:$M$185,0,R$199))+Q206)))</f>
        <v>8.7957281666463718</v>
      </c>
      <c r="S206" s="3" cm="1">
        <f t="array" ref="S206">IF(S$199=-1,T206,IF(S$199=99,R206,IF(S$199=0,INDEX($E192:$M192,0,S$197),(INDEX($E192:$M192,0,S$199+1)-INDEX($E192:$M192,0,S$199))/(INDEX($E$185:$M$185,0,S$199+1)-INDEX($E$185:$M$185,0,S$199))+R206)))</f>
        <v>8.9065786855642735</v>
      </c>
      <c r="T206" s="3" cm="1">
        <f t="array" ref="T206">IF(T$199=-1,W206,IF(T$199=99,S206,IF(T$199=0,INDEX($E192:$M192,0,T$197),(INDEX($E192:$M192,0,T$199+1)-INDEX($E192:$M192,0,T$199))/(INDEX($E$185:$M$185,0,T$199+1)-INDEX($E$185:$M$185,0,T$199))+S206)))</f>
        <v>9.0543682581416949</v>
      </c>
      <c r="U206" s="3" cm="1">
        <f t="array" ref="U206">IF(U$199=-1,W206,IF(U$199=99,S206,IF(U$199=0,INDEX($E192:$M192,0,U$197),(INDEX($E192:$M192,0,U$199+1)-INDEX($E192:$M192,0,U$199))/(INDEX($E$185:$M$185,0,U$199+1)-INDEX($E$185:$M$185,0,U$199))+S206)))</f>
        <v>9.0543682581416949</v>
      </c>
      <c r="V206" s="3" cm="1">
        <f t="array" ref="V206">IF(V$199=-1,W206,IF(V$199=99,S206,IF(V$199=0,INDEX($E192:$M192,0,V$197),(INDEX($E192:$M192,0,V$199+1)-INDEX($E192:$M192,0,V$199))/(INDEX($E$185:$M$185,0,V$199+1)-INDEX($E$185:$M$185,0,V$199))+S206)))</f>
        <v>9.0543682581416949</v>
      </c>
      <c r="W206" s="3" cm="1">
        <f t="array" ref="W206">IF(W$199=-1,X206,IF(W$199=99,T206,IF(W$199=0,INDEX($E192:$M192,0,W$197),(INDEX($E192:$M192,0,W$199+1)-INDEX($E192:$M192,0,W$199))/(INDEX($E$185:$M$185,0,W$199+1)-INDEX($E$185:$M$185,0,W$199))+T206)))</f>
        <v>8.9667646384577928</v>
      </c>
      <c r="X206" s="3" cm="1">
        <f t="array" ref="X206">IF(X$199=-1,Y206,IF(X$199=99,W206,IF(X$199=0,INDEX($E192:$M192,0,X$197),(INDEX($E192:$M192,0,X$199+1)-INDEX($E192:$M192,0,X$199))/(INDEX($E$185:$M$185,0,X$199+1)-INDEX($E$185:$M$185,0,X$199))+W206)))</f>
        <v>8.9963298146920412</v>
      </c>
      <c r="Y206" s="3" cm="1">
        <f t="array" ref="Y206">IF(Y$199=-1,Z206,IF(Y$199=99,X206,IF(Y$199=0,INDEX($E192:$M192,0,Y$197),(INDEX($E192:$M192,0,Y$199+1)-INDEX($E192:$M192,0,Y$199))/(INDEX($E$185:$M$185,0,Y$199+1)-INDEX($E$185:$M$185,0,Y$199))+X206)))</f>
        <v>9.0258949909262896</v>
      </c>
      <c r="Z206" s="3" cm="1">
        <f t="array" ref="Z206">IF(Z$199=-1,AA206,IF(Z$199=99,Y206,IF(Z$199=0,INDEX($E192:$M192,0,Z$197),(INDEX($E192:$M192,0,Z$199+1)-INDEX($E192:$M192,0,Z$199))/(INDEX($E$185:$M$185,0,Z$199+1)-INDEX($E$185:$M$185,0,Z$199))+Y206)))</f>
        <v>9.0554601671605379</v>
      </c>
      <c r="AA206" s="3" cm="1">
        <f t="array" ref="AA206">IF(AA$199=-1,AB206,IF(AA$199=99,Z206,IF(AA$199=0,INDEX($E192:$M192,0,AA$197),(INDEX($E192:$M192,0,AA$199+1)-INDEX($E192:$M192,0,AA$199))/(INDEX($E$185:$M$185,0,AA$199+1)-INDEX($E$185:$M$185,0,AA$199))+Z206)))</f>
        <v>9.0850253433947863</v>
      </c>
      <c r="AB206" s="3" cm="1">
        <f t="array" ref="AB206">IF(AB$199=-1,AC206,IF(AB$199=99,AA206,IF(AB$199=0,INDEX($E192:$M192,0,AB$197),(INDEX($E192:$M192,0,AB$199+1)-INDEX($E192:$M192,0,AB$199))/(INDEX($E$185:$M$185,0,AB$199+1)-INDEX($E$185:$M$185,0,AB$199))+AA206)))</f>
        <v>9.1145905196290347</v>
      </c>
      <c r="AC206" s="3" cm="1">
        <f t="array" ref="AC206">IF(AC$199=-1,AD206,IF(AC$199=99,AB206,IF(AC$199=0,INDEX($E192:$M192,0,AC$197),(INDEX($E192:$M192,0,AC$199+1)-INDEX($E192:$M192,0,AC$199))/(INDEX($E$185:$M$185,0,AC$199+1)-INDEX($E$185:$M$185,0,AC$199))+AB206)))</f>
        <v>9.144155695863283</v>
      </c>
      <c r="AD206" s="3" cm="1">
        <f t="array" ref="AD206">IF(AD$199=-1,AE206,IF(AD$199=99,AC206,IF(AD$199=0,INDEX($E192:$M192,0,AD$197),(INDEX($E192:$M192,0,AD$199+1)-INDEX($E192:$M192,0,AD$199))/(INDEX($E$185:$M$185,0,AD$199+1)-INDEX($E$185:$M$185,0,AD$199))+AC206)))</f>
        <v>9.1737208720975314</v>
      </c>
      <c r="AE206" s="3" cm="1">
        <f t="array" ref="AE206">IF(AE$199=-1,AH206,IF(AE$199=99,AD206,IF(AE$199=0,INDEX($E192:$M192,0,AE$197),(INDEX($E192:$M192,0,AE$199+1)-INDEX($E192:$M192,0,AE$199))/(INDEX($E$185:$M$185,0,AE$199+1)-INDEX($E$185:$M$185,0,AE$199))+AD206)))</f>
        <v>9.2032860483317798</v>
      </c>
      <c r="AF206" s="3" cm="1">
        <f t="array" ref="AF206">IF(AF$199=-1,AH206,IF(AF$199=99,AD206,IF(AF$199=0,INDEX($E192:$M192,0,AF$197),(INDEX($E192:$M192,0,AF$199+1)-INDEX($E192:$M192,0,AF$199))/(INDEX($E$185:$M$185,0,AF$199+1)-INDEX($E$185:$M$185,0,AF$199))+AD206)))</f>
        <v>9.2032860483317798</v>
      </c>
      <c r="AG206" s="3" cm="1">
        <f t="array" ref="AG206">IF(AG$199=-1,AH206,IF(AG$199=99,AD206,IF(AG$199=0,INDEX($E192:$M192,0,AG$197),(INDEX($E192:$M192,0,AG$199+1)-INDEX($E192:$M192,0,AG$199))/(INDEX($E$185:$M$185,0,AG$199+1)-INDEX($E$185:$M$185,0,AG$199))+AD206)))</f>
        <v>9.2032860483317798</v>
      </c>
      <c r="AH206" s="3" cm="1">
        <f t="array" ref="AH206">IF(AH$199=-1,AI206,IF(AH$199=99,AE206,IF(AH$199=0,INDEX($E192:$M192,0,AH$197),(INDEX($E192:$M192,0,AH$199+1)-INDEX($E192:$M192,0,AH$199))/(INDEX($E$185:$M$185,0,AH$199+1)-INDEX($E$185:$M$185,0,AH$199))+AE206)))</f>
        <v>9.2328512245660228</v>
      </c>
      <c r="AI206" s="3" cm="1">
        <f t="array" ref="AI206">IF(AI$199=-1,AJ206,IF(AI$199=99,AH206,IF(AI$199=0,INDEX($E192:$M192,0,AI$197),(INDEX($E192:$M192,0,AI$199+1)-INDEX($E192:$M192,0,AI$199))/(INDEX($E$185:$M$185,0,AI$199+1)-INDEX($E$185:$M$185,0,AI$199))+AH206)))</f>
        <v>9.1956072991224644</v>
      </c>
      <c r="AJ206" s="3" cm="1">
        <f t="array" ref="AJ206">IF(AJ$199=-1,AK206,IF(AJ$199=99,AI206,IF(AJ$199=0,INDEX($E192:$M192,0,AJ$197),(INDEX($E192:$M192,0,AJ$199+1)-INDEX($E192:$M192,0,AJ$199))/(INDEX($E$185:$M$185,0,AJ$199+1)-INDEX($E$185:$M$185,0,AJ$199))+AI206)))</f>
        <v>9.1583633736789061</v>
      </c>
      <c r="AK206" s="3" cm="1">
        <f t="array" ref="AK206">IF(AK$199=-1,AL206,IF(AK$199=99,AJ206,IF(AK$199=0,INDEX($E192:$M192,0,AK$197),(INDEX($E192:$M192,0,AK$199+1)-INDEX($E192:$M192,0,AK$199))/(INDEX($E$185:$M$185,0,AK$199+1)-INDEX($E$185:$M$185,0,AK$199))+AJ206)))</f>
        <v>9.1211194482353477</v>
      </c>
      <c r="AL206" s="3" cm="1">
        <f t="array" ref="AL206">IF(AL$199=-1,AM206,IF(AL$199=99,AK206,IF(AL$199=0,INDEX($E192:$M192,0,AL$197),(INDEX($E192:$M192,0,AL$199+1)-INDEX($E192:$M192,0,AL$199))/(INDEX($E$185:$M$185,0,AL$199+1)-INDEX($E$185:$M$185,0,AL$199))+AK206)))</f>
        <v>9.0838755227917893</v>
      </c>
      <c r="AM206" s="3" cm="1">
        <f t="array" ref="AM206">IF(AM$199=-1,AO206,IF(AM$199=99,AL206,IF(AM$199=0,INDEX($E192:$M192,0,AM$197),(INDEX($E192:$M192,0,AM$199+1)-INDEX($E192:$M192,0,AM$199))/(INDEX($E$185:$M$185,0,AM$199+1)-INDEX($E$185:$M$185,0,AM$199))+AL206)))</f>
        <v>9.046631597348231</v>
      </c>
      <c r="AN206" s="3" cm="1">
        <f t="array" ref="AN206">IF(AN$199=-1,AP206,IF(AN$199=99,AL206,IF(AN$199=0,INDEX($E192:$M192,0,AN$197),(INDEX($E192:$M192,0,AN$199+1)-INDEX($E192:$M192,0,AN$199))/(INDEX($E$185:$M$185,0,AN$199+1)-INDEX($E$185:$M$185,0,AN$199))+AL206)))</f>
        <v>9.046631597348231</v>
      </c>
      <c r="AO206" s="3" cm="1">
        <f t="array" ref="AO206">IF(AO$199=-1,AQ206,IF(AO$199=99,AM206,IF(AO$199=0,INDEX($E192:$M192,0,AO$197),(INDEX($E192:$M192,0,AO$199+1)-INDEX($E192:$M192,0,AO$199))/(INDEX($E$185:$M$185,0,AO$199+1)-INDEX($E$185:$M$185,0,AO$199))+AM206)))</f>
        <v>9.0093876719046726</v>
      </c>
      <c r="AP206" s="3" cm="1">
        <f t="array" ref="AP206">IF(AP$199=-1,AR206,IF(AP$199=99,AO206,IF(AP$199=0,INDEX($E192:$M192,0,AP$197),(INDEX($E192:$M192,0,AP$199+1)-INDEX($E192:$M192,0,AP$199))/(INDEX($E$185:$M$185,0,AP$199+1)-INDEX($E$185:$M$185,0,AP$199))+AO206)))</f>
        <v>8.9721437464611142</v>
      </c>
      <c r="AQ206" s="3" cm="1">
        <f t="array" ref="AQ206">IF(AQ$199=-1,AR206,IF(AQ$199=99,AO206,IF(AQ$199=0,INDEX($E192:$M192,0,AQ$197),(INDEX($E192:$M192,0,AQ$199+1)-INDEX($E192:$M192,0,AQ$199))/(INDEX($E$185:$M$185,0,AQ$199+1)-INDEX($E$185:$M$185,0,AQ$199))+AO206)))</f>
        <v>8.9721437464611142</v>
      </c>
      <c r="AR206" s="3" cm="1">
        <f t="array" ref="AR206">IF(AR$199=-1,AS206,IF(AR$199=99,AQ206,IF(AR$199=0,INDEX($E192:$M192,0,AR$197),(INDEX($E192:$M192,0,AR$199+1)-INDEX($E192:$M192,0,AR$199))/(INDEX($E$185:$M$185,0,AR$199+1)-INDEX($E$185:$M$185,0,AR$199))+AQ206)))</f>
        <v>8.9348998210175559</v>
      </c>
      <c r="AS206" s="3" cm="1">
        <f t="array" ref="AS206">IF(AS$199=-1,AT206,IF(AS$199=99,AR206,IF(AS$199=0,INDEX($E192:$M192,0,AS$197),(INDEX($E192:$M192,0,AS$199+1)-INDEX($E192:$M192,0,AS$199))/(INDEX($E$185:$M$185,0,AS$199+1)-INDEX($E$185:$M$185,0,AS$199))+AR206)))</f>
        <v>8.8976558955739975</v>
      </c>
      <c r="AT206" s="3" cm="1">
        <f t="array" ref="AT206">IF(AT$199=-1,AU206,IF(AT$199=99,AS206,IF(AT$199=0,INDEX($E192:$M192,0,AT$197),(INDEX($E192:$M192,0,AT$199+1)-INDEX($E192:$M192,0,AT$199))/(INDEX($E$185:$M$185,0,AT$199+1)-INDEX($E$185:$M$185,0,AT$199))+AS206)))</f>
        <v>8.8604119701304302</v>
      </c>
      <c r="AU206" s="3" cm="1">
        <f t="array" ref="AU206">IF(AU$199=-1,AV206,IF(AU$199=99,AT206,IF(AU$199=0,INDEX($E192:$M192,0,AU$197),(INDEX($E192:$M192,0,AU$199+1)-INDEX($E192:$M192,0,AU$199))/(INDEX($E$185:$M$185,0,AU$199+1)-INDEX($E$185:$M$185,0,AU$199))+AT206)))</f>
        <v>8.8604119701304302</v>
      </c>
      <c r="AV206" s="3" cm="1">
        <f t="array" ref="AV206">IF(AV$199=-1,AW206,IF(AV$199=99,AU206,IF(AV$199=0,INDEX($E192:$M192,0,AV$197),(INDEX($E192:$M192,0,AV$199+1)-INDEX($E192:$M192,0,AV$199))/(INDEX($E$185:$M$185,0,AV$199+1)-INDEX($E$185:$M$185,0,AV$199))+AU206)))</f>
        <v>8.8604119701304302</v>
      </c>
      <c r="AW206" s="3" cm="1">
        <f t="array" ref="AW206">IF(AW$199=-1,AX206,IF(AW$199=99,AV206,IF(AW$199=0,INDEX($E192:$M192,0,AW$197),(INDEX($E192:$M192,0,AW$199+1)-INDEX($E192:$M192,0,AW$199))/(INDEX($E$185:$M$185,0,AW$199+1)-INDEX($E$185:$M$185,0,AW$199))+AV206)))</f>
        <v>8.8604119701304302</v>
      </c>
      <c r="AX206" s="3" cm="1">
        <f t="array" ref="AX206">IF(AX$199=-1,AY206,IF(AX$199=99,AW206,IF(AX$199=0,INDEX($E192:$M192,0,AX$197),(INDEX($E192:$M192,0,AX$199+1)-INDEX($E192:$M192,0,AX$199))/(INDEX($E$185:$M$185,0,AX$199+1)-INDEX($E$185:$M$185,0,AX$199))+AW206)))</f>
        <v>7.7961383204507184</v>
      </c>
      <c r="AY206" s="3"/>
      <c r="BB206" s="3"/>
      <c r="BC206" s="3"/>
      <c r="BM206" s="3"/>
      <c r="BN206" s="92"/>
    </row>
    <row r="207" spans="1:66">
      <c r="E207" t="s">
        <v>16</v>
      </c>
      <c r="F207" s="15" t="str">
        <f t="shared" si="477"/>
        <v/>
      </c>
      <c r="G207" s="43" t="str">
        <f t="shared" si="478"/>
        <v>TPPUGAT</v>
      </c>
      <c r="H207" s="16"/>
      <c r="J207" s="16" t="str">
        <f t="shared" si="479"/>
        <v/>
      </c>
      <c r="L207" s="16" t="str">
        <f t="shared" si="479"/>
        <v/>
      </c>
      <c r="M207" s="16" t="str">
        <f t="shared" si="479"/>
        <v/>
      </c>
      <c r="N207" s="15" t="str">
        <f t="shared" si="480"/>
        <v/>
      </c>
      <c r="O207" s="15"/>
      <c r="P207" s="15"/>
      <c r="Q207" s="3">
        <f t="shared" si="481"/>
        <v>0.97578268601336504</v>
      </c>
      <c r="R207" s="3" cm="1">
        <f t="array" ref="R207">IF(R$199=-1,S207,IF(R$199=99,Q207,IF(R$199=0,INDEX($E193:$M193,0,R$197),(INDEX($E193:$M193,0,R$199+1)-INDEX($E193:$M193,0,R$199))/(INDEX($E$185:$M$185,0,R$199+1)-INDEX($E$185:$M$185,0,R$199))+Q207)))</f>
        <v>0.83767679725053057</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1.0013836629689683</v>
      </c>
      <c r="AV207" s="3" cm="1">
        <f t="array" ref="AV207">IF(AV$199=-1,AW207,IF(AV$199=99,AU207,IF(AV$199=0,INDEX($E193:$M193,0,AV$197),(INDEX($E193:$M193,0,AV$199+1)-INDEX($E193:$M193,0,AV$199))/(INDEX($E$185:$M$185,0,AV$199+1)-INDEX($E$185:$M$185,0,AV$199))+AU207)))</f>
        <v>1.0013836629689683</v>
      </c>
      <c r="AW207" s="3" cm="1">
        <f t="array" ref="AW207">IF(AW$199=-1,AX207,IF(AW$199=99,AV207,IF(AW$199=0,INDEX($E193:$M193,0,AW$197),(INDEX($E193:$M193,0,AW$199+1)-INDEX($E193:$M193,0,AW$199))/(INDEX($E$185:$M$185,0,AW$199+1)-INDEX($E$185:$M$185,0,AW$199))+AV207)))</f>
        <v>1.0013836629689683</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2">1+N214</f>
        <v>2018</v>
      </c>
      <c r="P214" s="12">
        <f t="shared" si="482"/>
        <v>2019</v>
      </c>
      <c r="Q214" s="12">
        <f t="shared" si="482"/>
        <v>2020</v>
      </c>
      <c r="R214" s="12">
        <f t="shared" si="482"/>
        <v>2021</v>
      </c>
      <c r="S214" s="12">
        <f t="shared" si="482"/>
        <v>2022</v>
      </c>
      <c r="T214" s="12">
        <f t="shared" si="482"/>
        <v>2023</v>
      </c>
      <c r="U214" s="12">
        <f>1+S214</f>
        <v>2023</v>
      </c>
      <c r="V214" s="12">
        <f>1+S214</f>
        <v>2023</v>
      </c>
      <c r="W214" s="12">
        <f>1+T214</f>
        <v>2024</v>
      </c>
      <c r="X214" s="12">
        <f t="shared" si="482"/>
        <v>2025</v>
      </c>
      <c r="Y214" s="12">
        <f t="shared" si="482"/>
        <v>2026</v>
      </c>
      <c r="Z214" s="12">
        <f t="shared" si="482"/>
        <v>2027</v>
      </c>
      <c r="AA214" s="12">
        <f t="shared" si="482"/>
        <v>2028</v>
      </c>
      <c r="AB214" s="12">
        <f t="shared" si="482"/>
        <v>2029</v>
      </c>
      <c r="AC214" s="12">
        <f t="shared" si="482"/>
        <v>2030</v>
      </c>
      <c r="AD214" s="12">
        <f t="shared" si="482"/>
        <v>2031</v>
      </c>
      <c r="AE214" s="12">
        <f t="shared" si="482"/>
        <v>2032</v>
      </c>
      <c r="AF214" s="12">
        <f>1+AD214</f>
        <v>2032</v>
      </c>
      <c r="AG214" s="12">
        <f>1+AD214</f>
        <v>2032</v>
      </c>
      <c r="AH214" s="12">
        <f>1+AE214</f>
        <v>2033</v>
      </c>
      <c r="AI214" s="12">
        <f t="shared" si="482"/>
        <v>2034</v>
      </c>
      <c r="AJ214" s="12">
        <f t="shared" si="482"/>
        <v>2035</v>
      </c>
      <c r="AK214" s="12">
        <f t="shared" si="482"/>
        <v>2036</v>
      </c>
      <c r="AL214" s="12">
        <f t="shared" si="482"/>
        <v>2037</v>
      </c>
      <c r="AM214" s="12">
        <f t="shared" si="482"/>
        <v>2038</v>
      </c>
      <c r="AN214" s="12">
        <f>1+AL214</f>
        <v>2038</v>
      </c>
      <c r="AO214" s="12">
        <f>1+AM214</f>
        <v>2039</v>
      </c>
      <c r="AP214" s="12">
        <f t="shared" si="482"/>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3">MATCH(N$214,$G$210:$M$210,$F210)</f>
        <v>1</v>
      </c>
      <c r="O215" s="98">
        <f t="shared" si="483"/>
        <v>1</v>
      </c>
      <c r="P215" s="98">
        <f t="shared" si="483"/>
        <v>2</v>
      </c>
      <c r="Q215" s="98">
        <f t="shared" si="483"/>
        <v>3</v>
      </c>
      <c r="R215" s="98">
        <f t="shared" si="483"/>
        <v>4</v>
      </c>
      <c r="S215" s="98">
        <f t="shared" si="483"/>
        <v>4</v>
      </c>
      <c r="T215" s="98">
        <f t="shared" si="483"/>
        <v>4</v>
      </c>
      <c r="U215" s="98">
        <f t="shared" si="483"/>
        <v>4</v>
      </c>
      <c r="V215" s="98">
        <f t="shared" si="483"/>
        <v>4</v>
      </c>
      <c r="W215" s="98">
        <f t="shared" si="483"/>
        <v>4</v>
      </c>
      <c r="X215" s="98">
        <f t="shared" si="483"/>
        <v>4</v>
      </c>
      <c r="Y215" s="98">
        <f t="shared" si="483"/>
        <v>4</v>
      </c>
      <c r="Z215" s="98">
        <f t="shared" si="483"/>
        <v>4</v>
      </c>
      <c r="AA215" s="98">
        <f t="shared" si="483"/>
        <v>4</v>
      </c>
      <c r="AB215" s="98">
        <f t="shared" si="483"/>
        <v>4</v>
      </c>
      <c r="AC215" s="98">
        <f t="shared" si="483"/>
        <v>5</v>
      </c>
      <c r="AD215" s="98">
        <f t="shared" si="483"/>
        <v>5</v>
      </c>
      <c r="AE215" s="98">
        <f t="shared" si="483"/>
        <v>5</v>
      </c>
      <c r="AF215" s="98">
        <f t="shared" si="483"/>
        <v>5</v>
      </c>
      <c r="AG215" s="98">
        <f t="shared" si="483"/>
        <v>5</v>
      </c>
      <c r="AH215" s="98">
        <f t="shared" si="483"/>
        <v>5</v>
      </c>
      <c r="AI215" s="98">
        <f t="shared" si="483"/>
        <v>5</v>
      </c>
      <c r="AJ215" s="98">
        <f t="shared" si="483"/>
        <v>5</v>
      </c>
      <c r="AK215" s="98">
        <f t="shared" si="483"/>
        <v>5</v>
      </c>
      <c r="AL215" s="98">
        <f t="shared" si="483"/>
        <v>5</v>
      </c>
      <c r="AM215" s="98">
        <f t="shared" si="483"/>
        <v>5</v>
      </c>
      <c r="AN215" s="98">
        <f t="shared" si="483"/>
        <v>5</v>
      </c>
      <c r="AO215" s="98">
        <f t="shared" si="483"/>
        <v>5</v>
      </c>
      <c r="AP215" s="98">
        <f t="shared" si="483"/>
        <v>6</v>
      </c>
      <c r="AQ215" s="98">
        <f t="shared" si="483"/>
        <v>6</v>
      </c>
      <c r="AR215" s="98">
        <f t="shared" si="483"/>
        <v>6</v>
      </c>
      <c r="AS215" s="98">
        <f t="shared" si="483"/>
        <v>7</v>
      </c>
      <c r="AT215" s="98">
        <f>MATCH(AT$214,$G$210:$O$210,$F210)</f>
        <v>8</v>
      </c>
      <c r="AU215" s="98">
        <f>MATCH(AU$214,$G$210:$O$210,$F210)</f>
        <v>9</v>
      </c>
      <c r="BJ215" s="97"/>
    </row>
    <row r="216" spans="1:63">
      <c r="E216" s="99" t="s">
        <v>16</v>
      </c>
      <c r="J216"/>
      <c r="N216">
        <f t="shared" ref="N216:AS216" si="484">MATCH(N$214,$G$210:$M$210,$F211)</f>
        <v>1</v>
      </c>
      <c r="O216" t="e">
        <f t="shared" si="484"/>
        <v>#N/A</v>
      </c>
      <c r="P216">
        <f t="shared" si="484"/>
        <v>2</v>
      </c>
      <c r="Q216">
        <f t="shared" si="484"/>
        <v>3</v>
      </c>
      <c r="R216">
        <f t="shared" si="484"/>
        <v>4</v>
      </c>
      <c r="S216" t="e">
        <f t="shared" si="484"/>
        <v>#N/A</v>
      </c>
      <c r="T216" t="e">
        <f t="shared" si="484"/>
        <v>#N/A</v>
      </c>
      <c r="U216" t="e">
        <f t="shared" si="484"/>
        <v>#N/A</v>
      </c>
      <c r="V216" t="e">
        <f t="shared" si="484"/>
        <v>#N/A</v>
      </c>
      <c r="W216" t="e">
        <f t="shared" si="484"/>
        <v>#N/A</v>
      </c>
      <c r="X216" t="e">
        <f t="shared" si="484"/>
        <v>#N/A</v>
      </c>
      <c r="Y216" t="e">
        <f t="shared" si="484"/>
        <v>#N/A</v>
      </c>
      <c r="Z216" t="e">
        <f t="shared" si="484"/>
        <v>#N/A</v>
      </c>
      <c r="AA216" t="e">
        <f t="shared" si="484"/>
        <v>#N/A</v>
      </c>
      <c r="AB216" t="e">
        <f t="shared" si="484"/>
        <v>#N/A</v>
      </c>
      <c r="AC216">
        <f t="shared" si="484"/>
        <v>5</v>
      </c>
      <c r="AD216" t="e">
        <f t="shared" si="484"/>
        <v>#N/A</v>
      </c>
      <c r="AE216" t="e">
        <f t="shared" si="484"/>
        <v>#N/A</v>
      </c>
      <c r="AF216" t="e">
        <f t="shared" si="484"/>
        <v>#N/A</v>
      </c>
      <c r="AG216" t="e">
        <f t="shared" si="484"/>
        <v>#N/A</v>
      </c>
      <c r="AH216" t="e">
        <f t="shared" si="484"/>
        <v>#N/A</v>
      </c>
      <c r="AI216" t="e">
        <f t="shared" si="484"/>
        <v>#N/A</v>
      </c>
      <c r="AJ216" t="e">
        <f t="shared" si="484"/>
        <v>#N/A</v>
      </c>
      <c r="AK216" t="e">
        <f t="shared" si="484"/>
        <v>#N/A</v>
      </c>
      <c r="AL216" t="e">
        <f t="shared" si="484"/>
        <v>#N/A</v>
      </c>
      <c r="AM216" t="e">
        <f t="shared" si="484"/>
        <v>#N/A</v>
      </c>
      <c r="AN216" t="e">
        <f t="shared" si="484"/>
        <v>#N/A</v>
      </c>
      <c r="AO216" t="e">
        <f t="shared" si="484"/>
        <v>#N/A</v>
      </c>
      <c r="AP216">
        <f t="shared" si="484"/>
        <v>6</v>
      </c>
      <c r="AQ216">
        <f t="shared" si="484"/>
        <v>6</v>
      </c>
      <c r="AR216" t="e">
        <f t="shared" si="484"/>
        <v>#N/A</v>
      </c>
      <c r="AS216">
        <f t="shared" si="484"/>
        <v>7</v>
      </c>
      <c r="AT216">
        <f>MATCH(AT$214,$G$210:$O$210,$F211)</f>
        <v>8</v>
      </c>
      <c r="AU216">
        <f>MATCH(AU$214,$G$210:$O$210,$F211)</f>
        <v>9</v>
      </c>
      <c r="BJ216" s="31"/>
    </row>
    <row r="217" spans="1:63">
      <c r="E217" s="99" t="s">
        <v>16</v>
      </c>
      <c r="J217"/>
      <c r="N217">
        <f t="shared" ref="N217:AS217" si="485">MATCH(N$214,$G$211:$M$211,$F212)</f>
        <v>7</v>
      </c>
      <c r="O217">
        <f t="shared" si="485"/>
        <v>7</v>
      </c>
      <c r="P217">
        <f t="shared" si="485"/>
        <v>7</v>
      </c>
      <c r="Q217">
        <f t="shared" si="485"/>
        <v>7</v>
      </c>
      <c r="R217">
        <f t="shared" si="485"/>
        <v>6</v>
      </c>
      <c r="S217">
        <f t="shared" si="485"/>
        <v>5</v>
      </c>
      <c r="T217">
        <f t="shared" si="485"/>
        <v>5</v>
      </c>
      <c r="U217">
        <f t="shared" si="485"/>
        <v>5</v>
      </c>
      <c r="V217">
        <f t="shared" si="485"/>
        <v>5</v>
      </c>
      <c r="W217">
        <f t="shared" si="485"/>
        <v>5</v>
      </c>
      <c r="X217">
        <f t="shared" si="485"/>
        <v>5</v>
      </c>
      <c r="Y217">
        <f t="shared" si="485"/>
        <v>5</v>
      </c>
      <c r="Z217">
        <f t="shared" si="485"/>
        <v>5</v>
      </c>
      <c r="AA217">
        <f t="shared" si="485"/>
        <v>5</v>
      </c>
      <c r="AB217">
        <f t="shared" si="485"/>
        <v>5</v>
      </c>
      <c r="AC217">
        <f t="shared" si="485"/>
        <v>5</v>
      </c>
      <c r="AD217">
        <f t="shared" si="485"/>
        <v>4</v>
      </c>
      <c r="AE217">
        <f t="shared" si="485"/>
        <v>4</v>
      </c>
      <c r="AF217">
        <f t="shared" si="485"/>
        <v>4</v>
      </c>
      <c r="AG217">
        <f t="shared" si="485"/>
        <v>4</v>
      </c>
      <c r="AH217">
        <f t="shared" si="485"/>
        <v>4</v>
      </c>
      <c r="AI217">
        <f t="shared" si="485"/>
        <v>4</v>
      </c>
      <c r="AJ217">
        <f t="shared" si="485"/>
        <v>4</v>
      </c>
      <c r="AK217">
        <f t="shared" si="485"/>
        <v>4</v>
      </c>
      <c r="AL217">
        <f t="shared" si="485"/>
        <v>4</v>
      </c>
      <c r="AM217">
        <f t="shared" si="485"/>
        <v>4</v>
      </c>
      <c r="AN217">
        <f t="shared" si="485"/>
        <v>4</v>
      </c>
      <c r="AO217">
        <f t="shared" si="485"/>
        <v>4</v>
      </c>
      <c r="AP217">
        <f t="shared" si="485"/>
        <v>4</v>
      </c>
      <c r="AQ217">
        <f t="shared" si="485"/>
        <v>4</v>
      </c>
      <c r="AR217">
        <f t="shared" si="485"/>
        <v>3</v>
      </c>
      <c r="AS217">
        <f t="shared" si="485"/>
        <v>3</v>
      </c>
      <c r="AT217">
        <f>MATCH(AT$214,$G$211:$O$211,$F212)</f>
        <v>2</v>
      </c>
      <c r="AU217">
        <f>MATCH(AU$214,$G$211:$O$211,$F212)</f>
        <v>1</v>
      </c>
    </row>
    <row r="218" spans="1:63" s="100" customFormat="1">
      <c r="E218" s="99" t="s">
        <v>16</v>
      </c>
      <c r="N218" s="66">
        <f t="shared" ref="N218:AU218" si="486">IF(ISNA(N215),-1,IF(ISNA(N217),99,IF(ISNA(N216),N215,0)))</f>
        <v>0</v>
      </c>
      <c r="O218" s="66">
        <f t="shared" si="486"/>
        <v>1</v>
      </c>
      <c r="P218" s="66">
        <f t="shared" si="486"/>
        <v>0</v>
      </c>
      <c r="Q218" s="66">
        <f t="shared" si="486"/>
        <v>0</v>
      </c>
      <c r="R218" s="66">
        <f t="shared" si="486"/>
        <v>0</v>
      </c>
      <c r="S218" s="66">
        <f t="shared" si="486"/>
        <v>4</v>
      </c>
      <c r="T218" s="66">
        <f t="shared" si="486"/>
        <v>4</v>
      </c>
      <c r="U218" s="66">
        <f t="shared" ref="U218:V218" si="487">IF(ISNA(U215),-1,IF(ISNA(U217),99,IF(ISNA(U216),U215,0)))</f>
        <v>4</v>
      </c>
      <c r="V218" s="66">
        <f t="shared" si="487"/>
        <v>4</v>
      </c>
      <c r="W218" s="66">
        <f t="shared" si="486"/>
        <v>4</v>
      </c>
      <c r="X218" s="66">
        <f t="shared" si="486"/>
        <v>4</v>
      </c>
      <c r="Y218" s="66">
        <f t="shared" si="486"/>
        <v>4</v>
      </c>
      <c r="Z218" s="66">
        <f t="shared" si="486"/>
        <v>4</v>
      </c>
      <c r="AA218" s="66">
        <f t="shared" si="486"/>
        <v>4</v>
      </c>
      <c r="AB218" s="66">
        <f t="shared" si="486"/>
        <v>4</v>
      </c>
      <c r="AC218" s="66">
        <f t="shared" si="486"/>
        <v>0</v>
      </c>
      <c r="AD218" s="66">
        <f t="shared" si="486"/>
        <v>5</v>
      </c>
      <c r="AE218" s="66">
        <f t="shared" si="486"/>
        <v>5</v>
      </c>
      <c r="AF218" s="66">
        <f t="shared" ref="AF218:AG218" si="488">IF(ISNA(AF215),-1,IF(ISNA(AF217),99,IF(ISNA(AF216),AF215,0)))</f>
        <v>5</v>
      </c>
      <c r="AG218" s="66">
        <f t="shared" si="488"/>
        <v>5</v>
      </c>
      <c r="AH218" s="66">
        <f t="shared" si="486"/>
        <v>5</v>
      </c>
      <c r="AI218" s="66">
        <f t="shared" si="486"/>
        <v>5</v>
      </c>
      <c r="AJ218" s="66">
        <f t="shared" si="486"/>
        <v>5</v>
      </c>
      <c r="AK218" s="66">
        <f t="shared" si="486"/>
        <v>5</v>
      </c>
      <c r="AL218" s="66">
        <f t="shared" si="486"/>
        <v>5</v>
      </c>
      <c r="AM218" s="66">
        <f t="shared" si="486"/>
        <v>5</v>
      </c>
      <c r="AN218" s="66">
        <f t="shared" ref="AN218" si="489">IF(ISNA(AN215),-1,IF(ISNA(AN217),99,IF(ISNA(AN216),AN215,0)))</f>
        <v>5</v>
      </c>
      <c r="AO218" s="66">
        <f t="shared" si="486"/>
        <v>5</v>
      </c>
      <c r="AP218" s="66">
        <f t="shared" ref="AP218" si="490">IF(ISNA(AP215),-1,IF(ISNA(AP217),99,IF(ISNA(AP216),AP215,0)))</f>
        <v>0</v>
      </c>
      <c r="AQ218" s="66">
        <f t="shared" si="486"/>
        <v>0</v>
      </c>
      <c r="AR218" s="66">
        <f t="shared" si="486"/>
        <v>6</v>
      </c>
      <c r="AS218" s="66">
        <f t="shared" si="486"/>
        <v>0</v>
      </c>
      <c r="AT218" s="66">
        <f t="shared" si="486"/>
        <v>0</v>
      </c>
      <c r="AU218" s="66">
        <f t="shared" si="486"/>
        <v>0</v>
      </c>
      <c r="AV218" s="66"/>
      <c r="AY218" s="66"/>
      <c r="AZ218" s="66"/>
      <c r="BJ218" s="66"/>
      <c r="BK218" s="66"/>
    </row>
    <row r="219" spans="1:63">
      <c r="F219" s="15" t="str">
        <f t="shared" ref="F219:F226" si="491">IF(E219="*","","COM_PROJ")</f>
        <v>COM_PROJ</v>
      </c>
      <c r="G219" s="16" t="str">
        <f t="shared" ref="G219:G226" si="492">IF($E219="*","","-")</f>
        <v>-</v>
      </c>
      <c r="H219" s="43" t="str">
        <f t="shared" ref="H219:H226" si="493">B186</f>
        <v>TPPRCAR</v>
      </c>
      <c r="I219" s="16" t="str">
        <f t="shared" ref="I219:L226" si="494">IF($E219="*","","-")</f>
        <v>-</v>
      </c>
      <c r="J219" s="16" t="str">
        <f t="shared" si="494"/>
        <v>-</v>
      </c>
      <c r="K219" s="16" t="str">
        <f t="shared" si="494"/>
        <v>-</v>
      </c>
      <c r="L219" s="16" t="str">
        <f t="shared" si="494"/>
        <v>-</v>
      </c>
      <c r="M219" s="15">
        <f t="shared" ref="M219:M226" si="495">IF(E219="*","",0)</f>
        <v>0</v>
      </c>
      <c r="N219" s="3" cm="1">
        <f t="array" ref="N219">IF(N$218=-1,O219,IF(N$218=99,#REF!,IF(N$218=0,INDEX($E186:$M186,0,N$216),(INDEX($E186:$M186,0,N$218+1)-INDEX($E186:$M186,0,N$218))/(INDEX($E$185:$M$185,0,N$218+1)-INDEX($E$185:$M$185,0,N$218))+#REF!)))</f>
        <v>80.737936364882756</v>
      </c>
      <c r="O219" s="3" cm="1">
        <f t="array" ref="O219">IF(O$218=-1,P219,IF(O$218=99,N219,IF(O$218=0,INDEX($E186:$M186,0,O$216),(INDEX($E186:$M186,0,O$218+1)-INDEX($E186:$M186,0,O$218))/(INDEX($E$185:$M$185,0,O$218+1)-INDEX($E$185:$M$185,0,O$218))+N219)))</f>
        <v>82.677210683862384</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128.1137148596512</v>
      </c>
      <c r="AS219" s="3" cm="1">
        <f t="array" ref="AS219">IF(AS$218=-1,AT219,IF(AS$218=99,AR219,IF(AS$218=0,INDEX($E186:$M186,0,AS$216),(INDEX($E186:$M186,0,AS$218+1)-INDEX($E186:$M186,0,AS$218))/(INDEX($E$185:$M$185,0,AS$218+1)-INDEX($E$185:$M$185,0,AS$218))+AR219)))</f>
        <v>128.1137148596512</v>
      </c>
      <c r="AT219" s="3" cm="1">
        <f t="array" ref="AT219">IF(AT$218=-1,AU219,IF(AT$218=99,AS219,IF(AT$218=0,INDEX($E186:$M186,0,AT$216),(INDEX($E186:$M186,0,AT$218+1)-INDEX($E186:$M186,0,AT$218))/(INDEX($E$185:$M$185,0,AT$218+1)-INDEX($E$185:$M$185,0,AT$218))+AS219)))</f>
        <v>128.1137148596512</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1"/>
        <v>COM_PROJ</v>
      </c>
      <c r="G220" s="16" t="str">
        <f t="shared" si="492"/>
        <v>-</v>
      </c>
      <c r="H220" s="43" t="str">
        <f t="shared" si="493"/>
        <v>TPPRSUV</v>
      </c>
      <c r="I220" s="16" t="str">
        <f t="shared" si="494"/>
        <v>-</v>
      </c>
      <c r="J220" s="16" t="str">
        <f t="shared" si="494"/>
        <v>-</v>
      </c>
      <c r="K220" s="16" t="str">
        <f t="shared" si="494"/>
        <v>-</v>
      </c>
      <c r="L220" s="16" t="str">
        <f t="shared" si="494"/>
        <v>-</v>
      </c>
      <c r="M220" s="15">
        <f t="shared" si="495"/>
        <v>0</v>
      </c>
      <c r="N220" s="3" cm="1">
        <f t="array" ref="N220">IF(N$218=-1,O220,IF(N$218=99,#REF!,IF(N$218=0,INDEX($E187:$M187,0,N$216),(INDEX($E187:$M187,0,N$218+1)-INDEX($E187:$M187,0,N$218))/(INDEX($E$185:$M$185,0,N$218+1)-INDEX($E$185:$M$185,0,N$218))+#REF!)))</f>
        <v>17.156811477537588</v>
      </c>
      <c r="O220" s="3" cm="1">
        <f t="array" ref="O220">IF(O$218=-1,P220,IF(O$218=99,N220,IF(O$218=0,INDEX($E187:$M187,0,O$216),(INDEX($E187:$M187,0,O$218+1)-INDEX($E187:$M187,0,O$218))/(INDEX($E$185:$M$185,0,O$218+1)-INDEX($E$185:$M$185,0,O$218))+N220)))</f>
        <v>17.568907270320757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6">(AQ220+AS220)/2</f>
        <v>27.224164407675886</v>
      </c>
      <c r="AS220" s="3" cm="1">
        <f t="array" ref="AS220">IF(AS$218=-1,AT220,IF(AS$218=99,AR220,IF(AS$218=0,INDEX($E187:$M187,0,AS$216),(INDEX($E187:$M187,0,AS$218+1)-INDEX($E187:$M187,0,AS$218))/(INDEX($E$185:$M$185,0,AS$218+1)-INDEX($E$185:$M$185,0,AS$218))+AR220)))</f>
        <v>27.224164407675886</v>
      </c>
      <c r="AT220" s="3" cm="1">
        <f t="array" ref="AT220">IF(AT$218=-1,AU220,IF(AT$218=99,AS220,IF(AT$218=0,INDEX($E187:$M187,0,AT$216),(INDEX($E187:$M187,0,AT$218+1)-INDEX($E187:$M187,0,AT$218))/(INDEX($E$185:$M$185,0,AT$218+1)-INDEX($E$185:$M$185,0,AT$218))+AS220)))</f>
        <v>27.224164407675886</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1"/>
        <v>COM_PROJ</v>
      </c>
      <c r="G221" s="16" t="str">
        <f t="shared" si="492"/>
        <v>-</v>
      </c>
      <c r="H221" s="43" t="str">
        <f t="shared" si="493"/>
        <v>TPPRMOT</v>
      </c>
      <c r="I221" s="16" t="str">
        <f t="shared" si="494"/>
        <v>-</v>
      </c>
      <c r="J221" s="16" t="str">
        <f t="shared" si="494"/>
        <v>-</v>
      </c>
      <c r="K221" s="16" t="str">
        <f t="shared" si="494"/>
        <v>-</v>
      </c>
      <c r="L221" s="16" t="str">
        <f t="shared" si="494"/>
        <v>-</v>
      </c>
      <c r="M221" s="15">
        <f t="shared" si="495"/>
        <v>0</v>
      </c>
      <c r="N221" s="3" cm="1">
        <f t="array" ref="N221">IF(N$218=-1,O221,IF(N$218=99,#REF!,IF(N$218=0,INDEX($E188:$M188,0,N$216),(INDEX($E188:$M188,0,N$218+1)-INDEX($E188:$M188,0,N$218))/(INDEX($E$185:$M$185,0,N$218+1)-INDEX($E$185:$M$185,0,N$218))+#REF!)))</f>
        <v>3.0276726136831034</v>
      </c>
      <c r="O221" s="3" cm="1">
        <f t="array" ref="O221">IF(O$218=-1,P221,IF(O$218=99,N221,IF(O$218=0,INDEX($E188:$M188,0,O$216),(INDEX($E188:$M188,0,O$218+1)-INDEX($E188:$M188,0,O$218))/(INDEX($E$185:$M$185,0,O$218+1)-INDEX($E$185:$M$185,0,O$218))+N221)))</f>
        <v>3.1003954006448393</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6"/>
        <v>4.8042643072369202</v>
      </c>
      <c r="AS221" s="3" cm="1">
        <f t="array" ref="AS221">IF(AS$218=-1,AT221,IF(AS$218=99,AR221,IF(AS$218=0,INDEX($E188:$M188,0,AS$216),(INDEX($E188:$M188,0,AS$218+1)-INDEX($E188:$M188,0,AS$218))/(INDEX($E$185:$M$185,0,AS$218+1)-INDEX($E$185:$M$185,0,AS$218))+AR221)))</f>
        <v>4.8042643072369202</v>
      </c>
      <c r="AT221" s="3" cm="1">
        <f t="array" ref="AT221">IF(AT$218=-1,AU221,IF(AT$218=99,AS221,IF(AT$218=0,INDEX($E188:$M188,0,AT$216),(INDEX($E188:$M188,0,AT$218+1)-INDEX($E188:$M188,0,AT$218))/(INDEX($E$185:$M$185,0,AT$218+1)-INDEX($E$185:$M$185,0,AT$218))+AS221)))</f>
        <v>4.8042643072369202</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1"/>
        <v>COM_PROJ</v>
      </c>
      <c r="G222" s="16" t="str">
        <f t="shared" si="492"/>
        <v>-</v>
      </c>
      <c r="H222" s="43" t="str">
        <f t="shared" si="493"/>
        <v>TPPUBUS</v>
      </c>
      <c r="I222" s="16" t="str">
        <f t="shared" si="494"/>
        <v>-</v>
      </c>
      <c r="J222" s="16" t="str">
        <f t="shared" si="494"/>
        <v>-</v>
      </c>
      <c r="K222" s="16" t="str">
        <f t="shared" si="494"/>
        <v>-</v>
      </c>
      <c r="L222" s="16" t="str">
        <f t="shared" si="494"/>
        <v>-</v>
      </c>
      <c r="M222" s="15">
        <f t="shared" si="495"/>
        <v>0</v>
      </c>
      <c r="N222" s="3" cm="1">
        <f t="array" ref="N222">IF(N$218=-1,O222,IF(N$218=99,#REF!,IF(N$218=0,INDEX($E189:$M189,0,N$216),(INDEX($E189:$M189,0,N$218+1)-INDEX($E189:$M189,0,N$218))/(INDEX($E$185:$M$185,0,N$218+1)-INDEX($E$185:$M$185,0,N$218))+#REF!)))</f>
        <v>0.7451373286167039</v>
      </c>
      <c r="O222" s="3" cm="1">
        <f t="array" ref="O222">IF(O$218=-1,P222,IF(O$218=99,N222,IF(O$218=0,INDEX($E189:$M189,0,O$216),(INDEX($E189:$M189,0,O$218+1)-INDEX($E189:$M189,0,O$218))/(INDEX($E$185:$M$185,0,O$218+1)-INDEX($E$185:$M$185,0,O$218))+N222)))</f>
        <v>0.75464798183400794</v>
      </c>
      <c r="P222" s="3" cm="1">
        <f t="array" ref="P222">IF(P$218=-1,Q222,IF(P$218=99,O222,IF(P$218=0,INDEX($E189:$M189,0,P$216),(INDEX($E189:$M189,0,P$218+1)-INDEX($E189:$M189,0,P$218))/(INDEX($E$185:$M$185,0,P$218+1)-INDEX($E$185:$M$185,0,P$218))+O222)))</f>
        <v>0.7641586350513121</v>
      </c>
      <c r="Q222" s="3" cm="1">
        <f t="array" ref="Q222">IF(Q$218=-1,R222,IF(Q$218=99,P222,IF(Q$218=0,INDEX($E189:$M189,0,Q$216),(INDEX($E189:$M189,0,Q$218+1)-INDEX($E189:$M189,0,Q$218))/(INDEX($E$185:$M$185,0,Q$218+1)-INDEX($E$185:$M$185,0,Q$218))+P222)))</f>
        <v>0.77683855200288221</v>
      </c>
      <c r="R222" s="3" cm="1">
        <f t="array" ref="R222">IF(R$218=-1,S222,IF(R$218=99,Q222,IF(R$218=0,INDEX($E189:$M189,0,R$216),(INDEX($E189:$M189,0,R$218+1)-INDEX($E189:$M189,0,R$218))/(INDEX($E$185:$M$185,0,R$218+1)-INDEX($E$185:$M$185,0,R$218))+Q222)))</f>
        <v>0.76932241535753876</v>
      </c>
      <c r="S222" s="3" cm="1">
        <f t="array" ref="S222">IF(S$218=-1,T222,IF(S$218=99,R222,IF(S$218=0,INDEX($E189:$M189,0,S$216),(INDEX($E189:$M189,0,S$218+1)-INDEX($E189:$M189,0,S$218))/(INDEX($E$185:$M$185,0,S$218+1)-INDEX($E$185:$M$185,0,S$218))+R222)))</f>
        <v>0.77185902178227428</v>
      </c>
      <c r="T222" s="3" cm="1">
        <f t="array" ref="T222">IF(T$218=-1,W222,IF(T$218=99,S222,IF(T$218=0,INDEX($E189:$M189,0,T$216),(INDEX($E189:$M189,0,T$218+1)-INDEX($E189:$M189,0,T$218))/(INDEX($E$185:$M$185,0,T$218+1)-INDEX($E$185:$M$185,0,T$218))+S222)))</f>
        <v>0.7743956282070098</v>
      </c>
      <c r="U222" s="3" cm="1">
        <f t="array" ref="U222">IF(U$218=-1,W222,IF(U$218=99,S222,IF(U$218=0,INDEX($E189:$M189,0,U$216),(INDEX($E189:$M189,0,U$218+1)-INDEX($E189:$M189,0,U$218))/(INDEX($E$185:$M$185,0,U$218+1)-INDEX($E$185:$M$185,0,U$218))+S222)))</f>
        <v>0.7743956282070098</v>
      </c>
      <c r="V222" s="3" cm="1">
        <f t="array" ref="V222">IF(V$218=-1,W222,IF(V$218=99,S222,IF(V$218=0,INDEX($E189:$M189,0,V$216),(INDEX($E189:$M189,0,V$218+1)-INDEX($E189:$M189,0,V$218))/(INDEX($E$185:$M$185,0,V$218+1)-INDEX($E$185:$M$185,0,V$218))+S222)))</f>
        <v>0.7743956282070098</v>
      </c>
      <c r="W222" s="3" cm="1">
        <f t="array" ref="W222">IF(W$218=-1,X222,IF(W$218=99,T222,IF(W$218=0,INDEX($E189:$M189,0,W$216),(INDEX($E189:$M189,0,W$218+1)-INDEX($E189:$M189,0,W$218))/(INDEX($E$185:$M$185,0,W$218+1)-INDEX($E$185:$M$185,0,W$218))+T222)))</f>
        <v>0.77693223463174532</v>
      </c>
      <c r="X222" s="3" cm="1">
        <f t="array" ref="X222">IF(X$218=-1,Y222,IF(X$218=99,W222,IF(X$218=0,INDEX($E189:$M189,0,X$216),(INDEX($E189:$M189,0,X$218+1)-INDEX($E189:$M189,0,X$218))/(INDEX($E$185:$M$185,0,X$218+1)-INDEX($E$185:$M$185,0,X$218))+W222)))</f>
        <v>0.77946884105648084</v>
      </c>
      <c r="Y222" s="3" cm="1">
        <f t="array" ref="Y222">IF(Y$218=-1,Z222,IF(Y$218=99,X222,IF(Y$218=0,INDEX($E189:$M189,0,Y$216),(INDEX($E189:$M189,0,Y$218+1)-INDEX($E189:$M189,0,Y$218))/(INDEX($E$185:$M$185,0,Y$218+1)-INDEX($E$185:$M$185,0,Y$218))+X222)))</f>
        <v>0.78200544748121636</v>
      </c>
      <c r="Z222" s="3" cm="1">
        <f t="array" ref="Z222">IF(Z$218=-1,AA222,IF(Z$218=99,Y222,IF(Z$218=0,INDEX($E189:$M189,0,Z$216),(INDEX($E189:$M189,0,Z$218+1)-INDEX($E189:$M189,0,Z$218))/(INDEX($E$185:$M$185,0,Z$218+1)-INDEX($E$185:$M$185,0,Z$218))+Y222)))</f>
        <v>0.78454205390595189</v>
      </c>
      <c r="AA222" s="3" cm="1">
        <f t="array" ref="AA222">IF(AA$218=-1,AB222,IF(AA$218=99,Z222,IF(AA$218=0,INDEX($E189:$M189,0,AA$216),(INDEX($E189:$M189,0,AA$218+1)-INDEX($E189:$M189,0,AA$218))/(INDEX($E$185:$M$185,0,AA$218+1)-INDEX($E$185:$M$185,0,AA$218))+Z222)))</f>
        <v>0.78707866033068741</v>
      </c>
      <c r="AB222" s="3" cm="1">
        <f t="array" ref="AB222">IF(AB$218=-1,AC222,IF(AB$218=99,AA222,IF(AB$218=0,INDEX($E189:$M189,0,AB$216),(INDEX($E189:$M189,0,AB$218+1)-INDEX($E189:$M189,0,AB$218))/(INDEX($E$185:$M$185,0,AB$218+1)-INDEX($E$185:$M$185,0,AB$218))+AA222)))</f>
        <v>0.78961526675542293</v>
      </c>
      <c r="AC222" s="3" cm="1">
        <f t="array" ref="AC222">IF(AC$218=-1,AD222,IF(AC$218=99,AB222,IF(AC$218=0,INDEX($E189:$M189,0,AC$216),(INDEX($E189:$M189,0,AC$218+1)-INDEX($E189:$M189,0,AC$218))/(INDEX($E$185:$M$185,0,AC$218+1)-INDEX($E$185:$M$185,0,AC$218))+AB222)))</f>
        <v>0.79215187318015812</v>
      </c>
      <c r="AD222" s="3" cm="1">
        <f t="array" ref="AD222">IF(AD$218=-1,AE222,IF(AD$218=99,AC222,IF(AD$218=0,INDEX($E189:$M189,0,AD$216),(INDEX($E189:$M189,0,AD$218+1)-INDEX($E189:$M189,0,AD$218))/(INDEX($E$185:$M$185,0,AD$218+1)-INDEX($E$185:$M$185,0,AD$218))+AC222)))</f>
        <v>0.78895645233050782</v>
      </c>
      <c r="AE222" s="3" cm="1">
        <f t="array" ref="AE222">IF(AE$218=-1,AH222,IF(AE$218=99,AD222,IF(AE$218=0,INDEX($E189:$M189,0,AE$216),(INDEX($E189:$M189,0,AE$218+1)-INDEX($E189:$M189,0,AE$218))/(INDEX($E$185:$M$185,0,AE$218+1)-INDEX($E$185:$M$185,0,AE$218))+AD222)))</f>
        <v>0.78576103148085752</v>
      </c>
      <c r="AF222" s="3" cm="1">
        <f t="array" ref="AF222">IF(AF$218=-1,AH222,IF(AF$218=99,AD222,IF(AF$218=0,INDEX($E189:$M189,0,AF$216),(INDEX($E189:$M189,0,AF$218+1)-INDEX($E189:$M189,0,AF$218))/(INDEX($E$185:$M$185,0,AF$218+1)-INDEX($E$185:$M$185,0,AF$218))+AD222)))</f>
        <v>0.78576103148085752</v>
      </c>
      <c r="AG222" s="3" cm="1">
        <f t="array" ref="AG222">IF(AG$218=-1,AH222,IF(AG$218=99,AD222,IF(AG$218=0,INDEX($E189:$M189,0,AG$216),(INDEX($E189:$M189,0,AG$218+1)-INDEX($E189:$M189,0,AG$218))/(INDEX($E$185:$M$185,0,AG$218+1)-INDEX($E$185:$M$185,0,AG$218))+AD222)))</f>
        <v>0.78576103148085752</v>
      </c>
      <c r="AH222" s="3" cm="1">
        <f t="array" ref="AH222">IF(AH$218=-1,AI222,IF(AH$218=99,AE222,IF(AH$218=0,INDEX($E189:$M189,0,AH$216),(INDEX($E189:$M189,0,AH$218+1)-INDEX($E189:$M189,0,AH$218))/(INDEX($E$185:$M$185,0,AH$218+1)-INDEX($E$185:$M$185,0,AH$218))+AE222)))</f>
        <v>0.78256561063120722</v>
      </c>
      <c r="AI222" s="3" cm="1">
        <f t="array" ref="AI222">IF(AI$218=-1,AJ222,IF(AI$218=99,AH222,IF(AI$218=0,INDEX($E189:$M189,0,AI$216),(INDEX($E189:$M189,0,AI$218+1)-INDEX($E189:$M189,0,AI$218))/(INDEX($E$185:$M$185,0,AI$218+1)-INDEX($E$185:$M$185,0,AI$218))+AH222)))</f>
        <v>0.77937018978155692</v>
      </c>
      <c r="AJ222" s="3" cm="1">
        <f t="array" ref="AJ222">IF(AJ$218=-1,AK222,IF(AJ$218=99,AI222,IF(AJ$218=0,INDEX($E189:$M189,0,AJ$216),(INDEX($E189:$M189,0,AJ$218+1)-INDEX($E189:$M189,0,AJ$218))/(INDEX($E$185:$M$185,0,AJ$218+1)-INDEX($E$185:$M$185,0,AJ$218))+AI222)))</f>
        <v>0.77617476893190662</v>
      </c>
      <c r="AK222" s="3" cm="1">
        <f t="array" ref="AK222">IF(AK$218=-1,AL222,IF(AK$218=99,AJ222,IF(AK$218=0,INDEX($E189:$M189,0,AK$216),(INDEX($E189:$M189,0,AK$218+1)-INDEX($E189:$M189,0,AK$218))/(INDEX($E$185:$M$185,0,AK$218+1)-INDEX($E$185:$M$185,0,AK$218))+AJ222)))</f>
        <v>0.77297934808225632</v>
      </c>
      <c r="AL222" s="3" cm="1">
        <f t="array" ref="AL222">IF(AL$218=-1,AM222,IF(AL$218=99,AK222,IF(AL$218=0,INDEX($E189:$M189,0,AL$216),(INDEX($E189:$M189,0,AL$218+1)-INDEX($E189:$M189,0,AL$218))/(INDEX($E$185:$M$185,0,AL$218+1)-INDEX($E$185:$M$185,0,AL$218))+AK222)))</f>
        <v>0.76978392723260602</v>
      </c>
      <c r="AM222" s="3" cm="1">
        <f t="array" ref="AM222">IF(AM$218=-1,AO222,IF(AM$218=99,AL222,IF(AM$218=0,INDEX($E189:$M189,0,AM$216),(INDEX($E189:$M189,0,AM$218+1)-INDEX($E189:$M189,0,AM$218))/(INDEX($E$185:$M$185,0,AM$218+1)-INDEX($E$185:$M$185,0,AM$218))+AL222)))</f>
        <v>0.76658850638295573</v>
      </c>
      <c r="AN222" s="3" cm="1">
        <f t="array" ref="AN222">IF(AN$218=-1,AP222,IF(AN$218=99,AL222,IF(AN$218=0,INDEX($E189:$M189,0,AN$216),(INDEX($E189:$M189,0,AN$218+1)-INDEX($E189:$M189,0,AN$218))/(INDEX($E$185:$M$185,0,AN$218+1)-INDEX($E$185:$M$185,0,AN$218))+AL222)))</f>
        <v>0.76658850638295573</v>
      </c>
      <c r="AO222" s="3" cm="1">
        <f t="array" ref="AO222">IF(AO$218=-1,AQ222,IF(AO$218=99,AM222,IF(AO$218=0,INDEX($E189:$M189,0,AO$216),(INDEX($E189:$M189,0,AO$218+1)-INDEX($E189:$M189,0,AO$218))/(INDEX($E$185:$M$185,0,AO$218+1)-INDEX($E$185:$M$185,0,AO$218))+AM222)))</f>
        <v>0.76339308553330543</v>
      </c>
      <c r="AP222" s="3" cm="1">
        <f t="array" ref="AP222">IF(AP$218=-1,AR222,IF(AP$218=99,AO222,IF(AP$218=0,INDEX($E189:$M189,0,AP$216),(INDEX($E189:$M189,0,AP$218+1)-INDEX($E189:$M189,0,AP$218))/(INDEX($E$185:$M$185,0,AP$218+1)-INDEX($E$185:$M$185,0,AP$218))+AO222)))</f>
        <v>0.76019766468365502</v>
      </c>
      <c r="AQ222" s="3" cm="1">
        <f t="array" ref="AQ222">IF(AQ$218=-1,AR222,IF(AQ$218=99,AO222,IF(AQ$218=0,INDEX($E189:$M189,0,AQ$216),(INDEX($E189:$M189,0,AQ$218+1)-INDEX($E189:$M189,0,AQ$218))/(INDEX($E$185:$M$185,0,AQ$218+1)-INDEX($E$185:$M$185,0,AQ$218))+AO222)))</f>
        <v>0.76019766468365502</v>
      </c>
      <c r="AR222" s="248">
        <f t="shared" si="496"/>
        <v>0.76019766468365502</v>
      </c>
      <c r="AS222" s="3" cm="1">
        <f t="array" ref="AS222">IF(AS$218=-1,AT222,IF(AS$218=99,AR222,IF(AS$218=0,INDEX($E189:$M189,0,AS$216),(INDEX($E189:$M189,0,AS$218+1)-INDEX($E189:$M189,0,AS$218))/(INDEX($E$185:$M$185,0,AS$218+1)-INDEX($E$185:$M$185,0,AS$218))+AR222)))</f>
        <v>0.76019766468365502</v>
      </c>
      <c r="AT222" s="3" cm="1">
        <f t="array" ref="AT222">IF(AT$218=-1,AU222,IF(AT$218=99,AS222,IF(AT$218=0,INDEX($E189:$M189,0,AT$216),(INDEX($E189:$M189,0,AT$218+1)-INDEX($E189:$M189,0,AT$218))/(INDEX($E$185:$M$185,0,AT$218+1)-INDEX($E$185:$M$185,0,AT$218))+AS222)))</f>
        <v>0.76019766468365502</v>
      </c>
      <c r="AU222" s="3" cm="1">
        <f t="array" ref="AU222">IF(AU$218=-1,#REF!,IF(AU$218=99,AT222,IF(AU$218=0,INDEX($E189:$M189,0,AU$216),(INDEX($E189:$M189,0,AU$218+1)-INDEX($E189:$M189,0,AU$218))/(INDEX($E$185:$M$185,0,AU$218+1)-INDEX($E$185:$M$185,0,AU$218))+AT222)))</f>
        <v>0.66888607039229409</v>
      </c>
      <c r="AV222" s="3"/>
      <c r="AY222" s="3"/>
      <c r="AZ222" s="3"/>
      <c r="BJ222" s="3"/>
      <c r="BK222" s="92"/>
    </row>
    <row r="223" spans="1:63">
      <c r="F223" s="15" t="str">
        <f t="shared" si="491"/>
        <v>COM_PROJ</v>
      </c>
      <c r="G223" s="16" t="str">
        <f t="shared" si="492"/>
        <v>-</v>
      </c>
      <c r="H223" s="43" t="str">
        <f t="shared" si="493"/>
        <v>TPPUMBT</v>
      </c>
      <c r="I223" s="16" t="str">
        <f t="shared" si="494"/>
        <v>-</v>
      </c>
      <c r="J223" s="16" t="str">
        <f t="shared" si="494"/>
        <v>-</v>
      </c>
      <c r="K223" s="16" t="str">
        <f t="shared" si="494"/>
        <v>-</v>
      </c>
      <c r="L223" s="16" t="str">
        <f t="shared" si="494"/>
        <v>-</v>
      </c>
      <c r="M223" s="15">
        <f t="shared" si="495"/>
        <v>0</v>
      </c>
      <c r="N223" s="17" cm="1">
        <f t="array" ref="N223">IF(N$218=-1,O223,IF(N$218=99,#REF!,IF(N$218=0,INDEX($E190:$M190,0,N$216),(INDEX($E190:$M190,0,N$218+1)-INDEX($E190:$M190,0,N$218))/(INDEX($E$185:$M$185,0,N$218+1)-INDEX($E$185:$M$185,0,N$218))+#REF!)))</f>
        <v>7.0396057952084856</v>
      </c>
      <c r="O223" s="3" cm="1">
        <f t="array" ref="O223">IF(O$218=-1,P223,IF(O$218=99,N223,IF(O$218=0,INDEX($E190:$M190,0,O$216),(INDEX($E190:$M190,0,O$218+1)-INDEX($E190:$M190,0,O$218))/(INDEX($E$185:$M$185,0,O$218+1)-INDEX($E$185:$M$185,0,O$218))+N223)))</f>
        <v>7.1294566816605736</v>
      </c>
      <c r="P223" s="3" cm="1">
        <f t="array" ref="P223">IF(P$218=-1,Q223,IF(P$218=99,O223,IF(P$218=0,INDEX($E190:$M190,0,P$216),(INDEX($E190:$M190,0,P$218+1)-INDEX($E190:$M190,0,P$218))/(INDEX($E$185:$M$185,0,P$218+1)-INDEX($E$185:$M$185,0,P$218))+O223)))</f>
        <v>7.2193075681126615</v>
      </c>
      <c r="Q223" s="3" cm="1">
        <f t="array" ref="Q223">IF(Q$218=-1,R223,IF(Q$218=99,P223,IF(Q$218=0,INDEX($E190:$M190,0,Q$216),(INDEX($E190:$M190,0,Q$218+1)-INDEX($E190:$M190,0,Q$218))/(INDEX($E$185:$M$185,0,Q$218+1)-INDEX($E$185:$M$185,0,Q$218))+P223)))</f>
        <v>7.3390997371893922</v>
      </c>
      <c r="R223" s="3" cm="1">
        <f t="array" ref="R223">IF(R$218=-1,S223,IF(R$218=99,Q223,IF(R$218=0,INDEX($E190:$M190,0,R$216),(INDEX($E190:$M190,0,R$218+1)-INDEX($E190:$M190,0,R$218))/(INDEX($E$185:$M$185,0,R$218+1)-INDEX($E$185:$M$185,0,R$218))+Q223)))</f>
        <v>7.2680918342779055</v>
      </c>
      <c r="S223" s="3" cm="1">
        <f t="array" ref="S223">IF(S$218=-1,T223,IF(S$218=99,R223,IF(S$218=0,INDEX($E190:$M190,0,S$216),(INDEX($E190:$M190,0,S$218+1)-INDEX($E190:$M190,0,S$218))/(INDEX($E$185:$M$185,0,S$218+1)-INDEX($E$185:$M$185,0,S$218))+R223)))</f>
        <v>7.2920561541447961</v>
      </c>
      <c r="T223" s="3" cm="1">
        <f t="array" ref="T223">IF(T$218=-1,W223,IF(T$218=99,S223,IF(T$218=0,INDEX($E190:$M190,0,T$216),(INDEX($E190:$M190,0,T$218+1)-INDEX($E190:$M190,0,T$218))/(INDEX($E$185:$M$185,0,T$218+1)-INDEX($E$185:$M$185,0,T$218))+S223)))</f>
        <v>7.3160204740116868</v>
      </c>
      <c r="U223" s="3" cm="1">
        <f t="array" ref="U223">IF(U$218=-1,W223,IF(U$218=99,S223,IF(U$218=0,INDEX($E190:$M190,0,U$216),(INDEX($E190:$M190,0,U$218+1)-INDEX($E190:$M190,0,U$218))/(INDEX($E$185:$M$185,0,U$218+1)-INDEX($E$185:$M$185,0,U$218))+S223)))</f>
        <v>7.3160204740116868</v>
      </c>
      <c r="V223" s="3" cm="1">
        <f t="array" ref="V223">IF(V$218=-1,W223,IF(V$218=99,S223,IF(V$218=0,INDEX($E190:$M190,0,V$216),(INDEX($E190:$M190,0,V$218+1)-INDEX($E190:$M190,0,V$218))/(INDEX($E$185:$M$185,0,V$218+1)-INDEX($E$185:$M$185,0,V$218))+S223)))</f>
        <v>7.3160204740116868</v>
      </c>
      <c r="W223" s="3" cm="1">
        <f t="array" ref="W223">IF(W$218=-1,X223,IF(W$218=99,T223,IF(W$218=0,INDEX($E190:$M190,0,W$216),(INDEX($E190:$M190,0,W$218+1)-INDEX($E190:$M190,0,W$218))/(INDEX($E$185:$M$185,0,W$218+1)-INDEX($E$185:$M$185,0,W$218))+T223)))</f>
        <v>7.3399847938785774</v>
      </c>
      <c r="X223" s="3" cm="1">
        <f t="array" ref="X223">IF(X$218=-1,Y223,IF(X$218=99,W223,IF(X$218=0,INDEX($E190:$M190,0,X$216),(INDEX($E190:$M190,0,X$218+1)-INDEX($E190:$M190,0,X$218))/(INDEX($E$185:$M$185,0,X$218+1)-INDEX($E$185:$M$185,0,X$218))+W223)))</f>
        <v>7.363949113745468</v>
      </c>
      <c r="Y223" s="3" cm="1">
        <f t="array" ref="Y223">IF(Y$218=-1,Z223,IF(Y$218=99,X223,IF(Y$218=0,INDEX($E190:$M190,0,Y$216),(INDEX($E190:$M190,0,Y$218+1)-INDEX($E190:$M190,0,Y$218))/(INDEX($E$185:$M$185,0,Y$218+1)-INDEX($E$185:$M$185,0,Y$218))+X223)))</f>
        <v>7.3879134336123586</v>
      </c>
      <c r="Z223" s="3" cm="1">
        <f t="array" ref="Z223">IF(Z$218=-1,AA223,IF(Z$218=99,Y223,IF(Z$218=0,INDEX($E190:$M190,0,Z$216),(INDEX($E190:$M190,0,Z$218+1)-INDEX($E190:$M190,0,Z$218))/(INDEX($E$185:$M$185,0,Z$218+1)-INDEX($E$185:$M$185,0,Z$218))+Y223)))</f>
        <v>7.4118777534792493</v>
      </c>
      <c r="AA223" s="3" cm="1">
        <f t="array" ref="AA223">IF(AA$218=-1,AB223,IF(AA$218=99,Z223,IF(AA$218=0,INDEX($E190:$M190,0,AA$216),(INDEX($E190:$M190,0,AA$218+1)-INDEX($E190:$M190,0,AA$218))/(INDEX($E$185:$M$185,0,AA$218+1)-INDEX($E$185:$M$185,0,AA$218))+Z223)))</f>
        <v>7.4358420733461399</v>
      </c>
      <c r="AB223" s="3" cm="1">
        <f t="array" ref="AB223">IF(AB$218=-1,AC223,IF(AB$218=99,AA223,IF(AB$218=0,INDEX($E190:$M190,0,AB$216),(INDEX($E190:$M190,0,AB$218+1)-INDEX($E190:$M190,0,AB$218))/(INDEX($E$185:$M$185,0,AB$218+1)-INDEX($E$185:$M$185,0,AB$218))+AA223)))</f>
        <v>7.4598063932130305</v>
      </c>
      <c r="AC223" s="3" cm="1">
        <f t="array" ref="AC223">IF(AC$218=-1,AD223,IF(AC$218=99,AB223,IF(AC$218=0,INDEX($E190:$M190,0,AC$216),(INDEX($E190:$M190,0,AC$218+1)-INDEX($E190:$M190,0,AC$218))/(INDEX($E$185:$M$185,0,AC$218+1)-INDEX($E$185:$M$185,0,AC$218))+AB223)))</f>
        <v>7.4837707130799194</v>
      </c>
      <c r="AD223" s="3" cm="1">
        <f t="array" ref="AD223">IF(AD$218=-1,AE223,IF(AD$218=99,AC223,IF(AD$218=0,INDEX($E190:$M190,0,AD$216),(INDEX($E190:$M190,0,AD$218+1)-INDEX($E190:$M190,0,AD$218))/(INDEX($E$185:$M$185,0,AD$218+1)-INDEX($E$185:$M$185,0,AD$218))+AC223)))</f>
        <v>7.4535823138849846</v>
      </c>
      <c r="AE223" s="3" cm="1">
        <f t="array" ref="AE223">IF(AE$218=-1,AH223,IF(AE$218=99,AD223,IF(AE$218=0,INDEX($E190:$M190,0,AE$216),(INDEX($E190:$M190,0,AE$218+1)-INDEX($E190:$M190,0,AE$218))/(INDEX($E$185:$M$185,0,AE$218+1)-INDEX($E$185:$M$185,0,AE$218))+AD223)))</f>
        <v>7.4233939146900498</v>
      </c>
      <c r="AF223" s="3" cm="1">
        <f t="array" ref="AF223">IF(AF$218=-1,AH223,IF(AF$218=99,AD223,IF(AF$218=0,INDEX($E190:$M190,0,AF$216),(INDEX($E190:$M190,0,AF$218+1)-INDEX($E190:$M190,0,AF$218))/(INDEX($E$185:$M$185,0,AF$218+1)-INDEX($E$185:$M$185,0,AF$218))+AD223)))</f>
        <v>7.4233939146900498</v>
      </c>
      <c r="AG223" s="3" cm="1">
        <f t="array" ref="AG223">IF(AG$218=-1,AH223,IF(AG$218=99,AD223,IF(AG$218=0,INDEX($E190:$M190,0,AG$216),(INDEX($E190:$M190,0,AG$218+1)-INDEX($E190:$M190,0,AG$218))/(INDEX($E$185:$M$185,0,AG$218+1)-INDEX($E$185:$M$185,0,AG$218))+AD223)))</f>
        <v>7.4233939146900498</v>
      </c>
      <c r="AH223" s="3" cm="1">
        <f t="array" ref="AH223">IF(AH$218=-1,AI223,IF(AH$218=99,AE223,IF(AH$218=0,INDEX($E190:$M190,0,AH$216),(INDEX($E190:$M190,0,AH$218+1)-INDEX($E190:$M190,0,AH$218))/(INDEX($E$185:$M$185,0,AH$218+1)-INDEX($E$185:$M$185,0,AH$218))+AE223)))</f>
        <v>7.3932055154951151</v>
      </c>
      <c r="AI223" s="3" cm="1">
        <f t="array" ref="AI223">IF(AI$218=-1,AJ223,IF(AI$218=99,AH223,IF(AI$218=0,INDEX($E190:$M190,0,AI$216),(INDEX($E190:$M190,0,AI$218+1)-INDEX($E190:$M190,0,AI$218))/(INDEX($E$185:$M$185,0,AI$218+1)-INDEX($E$185:$M$185,0,AI$218))+AH223)))</f>
        <v>7.3630171163001803</v>
      </c>
      <c r="AJ223" s="3" cm="1">
        <f t="array" ref="AJ223">IF(AJ$218=-1,AK223,IF(AJ$218=99,AI223,IF(AJ$218=0,INDEX($E190:$M190,0,AJ$216),(INDEX($E190:$M190,0,AJ$218+1)-INDEX($E190:$M190,0,AJ$218))/(INDEX($E$185:$M$185,0,AJ$218+1)-INDEX($E$185:$M$185,0,AJ$218))+AI223)))</f>
        <v>7.3328287171052455</v>
      </c>
      <c r="AK223" s="3" cm="1">
        <f t="array" ref="AK223">IF(AK$218=-1,AL223,IF(AK$218=99,AJ223,IF(AK$218=0,INDEX($E190:$M190,0,AK$216),(INDEX($E190:$M190,0,AK$218+1)-INDEX($E190:$M190,0,AK$218))/(INDEX($E$185:$M$185,0,AK$218+1)-INDEX($E$185:$M$185,0,AK$218))+AJ223)))</f>
        <v>7.3026403179103108</v>
      </c>
      <c r="AL223" s="3" cm="1">
        <f t="array" ref="AL223">IF(AL$218=-1,AM223,IF(AL$218=99,AK223,IF(AL$218=0,INDEX($E190:$M190,0,AL$216),(INDEX($E190:$M190,0,AL$218+1)-INDEX($E190:$M190,0,AL$218))/(INDEX($E$185:$M$185,0,AL$218+1)-INDEX($E$185:$M$185,0,AL$218))+AK223)))</f>
        <v>7.272451918715376</v>
      </c>
      <c r="AM223" s="3" cm="1">
        <f t="array" ref="AM223">IF(AM$218=-1,AO223,IF(AM$218=99,AL223,IF(AM$218=0,INDEX($E190:$M190,0,AM$216),(INDEX($E190:$M190,0,AM$218+1)-INDEX($E190:$M190,0,AM$218))/(INDEX($E$185:$M$185,0,AM$218+1)-INDEX($E$185:$M$185,0,AM$218))+AL223)))</f>
        <v>7.2422635195204412</v>
      </c>
      <c r="AN223" s="3" cm="1">
        <f t="array" ref="AN223">IF(AN$218=-1,AP223,IF(AN$218=99,AL223,IF(AN$218=0,INDEX($E190:$M190,0,AN$216),(INDEX($E190:$M190,0,AN$218+1)-INDEX($E190:$M190,0,AN$218))/(INDEX($E$185:$M$185,0,AN$218+1)-INDEX($E$185:$M$185,0,AN$218))+AL223)))</f>
        <v>7.2422635195204412</v>
      </c>
      <c r="AO223" s="3" cm="1">
        <f t="array" ref="AO223">IF(AO$218=-1,AQ223,IF(AO$218=99,AM223,IF(AO$218=0,INDEX($E190:$M190,0,AO$216),(INDEX($E190:$M190,0,AO$218+1)-INDEX($E190:$M190,0,AO$218))/(INDEX($E$185:$M$185,0,AO$218+1)-INDEX($E$185:$M$185,0,AO$218))+AM223)))</f>
        <v>7.2120751203255065</v>
      </c>
      <c r="AP223" s="3" cm="1">
        <f t="array" ref="AP223">IF(AP$218=-1,AR223,IF(AP$218=99,AO223,IF(AP$218=0,INDEX($E190:$M190,0,AP$216),(INDEX($E190:$M190,0,AP$218+1)-INDEX($E190:$M190,0,AP$218))/(INDEX($E$185:$M$185,0,AP$218+1)-INDEX($E$185:$M$185,0,AP$218))+AO223)))</f>
        <v>7.1818867211305726</v>
      </c>
      <c r="AQ223" s="3" cm="1">
        <f t="array" ref="AQ223">IF(AQ$218=-1,AR223,IF(AQ$218=99,AO223,IF(AQ$218=0,INDEX($E190:$M190,0,AQ$216),(INDEX($E190:$M190,0,AQ$218+1)-INDEX($E190:$M190,0,AQ$218))/(INDEX($E$185:$M$185,0,AQ$218+1)-INDEX($E$185:$M$185,0,AQ$218))+AO223)))</f>
        <v>7.1818867211305726</v>
      </c>
      <c r="AR223" s="248">
        <f t="shared" si="496"/>
        <v>7.1818867211305726</v>
      </c>
      <c r="AS223" s="3" cm="1">
        <f t="array" ref="AS223">IF(AS$218=-1,AT223,IF(AS$218=99,AR223,IF(AS$218=0,INDEX($E190:$M190,0,AS$216),(INDEX($E190:$M190,0,AS$218+1)-INDEX($E190:$M190,0,AS$218))/(INDEX($E$185:$M$185,0,AS$218+1)-INDEX($E$185:$M$185,0,AS$218))+AR223)))</f>
        <v>7.1818867211305726</v>
      </c>
      <c r="AT223" s="3" cm="1">
        <f t="array" ref="AT223">IF(AT$218=-1,AU223,IF(AT$218=99,AS223,IF(AT$218=0,INDEX($E190:$M190,0,AT$216),(INDEX($E190:$M190,0,AT$218+1)-INDEX($E190:$M190,0,AT$218))/(INDEX($E$185:$M$185,0,AT$218+1)-INDEX($E$185:$M$185,0,AT$218))+AS223)))</f>
        <v>7.1818867211305726</v>
      </c>
      <c r="AU223" s="3" cm="1">
        <f t="array" ref="AU223">IF(AU$218=-1,#REF!,IF(AU$218=99,AT223,IF(AU$218=0,INDEX($E190:$M190,0,AU$216),(INDEX($E190:$M190,0,AU$218+1)-INDEX($E190:$M190,0,AU$218))/(INDEX($E$185:$M$185,0,AU$218+1)-INDEX($E$185:$M$185,0,AU$218))+AT223)))</f>
        <v>6.3192301293094379</v>
      </c>
      <c r="AV223" s="3"/>
      <c r="AY223" s="3"/>
      <c r="AZ223" s="3"/>
      <c r="BJ223" s="3"/>
      <c r="BK223" s="92"/>
    </row>
    <row r="224" spans="1:63">
      <c r="F224" s="15" t="str">
        <f t="shared" si="491"/>
        <v>COM_PROJ</v>
      </c>
      <c r="G224" s="16" t="str">
        <f t="shared" si="492"/>
        <v>-</v>
      </c>
      <c r="H224" s="43" t="str">
        <f t="shared" si="493"/>
        <v>TPPUBRT</v>
      </c>
      <c r="I224" s="16" t="str">
        <f t="shared" si="494"/>
        <v>-</v>
      </c>
      <c r="J224" s="16" t="str">
        <f t="shared" si="494"/>
        <v>-</v>
      </c>
      <c r="K224" s="16" t="str">
        <f t="shared" si="494"/>
        <v>-</v>
      </c>
      <c r="L224" s="16" t="str">
        <f t="shared" si="494"/>
        <v>-</v>
      </c>
      <c r="M224" s="15">
        <f t="shared" si="495"/>
        <v>0</v>
      </c>
      <c r="N224" s="3" cm="1">
        <f t="array" ref="N224">IF(N$218=-1,O224,IF(N$218=99,#REF!,IF(N$218=0,INDEX($E191:$M191,0,N$216),(INDEX($E191:$M191,0,N$218+1)-INDEX($E191:$M191,0,N$218))/(INDEX($E$185:$M$185,0,N$218+1)-INDEX($E$185:$M$185,0,N$218))+#REF!)))</f>
        <v>7.2799982901224289E-2</v>
      </c>
      <c r="O224" s="3" cm="1">
        <f t="array" ref="O224">IF(O$218=-1,P224,IF(O$218=99,N224,IF(O$218=0,INDEX($E191:$M191,0,O$216),(INDEX($E191:$M191,0,O$218+1)-INDEX($E191:$M191,0,O$218))/(INDEX($E$185:$M$185,0,O$218+1)-INDEX($E$185:$M$185,0,O$218))+N224)))</f>
        <v>8.6889415703675379E-2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6"/>
        <v>1.0673112116422001</v>
      </c>
      <c r="AS224" s="3" cm="1">
        <f t="array" ref="AS224">IF(AS$218=-1,AT224,IF(AS$218=99,AR224,IF(AS$218=0,INDEX($E191:$M191,0,AS$216),(INDEX($E191:$M191,0,AS$218+1)-INDEX($E191:$M191,0,AS$218))/(INDEX($E$185:$M$185,0,AS$218+1)-INDEX($E$185:$M$185,0,AS$218))+AR224)))</f>
        <v>1.0673112116422001</v>
      </c>
      <c r="AT224" s="3" cm="1">
        <f t="array" ref="AT224">IF(AT$218=-1,AU224,IF(AT$218=99,AS224,IF(AT$218=0,INDEX($E191:$M191,0,AT$216),(INDEX($E191:$M191,0,AT$218+1)-INDEX($E191:$M191,0,AT$218))/(INDEX($E$185:$M$185,0,AT$218+1)-INDEX($E$185:$M$185,0,AT$218))+AS224)))</f>
        <v>1.0673112116422001</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1"/>
        <v>COM_PROJ</v>
      </c>
      <c r="G225" s="16" t="str">
        <f t="shared" si="492"/>
        <v>-</v>
      </c>
      <c r="H225" s="43" t="str">
        <f t="shared" si="493"/>
        <v>TPPUMER</v>
      </c>
      <c r="I225" s="16" t="str">
        <f t="shared" si="494"/>
        <v>-</v>
      </c>
      <c r="J225" s="16" t="str">
        <f t="shared" si="494"/>
        <v>-</v>
      </c>
      <c r="K225" s="16" t="str">
        <f t="shared" si="494"/>
        <v>-</v>
      </c>
      <c r="L225" s="16" t="str">
        <f t="shared" si="494"/>
        <v>-</v>
      </c>
      <c r="M225" s="15">
        <f t="shared" si="495"/>
        <v>0</v>
      </c>
      <c r="N225" s="3" cm="1">
        <f t="array" ref="N225">IF(N$218=-1,O225,IF(N$218=99,#REF!,IF(N$218=0,INDEX($E192:$M192,0,N$216),(INDEX($E192:$M192,0,N$218+1)-INDEX($E192:$M192,0,N$218))/(INDEX($E$185:$M$185,0,N$218+1)-INDEX($E$185:$M$185,0,N$218))+#REF!)))</f>
        <v>8.6848776477284702</v>
      </c>
      <c r="O225" s="3" cm="1">
        <f t="array" ref="O225">IF(O$218=-1,P225,IF(O$218=99,N225,IF(O$218=0,INDEX($E192:$M192,0,O$216),(INDEX($E192:$M192,0,O$218+1)-INDEX($E192:$M192,0,O$218))/(INDEX($E$185:$M$185,0,O$218+1)-INDEX($E$185:$M$185,0,O$218))+N225)))</f>
        <v>8.7957281666463718</v>
      </c>
      <c r="P225" s="3" cm="1">
        <f t="array" ref="P225">IF(P$218=-1,Q225,IF(P$218=99,O225,IF(P$218=0,INDEX($E192:$M192,0,P$216),(INDEX($E192:$M192,0,P$218+1)-INDEX($E192:$M192,0,P$218))/(INDEX($E$185:$M$185,0,P$218+1)-INDEX($E$185:$M$185,0,P$218))+O225)))</f>
        <v>8.9065786855642735</v>
      </c>
      <c r="Q225" s="3" cm="1">
        <f t="array" ref="Q225">IF(Q$218=-1,R225,IF(Q$218=99,P225,IF(Q$218=0,INDEX($E192:$M192,0,Q$216),(INDEX($E192:$M192,0,Q$218+1)-INDEX($E192:$M192,0,Q$218))/(INDEX($E$185:$M$185,0,Q$218+1)-INDEX($E$185:$M$185,0,Q$218))+P225)))</f>
        <v>9.0543682581416949</v>
      </c>
      <c r="R225" s="3" cm="1">
        <f t="array" ref="R225">IF(R$218=-1,S225,IF(R$218=99,Q225,IF(R$218=0,INDEX($E192:$M192,0,R$216),(INDEX($E192:$M192,0,R$218+1)-INDEX($E192:$M192,0,R$218))/(INDEX($E$185:$M$185,0,R$218+1)-INDEX($E$185:$M$185,0,R$218))+Q225)))</f>
        <v>8.9667646384577928</v>
      </c>
      <c r="S225" s="3" cm="1">
        <f t="array" ref="S225">IF(S$218=-1,T225,IF(S$218=99,R225,IF(S$218=0,INDEX($E192:$M192,0,S$216),(INDEX($E192:$M192,0,S$218+1)-INDEX($E192:$M192,0,S$218))/(INDEX($E$185:$M$185,0,S$218+1)-INDEX($E$185:$M$185,0,S$218))+R225)))</f>
        <v>8.9963298146920412</v>
      </c>
      <c r="T225" s="3" cm="1">
        <f t="array" ref="T225">IF(T$218=-1,W225,IF(T$218=99,S225,IF(T$218=0,INDEX($E192:$M192,0,T$216),(INDEX($E192:$M192,0,T$218+1)-INDEX($E192:$M192,0,T$218))/(INDEX($E$185:$M$185,0,T$218+1)-INDEX($E$185:$M$185,0,T$218))+S225)))</f>
        <v>9.0258949909262896</v>
      </c>
      <c r="U225" s="3" cm="1">
        <f t="array" ref="U225">IF(U$218=-1,W225,IF(U$218=99,S225,IF(U$218=0,INDEX($E192:$M192,0,U$216),(INDEX($E192:$M192,0,U$218+1)-INDEX($E192:$M192,0,U$218))/(INDEX($E$185:$M$185,0,U$218+1)-INDEX($E$185:$M$185,0,U$218))+S225)))</f>
        <v>9.0258949909262896</v>
      </c>
      <c r="V225" s="3" cm="1">
        <f t="array" ref="V225">IF(V$218=-1,W225,IF(V$218=99,S225,IF(V$218=0,INDEX($E192:$M192,0,V$216),(INDEX($E192:$M192,0,V$218+1)-INDEX($E192:$M192,0,V$218))/(INDEX($E$185:$M$185,0,V$218+1)-INDEX($E$185:$M$185,0,V$218))+S225)))</f>
        <v>9.0258949909262896</v>
      </c>
      <c r="W225" s="3" cm="1">
        <f t="array" ref="W225">IF(W$218=-1,X225,IF(W$218=99,T225,IF(W$218=0,INDEX($E192:$M192,0,W$216),(INDEX($E192:$M192,0,W$218+1)-INDEX($E192:$M192,0,W$218))/(INDEX($E$185:$M$185,0,W$218+1)-INDEX($E$185:$M$185,0,W$218))+T225)))</f>
        <v>9.0554601671605379</v>
      </c>
      <c r="X225" s="3" cm="1">
        <f t="array" ref="X225">IF(X$218=-1,Y225,IF(X$218=99,W225,IF(X$218=0,INDEX($E192:$M192,0,X$216),(INDEX($E192:$M192,0,X$218+1)-INDEX($E192:$M192,0,X$218))/(INDEX($E$185:$M$185,0,X$218+1)-INDEX($E$185:$M$185,0,X$218))+W225)))</f>
        <v>9.0850253433947863</v>
      </c>
      <c r="Y225" s="3" cm="1">
        <f t="array" ref="Y225">IF(Y$218=-1,Z225,IF(Y$218=99,X225,IF(Y$218=0,INDEX($E192:$M192,0,Y$216),(INDEX($E192:$M192,0,Y$218+1)-INDEX($E192:$M192,0,Y$218))/(INDEX($E$185:$M$185,0,Y$218+1)-INDEX($E$185:$M$185,0,Y$218))+X225)))</f>
        <v>9.1145905196290347</v>
      </c>
      <c r="Z225" s="3" cm="1">
        <f t="array" ref="Z225">IF(Z$218=-1,AA225,IF(Z$218=99,Y225,IF(Z$218=0,INDEX($E192:$M192,0,Z$216),(INDEX($E192:$M192,0,Z$218+1)-INDEX($E192:$M192,0,Z$218))/(INDEX($E$185:$M$185,0,Z$218+1)-INDEX($E$185:$M$185,0,Z$218))+Y225)))</f>
        <v>9.144155695863283</v>
      </c>
      <c r="AA225" s="3" cm="1">
        <f t="array" ref="AA225">IF(AA$218=-1,AB225,IF(AA$218=99,Z225,IF(AA$218=0,INDEX($E192:$M192,0,AA$216),(INDEX($E192:$M192,0,AA$218+1)-INDEX($E192:$M192,0,AA$218))/(INDEX($E$185:$M$185,0,AA$218+1)-INDEX($E$185:$M$185,0,AA$218))+Z225)))</f>
        <v>9.1737208720975314</v>
      </c>
      <c r="AB225" s="3" cm="1">
        <f t="array" ref="AB225">IF(AB$218=-1,AC225,IF(AB$218=99,AA225,IF(AB$218=0,INDEX($E192:$M192,0,AB$216),(INDEX($E192:$M192,0,AB$218+1)-INDEX($E192:$M192,0,AB$218))/(INDEX($E$185:$M$185,0,AB$218+1)-INDEX($E$185:$M$185,0,AB$218))+AA225)))</f>
        <v>9.2032860483317798</v>
      </c>
      <c r="AC225" s="3" cm="1">
        <f t="array" ref="AC225">IF(AC$218=-1,AD225,IF(AC$218=99,AB225,IF(AC$218=0,INDEX($E192:$M192,0,AC$216),(INDEX($E192:$M192,0,AC$218+1)-INDEX($E192:$M192,0,AC$218))/(INDEX($E$185:$M$185,0,AC$218+1)-INDEX($E$185:$M$185,0,AC$218))+AB225)))</f>
        <v>9.2328512245660228</v>
      </c>
      <c r="AD225" s="3" cm="1">
        <f t="array" ref="AD225">IF(AD$218=-1,AE225,IF(AD$218=99,AC225,IF(AD$218=0,INDEX($E192:$M192,0,AD$216),(INDEX($E192:$M192,0,AD$218+1)-INDEX($E192:$M192,0,AD$218))/(INDEX($E$185:$M$185,0,AD$218+1)-INDEX($E$185:$M$185,0,AD$218))+AC225)))</f>
        <v>9.1956072991224644</v>
      </c>
      <c r="AE225" s="3" cm="1">
        <f t="array" ref="AE225">IF(AE$218=-1,AH225,IF(AE$218=99,AD225,IF(AE$218=0,INDEX($E192:$M192,0,AE$216),(INDEX($E192:$M192,0,AE$218+1)-INDEX($E192:$M192,0,AE$218))/(INDEX($E$185:$M$185,0,AE$218+1)-INDEX($E$185:$M$185,0,AE$218))+AD225)))</f>
        <v>9.1583633736789061</v>
      </c>
      <c r="AF225" s="3" cm="1">
        <f t="array" ref="AF225">IF(AF$218=-1,AH225,IF(AF$218=99,AD225,IF(AF$218=0,INDEX($E192:$M192,0,AF$216),(INDEX($E192:$M192,0,AF$218+1)-INDEX($E192:$M192,0,AF$218))/(INDEX($E$185:$M$185,0,AF$218+1)-INDEX($E$185:$M$185,0,AF$218))+AD225)))</f>
        <v>9.1583633736789061</v>
      </c>
      <c r="AG225" s="3" cm="1">
        <f t="array" ref="AG225">IF(AG$218=-1,AH225,IF(AG$218=99,AD225,IF(AG$218=0,INDEX($E192:$M192,0,AG$216),(INDEX($E192:$M192,0,AG$218+1)-INDEX($E192:$M192,0,AG$218))/(INDEX($E$185:$M$185,0,AG$218+1)-INDEX($E$185:$M$185,0,AG$218))+AD225)))</f>
        <v>9.1583633736789061</v>
      </c>
      <c r="AH225" s="3" cm="1">
        <f t="array" ref="AH225">IF(AH$218=-1,AI225,IF(AH$218=99,AE225,IF(AH$218=0,INDEX($E192:$M192,0,AH$216),(INDEX($E192:$M192,0,AH$218+1)-INDEX($E192:$M192,0,AH$218))/(INDEX($E$185:$M$185,0,AH$218+1)-INDEX($E$185:$M$185,0,AH$218))+AE225)))</f>
        <v>9.1211194482353477</v>
      </c>
      <c r="AI225" s="3" cm="1">
        <f t="array" ref="AI225">IF(AI$218=-1,AJ225,IF(AI$218=99,AH225,IF(AI$218=0,INDEX($E192:$M192,0,AI$216),(INDEX($E192:$M192,0,AI$218+1)-INDEX($E192:$M192,0,AI$218))/(INDEX($E$185:$M$185,0,AI$218+1)-INDEX($E$185:$M$185,0,AI$218))+AH225)))</f>
        <v>9.0838755227917893</v>
      </c>
      <c r="AJ225" s="3" cm="1">
        <f t="array" ref="AJ225">IF(AJ$218=-1,AK225,IF(AJ$218=99,AI225,IF(AJ$218=0,INDEX($E192:$M192,0,AJ$216),(INDEX($E192:$M192,0,AJ$218+1)-INDEX($E192:$M192,0,AJ$218))/(INDEX($E$185:$M$185,0,AJ$218+1)-INDEX($E$185:$M$185,0,AJ$218))+AI225)))</f>
        <v>9.046631597348231</v>
      </c>
      <c r="AK225" s="3" cm="1">
        <f t="array" ref="AK225">IF(AK$218=-1,AL225,IF(AK$218=99,AJ225,IF(AK$218=0,INDEX($E192:$M192,0,AK$216),(INDEX($E192:$M192,0,AK$218+1)-INDEX($E192:$M192,0,AK$218))/(INDEX($E$185:$M$185,0,AK$218+1)-INDEX($E$185:$M$185,0,AK$218))+AJ225)))</f>
        <v>9.0093876719046726</v>
      </c>
      <c r="AL225" s="3" cm="1">
        <f t="array" ref="AL225">IF(AL$218=-1,AM225,IF(AL$218=99,AK225,IF(AL$218=0,INDEX($E192:$M192,0,AL$216),(INDEX($E192:$M192,0,AL$218+1)-INDEX($E192:$M192,0,AL$218))/(INDEX($E$185:$M$185,0,AL$218+1)-INDEX($E$185:$M$185,0,AL$218))+AK225)))</f>
        <v>8.9721437464611142</v>
      </c>
      <c r="AM225" s="3" cm="1">
        <f t="array" ref="AM225">IF(AM$218=-1,AO225,IF(AM$218=99,AL225,IF(AM$218=0,INDEX($E192:$M192,0,AM$216),(INDEX($E192:$M192,0,AM$218+1)-INDEX($E192:$M192,0,AM$218))/(INDEX($E$185:$M$185,0,AM$218+1)-INDEX($E$185:$M$185,0,AM$218))+AL225)))</f>
        <v>8.9348998210175559</v>
      </c>
      <c r="AN225" s="3" cm="1">
        <f t="array" ref="AN225">IF(AN$218=-1,AP225,IF(AN$218=99,AL225,IF(AN$218=0,INDEX($E192:$M192,0,AN$216),(INDEX($E192:$M192,0,AN$218+1)-INDEX($E192:$M192,0,AN$218))/(INDEX($E$185:$M$185,0,AN$218+1)-INDEX($E$185:$M$185,0,AN$218))+AL225)))</f>
        <v>8.9348998210175559</v>
      </c>
      <c r="AO225" s="3" cm="1">
        <f t="array" ref="AO225">IF(AO$218=-1,AQ225,IF(AO$218=99,AM225,IF(AO$218=0,INDEX($E192:$M192,0,AO$216),(INDEX($E192:$M192,0,AO$218+1)-INDEX($E192:$M192,0,AO$218))/(INDEX($E$185:$M$185,0,AO$218+1)-INDEX($E$185:$M$185,0,AO$218))+AM225)))</f>
        <v>8.8976558955739975</v>
      </c>
      <c r="AP225" s="3" cm="1">
        <f t="array" ref="AP225">IF(AP$218=-1,AR225,IF(AP$218=99,AO225,IF(AP$218=0,INDEX($E192:$M192,0,AP$216),(INDEX($E192:$M192,0,AP$218+1)-INDEX($E192:$M192,0,AP$218))/(INDEX($E$185:$M$185,0,AP$218+1)-INDEX($E$185:$M$185,0,AP$218))+AO225)))</f>
        <v>8.8604119701304302</v>
      </c>
      <c r="AQ225" s="3" cm="1">
        <f t="array" ref="AQ225">IF(AQ$218=-1,AR225,IF(AQ$218=99,AO225,IF(AQ$218=0,INDEX($E192:$M192,0,AQ$216),(INDEX($E192:$M192,0,AQ$218+1)-INDEX($E192:$M192,0,AQ$218))/(INDEX($E$185:$M$185,0,AQ$218+1)-INDEX($E$185:$M$185,0,AQ$218))+AO225)))</f>
        <v>8.8604119701304302</v>
      </c>
      <c r="AR225" s="248">
        <f t="shared" si="496"/>
        <v>8.8604119701304302</v>
      </c>
      <c r="AS225" s="3" cm="1">
        <f t="array" ref="AS225">IF(AS$218=-1,AT225,IF(AS$218=99,AR225,IF(AS$218=0,INDEX($E192:$M192,0,AS$216),(INDEX($E192:$M192,0,AS$218+1)-INDEX($E192:$M192,0,AS$218))/(INDEX($E$185:$M$185,0,AS$218+1)-INDEX($E$185:$M$185,0,AS$218))+AR225)))</f>
        <v>8.8604119701304302</v>
      </c>
      <c r="AT225" s="3" cm="1">
        <f t="array" ref="AT225">IF(AT$218=-1,AU225,IF(AT$218=99,AS225,IF(AT$218=0,INDEX($E192:$M192,0,AT$216),(INDEX($E192:$M192,0,AT$218+1)-INDEX($E192:$M192,0,AT$218))/(INDEX($E$185:$M$185,0,AT$218+1)-INDEX($E$185:$M$185,0,AT$218))+AS225)))</f>
        <v>8.8604119701304302</v>
      </c>
      <c r="AU225" s="3" cm="1">
        <f t="array" ref="AU225">IF(AU$218=-1,#REF!,IF(AU$218=99,AT225,IF(AU$218=0,INDEX($E192:$M192,0,AU$216),(INDEX($E192:$M192,0,AU$218+1)-INDEX($E192:$M192,0,AU$218))/(INDEX($E$185:$M$185,0,AU$218+1)-INDEX($E$185:$M$185,0,AU$218))+AT225)))</f>
        <v>7.7961383204507184</v>
      </c>
      <c r="AV225" s="3"/>
      <c r="AY225" s="3"/>
      <c r="AZ225" s="3"/>
      <c r="BJ225" s="3"/>
      <c r="BK225" s="92"/>
    </row>
    <row r="226" spans="5:70">
      <c r="F226" s="15" t="str">
        <f t="shared" si="491"/>
        <v>COM_PROJ</v>
      </c>
      <c r="G226" s="16" t="str">
        <f t="shared" si="492"/>
        <v>-</v>
      </c>
      <c r="H226" s="43" t="str">
        <f t="shared" si="493"/>
        <v>TPPUGAT</v>
      </c>
      <c r="I226" s="16" t="str">
        <f t="shared" si="494"/>
        <v>-</v>
      </c>
      <c r="J226" s="16" t="str">
        <f t="shared" si="494"/>
        <v>-</v>
      </c>
      <c r="K226" s="16" t="str">
        <f t="shared" si="494"/>
        <v>-</v>
      </c>
      <c r="L226" s="16" t="str">
        <f t="shared" si="494"/>
        <v>-</v>
      </c>
      <c r="M226" s="15">
        <f t="shared" si="495"/>
        <v>0</v>
      </c>
      <c r="N226" s="3" cm="1">
        <f t="array" ref="N226">IF(N$218=-1,O226,IF(N$218=99,#REF!,IF(N$218=0,INDEX($E193:$M193,0,N$216),(INDEX($E193:$M193,0,N$218+1)-INDEX($E193:$M193,0,N$218))/(INDEX($E$185:$M$185,0,N$218+1)-INDEX($E$185:$M$185,0,N$218))+#REF!)))</f>
        <v>0.97578268601336504</v>
      </c>
      <c r="O226" s="3" cm="1">
        <f t="array" ref="O226">IF(O$218=-1,P226,IF(O$218=99,N226,IF(O$218=0,INDEX($E193:$M193,0,O$216),(INDEX($E193:$M193,0,O$218+1)-INDEX($E193:$M193,0,O$218))/(INDEX($E$185:$M$185,0,O$218+1)-INDEX($E$185:$M$185,0,O$218))+N226)))</f>
        <v>0.83767679725053057</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6"/>
        <v>1.0013836629689683</v>
      </c>
      <c r="AS226" s="3" cm="1">
        <f t="array" ref="AS226">IF(AS$218=-1,AT226,IF(AS$218=99,AR226,IF(AS$218=0,INDEX($E193:$M193,0,AS$216),(INDEX($E193:$M193,0,AS$218+1)-INDEX($E193:$M193,0,AS$218))/(INDEX($E$185:$M$185,0,AS$218+1)-INDEX($E$185:$M$185,0,AS$218))+AR226)))</f>
        <v>1.0013836629689683</v>
      </c>
      <c r="AT226" s="3" cm="1">
        <f t="array" ref="AT226">IF(AT$218=-1,AU226,IF(AT$218=99,AS226,IF(AT$218=0,INDEX($E193:$M193,0,AT$216),(INDEX($E193:$M193,0,AT$218+1)-INDEX($E193:$M193,0,AT$218))/(INDEX($E$185:$M$185,0,AT$218+1)-INDEX($E$185:$M$185,0,AT$218))+AS226)))</f>
        <v>1.0013836629689683</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7">MATCH(T$232,$H$228:$N$228,$G228)</f>
        <v>#N/A</v>
      </c>
      <c r="V228" s="98">
        <f t="shared" si="497"/>
        <v>3</v>
      </c>
      <c r="W228" s="98">
        <f t="shared" si="497"/>
        <v>3</v>
      </c>
      <c r="X228" s="98">
        <f t="shared" si="497"/>
        <v>3</v>
      </c>
      <c r="Y228" s="98">
        <f t="shared" si="497"/>
        <v>4</v>
      </c>
      <c r="Z228" s="98">
        <f t="shared" si="497"/>
        <v>4</v>
      </c>
      <c r="AA228" s="98">
        <f t="shared" si="497"/>
        <v>4</v>
      </c>
      <c r="AB228" s="98">
        <f>MATCH(Z$232,$H$228:$N$228,$G228)</f>
        <v>4</v>
      </c>
      <c r="AC228" s="98">
        <f>MATCH(Z$232,$H$228:$N$228,$G228)</f>
        <v>4</v>
      </c>
      <c r="AD228" s="98">
        <f>MATCH(AA$232,$H$228:$N$228,$G228)</f>
        <v>4</v>
      </c>
      <c r="AE228" s="98">
        <f t="shared" si="497"/>
        <v>4</v>
      </c>
      <c r="AF228" s="98">
        <f t="shared" si="497"/>
        <v>4</v>
      </c>
      <c r="AG228" s="98">
        <f t="shared" si="497"/>
        <v>4</v>
      </c>
      <c r="AH228" s="98">
        <f t="shared" si="497"/>
        <v>4</v>
      </c>
      <c r="AI228" s="98">
        <f t="shared" si="497"/>
        <v>4</v>
      </c>
      <c r="AJ228" s="98">
        <f t="shared" si="497"/>
        <v>4</v>
      </c>
      <c r="AK228" s="98">
        <f t="shared" si="497"/>
        <v>5</v>
      </c>
      <c r="AL228" s="98">
        <f t="shared" si="497"/>
        <v>5</v>
      </c>
      <c r="AM228" s="98">
        <f>MATCH(AK$232,$H$228:$N$228,$G228)</f>
        <v>5</v>
      </c>
      <c r="AN228" s="98">
        <f>MATCH(AK$232,$H$228:$N$228,$G228)</f>
        <v>5</v>
      </c>
      <c r="AO228" s="98">
        <f>MATCH(AL$232,$H$228:$N$228,$G228)</f>
        <v>5</v>
      </c>
      <c r="AP228" s="98">
        <f t="shared" si="497"/>
        <v>5</v>
      </c>
      <c r="AQ228" s="98">
        <f t="shared" si="497"/>
        <v>5</v>
      </c>
      <c r="AR228" s="98">
        <f t="shared" si="497"/>
        <v>5</v>
      </c>
      <c r="AS228" s="98">
        <f t="shared" si="497"/>
        <v>5</v>
      </c>
      <c r="AT228" s="98">
        <f t="shared" si="497"/>
        <v>5</v>
      </c>
      <c r="AU228" s="98">
        <f>MATCH(AS$232,$H$228:$N$228,$G228)</f>
        <v>5</v>
      </c>
      <c r="AV228" s="98">
        <f>MATCH(AT$232,$H$228:$N$228,$G228)</f>
        <v>5</v>
      </c>
      <c r="AW228" s="98">
        <f t="shared" si="497"/>
        <v>5</v>
      </c>
      <c r="AX228" s="98">
        <f>MATCH(AV$232,$H$228:$N$228,$G228)</f>
        <v>5</v>
      </c>
      <c r="AY228" s="98">
        <f t="shared" si="497"/>
        <v>6</v>
      </c>
      <c r="AZ228" s="98">
        <f t="shared" si="497"/>
        <v>6</v>
      </c>
      <c r="BA228" s="98">
        <f t="shared" si="497"/>
        <v>6</v>
      </c>
      <c r="BB228" s="98">
        <f t="shared" si="497"/>
        <v>6</v>
      </c>
      <c r="BC228" s="98">
        <f t="shared" si="497"/>
        <v>6</v>
      </c>
      <c r="BD228" s="98">
        <f t="shared" si="497"/>
        <v>6</v>
      </c>
      <c r="BE228" s="98">
        <f t="shared" si="497"/>
        <v>6</v>
      </c>
      <c r="BF228" s="98">
        <f t="shared" si="497"/>
        <v>6</v>
      </c>
      <c r="BG228" s="98">
        <f t="shared" si="497"/>
        <v>6</v>
      </c>
      <c r="BH228" s="98">
        <f t="shared" si="497"/>
        <v>6</v>
      </c>
      <c r="BI228" s="98">
        <f t="shared" si="497"/>
        <v>6</v>
      </c>
      <c r="BJ228" s="98">
        <f t="shared" si="497"/>
        <v>6</v>
      </c>
      <c r="BK228" s="98">
        <f t="shared" si="497"/>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498">MATCH(T$232,$H$228:$N$228,$G229)</f>
        <v>#N/A</v>
      </c>
      <c r="V229">
        <f t="shared" si="498"/>
        <v>3</v>
      </c>
      <c r="W229" t="e">
        <f t="shared" si="498"/>
        <v>#N/A</v>
      </c>
      <c r="X229" t="e">
        <f t="shared" si="498"/>
        <v>#N/A</v>
      </c>
      <c r="Y229">
        <f t="shared" si="498"/>
        <v>4</v>
      </c>
      <c r="Z229" t="e">
        <f t="shared" si="498"/>
        <v>#N/A</v>
      </c>
      <c r="AA229" t="e">
        <f t="shared" si="498"/>
        <v>#N/A</v>
      </c>
      <c r="AB229" t="e">
        <f>MATCH(Z$232,$H$228:$N$228,$G229)</f>
        <v>#N/A</v>
      </c>
      <c r="AC229" t="e">
        <f>MATCH(Z$232,$H$228:$N$228,$G229)</f>
        <v>#N/A</v>
      </c>
      <c r="AD229" t="e">
        <f>MATCH(AA$232,$H$228:$N$228,$G229)</f>
        <v>#N/A</v>
      </c>
      <c r="AE229" t="e">
        <f t="shared" si="498"/>
        <v>#N/A</v>
      </c>
      <c r="AF229" t="e">
        <f t="shared" si="498"/>
        <v>#N/A</v>
      </c>
      <c r="AG229" t="e">
        <f t="shared" si="498"/>
        <v>#N/A</v>
      </c>
      <c r="AH229" t="e">
        <f t="shared" si="498"/>
        <v>#N/A</v>
      </c>
      <c r="AI229" t="e">
        <f t="shared" si="498"/>
        <v>#N/A</v>
      </c>
      <c r="AJ229" t="e">
        <f t="shared" si="498"/>
        <v>#N/A</v>
      </c>
      <c r="AK229">
        <f t="shared" si="498"/>
        <v>5</v>
      </c>
      <c r="AL229" t="e">
        <f t="shared" si="498"/>
        <v>#N/A</v>
      </c>
      <c r="AM229" t="e">
        <f>MATCH(AK$232,$H$228:$N$228,$G229)</f>
        <v>#N/A</v>
      </c>
      <c r="AN229" t="e">
        <f>MATCH(AK$232,$H$228:$N$228,$G229)</f>
        <v>#N/A</v>
      </c>
      <c r="AO229" t="e">
        <f>MATCH(AL$232,$H$228:$N$228,$G229)</f>
        <v>#N/A</v>
      </c>
      <c r="AP229" t="e">
        <f t="shared" si="498"/>
        <v>#N/A</v>
      </c>
      <c r="AQ229" t="e">
        <f t="shared" si="498"/>
        <v>#N/A</v>
      </c>
      <c r="AR229" t="e">
        <f t="shared" si="498"/>
        <v>#N/A</v>
      </c>
      <c r="AS229" t="e">
        <f t="shared" si="498"/>
        <v>#N/A</v>
      </c>
      <c r="AT229" t="e">
        <f t="shared" si="498"/>
        <v>#N/A</v>
      </c>
      <c r="AU229" t="e">
        <f>MATCH(AS$232,$H$228:$N$228,$G229)</f>
        <v>#N/A</v>
      </c>
      <c r="AV229" t="e">
        <f>MATCH(AT$232,$H$228:$N$228,$G229)</f>
        <v>#N/A</v>
      </c>
      <c r="AW229" t="e">
        <f t="shared" si="498"/>
        <v>#N/A</v>
      </c>
      <c r="AX229" t="e">
        <f>MATCH(AV$232,$H$228:$N$228,$G229)</f>
        <v>#N/A</v>
      </c>
      <c r="AY229">
        <f t="shared" si="498"/>
        <v>6</v>
      </c>
      <c r="AZ229" t="e">
        <f t="shared" si="498"/>
        <v>#N/A</v>
      </c>
      <c r="BA229" t="e">
        <f t="shared" si="498"/>
        <v>#N/A</v>
      </c>
      <c r="BB229" t="e">
        <f t="shared" si="498"/>
        <v>#N/A</v>
      </c>
      <c r="BC229" t="e">
        <f t="shared" si="498"/>
        <v>#N/A</v>
      </c>
      <c r="BD229" t="e">
        <f t="shared" si="498"/>
        <v>#N/A</v>
      </c>
      <c r="BE229" t="e">
        <f t="shared" si="498"/>
        <v>#N/A</v>
      </c>
      <c r="BF229" t="e">
        <f t="shared" si="498"/>
        <v>#N/A</v>
      </c>
      <c r="BG229" t="e">
        <f t="shared" si="498"/>
        <v>#N/A</v>
      </c>
      <c r="BH229" t="e">
        <f t="shared" si="498"/>
        <v>#N/A</v>
      </c>
      <c r="BI229" t="e">
        <f t="shared" si="498"/>
        <v>#N/A</v>
      </c>
      <c r="BJ229" t="e">
        <f t="shared" si="498"/>
        <v>#N/A</v>
      </c>
      <c r="BK229" t="e">
        <f t="shared" si="498"/>
        <v>#N/A</v>
      </c>
    </row>
    <row r="230" spans="5:70">
      <c r="E230" s="31" t="s">
        <v>16</v>
      </c>
      <c r="F230" t="s">
        <v>377</v>
      </c>
      <c r="G230">
        <v>-1</v>
      </c>
      <c r="H230">
        <v>0</v>
      </c>
      <c r="I230">
        <v>1</v>
      </c>
      <c r="J230">
        <v>2</v>
      </c>
      <c r="K230">
        <v>3</v>
      </c>
      <c r="L230">
        <v>4</v>
      </c>
      <c r="M230">
        <v>5</v>
      </c>
      <c r="U230">
        <f t="shared" ref="U230:BK230" si="499">MATCH(T$232,$H$229:$N$229,$G230)</f>
        <v>6</v>
      </c>
      <c r="V230">
        <f t="shared" si="499"/>
        <v>3</v>
      </c>
      <c r="W230">
        <f t="shared" si="499"/>
        <v>2</v>
      </c>
      <c r="X230">
        <f t="shared" si="499"/>
        <v>2</v>
      </c>
      <c r="Y230">
        <f t="shared" si="499"/>
        <v>2</v>
      </c>
      <c r="Z230">
        <f t="shared" si="499"/>
        <v>1</v>
      </c>
      <c r="AA230">
        <f t="shared" si="499"/>
        <v>1</v>
      </c>
      <c r="AB230">
        <f>MATCH(Z$232,$H$229:$N$229,$G230)</f>
        <v>1</v>
      </c>
      <c r="AC230">
        <f>MATCH(Z$232,$H$229:$N$229,$G230)</f>
        <v>1</v>
      </c>
      <c r="AD230">
        <f>MATCH(AA$232,$H$229:$N$229,$G230)</f>
        <v>1</v>
      </c>
      <c r="AE230">
        <f t="shared" si="499"/>
        <v>1</v>
      </c>
      <c r="AF230">
        <f t="shared" si="499"/>
        <v>1</v>
      </c>
      <c r="AG230">
        <f t="shared" si="499"/>
        <v>1</v>
      </c>
      <c r="AH230">
        <f t="shared" si="499"/>
        <v>1</v>
      </c>
      <c r="AI230">
        <f t="shared" si="499"/>
        <v>1</v>
      </c>
      <c r="AJ230">
        <f t="shared" si="499"/>
        <v>1</v>
      </c>
      <c r="AK230">
        <f t="shared" si="499"/>
        <v>1</v>
      </c>
      <c r="AL230" t="e">
        <f t="shared" si="499"/>
        <v>#N/A</v>
      </c>
      <c r="AM230" t="e">
        <f>MATCH(AK$232,$H$229:$N$229,$G230)</f>
        <v>#N/A</v>
      </c>
      <c r="AN230" t="e">
        <f>MATCH(AK$232,$H$229:$N$229,$G230)</f>
        <v>#N/A</v>
      </c>
      <c r="AO230" t="e">
        <f>MATCH(AL$232,$H$229:$N$229,$G230)</f>
        <v>#N/A</v>
      </c>
      <c r="AP230" t="e">
        <f t="shared" si="499"/>
        <v>#N/A</v>
      </c>
      <c r="AQ230" t="e">
        <f t="shared" si="499"/>
        <v>#N/A</v>
      </c>
      <c r="AR230" t="e">
        <f t="shared" si="499"/>
        <v>#N/A</v>
      </c>
      <c r="AS230" t="e">
        <f t="shared" si="499"/>
        <v>#N/A</v>
      </c>
      <c r="AT230" t="e">
        <f t="shared" si="499"/>
        <v>#N/A</v>
      </c>
      <c r="AU230" t="e">
        <f>MATCH(AS$232,$H$229:$N$229,$G230)</f>
        <v>#N/A</v>
      </c>
      <c r="AV230" t="e">
        <f>MATCH(AT$232,$H$229:$N$229,$G230)</f>
        <v>#N/A</v>
      </c>
      <c r="AW230" t="e">
        <f t="shared" si="499"/>
        <v>#N/A</v>
      </c>
      <c r="AX230" t="e">
        <f>MATCH(AV$232,$H$229:$N$229,$G230)</f>
        <v>#N/A</v>
      </c>
      <c r="AY230" t="e">
        <f t="shared" si="499"/>
        <v>#N/A</v>
      </c>
      <c r="AZ230" t="e">
        <f t="shared" si="499"/>
        <v>#N/A</v>
      </c>
      <c r="BA230" t="e">
        <f t="shared" si="499"/>
        <v>#N/A</v>
      </c>
      <c r="BB230" t="e">
        <f t="shared" si="499"/>
        <v>#N/A</v>
      </c>
      <c r="BC230" t="e">
        <f t="shared" si="499"/>
        <v>#N/A</v>
      </c>
      <c r="BD230" t="e">
        <f t="shared" si="499"/>
        <v>#N/A</v>
      </c>
      <c r="BE230" t="e">
        <f t="shared" si="499"/>
        <v>#N/A</v>
      </c>
      <c r="BF230" t="e">
        <f t="shared" si="499"/>
        <v>#N/A</v>
      </c>
      <c r="BG230" t="e">
        <f t="shared" si="499"/>
        <v>#N/A</v>
      </c>
      <c r="BH230" t="e">
        <f t="shared" si="499"/>
        <v>#N/A</v>
      </c>
      <c r="BI230" t="e">
        <f t="shared" si="499"/>
        <v>#N/A</v>
      </c>
      <c r="BJ230" t="e">
        <f t="shared" si="499"/>
        <v>#N/A</v>
      </c>
      <c r="BK230" t="e">
        <f t="shared" si="499"/>
        <v>#N/A</v>
      </c>
    </row>
    <row r="231" spans="5:70" s="100" customFormat="1">
      <c r="E231" s="99" t="s">
        <v>16</v>
      </c>
      <c r="F231" s="100" t="s">
        <v>380</v>
      </c>
      <c r="O231" s="66"/>
      <c r="P231" s="66"/>
      <c r="Q231" s="66"/>
      <c r="R231" s="66"/>
      <c r="S231" s="66"/>
      <c r="T231" s="66"/>
      <c r="U231" s="66">
        <f t="shared" ref="U231:BK231" si="500">IF(ISNA(U228),-1,IF(ISNA(U230),99,IF(ISNA(U229),U228,0)))</f>
        <v>-1</v>
      </c>
      <c r="V231" s="66">
        <f t="shared" si="500"/>
        <v>0</v>
      </c>
      <c r="W231" s="66">
        <f t="shared" si="500"/>
        <v>3</v>
      </c>
      <c r="X231" s="66">
        <f t="shared" si="500"/>
        <v>3</v>
      </c>
      <c r="Y231" s="66">
        <f t="shared" si="500"/>
        <v>0</v>
      </c>
      <c r="Z231" s="66">
        <f t="shared" si="500"/>
        <v>4</v>
      </c>
      <c r="AA231" s="66">
        <f t="shared" si="500"/>
        <v>4</v>
      </c>
      <c r="AB231" s="66">
        <f t="shared" ref="AB231:AC231" si="501">IF(ISNA(AB228),-1,IF(ISNA(AB230),99,IF(ISNA(AB229),AB228,0)))</f>
        <v>4</v>
      </c>
      <c r="AC231" s="66">
        <f t="shared" si="501"/>
        <v>4</v>
      </c>
      <c r="AD231" s="66">
        <f t="shared" si="500"/>
        <v>4</v>
      </c>
      <c r="AE231" s="66">
        <f t="shared" si="500"/>
        <v>4</v>
      </c>
      <c r="AF231" s="66">
        <f t="shared" si="500"/>
        <v>4</v>
      </c>
      <c r="AG231" s="66">
        <f t="shared" si="500"/>
        <v>4</v>
      </c>
      <c r="AH231" s="66">
        <f t="shared" si="500"/>
        <v>4</v>
      </c>
      <c r="AI231" s="66">
        <f t="shared" si="500"/>
        <v>4</v>
      </c>
      <c r="AJ231" s="66">
        <f t="shared" si="500"/>
        <v>4</v>
      </c>
      <c r="AK231" s="66">
        <f t="shared" si="500"/>
        <v>0</v>
      </c>
      <c r="AL231" s="66">
        <f t="shared" si="500"/>
        <v>99</v>
      </c>
      <c r="AM231" s="66">
        <f t="shared" ref="AM231:AN231" si="502">IF(ISNA(AM228),-1,IF(ISNA(AM230),99,IF(ISNA(AM229),AM228,0)))</f>
        <v>99</v>
      </c>
      <c r="AN231" s="66">
        <f t="shared" si="502"/>
        <v>99</v>
      </c>
      <c r="AO231" s="66">
        <f t="shared" si="500"/>
        <v>99</v>
      </c>
      <c r="AP231" s="66">
        <f t="shared" si="500"/>
        <v>99</v>
      </c>
      <c r="AQ231" s="66">
        <f t="shared" si="500"/>
        <v>99</v>
      </c>
      <c r="AR231" s="66">
        <f t="shared" si="500"/>
        <v>99</v>
      </c>
      <c r="AS231" s="66">
        <f t="shared" si="500"/>
        <v>99</v>
      </c>
      <c r="AT231" s="66">
        <f t="shared" si="500"/>
        <v>99</v>
      </c>
      <c r="AU231" s="66">
        <f t="shared" ref="AU231" si="503">IF(ISNA(AU228),-1,IF(ISNA(AU230),99,IF(ISNA(AU229),AU228,0)))</f>
        <v>99</v>
      </c>
      <c r="AV231" s="66">
        <f t="shared" si="500"/>
        <v>99</v>
      </c>
      <c r="AW231" s="66">
        <f t="shared" ref="AW231" si="504">IF(ISNA(AW228),-1,IF(ISNA(AW230),99,IF(ISNA(AW229),AW228,0)))</f>
        <v>99</v>
      </c>
      <c r="AX231" s="66">
        <f t="shared" si="500"/>
        <v>99</v>
      </c>
      <c r="AY231" s="66">
        <f t="shared" si="500"/>
        <v>99</v>
      </c>
      <c r="AZ231" s="66">
        <f t="shared" si="500"/>
        <v>99</v>
      </c>
      <c r="BA231" s="66">
        <f t="shared" si="500"/>
        <v>99</v>
      </c>
      <c r="BB231" s="66">
        <f t="shared" si="500"/>
        <v>99</v>
      </c>
      <c r="BC231" s="66">
        <f t="shared" si="500"/>
        <v>99</v>
      </c>
      <c r="BD231" s="66">
        <f t="shared" si="500"/>
        <v>99</v>
      </c>
      <c r="BE231" s="66">
        <f t="shared" si="500"/>
        <v>99</v>
      </c>
      <c r="BF231" s="66">
        <f t="shared" si="500"/>
        <v>99</v>
      </c>
      <c r="BG231" s="66">
        <f t="shared" si="500"/>
        <v>99</v>
      </c>
      <c r="BH231" s="66">
        <f t="shared" si="500"/>
        <v>99</v>
      </c>
      <c r="BI231" s="66">
        <f t="shared" si="500"/>
        <v>99</v>
      </c>
      <c r="BJ231" s="66">
        <f t="shared" si="500"/>
        <v>99</v>
      </c>
      <c r="BK231" s="66">
        <f t="shared" si="500"/>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5">1+U232</f>
        <v>2018</v>
      </c>
      <c r="W232" s="12">
        <f t="shared" si="505"/>
        <v>2019</v>
      </c>
      <c r="X232" s="12">
        <f t="shared" si="505"/>
        <v>2020</v>
      </c>
      <c r="Y232" s="12">
        <f t="shared" si="505"/>
        <v>2021</v>
      </c>
      <c r="Z232" s="12">
        <f t="shared" si="505"/>
        <v>2022</v>
      </c>
      <c r="AA232" s="12">
        <f t="shared" si="505"/>
        <v>2023</v>
      </c>
      <c r="AB232" s="12">
        <f>1+Z232</f>
        <v>2023</v>
      </c>
      <c r="AC232" s="12">
        <f>1+Z232</f>
        <v>2023</v>
      </c>
      <c r="AD232" s="12">
        <f>1+AA232</f>
        <v>2024</v>
      </c>
      <c r="AE232" s="12">
        <f t="shared" si="505"/>
        <v>2025</v>
      </c>
      <c r="AF232" s="12">
        <f t="shared" si="505"/>
        <v>2026</v>
      </c>
      <c r="AG232" s="12">
        <f t="shared" si="505"/>
        <v>2027</v>
      </c>
      <c r="AH232" s="12">
        <f t="shared" si="505"/>
        <v>2028</v>
      </c>
      <c r="AI232" s="12">
        <f t="shared" si="505"/>
        <v>2029</v>
      </c>
      <c r="AJ232" s="12">
        <f t="shared" si="505"/>
        <v>2030</v>
      </c>
      <c r="AK232" s="12">
        <f t="shared" si="505"/>
        <v>2031</v>
      </c>
      <c r="AL232" s="12">
        <f t="shared" si="505"/>
        <v>2032</v>
      </c>
      <c r="AM232" s="12">
        <f>1+AK232</f>
        <v>2032</v>
      </c>
      <c r="AN232" s="12">
        <f>1+AK232</f>
        <v>2032</v>
      </c>
      <c r="AO232" s="12">
        <f>1+AL232</f>
        <v>2033</v>
      </c>
      <c r="AP232" s="12">
        <f t="shared" si="505"/>
        <v>2034</v>
      </c>
      <c r="AQ232" s="12">
        <f t="shared" si="505"/>
        <v>2035</v>
      </c>
      <c r="AR232" s="12">
        <f t="shared" si="505"/>
        <v>2036</v>
      </c>
      <c r="AS232" s="12">
        <f t="shared" si="505"/>
        <v>2037</v>
      </c>
      <c r="AT232" s="12">
        <f t="shared" si="505"/>
        <v>2038</v>
      </c>
      <c r="AU232" s="12">
        <f>1+AS232</f>
        <v>2038</v>
      </c>
      <c r="AV232" s="12">
        <f>1+AT232</f>
        <v>2039</v>
      </c>
      <c r="AW232" s="12">
        <f t="shared" si="505"/>
        <v>2040</v>
      </c>
      <c r="AX232" s="12">
        <f>1+AV232</f>
        <v>2040</v>
      </c>
      <c r="AY232" s="12">
        <f t="shared" si="505"/>
        <v>2041</v>
      </c>
      <c r="AZ232" s="12">
        <f t="shared" si="505"/>
        <v>2042</v>
      </c>
      <c r="BA232" s="12">
        <f t="shared" si="505"/>
        <v>2043</v>
      </c>
      <c r="BB232" s="12">
        <f t="shared" si="505"/>
        <v>2044</v>
      </c>
      <c r="BC232" s="12">
        <f t="shared" si="505"/>
        <v>2045</v>
      </c>
      <c r="BD232" s="12">
        <f t="shared" si="505"/>
        <v>2046</v>
      </c>
      <c r="BE232" s="12">
        <f t="shared" si="505"/>
        <v>2047</v>
      </c>
      <c r="BF232" s="12">
        <f t="shared" si="505"/>
        <v>2048</v>
      </c>
      <c r="BG232" s="12">
        <f t="shared" si="505"/>
        <v>2049</v>
      </c>
      <c r="BH232" s="12">
        <f t="shared" si="505"/>
        <v>2050</v>
      </c>
      <c r="BI232" s="12">
        <v>2060</v>
      </c>
      <c r="BJ232" s="12">
        <v>2070</v>
      </c>
      <c r="BL232" s="12"/>
      <c r="BM232" s="12"/>
      <c r="BN232" s="12"/>
      <c r="BO232" s="12"/>
      <c r="BP232" s="12"/>
      <c r="BQ232" s="12"/>
    </row>
    <row r="233" spans="5:70">
      <c r="E233" t="s">
        <v>16</v>
      </c>
      <c r="F233" s="15" t="str">
        <f t="shared" ref="F233:F238" si="506">IF(E233="*","","COM_PROJ")</f>
        <v/>
      </c>
      <c r="G233" s="16" t="str">
        <f t="shared" ref="G233:G238" si="507">IF($E233="*","","-")</f>
        <v/>
      </c>
      <c r="I233" s="16" t="str">
        <f t="shared" ref="I233:L238" si="508">IF($E233="*","","-")</f>
        <v/>
      </c>
      <c r="J233" s="16"/>
      <c r="K233" s="16" t="str">
        <f t="shared" si="508"/>
        <v/>
      </c>
      <c r="L233" s="16" t="str">
        <f t="shared" si="508"/>
        <v/>
      </c>
      <c r="M233" s="43" t="str">
        <f t="shared" ref="M233:M240" si="509">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6"/>
        <v/>
      </c>
      <c r="G234" s="16" t="str">
        <f t="shared" si="507"/>
        <v/>
      </c>
      <c r="I234" s="16" t="str">
        <f t="shared" si="508"/>
        <v/>
      </c>
      <c r="J234" s="16"/>
      <c r="K234" s="16" t="str">
        <f t="shared" si="508"/>
        <v/>
      </c>
      <c r="L234" s="16" t="str">
        <f t="shared" si="508"/>
        <v/>
      </c>
      <c r="M234" s="43" t="str">
        <f t="shared" si="509"/>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6"/>
        <v/>
      </c>
      <c r="G235" s="16" t="str">
        <f t="shared" si="507"/>
        <v/>
      </c>
      <c r="I235" s="16" t="str">
        <f t="shared" si="508"/>
        <v/>
      </c>
      <c r="J235" s="16"/>
      <c r="K235" s="16" t="str">
        <f t="shared" si="508"/>
        <v/>
      </c>
      <c r="L235" s="16" t="str">
        <f t="shared" si="508"/>
        <v/>
      </c>
      <c r="M235" s="43" t="str">
        <f t="shared" si="509"/>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6"/>
        <v/>
      </c>
      <c r="G236" s="16" t="str">
        <f t="shared" si="507"/>
        <v/>
      </c>
      <c r="I236" s="16" t="str">
        <f t="shared" si="508"/>
        <v/>
      </c>
      <c r="J236" s="16"/>
      <c r="K236" s="16" t="str">
        <f t="shared" si="508"/>
        <v/>
      </c>
      <c r="L236" s="16" t="str">
        <f t="shared" si="508"/>
        <v/>
      </c>
      <c r="M236" s="43" t="str">
        <f t="shared" si="509"/>
        <v>TPPUBUS</v>
      </c>
      <c r="N236" s="3"/>
      <c r="O236" s="3"/>
      <c r="P236" s="3"/>
      <c r="Q236" s="3"/>
      <c r="R236" s="3"/>
      <c r="S236" s="3"/>
      <c r="T236" s="3"/>
      <c r="U236" s="3" cm="1">
        <f t="array" ref="U236">IF(V$231=-1,V236,IF(V$231=99,T236,IF(V$231=0,INDEX($E164:$M164,0,V$229),(INDEX($E164:$M164,0,V$231+1)-INDEX($E164:$M164,0,V$231))/(INDEX($E$160:$M$160,0,V$231+1)-INDEX($E$160:$M$160,0,V$231))+T236)))</f>
        <v>19.420963800072055</v>
      </c>
      <c r="V236" s="3" cm="1">
        <f t="array" ref="V236">IF(W$231=-1,W236,IF(W$231=99,U236,IF(W$231=0,INDEX($E164:$M164,0,W$229),(INDEX($E164:$M164,0,W$231+1)-INDEX($E164:$M164,0,W$231))/(INDEX($E$160:$M$160,0,W$231+1)-INDEX($E$160:$M$160,0,W$231))+U236)))</f>
        <v>19.233060383938469</v>
      </c>
      <c r="W236" s="3" cm="1">
        <f t="array" ref="W236">IF(X$231=-1,X236,IF(X$231=99,V236,IF(X$231=0,INDEX($E164:$M164,0,X$229),(INDEX($E164:$M164,0,X$231+1)-INDEX($E164:$M164,0,X$231))/(INDEX($E$160:$M$160,0,X$231+1)-INDEX($E$160:$M$160,0,X$231))+V236)))</f>
        <v>19.045156967804882</v>
      </c>
      <c r="X236" s="3" cm="1">
        <f t="array" ref="X236">IF(Y$231=-1,Y236,IF(Y$231=99,W236,IF(Y$231=0,INDEX($E164:$M164,0,Y$229),(INDEX($E164:$M164,0,Y$231+1)-INDEX($E164:$M164,0,Y$231))/(INDEX($E$160:$M$160,0,Y$231+1)-INDEX($E$160:$M$160,0,Y$231))+W236)))</f>
        <v>19.233060383938469</v>
      </c>
      <c r="Y236" s="3" cm="1">
        <f t="array" ref="Y236">IF(Z$231=-1,Z236,IF(Z$231=99,X236,IF(Z$231=0,INDEX($E164:$M164,0,Z$229),(INDEX($E164:$M164,0,Z$231+1)-INDEX($E164:$M164,0,Z$231))/(INDEX($E$160:$M$160,0,Z$231+1)-INDEX($E$160:$M$160,0,Z$231))+X236)))</f>
        <v>19.296475544556856</v>
      </c>
      <c r="Z236" s="3" cm="1">
        <f t="array" ref="Z236">IF(AA$231=-1,AA236,IF(AA$231=99,Y236,IF(AA$231=0,INDEX($E164:$M164,0,AA$229),(INDEX($E164:$M164,0,AA$231+1)-INDEX($E164:$M164,0,AA$231))/(INDEX($E$160:$M$160,0,AA$231+1)-INDEX($E$160:$M$160,0,AA$231))+Y236)))</f>
        <v>19.359890705175243</v>
      </c>
      <c r="AA236" s="3" cm="1">
        <f t="array" ref="AA236">IF(AD$231=-1,AD236,IF(AD$231=99,Z236,IF(AD$231=0,INDEX($E164:$M164,0,AD$229),(INDEX($E164:$M164,0,AD$231+1)-INDEX($E164:$M164,0,AD$231))/(INDEX($E$160:$M$160,0,AD$231+1)-INDEX($E$160:$M$160,0,AD$231))+Z236)))</f>
        <v>19.42330586579363</v>
      </c>
      <c r="AB236" s="3" cm="1">
        <f t="array" ref="AB236">IF(AD$231=-1,AD236,IF(AD$231=99,Z236,IF(AD$231=0,INDEX($E164:$M164,0,AD$229),(INDEX($E164:$M164,0,AD$231+1)-INDEX($E164:$M164,0,AD$231))/(INDEX($E$160:$M$160,0,AD$231+1)-INDEX($E$160:$M$160,0,AD$231))+Z236)))</f>
        <v>19.42330586579363</v>
      </c>
      <c r="AC236" s="3" cm="1">
        <f t="array" ref="AC236">IF(AD$231=-1,AD236,IF(AD$231=99,Z236,IF(AD$231=0,INDEX($E164:$M164,0,AD$229),(INDEX($E164:$M164,0,AD$231+1)-INDEX($E164:$M164,0,AD$231))/(INDEX($E$160:$M$160,0,AD$231+1)-INDEX($E$160:$M$160,0,AD$231))+Z236)))</f>
        <v>19.42330586579363</v>
      </c>
      <c r="AD236" s="3" cm="1">
        <f t="array" ref="AD236">IF(AE$231=-1,AE236,IF(AE$231=99,AA236,IF(AE$231=0,INDEX($E164:$M164,0,AE$229),(INDEX($E164:$M164,0,AE$231+1)-INDEX($E164:$M164,0,AE$231))/(INDEX($E$160:$M$160,0,AE$231+1)-INDEX($E$160:$M$160,0,AE$231))+AA236)))</f>
        <v>19.486721026412017</v>
      </c>
      <c r="AE236" s="3" cm="1">
        <f t="array" ref="AE236">IF(AF$231=-1,AF236,IF(AF$231=99,AD236,IF(AF$231=0,INDEX($E164:$M164,0,AF$229),(INDEX($E164:$M164,0,AF$231+1)-INDEX($E164:$M164,0,AF$231))/(INDEX($E$160:$M$160,0,AF$231+1)-INDEX($E$160:$M$160,0,AF$231))+AD236)))</f>
        <v>19.550136187030404</v>
      </c>
      <c r="AF236" s="3" cm="1">
        <f t="array" ref="AF236">IF(AG$231=-1,AG236,IF(AG$231=99,AE236,IF(AG$231=0,INDEX($E164:$M164,0,AG$229),(INDEX($E164:$M164,0,AG$231+1)-INDEX($E164:$M164,0,AG$231))/(INDEX($E$160:$M$160,0,AG$231+1)-INDEX($E$160:$M$160,0,AG$231))+AE236)))</f>
        <v>19.613551347648791</v>
      </c>
      <c r="AG236" s="3" cm="1">
        <f t="array" ref="AG236">IF(AH$231=-1,AH236,IF(AH$231=99,AF236,IF(AH$231=0,INDEX($E164:$M164,0,AH$229),(INDEX($E164:$M164,0,AH$231+1)-INDEX($E164:$M164,0,AH$231))/(INDEX($E$160:$M$160,0,AH$231+1)-INDEX($E$160:$M$160,0,AH$231))+AF236)))</f>
        <v>19.676966508267178</v>
      </c>
      <c r="AH236" s="3" cm="1">
        <f t="array" ref="AH236">IF(AI$231=-1,AI236,IF(AI$231=99,AG236,IF(AI$231=0,INDEX($E164:$M164,0,AI$229),(INDEX($E164:$M164,0,AI$231+1)-INDEX($E164:$M164,0,AI$231))/(INDEX($E$160:$M$160,0,AI$231+1)-INDEX($E$160:$M$160,0,AI$231))+AG236)))</f>
        <v>19.740381668885565</v>
      </c>
      <c r="AI236" s="3" cm="1">
        <f t="array" ref="AI236">IF(AJ$231=-1,AJ236,IF(AJ$231=99,AH236,IF(AJ$231=0,INDEX($E164:$M164,0,AJ$229),(INDEX($E164:$M164,0,AJ$231+1)-INDEX($E164:$M164,0,AJ$231))/(INDEX($E$160:$M$160,0,AJ$231+1)-INDEX($E$160:$M$160,0,AJ$231))+AH236)))</f>
        <v>19.803796829503952</v>
      </c>
      <c r="AJ236" s="3" cm="1">
        <f t="array" ref="AJ236">IF(AK$231=-1,AK236,IF(AK$231=99,AI236,IF(AK$231=0,INDEX($E164:$M164,0,AK$229),(INDEX($E164:$M164,0,AK$231+1)-INDEX($E164:$M164,0,AK$231))/(INDEX($E$160:$M$160,0,AK$231+1)-INDEX($E$160:$M$160,0,AK$231))+AI236)))</f>
        <v>19.803796829503952</v>
      </c>
      <c r="AK236" s="3" cm="1">
        <f t="array" ref="AK236">IF(AL$231=-1,AL236,IF(AL$231=99,AJ236,IF(AL$231=0,INDEX($E164:$M164,0,AL$229),(INDEX($E164:$M164,0,AL$231+1)-INDEX($E164:$M164,0,AL$231))/(INDEX($E$160:$M$160,0,AL$231+1)-INDEX($E$160:$M$160,0,AL$231))+AJ236)))</f>
        <v>19.803796829503952</v>
      </c>
      <c r="AL236" s="3" cm="1">
        <f t="array" ref="AL236">IF(AO$231=-1,AO236,IF(AO$231=99,AK236,IF(AO$231=0,INDEX($E164:$M164,0,AO$229),(INDEX($E164:$M164,0,AO$231+1)-INDEX($E164:$M164,0,AO$231))/(INDEX($E$160:$M$160,0,AO$231+1)-INDEX($E$160:$M$160,0,AO$231))+AK236)))</f>
        <v>19.803796829503952</v>
      </c>
      <c r="AM236" s="3" cm="1">
        <f t="array" ref="AM236">IF(AO$231=-1,AO236,IF(AO$231=99,AK236,IF(AO$231=0,INDEX($E164:$M164,0,AO$229),(INDEX($E164:$M164,0,AO$231+1)-INDEX($E164:$M164,0,AO$231))/(INDEX($E$160:$M$160,0,AO$231+1)-INDEX($E$160:$M$160,0,AO$231))+AK236)))</f>
        <v>19.803796829503952</v>
      </c>
      <c r="AN236" s="3" cm="1">
        <f t="array" ref="AN236">IF(AO$231=-1,AO236,IF(AO$231=99,AK236,IF(AO$231=0,INDEX($E164:$M164,0,AO$229),(INDEX($E164:$M164,0,AO$231+1)-INDEX($E164:$M164,0,AO$231))/(INDEX($E$160:$M$160,0,AO$231+1)-INDEX($E$160:$M$160,0,AO$231))+AK236)))</f>
        <v>19.803796829503952</v>
      </c>
      <c r="AO236" s="3" cm="1">
        <f t="array" ref="AO236">IF(AP$231=-1,AP236,IF(AP$231=99,AL236,IF(AP$231=0,INDEX($E164:$M164,0,AP$229),(INDEX($E164:$M164,0,AP$231+1)-INDEX($E164:$M164,0,AP$231))/(INDEX($E$160:$M$160,0,AP$231+1)-INDEX($E$160:$M$160,0,AP$231))+AL236)))</f>
        <v>19.803796829503952</v>
      </c>
      <c r="AP236" s="3" cm="1">
        <f t="array" ref="AP236">IF(AQ$231=-1,AQ236,IF(AQ$231=99,AO236,IF(AQ$231=0,INDEX($E164:$M164,0,AQ$229),(INDEX($E164:$M164,0,AQ$231+1)-INDEX($E164:$M164,0,AQ$231))/(INDEX($E$160:$M$160,0,AQ$231+1)-INDEX($E$160:$M$160,0,AQ$231))+AO236)))</f>
        <v>19.803796829503952</v>
      </c>
      <c r="AQ236" s="3" cm="1">
        <f t="array" ref="AQ236">IF(AR$231=-1,AR236,IF(AR$231=99,AP236,IF(AR$231=0,INDEX($E164:$M164,0,AR$229),(INDEX($E164:$M164,0,AR$231+1)-INDEX($E164:$M164,0,AR$231))/(INDEX($E$160:$M$160,0,AR$231+1)-INDEX($E$160:$M$160,0,AR$231))+AP236)))</f>
        <v>19.803796829503952</v>
      </c>
      <c r="AR236" s="3" cm="1">
        <f t="array" ref="AR236">IF(AS$231=-1,AS236,IF(AS$231=99,AQ236,IF(AS$231=0,INDEX($E164:$M164,0,AS$229),(INDEX($E164:$M164,0,AS$231+1)-INDEX($E164:$M164,0,AS$231))/(INDEX($E$160:$M$160,0,AS$231+1)-INDEX($E$160:$M$160,0,AS$231))+AQ236)))</f>
        <v>19.803796829503952</v>
      </c>
      <c r="AS236" s="3" cm="1">
        <f t="array" ref="AS236">IF(AT$231=-1,AT236,IF(AT$231=99,AR236,IF(AT$231=0,INDEX($E164:$M164,0,AT$229),(INDEX($E164:$M164,0,AT$231+1)-INDEX($E164:$M164,0,AT$231))/(INDEX($E$160:$M$160,0,AT$231+1)-INDEX($E$160:$M$160,0,AT$231))+AR236)))</f>
        <v>19.803796829503952</v>
      </c>
      <c r="AT236" s="3" cm="1">
        <f t="array" ref="AT236">IF(AV$231=-1,AV236,IF(AV$231=99,AS236,IF(AV$231=0,INDEX($E164:$M164,0,AV$229),(INDEX($E164:$M164,0,AV$231+1)-INDEX($E164:$M164,0,AV$231))/(INDEX($E$160:$M$160,0,AV$231+1)-INDEX($E$160:$M$160,0,AV$231))+AS236)))</f>
        <v>19.803796829503952</v>
      </c>
      <c r="AU236" s="3" cm="1">
        <f t="array" ref="AU236">IF(AW$231=-1,AW236,IF(AW$231=99,AS236,IF(AW$231=0,INDEX($E164:$M164,0,AW$229),(INDEX($E164:$M164,0,AW$231+1)-INDEX($E164:$M164,0,AW$231))/(INDEX($E$160:$M$160,0,AW$231+1)-INDEX($E$160:$M$160,0,AW$231))+AS236)))</f>
        <v>19.803796829503952</v>
      </c>
      <c r="AV236" s="3" cm="1">
        <f t="array" ref="AV236">IF(AX$231=-1,AX236,IF(AX$231=99,AT236,IF(AX$231=0,INDEX($E164:$M164,0,AX$229),(INDEX($E164:$M164,0,AX$231+1)-INDEX($E164:$M164,0,AX$231))/(INDEX($E$160:$M$160,0,AX$231+1)-INDEX($E$160:$M$160,0,AX$231))+AT236)))</f>
        <v>19.803796829503952</v>
      </c>
      <c r="AW236" s="3" cm="1">
        <f t="array" ref="AW236">IF(AY$231=-1,AY236,IF(AY$231=99,AV236,IF(AY$231=0,INDEX($E164:$M164,0,AY$229),(INDEX($E164:$M164,0,AY$231+1)-INDEX($E164:$M164,0,AY$231))/(INDEX($E$160:$M$160,0,AY$231+1)-INDEX($E$160:$M$160,0,AY$231))+AV236)))</f>
        <v>19.803796829503952</v>
      </c>
      <c r="AX236" s="3" cm="1">
        <f t="array" ref="AX236">IF(AY$231=-1,AY236,IF(AY$231=99,AV236,IF(AY$231=0,INDEX($E164:$M164,0,AY$229),(INDEX($E164:$M164,0,AY$231+1)-INDEX($E164:$M164,0,AY$231))/(INDEX($E$160:$M$160,0,AY$231+1)-INDEX($E$160:$M$160,0,AY$231))+AV236)))</f>
        <v>19.803796829503952</v>
      </c>
      <c r="AY236" s="3" cm="1">
        <f t="array" ref="AY236">IF(AZ$231=-1,AZ236,IF(AZ$231=99,AX236,IF(AZ$231=0,INDEX($E164:$M164,0,AZ$229),(INDEX($E164:$M164,0,AZ$231+1)-INDEX($E164:$M164,0,AZ$231))/(INDEX($E$160:$M$160,0,AZ$231+1)-INDEX($E$160:$M$160,0,AZ$231))+AX236)))</f>
        <v>19.803796829503952</v>
      </c>
      <c r="AZ236" s="3" cm="1">
        <f t="array" ref="AZ236">IF(BA$231=-1,BA236,IF(BA$231=99,AY236,IF(BA$231=0,INDEX($E164:$M164,0,BA$229),(INDEX($E164:$M164,0,BA$231+1)-INDEX($E164:$M164,0,BA$231))/(INDEX($E$160:$M$160,0,BA$231+1)-INDEX($E$160:$M$160,0,BA$231))+AY236)))</f>
        <v>19.803796829503952</v>
      </c>
      <c r="BA236" s="3" cm="1">
        <f t="array" ref="BA236">IF(BB$231=-1,BB236,IF(BB$231=99,AZ236,IF(BB$231=0,INDEX($E164:$M164,0,BB$229),(INDEX($E164:$M164,0,BB$231+1)-INDEX($E164:$M164,0,BB$231))/(INDEX($E$160:$M$160,0,BB$231+1)-INDEX($E$160:$M$160,0,BB$231))+AZ236)))</f>
        <v>19.803796829503952</v>
      </c>
      <c r="BB236" s="3" cm="1">
        <f t="array" ref="BB236">IF(BC$231=-1,BC236,IF(BC$231=99,BA236,IF(BC$231=0,INDEX($E164:$M164,0,BC$229),(INDEX($E164:$M164,0,BC$231+1)-INDEX($E164:$M164,0,BC$231))/(INDEX($E$160:$M$160,0,BC$231+1)-INDEX($E$160:$M$160,0,BC$231))+BA236)))</f>
        <v>19.803796829503952</v>
      </c>
      <c r="BC236" s="3" cm="1">
        <f t="array" ref="BC236">IF(BD$231=-1,BD236,IF(BD$231=99,BB236,IF(BD$231=0,INDEX($E164:$M164,0,BD$229),(INDEX($E164:$M164,0,BD$231+1)-INDEX($E164:$M164,0,BD$231))/(INDEX($E$160:$M$160,0,BD$231+1)-INDEX($E$160:$M$160,0,BD$231))+BB236)))</f>
        <v>19.803796829503952</v>
      </c>
      <c r="BD236" s="3" cm="1">
        <f t="array" ref="BD236">IF(BE$231=-1,BE236,IF(BE$231=99,BC236,IF(BE$231=0,INDEX($E164:$M164,0,BE$229),(INDEX($E164:$M164,0,BE$231+1)-INDEX($E164:$M164,0,BE$231))/(INDEX($E$160:$M$160,0,BE$231+1)-INDEX($E$160:$M$160,0,BE$231))+BC236)))</f>
        <v>19.803796829503952</v>
      </c>
      <c r="BE236" s="3" cm="1">
        <f t="array" ref="BE236">IF(BF$231=-1,BF236,IF(BF$231=99,BD236,IF(BF$231=0,INDEX($E164:$M164,0,BF$229),(INDEX($E164:$M164,0,BF$231+1)-INDEX($E164:$M164,0,BF$231))/(INDEX($E$160:$M$160,0,BF$231+1)-INDEX($E$160:$M$160,0,BF$231))+BD236)))</f>
        <v>19.803796829503952</v>
      </c>
      <c r="BF236" s="3" cm="1">
        <f t="array" ref="BF236">IF(BG$231=-1,BG236,IF(BG$231=99,BE236,IF(BG$231=0,INDEX($E164:$M164,0,BG$229),(INDEX($E164:$M164,0,BG$231+1)-INDEX($E164:$M164,0,BG$231))/(INDEX($E$160:$M$160,0,BG$231+1)-INDEX($E$160:$M$160,0,BG$231))+BE236)))</f>
        <v>19.803796829503952</v>
      </c>
      <c r="BG236" s="3" cm="1">
        <f t="array" ref="BG236">IF(BH$231=-1,BH236,IF(BH$231=99,BF236,IF(BH$231=0,INDEX($E164:$M164,0,BH$229),(INDEX($E164:$M164,0,BH$231+1)-INDEX($E164:$M164,0,BH$231))/(INDEX($E$160:$M$160,0,BH$231+1)-INDEX($E$160:$M$160,0,BH$231))+BF236)))</f>
        <v>19.803796829503952</v>
      </c>
      <c r="BH236" s="3" cm="1">
        <f t="array" ref="BH236">IF(BI$231=-1,BI236,IF(BI$231=99,BG236,IF(BI$231=0,INDEX($E164:$M164,0,BI$229),(INDEX($E164:$M164,0,BI$231+1)-INDEX($E164:$M164,0,BI$231))/(INDEX($E$160:$M$160,0,BI$231+1)-INDEX($E$160:$M$160,0,BI$231))+BG236)))</f>
        <v>19.803796829503952</v>
      </c>
      <c r="BI236" s="3" cm="1">
        <f t="array" ref="BI236">IF(BJ$231=-1,BJ236,IF(BJ$231=99,BH236,IF(BJ$231=0,INDEX($E164:$M164,0,BJ$229),(INDEX($E164:$M164,0,BJ$231+1)-INDEX($E164:$M164,0,BJ$231))/(INDEX($E$160:$M$160,0,BJ$231+1)-INDEX($E$160:$M$160,0,BJ$231))+BH236)))</f>
        <v>19.803796829503952</v>
      </c>
      <c r="BJ236" s="3" cm="1">
        <f t="array" ref="BJ236">IF(BK$231=-1,BL236,IF(BK$231=99,BI236,IF(BK$231=0,INDEX($E164:$M164,0,BK$229),(INDEX($E164:$M164,0,BK$231+1)-INDEX($E164:$M164,0,BK$231))/(INDEX($E$160:$M$160,0,BK$231+1)-INDEX($E$160:$M$160,0,BK$231))+BI236)))</f>
        <v>19.803796829503952</v>
      </c>
      <c r="BL236" s="3"/>
      <c r="BM236" s="3"/>
      <c r="BN236" s="3"/>
      <c r="BO236" s="3"/>
      <c r="BP236" s="3"/>
      <c r="BQ236" s="3"/>
    </row>
    <row r="237" spans="5:70">
      <c r="E237" t="s">
        <v>16</v>
      </c>
      <c r="F237" s="15" t="str">
        <f t="shared" si="506"/>
        <v/>
      </c>
      <c r="G237" s="16" t="str">
        <f t="shared" si="507"/>
        <v/>
      </c>
      <c r="I237" s="16" t="str">
        <f t="shared" si="508"/>
        <v/>
      </c>
      <c r="J237" s="16"/>
      <c r="K237" s="16" t="str">
        <f t="shared" si="508"/>
        <v/>
      </c>
      <c r="L237" s="16" t="str">
        <f t="shared" si="508"/>
        <v/>
      </c>
      <c r="M237" s="43" t="str">
        <f t="shared" si="509"/>
        <v>TPPUMBT</v>
      </c>
      <c r="N237" s="3"/>
      <c r="O237" s="3"/>
      <c r="P237" s="3"/>
      <c r="Q237" s="3"/>
      <c r="R237" s="3"/>
      <c r="S237" s="3"/>
      <c r="T237" s="3"/>
      <c r="U237" s="3" cm="1">
        <f t="array" ref="U237">IF(V$231=-1,V237,IF(V$231=99,T237,IF(V$231=0,INDEX($E165:$M165,0,V$229),(INDEX($E165:$M165,0,V$231+1)-INDEX($E165:$M165,0,V$231))/(INDEX($E$160:$M$160,0,V$231+1)-INDEX($E$160:$M$160,0,V$231))+T237)))</f>
        <v>102.74739632065149</v>
      </c>
      <c r="V237" s="3" cm="1">
        <f t="array" ref="V237">IF(W$231=-1,W237,IF(W$231=99,U237,IF(W$231=0,INDEX($E165:$M165,0,W$229),(INDEX($E165:$M165,0,W$231+1)-INDEX($E165:$M165,0,W$231))/(INDEX($E$160:$M$160,0,W$231+1)-INDEX($E$160:$M$160,0,W$231))+U237)))</f>
        <v>101.75328567989068</v>
      </c>
      <c r="W237" s="3" cm="1">
        <f t="array" ref="W237">IF(X$231=-1,X237,IF(X$231=99,V237,IF(X$231=0,INDEX($E165:$M165,0,X$229),(INDEX($E165:$M165,0,X$231+1)-INDEX($E165:$M165,0,X$231))/(INDEX($E$160:$M$160,0,X$231+1)-INDEX($E$160:$M$160,0,X$231))+V237)))</f>
        <v>100.75917503912987</v>
      </c>
      <c r="X237" s="3" cm="1">
        <f t="array" ref="X237">IF(Y$231=-1,Y237,IF(Y$231=99,W237,IF(Y$231=0,INDEX($E165:$M165,0,Y$229),(INDEX($E165:$M165,0,Y$231+1)-INDEX($E165:$M165,0,Y$231))/(INDEX($E$160:$M$160,0,Y$231+1)-INDEX($E$160:$M$160,0,Y$231))+W237)))</f>
        <v>101.75328567989068</v>
      </c>
      <c r="Y237" s="3" cm="1">
        <f t="array" ref="Y237">IF(Z$231=-1,Z237,IF(Z$231=99,X237,IF(Z$231=0,INDEX($E165:$M165,0,Z$229),(INDEX($E165:$M165,0,Z$231+1)-INDEX($E165:$M165,0,Z$231))/(INDEX($E$160:$M$160,0,Z$231+1)-INDEX($E$160:$M$160,0,Z$231))+X237)))</f>
        <v>102.08878615802715</v>
      </c>
      <c r="Z237" s="3" cm="1">
        <f t="array" ref="Z237">IF(AA$231=-1,AA237,IF(AA$231=99,Y237,IF(AA$231=0,INDEX($E165:$M165,0,AA$229),(INDEX($E165:$M165,0,AA$231+1)-INDEX($E165:$M165,0,AA$231))/(INDEX($E$160:$M$160,0,AA$231+1)-INDEX($E$160:$M$160,0,AA$231))+Y237)))</f>
        <v>102.42428663616361</v>
      </c>
      <c r="AA237" s="3" cm="1">
        <f t="array" ref="AA237">IF(AD$231=-1,AD237,IF(AD$231=99,Z237,IF(AD$231=0,INDEX($E165:$M165,0,AD$229),(INDEX($E165:$M165,0,AD$231+1)-INDEX($E165:$M165,0,AD$231))/(INDEX($E$160:$M$160,0,AD$231+1)-INDEX($E$160:$M$160,0,AD$231))+Z237)))</f>
        <v>102.75978711430008</v>
      </c>
      <c r="AB237" s="3" cm="1">
        <f t="array" ref="AB237">IF(AD$231=-1,AD237,IF(AD$231=99,Z237,IF(AD$231=0,INDEX($E165:$M165,0,AD$229),(INDEX($E165:$M165,0,AD$231+1)-INDEX($E165:$M165,0,AD$231))/(INDEX($E$160:$M$160,0,AD$231+1)-INDEX($E$160:$M$160,0,AD$231))+Z237)))</f>
        <v>102.75978711430008</v>
      </c>
      <c r="AC237" s="3" cm="1">
        <f t="array" ref="AC237">IF(AD$231=-1,AD237,IF(AD$231=99,Z237,IF(AD$231=0,INDEX($E165:$M165,0,AD$229),(INDEX($E165:$M165,0,AD$231+1)-INDEX($E165:$M165,0,AD$231))/(INDEX($E$160:$M$160,0,AD$231+1)-INDEX($E$160:$M$160,0,AD$231))+Z237)))</f>
        <v>102.75978711430008</v>
      </c>
      <c r="AD237" s="3" cm="1">
        <f t="array" ref="AD237">IF(AE$231=-1,AE237,IF(AE$231=99,AA237,IF(AE$231=0,INDEX($E165:$M165,0,AE$229),(INDEX($E165:$M165,0,AE$231+1)-INDEX($E165:$M165,0,AE$231))/(INDEX($E$160:$M$160,0,AE$231+1)-INDEX($E$160:$M$160,0,AE$231))+AA237)))</f>
        <v>103.09528759243655</v>
      </c>
      <c r="AE237" s="3" cm="1">
        <f t="array" ref="AE237">IF(AF$231=-1,AF237,IF(AF$231=99,AD237,IF(AF$231=0,INDEX($E165:$M165,0,AF$229),(INDEX($E165:$M165,0,AF$231+1)-INDEX($E165:$M165,0,AF$231))/(INDEX($E$160:$M$160,0,AF$231+1)-INDEX($E$160:$M$160,0,AF$231))+AD237)))</f>
        <v>103.43078807057302</v>
      </c>
      <c r="AF237" s="3" cm="1">
        <f t="array" ref="AF237">IF(AG$231=-1,AG237,IF(AG$231=99,AE237,IF(AG$231=0,INDEX($E165:$M165,0,AG$229),(INDEX($E165:$M165,0,AG$231+1)-INDEX($E165:$M165,0,AG$231))/(INDEX($E$160:$M$160,0,AG$231+1)-INDEX($E$160:$M$160,0,AG$231))+AE237)))</f>
        <v>103.76628854870948</v>
      </c>
      <c r="AG237" s="3" cm="1">
        <f t="array" ref="AG237">IF(AH$231=-1,AH237,IF(AH$231=99,AF237,IF(AH$231=0,INDEX($E165:$M165,0,AH$229),(INDEX($E165:$M165,0,AH$231+1)-INDEX($E165:$M165,0,AH$231))/(INDEX($E$160:$M$160,0,AH$231+1)-INDEX($E$160:$M$160,0,AH$231))+AF237)))</f>
        <v>104.10178902684595</v>
      </c>
      <c r="AH237" s="3" cm="1">
        <f t="array" ref="AH237">IF(AI$231=-1,AI237,IF(AI$231=99,AG237,IF(AI$231=0,INDEX($E165:$M165,0,AI$229),(INDEX($E165:$M165,0,AI$231+1)-INDEX($E165:$M165,0,AI$231))/(INDEX($E$160:$M$160,0,AI$231+1)-INDEX($E$160:$M$160,0,AI$231))+AG237)))</f>
        <v>104.43728950498242</v>
      </c>
      <c r="AI237" s="3" cm="1">
        <f t="array" ref="AI237">IF(AJ$231=-1,AJ237,IF(AJ$231=99,AH237,IF(AJ$231=0,INDEX($E165:$M165,0,AJ$229),(INDEX($E165:$M165,0,AJ$231+1)-INDEX($E165:$M165,0,AJ$231))/(INDEX($E$160:$M$160,0,AJ$231+1)-INDEX($E$160:$M$160,0,AJ$231))+AH237)))</f>
        <v>104.77278998311888</v>
      </c>
      <c r="AJ237" s="3" cm="1">
        <f t="array" ref="AJ237">IF(AK$231=-1,AK237,IF(AK$231=99,AI237,IF(AK$231=0,INDEX($E165:$M165,0,AK$229),(INDEX($E165:$M165,0,AK$231+1)-INDEX($E165:$M165,0,AK$231))/(INDEX($E$160:$M$160,0,AK$231+1)-INDEX($E$160:$M$160,0,AK$231))+AI237)))</f>
        <v>104.77278998311887</v>
      </c>
      <c r="AK237" s="3" cm="1">
        <f t="array" ref="AK237">IF(AL$231=-1,AL237,IF(AL$231=99,AJ237,IF(AL$231=0,INDEX($E165:$M165,0,AL$229),(INDEX($E165:$M165,0,AL$231+1)-INDEX($E165:$M165,0,AL$231))/(INDEX($E$160:$M$160,0,AL$231+1)-INDEX($E$160:$M$160,0,AL$231))+AJ237)))</f>
        <v>104.77278998311887</v>
      </c>
      <c r="AL237" s="3" cm="1">
        <f t="array" ref="AL237">IF(AO$231=-1,AO237,IF(AO$231=99,AK237,IF(AO$231=0,INDEX($E165:$M165,0,AO$229),(INDEX($E165:$M165,0,AO$231+1)-INDEX($E165:$M165,0,AO$231))/(INDEX($E$160:$M$160,0,AO$231+1)-INDEX($E$160:$M$160,0,AO$231))+AK237)))</f>
        <v>104.77278998311887</v>
      </c>
      <c r="AM237" s="3" cm="1">
        <f t="array" ref="AM237">IF(AO$231=-1,AO237,IF(AO$231=99,AK237,IF(AO$231=0,INDEX($E165:$M165,0,AO$229),(INDEX($E165:$M165,0,AO$231+1)-INDEX($E165:$M165,0,AO$231))/(INDEX($E$160:$M$160,0,AO$231+1)-INDEX($E$160:$M$160,0,AO$231))+AK237)))</f>
        <v>104.77278998311887</v>
      </c>
      <c r="AN237" s="3" cm="1">
        <f t="array" ref="AN237">IF(AO$231=-1,AO237,IF(AO$231=99,AK237,IF(AO$231=0,INDEX($E165:$M165,0,AO$229),(INDEX($E165:$M165,0,AO$231+1)-INDEX($E165:$M165,0,AO$231))/(INDEX($E$160:$M$160,0,AO$231+1)-INDEX($E$160:$M$160,0,AO$231))+AK237)))</f>
        <v>104.77278998311887</v>
      </c>
      <c r="AO237" s="3" cm="1">
        <f t="array" ref="AO237">IF(AP$231=-1,AP237,IF(AP$231=99,AL237,IF(AP$231=0,INDEX($E165:$M165,0,AP$229),(INDEX($E165:$M165,0,AP$231+1)-INDEX($E165:$M165,0,AP$231))/(INDEX($E$160:$M$160,0,AP$231+1)-INDEX($E$160:$M$160,0,AP$231))+AL237)))</f>
        <v>104.77278998311887</v>
      </c>
      <c r="AP237" s="3" cm="1">
        <f t="array" ref="AP237">IF(AQ$231=-1,AQ237,IF(AQ$231=99,AO237,IF(AQ$231=0,INDEX($E165:$M165,0,AQ$229),(INDEX($E165:$M165,0,AQ$231+1)-INDEX($E165:$M165,0,AQ$231))/(INDEX($E$160:$M$160,0,AQ$231+1)-INDEX($E$160:$M$160,0,AQ$231))+AO237)))</f>
        <v>104.77278998311887</v>
      </c>
      <c r="AQ237" s="3" cm="1">
        <f t="array" ref="AQ237">IF(AR$231=-1,AR237,IF(AR$231=99,AP237,IF(AR$231=0,INDEX($E165:$M165,0,AR$229),(INDEX($E165:$M165,0,AR$231+1)-INDEX($E165:$M165,0,AR$231))/(INDEX($E$160:$M$160,0,AR$231+1)-INDEX($E$160:$M$160,0,AR$231))+AP237)))</f>
        <v>104.77278998311887</v>
      </c>
      <c r="AR237" s="3" cm="1">
        <f t="array" ref="AR237">IF(AS$231=-1,AS237,IF(AS$231=99,AQ237,IF(AS$231=0,INDEX($E165:$M165,0,AS$229),(INDEX($E165:$M165,0,AS$231+1)-INDEX($E165:$M165,0,AS$231))/(INDEX($E$160:$M$160,0,AS$231+1)-INDEX($E$160:$M$160,0,AS$231))+AQ237)))</f>
        <v>104.77278998311887</v>
      </c>
      <c r="AS237" s="3" cm="1">
        <f t="array" ref="AS237">IF(AT$231=-1,AT237,IF(AT$231=99,AR237,IF(AT$231=0,INDEX($E165:$M165,0,AT$229),(INDEX($E165:$M165,0,AT$231+1)-INDEX($E165:$M165,0,AT$231))/(INDEX($E$160:$M$160,0,AT$231+1)-INDEX($E$160:$M$160,0,AT$231))+AR237)))</f>
        <v>104.77278998311887</v>
      </c>
      <c r="AT237" s="3" cm="1">
        <f t="array" ref="AT237">IF(AV$231=-1,AV237,IF(AV$231=99,AS237,IF(AV$231=0,INDEX($E165:$M165,0,AV$229),(INDEX($E165:$M165,0,AV$231+1)-INDEX($E165:$M165,0,AV$231))/(INDEX($E$160:$M$160,0,AV$231+1)-INDEX($E$160:$M$160,0,AV$231))+AS237)))</f>
        <v>104.77278998311887</v>
      </c>
      <c r="AU237" s="3" cm="1">
        <f t="array" ref="AU237">IF(AW$231=-1,AW237,IF(AW$231=99,AS237,IF(AW$231=0,INDEX($E165:$M165,0,AW$229),(INDEX($E165:$M165,0,AW$231+1)-INDEX($E165:$M165,0,AW$231))/(INDEX($E$160:$M$160,0,AW$231+1)-INDEX($E$160:$M$160,0,AW$231))+AS237)))</f>
        <v>104.77278998311887</v>
      </c>
      <c r="AV237" s="3" cm="1">
        <f t="array" ref="AV237">IF(AX$231=-1,AX237,IF(AX$231=99,AT237,IF(AX$231=0,INDEX($E165:$M165,0,AX$229),(INDEX($E165:$M165,0,AX$231+1)-INDEX($E165:$M165,0,AX$231))/(INDEX($E$160:$M$160,0,AX$231+1)-INDEX($E$160:$M$160,0,AX$231))+AT237)))</f>
        <v>104.77278998311887</v>
      </c>
      <c r="AW237" s="3" cm="1">
        <f t="array" ref="AW237">IF(AY$231=-1,AY237,IF(AY$231=99,AV237,IF(AY$231=0,INDEX($E165:$M165,0,AY$229),(INDEX($E165:$M165,0,AY$231+1)-INDEX($E165:$M165,0,AY$231))/(INDEX($E$160:$M$160,0,AY$231+1)-INDEX($E$160:$M$160,0,AY$231))+AV237)))</f>
        <v>104.77278998311887</v>
      </c>
      <c r="AX237" s="3" cm="1">
        <f t="array" ref="AX237">IF(AY$231=-1,AY237,IF(AY$231=99,AV237,IF(AY$231=0,INDEX($E165:$M165,0,AY$229),(INDEX($E165:$M165,0,AY$231+1)-INDEX($E165:$M165,0,AY$231))/(INDEX($E$160:$M$160,0,AY$231+1)-INDEX($E$160:$M$160,0,AY$231))+AV237)))</f>
        <v>104.77278998311887</v>
      </c>
      <c r="AY237" s="3" cm="1">
        <f t="array" ref="AY237">IF(AZ$231=-1,AZ237,IF(AZ$231=99,AX237,IF(AZ$231=0,INDEX($E165:$M165,0,AZ$229),(INDEX($E165:$M165,0,AZ$231+1)-INDEX($E165:$M165,0,AZ$231))/(INDEX($E$160:$M$160,0,AZ$231+1)-INDEX($E$160:$M$160,0,AZ$231))+AX237)))</f>
        <v>104.77278998311887</v>
      </c>
      <c r="AZ237" s="3" cm="1">
        <f t="array" ref="AZ237">IF(BA$231=-1,BA237,IF(BA$231=99,AY237,IF(BA$231=0,INDEX($E165:$M165,0,BA$229),(INDEX($E165:$M165,0,BA$231+1)-INDEX($E165:$M165,0,BA$231))/(INDEX($E$160:$M$160,0,BA$231+1)-INDEX($E$160:$M$160,0,BA$231))+AY237)))</f>
        <v>104.77278998311887</v>
      </c>
      <c r="BA237" s="3" cm="1">
        <f t="array" ref="BA237">IF(BB$231=-1,BB237,IF(BB$231=99,AZ237,IF(BB$231=0,INDEX($E165:$M165,0,BB$229),(INDEX($E165:$M165,0,BB$231+1)-INDEX($E165:$M165,0,BB$231))/(INDEX($E$160:$M$160,0,BB$231+1)-INDEX($E$160:$M$160,0,BB$231))+AZ237)))</f>
        <v>104.77278998311887</v>
      </c>
      <c r="BB237" s="3" cm="1">
        <f t="array" ref="BB237">IF(BC$231=-1,BC237,IF(BC$231=99,BA237,IF(BC$231=0,INDEX($E165:$M165,0,BC$229),(INDEX($E165:$M165,0,BC$231+1)-INDEX($E165:$M165,0,BC$231))/(INDEX($E$160:$M$160,0,BC$231+1)-INDEX($E$160:$M$160,0,BC$231))+BA237)))</f>
        <v>104.77278998311887</v>
      </c>
      <c r="BC237" s="3" cm="1">
        <f t="array" ref="BC237">IF(BD$231=-1,BD237,IF(BD$231=99,BB237,IF(BD$231=0,INDEX($E165:$M165,0,BD$229),(INDEX($E165:$M165,0,BD$231+1)-INDEX($E165:$M165,0,BD$231))/(INDEX($E$160:$M$160,0,BD$231+1)-INDEX($E$160:$M$160,0,BD$231))+BB237)))</f>
        <v>104.77278998311887</v>
      </c>
      <c r="BD237" s="3" cm="1">
        <f t="array" ref="BD237">IF(BE$231=-1,BE237,IF(BE$231=99,BC237,IF(BE$231=0,INDEX($E165:$M165,0,BE$229),(INDEX($E165:$M165,0,BE$231+1)-INDEX($E165:$M165,0,BE$231))/(INDEX($E$160:$M$160,0,BE$231+1)-INDEX($E$160:$M$160,0,BE$231))+BC237)))</f>
        <v>104.77278998311887</v>
      </c>
      <c r="BE237" s="3" cm="1">
        <f t="array" ref="BE237">IF(BF$231=-1,BF237,IF(BF$231=99,BD237,IF(BF$231=0,INDEX($E165:$M165,0,BF$229),(INDEX($E165:$M165,0,BF$231+1)-INDEX($E165:$M165,0,BF$231))/(INDEX($E$160:$M$160,0,BF$231+1)-INDEX($E$160:$M$160,0,BF$231))+BD237)))</f>
        <v>104.77278998311887</v>
      </c>
      <c r="BF237" s="3" cm="1">
        <f t="array" ref="BF237">IF(BG$231=-1,BG237,IF(BG$231=99,BE237,IF(BG$231=0,INDEX($E165:$M165,0,BG$229),(INDEX($E165:$M165,0,BG$231+1)-INDEX($E165:$M165,0,BG$231))/(INDEX($E$160:$M$160,0,BG$231+1)-INDEX($E$160:$M$160,0,BG$231))+BE237)))</f>
        <v>104.77278998311887</v>
      </c>
      <c r="BG237" s="3" cm="1">
        <f t="array" ref="BG237">IF(BH$231=-1,BH237,IF(BH$231=99,BF237,IF(BH$231=0,INDEX($E165:$M165,0,BH$229),(INDEX($E165:$M165,0,BH$231+1)-INDEX($E165:$M165,0,BH$231))/(INDEX($E$160:$M$160,0,BH$231+1)-INDEX($E$160:$M$160,0,BH$231))+BF237)))</f>
        <v>104.77278998311887</v>
      </c>
      <c r="BH237" s="3" cm="1">
        <f t="array" ref="BH237">IF(BI$231=-1,BI237,IF(BI$231=99,BG237,IF(BI$231=0,INDEX($E165:$M165,0,BI$229),(INDEX($E165:$M165,0,BI$231+1)-INDEX($E165:$M165,0,BI$231))/(INDEX($E$160:$M$160,0,BI$231+1)-INDEX($E$160:$M$160,0,BI$231))+BG237)))</f>
        <v>104.77278998311887</v>
      </c>
      <c r="BI237" s="3" cm="1">
        <f t="array" ref="BI237">IF(BJ$231=-1,BJ237,IF(BJ$231=99,BH237,IF(BJ$231=0,INDEX($E165:$M165,0,BJ$229),(INDEX($E165:$M165,0,BJ$231+1)-INDEX($E165:$M165,0,BJ$231))/(INDEX($E$160:$M$160,0,BJ$231+1)-INDEX($E$160:$M$160,0,BJ$231))+BH237)))</f>
        <v>104.77278998311887</v>
      </c>
      <c r="BJ237" s="3" cm="1">
        <f t="array" ref="BJ237">IF(BK$231=-1,BL237,IF(BK$231=99,BI237,IF(BK$231=0,INDEX($E165:$M165,0,BK$229),(INDEX($E165:$M165,0,BK$231+1)-INDEX($E165:$M165,0,BK$231))/(INDEX($E$160:$M$160,0,BK$231+1)-INDEX($E$160:$M$160,0,BK$231))+BI237)))</f>
        <v>104.77278998311887</v>
      </c>
      <c r="BL237" s="3"/>
      <c r="BM237" s="3"/>
      <c r="BN237" s="3"/>
      <c r="BO237" s="3"/>
      <c r="BP237" s="3"/>
      <c r="BQ237" s="3"/>
    </row>
    <row r="238" spans="5:70">
      <c r="E238" t="s">
        <v>16</v>
      </c>
      <c r="F238" s="15" t="str">
        <f t="shared" si="506"/>
        <v/>
      </c>
      <c r="G238" s="16" t="str">
        <f t="shared" si="507"/>
        <v/>
      </c>
      <c r="I238" s="16" t="str">
        <f t="shared" si="508"/>
        <v/>
      </c>
      <c r="J238" s="16"/>
      <c r="K238" s="16" t="str">
        <f t="shared" si="508"/>
        <v/>
      </c>
      <c r="L238" s="16" t="str">
        <f t="shared" si="508"/>
        <v/>
      </c>
      <c r="M238" s="43" t="str">
        <f t="shared" si="509"/>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09"/>
        <v>TPPUMER</v>
      </c>
      <c r="N239" s="3"/>
      <c r="O239" s="3"/>
      <c r="P239" s="3"/>
      <c r="Q239" s="3"/>
      <c r="R239" s="3"/>
      <c r="S239" s="3"/>
      <c r="T239" s="3"/>
      <c r="U239" s="3" cm="1">
        <f t="array" ref="U239">IF(V$231=-1,V239,IF(V$231=99,T239,IF(V$231=0,INDEX($E167:$M167,0,V$229),(INDEX($E167:$M167,0,V$231+1)-INDEX($E167:$M167,0,V$231))/(INDEX($E$160:$M$160,0,V$231+1)-INDEX($E$160:$M$160,0,V$231))+T239)))</f>
        <v>9.0543682581416949</v>
      </c>
      <c r="V239" s="3" cm="1">
        <f t="array" ref="V239">IF(W$231=-1,W239,IF(W$231=99,U239,IF(W$231=0,INDEX($E167:$M167,0,W$229),(INDEX($E167:$M167,0,W$231+1)-INDEX($E167:$M167,0,W$231))/(INDEX($E$160:$M$160,0,W$231+1)-INDEX($E$160:$M$160,0,W$231))+U239)))</f>
        <v>8.9667646384577928</v>
      </c>
      <c r="W239" s="3" cm="1">
        <f t="array" ref="W239">IF(X$231=-1,X239,IF(X$231=99,V239,IF(X$231=0,INDEX($E167:$M167,0,X$229),(INDEX($E167:$M167,0,X$231+1)-INDEX($E167:$M167,0,X$231))/(INDEX($E$160:$M$160,0,X$231+1)-INDEX($E$160:$M$160,0,X$231))+V239)))</f>
        <v>8.8791610187738907</v>
      </c>
      <c r="X239" s="3" cm="1">
        <f t="array" ref="X239">IF(Y$231=-1,Y239,IF(Y$231=99,W239,IF(Y$231=0,INDEX($E167:$M167,0,Y$229),(INDEX($E167:$M167,0,Y$231+1)-INDEX($E167:$M167,0,Y$231))/(INDEX($E$160:$M$160,0,Y$231+1)-INDEX($E$160:$M$160,0,Y$231))+W239)))</f>
        <v>8.9667646384577928</v>
      </c>
      <c r="Y239" s="3" cm="1">
        <f t="array" ref="Y239">IF(Z$231=-1,Z239,IF(Z$231=99,X239,IF(Z$231=0,INDEX($E167:$M167,0,Z$229),(INDEX($E167:$M167,0,Z$231+1)-INDEX($E167:$M167,0,Z$231))/(INDEX($E$160:$M$160,0,Z$231+1)-INDEX($E$160:$M$160,0,Z$231))+X239)))</f>
        <v>8.9963298146920412</v>
      </c>
      <c r="Z239" s="3" cm="1">
        <f t="array" ref="Z239">IF(AA$231=-1,AA239,IF(AA$231=99,Y239,IF(AA$231=0,INDEX($E167:$M167,0,AA$229),(INDEX($E167:$M167,0,AA$231+1)-INDEX($E167:$M167,0,AA$231))/(INDEX($E$160:$M$160,0,AA$231+1)-INDEX($E$160:$M$160,0,AA$231))+Y239)))</f>
        <v>9.0258949909262896</v>
      </c>
      <c r="AA239" s="3" cm="1">
        <f t="array" ref="AA239">IF(AD$231=-1,AD239,IF(AD$231=99,Z239,IF(AD$231=0,INDEX($E167:$M167,0,AD$229),(INDEX($E167:$M167,0,AD$231+1)-INDEX($E167:$M167,0,AD$231))/(INDEX($E$160:$M$160,0,AD$231+1)-INDEX($E$160:$M$160,0,AD$231))+Z239)))</f>
        <v>9.0554601671605379</v>
      </c>
      <c r="AB239" s="3" cm="1">
        <f t="array" ref="AB239">IF(AD$231=-1,AD239,IF(AD$231=99,Z239,IF(AD$231=0,INDEX($E167:$M167,0,AD$229),(INDEX($E167:$M167,0,AD$231+1)-INDEX($E167:$M167,0,AD$231))/(INDEX($E$160:$M$160,0,AD$231+1)-INDEX($E$160:$M$160,0,AD$231))+Z239)))</f>
        <v>9.0554601671605379</v>
      </c>
      <c r="AC239" s="3" cm="1">
        <f t="array" ref="AC239">IF(AD$231=-1,AD239,IF(AD$231=99,Z239,IF(AD$231=0,INDEX($E167:$M167,0,AD$229),(INDEX($E167:$M167,0,AD$231+1)-INDEX($E167:$M167,0,AD$231))/(INDEX($E$160:$M$160,0,AD$231+1)-INDEX($E$160:$M$160,0,AD$231))+Z239)))</f>
        <v>9.0554601671605379</v>
      </c>
      <c r="AD239" s="3" cm="1">
        <f t="array" ref="AD239">IF(AE$231=-1,AE239,IF(AE$231=99,AA239,IF(AE$231=0,INDEX($E167:$M167,0,AE$229),(INDEX($E167:$M167,0,AE$231+1)-INDEX($E167:$M167,0,AE$231))/(INDEX($E$160:$M$160,0,AE$231+1)-INDEX($E$160:$M$160,0,AE$231))+AA239)))</f>
        <v>9.0850253433947863</v>
      </c>
      <c r="AE239" s="3" cm="1">
        <f t="array" ref="AE239">IF(AF$231=-1,AF239,IF(AF$231=99,AD239,IF(AF$231=0,INDEX($E167:$M167,0,AF$229),(INDEX($E167:$M167,0,AF$231+1)-INDEX($E167:$M167,0,AF$231))/(INDEX($E$160:$M$160,0,AF$231+1)-INDEX($E$160:$M$160,0,AF$231))+AD239)))</f>
        <v>9.1145905196290347</v>
      </c>
      <c r="AF239" s="3" cm="1">
        <f t="array" ref="AF239">IF(AG$231=-1,AG239,IF(AG$231=99,AE239,IF(AG$231=0,INDEX($E167:$M167,0,AG$229),(INDEX($E167:$M167,0,AG$231+1)-INDEX($E167:$M167,0,AG$231))/(INDEX($E$160:$M$160,0,AG$231+1)-INDEX($E$160:$M$160,0,AG$231))+AE239)))</f>
        <v>9.144155695863283</v>
      </c>
      <c r="AG239" s="3" cm="1">
        <f t="array" ref="AG239">IF(AH$231=-1,AH239,IF(AH$231=99,AF239,IF(AH$231=0,INDEX($E167:$M167,0,AH$229),(INDEX($E167:$M167,0,AH$231+1)-INDEX($E167:$M167,0,AH$231))/(INDEX($E$160:$M$160,0,AH$231+1)-INDEX($E$160:$M$160,0,AH$231))+AF239)))</f>
        <v>9.1737208720975314</v>
      </c>
      <c r="AH239" s="3" cm="1">
        <f t="array" ref="AH239">IF(AI$231=-1,AI239,IF(AI$231=99,AG239,IF(AI$231=0,INDEX($E167:$M167,0,AI$229),(INDEX($E167:$M167,0,AI$231+1)-INDEX($E167:$M167,0,AI$231))/(INDEX($E$160:$M$160,0,AI$231+1)-INDEX($E$160:$M$160,0,AI$231))+AG239)))</f>
        <v>9.2032860483317798</v>
      </c>
      <c r="AI239" s="3" cm="1">
        <f t="array" ref="AI239">IF(AJ$231=-1,AJ239,IF(AJ$231=99,AH239,IF(AJ$231=0,INDEX($E167:$M167,0,AJ$229),(INDEX($E167:$M167,0,AJ$231+1)-INDEX($E167:$M167,0,AJ$231))/(INDEX($E$160:$M$160,0,AJ$231+1)-INDEX($E$160:$M$160,0,AJ$231))+AH239)))</f>
        <v>9.2328512245660281</v>
      </c>
      <c r="AJ239" s="3" cm="1">
        <f t="array" ref="AJ239">IF(AK$231=-1,AK239,IF(AK$231=99,AI239,IF(AK$231=0,INDEX($E167:$M167,0,AK$229),(INDEX($E167:$M167,0,AK$231+1)-INDEX($E167:$M167,0,AK$231))/(INDEX($E$160:$M$160,0,AK$231+1)-INDEX($E$160:$M$160,0,AK$231))+AI239)))</f>
        <v>9.2328512245660228</v>
      </c>
      <c r="AK239" s="3" cm="1">
        <f t="array" ref="AK239">IF(AL$231=-1,AL239,IF(AL$231=99,AJ239,IF(AL$231=0,INDEX($E167:$M167,0,AL$229),(INDEX($E167:$M167,0,AL$231+1)-INDEX($E167:$M167,0,AL$231))/(INDEX($E$160:$M$160,0,AL$231+1)-INDEX($E$160:$M$160,0,AL$231))+AJ239)))</f>
        <v>9.2328512245660228</v>
      </c>
      <c r="AL239" s="3" cm="1">
        <f t="array" ref="AL239">IF(AO$231=-1,AO239,IF(AO$231=99,AK239,IF(AO$231=0,INDEX($E167:$M167,0,AO$229),(INDEX($E167:$M167,0,AO$231+1)-INDEX($E167:$M167,0,AO$231))/(INDEX($E$160:$M$160,0,AO$231+1)-INDEX($E$160:$M$160,0,AO$231))+AK239)))</f>
        <v>9.2328512245660228</v>
      </c>
      <c r="AM239" s="3" cm="1">
        <f t="array" ref="AM239">IF(AO$231=-1,AO239,IF(AO$231=99,AK239,IF(AO$231=0,INDEX($E167:$M167,0,AO$229),(INDEX($E167:$M167,0,AO$231+1)-INDEX($E167:$M167,0,AO$231))/(INDEX($E$160:$M$160,0,AO$231+1)-INDEX($E$160:$M$160,0,AO$231))+AK239)))</f>
        <v>9.2328512245660228</v>
      </c>
      <c r="AN239" s="3" cm="1">
        <f t="array" ref="AN239">IF(AO$231=-1,AO239,IF(AO$231=99,AK239,IF(AO$231=0,INDEX($E167:$M167,0,AO$229),(INDEX($E167:$M167,0,AO$231+1)-INDEX($E167:$M167,0,AO$231))/(INDEX($E$160:$M$160,0,AO$231+1)-INDEX($E$160:$M$160,0,AO$231))+AK239)))</f>
        <v>9.2328512245660228</v>
      </c>
      <c r="AO239" s="3" cm="1">
        <f t="array" ref="AO239">IF(AP$231=-1,AP239,IF(AP$231=99,AL239,IF(AP$231=0,INDEX($E167:$M167,0,AP$229),(INDEX($E167:$M167,0,AP$231+1)-INDEX($E167:$M167,0,AP$231))/(INDEX($E$160:$M$160,0,AP$231+1)-INDEX($E$160:$M$160,0,AP$231))+AL239)))</f>
        <v>9.2328512245660228</v>
      </c>
      <c r="AP239" s="3" cm="1">
        <f t="array" ref="AP239">IF(AQ$231=-1,AQ239,IF(AQ$231=99,AO239,IF(AQ$231=0,INDEX($E167:$M167,0,AQ$229),(INDEX($E167:$M167,0,AQ$231+1)-INDEX($E167:$M167,0,AQ$231))/(INDEX($E$160:$M$160,0,AQ$231+1)-INDEX($E$160:$M$160,0,AQ$231))+AO239)))</f>
        <v>9.2328512245660228</v>
      </c>
      <c r="AQ239" s="3" cm="1">
        <f t="array" ref="AQ239">IF(AR$231=-1,AR239,IF(AR$231=99,AP239,IF(AR$231=0,INDEX($E167:$M167,0,AR$229),(INDEX($E167:$M167,0,AR$231+1)-INDEX($E167:$M167,0,AR$231))/(INDEX($E$160:$M$160,0,AR$231+1)-INDEX($E$160:$M$160,0,AR$231))+AP239)))</f>
        <v>9.2328512245660228</v>
      </c>
      <c r="AR239" s="3" cm="1">
        <f t="array" ref="AR239">IF(AS$231=-1,AS239,IF(AS$231=99,AQ239,IF(AS$231=0,INDEX($E167:$M167,0,AS$229),(INDEX($E167:$M167,0,AS$231+1)-INDEX($E167:$M167,0,AS$231))/(INDEX($E$160:$M$160,0,AS$231+1)-INDEX($E$160:$M$160,0,AS$231))+AQ239)))</f>
        <v>9.2328512245660228</v>
      </c>
      <c r="AS239" s="3" cm="1">
        <f t="array" ref="AS239">IF(AT$231=-1,AT239,IF(AT$231=99,AR239,IF(AT$231=0,INDEX($E167:$M167,0,AT$229),(INDEX($E167:$M167,0,AT$231+1)-INDEX($E167:$M167,0,AT$231))/(INDEX($E$160:$M$160,0,AT$231+1)-INDEX($E$160:$M$160,0,AT$231))+AR239)))</f>
        <v>9.2328512245660228</v>
      </c>
      <c r="AT239" s="3" cm="1">
        <f t="array" ref="AT239">IF(AV$231=-1,AV239,IF(AV$231=99,AS239,IF(AV$231=0,INDEX($E167:$M167,0,AV$229),(INDEX($E167:$M167,0,AV$231+1)-INDEX($E167:$M167,0,AV$231))/(INDEX($E$160:$M$160,0,AV$231+1)-INDEX($E$160:$M$160,0,AV$231))+AS239)))</f>
        <v>9.2328512245660228</v>
      </c>
      <c r="AU239" s="3" cm="1">
        <f t="array" ref="AU239">IF(AW$231=-1,AW239,IF(AW$231=99,AS239,IF(AW$231=0,INDEX($E167:$M167,0,AW$229),(INDEX($E167:$M167,0,AW$231+1)-INDEX($E167:$M167,0,AW$231))/(INDEX($E$160:$M$160,0,AW$231+1)-INDEX($E$160:$M$160,0,AW$231))+AS239)))</f>
        <v>9.2328512245660228</v>
      </c>
      <c r="AV239" s="3" cm="1">
        <f t="array" ref="AV239">IF(AX$231=-1,AX239,IF(AX$231=99,AT239,IF(AX$231=0,INDEX($E167:$M167,0,AX$229),(INDEX($E167:$M167,0,AX$231+1)-INDEX($E167:$M167,0,AX$231))/(INDEX($E$160:$M$160,0,AX$231+1)-INDEX($E$160:$M$160,0,AX$231))+AT239)))</f>
        <v>9.2328512245660228</v>
      </c>
      <c r="AW239" s="3" cm="1">
        <f t="array" ref="AW239">IF(AY$231=-1,AY239,IF(AY$231=99,AV239,IF(AY$231=0,INDEX($E167:$M167,0,AY$229),(INDEX($E167:$M167,0,AY$231+1)-INDEX($E167:$M167,0,AY$231))/(INDEX($E$160:$M$160,0,AY$231+1)-INDEX($E$160:$M$160,0,AY$231))+AV239)))</f>
        <v>9.2328512245660228</v>
      </c>
      <c r="AX239" s="3" cm="1">
        <f t="array" ref="AX239">IF(AY$231=-1,AY239,IF(AY$231=99,AV239,IF(AY$231=0,INDEX($E167:$M167,0,AY$229),(INDEX($E167:$M167,0,AY$231+1)-INDEX($E167:$M167,0,AY$231))/(INDEX($E$160:$M$160,0,AY$231+1)-INDEX($E$160:$M$160,0,AY$231))+AV239)))</f>
        <v>9.2328512245660228</v>
      </c>
      <c r="AY239" s="3" cm="1">
        <f t="array" ref="AY239">IF(AZ$231=-1,AZ239,IF(AZ$231=99,AX239,IF(AZ$231=0,INDEX($E167:$M167,0,AZ$229),(INDEX($E167:$M167,0,AZ$231+1)-INDEX($E167:$M167,0,AZ$231))/(INDEX($E$160:$M$160,0,AZ$231+1)-INDEX($E$160:$M$160,0,AZ$231))+AX239)))</f>
        <v>9.2328512245660228</v>
      </c>
      <c r="AZ239" s="3" cm="1">
        <f t="array" ref="AZ239">IF(BA$231=-1,BA239,IF(BA$231=99,AY239,IF(BA$231=0,INDEX($E167:$M167,0,BA$229),(INDEX($E167:$M167,0,BA$231+1)-INDEX($E167:$M167,0,BA$231))/(INDEX($E$160:$M$160,0,BA$231+1)-INDEX($E$160:$M$160,0,BA$231))+AY239)))</f>
        <v>9.2328512245660228</v>
      </c>
      <c r="BA239" s="3" cm="1">
        <f t="array" ref="BA239">IF(BB$231=-1,BB239,IF(BB$231=99,AZ239,IF(BB$231=0,INDEX($E167:$M167,0,BB$229),(INDEX($E167:$M167,0,BB$231+1)-INDEX($E167:$M167,0,BB$231))/(INDEX($E$160:$M$160,0,BB$231+1)-INDEX($E$160:$M$160,0,BB$231))+AZ239)))</f>
        <v>9.2328512245660228</v>
      </c>
      <c r="BB239" s="3" cm="1">
        <f t="array" ref="BB239">IF(BC$231=-1,BC239,IF(BC$231=99,BA239,IF(BC$231=0,INDEX($E167:$M167,0,BC$229),(INDEX($E167:$M167,0,BC$231+1)-INDEX($E167:$M167,0,BC$231))/(INDEX($E$160:$M$160,0,BC$231+1)-INDEX($E$160:$M$160,0,BC$231))+BA239)))</f>
        <v>9.2328512245660228</v>
      </c>
      <c r="BC239" s="3" cm="1">
        <f t="array" ref="BC239">IF(BD$231=-1,BD239,IF(BD$231=99,BB239,IF(BD$231=0,INDEX($E167:$M167,0,BD$229),(INDEX($E167:$M167,0,BD$231+1)-INDEX($E167:$M167,0,BD$231))/(INDEX($E$160:$M$160,0,BD$231+1)-INDEX($E$160:$M$160,0,BD$231))+BB239)))</f>
        <v>9.2328512245660228</v>
      </c>
      <c r="BD239" s="3" cm="1">
        <f t="array" ref="BD239">IF(BE$231=-1,BE239,IF(BE$231=99,BC239,IF(BE$231=0,INDEX($E167:$M167,0,BE$229),(INDEX($E167:$M167,0,BE$231+1)-INDEX($E167:$M167,0,BE$231))/(INDEX($E$160:$M$160,0,BE$231+1)-INDEX($E$160:$M$160,0,BE$231))+BC239)))</f>
        <v>9.2328512245660228</v>
      </c>
      <c r="BE239" s="3" cm="1">
        <f t="array" ref="BE239">IF(BF$231=-1,BF239,IF(BF$231=99,BD239,IF(BF$231=0,INDEX($E167:$M167,0,BF$229),(INDEX($E167:$M167,0,BF$231+1)-INDEX($E167:$M167,0,BF$231))/(INDEX($E$160:$M$160,0,BF$231+1)-INDEX($E$160:$M$160,0,BF$231))+BD239)))</f>
        <v>9.2328512245660228</v>
      </c>
      <c r="BF239" s="3" cm="1">
        <f t="array" ref="BF239">IF(BG$231=-1,BG239,IF(BG$231=99,BE239,IF(BG$231=0,INDEX($E167:$M167,0,BG$229),(INDEX($E167:$M167,0,BG$231+1)-INDEX($E167:$M167,0,BG$231))/(INDEX($E$160:$M$160,0,BG$231+1)-INDEX($E$160:$M$160,0,BG$231))+BE239)))</f>
        <v>9.2328512245660228</v>
      </c>
      <c r="BG239" s="3" cm="1">
        <f t="array" ref="BG239">IF(BH$231=-1,BH239,IF(BH$231=99,BF239,IF(BH$231=0,INDEX($E167:$M167,0,BH$229),(INDEX($E167:$M167,0,BH$231+1)-INDEX($E167:$M167,0,BH$231))/(INDEX($E$160:$M$160,0,BH$231+1)-INDEX($E$160:$M$160,0,BH$231))+BF239)))</f>
        <v>9.2328512245660228</v>
      </c>
      <c r="BH239" s="3" cm="1">
        <f t="array" ref="BH239">IF(BI$231=-1,BI239,IF(BI$231=99,BG239,IF(BI$231=0,INDEX($E167:$M167,0,BI$229),(INDEX($E167:$M167,0,BI$231+1)-INDEX($E167:$M167,0,BI$231))/(INDEX($E$160:$M$160,0,BI$231+1)-INDEX($E$160:$M$160,0,BI$231))+BG239)))</f>
        <v>9.2328512245660228</v>
      </c>
      <c r="BI239" s="3" cm="1">
        <f t="array" ref="BI239">IF(BJ$231=-1,BJ239,IF(BJ$231=99,BH239,IF(BJ$231=0,INDEX($E167:$M167,0,BJ$229),(INDEX($E167:$M167,0,BJ$231+1)-INDEX($E167:$M167,0,BJ$231))/(INDEX($E$160:$M$160,0,BJ$231+1)-INDEX($E$160:$M$160,0,BJ$231))+BH239)))</f>
        <v>9.2328512245660228</v>
      </c>
      <c r="BJ239" s="3" cm="1">
        <f t="array" ref="BJ239">IF(BK$231=-1,BL239,IF(BK$231=99,BI239,IF(BK$231=0,INDEX($E167:$M167,0,BK$229),(INDEX($E167:$M167,0,BK$231+1)-INDEX($E167:$M167,0,BK$231))/(INDEX($E$160:$M$160,0,BK$231+1)-INDEX($E$160:$M$160,0,BK$231))+BI239)))</f>
        <v>9.2328512245660228</v>
      </c>
      <c r="BL239" s="3"/>
      <c r="BM239" s="3"/>
      <c r="BN239" s="3"/>
      <c r="BO239" s="3"/>
      <c r="BP239" s="3"/>
      <c r="BQ239" s="3"/>
    </row>
    <row r="240" spans="5:70">
      <c r="E240" t="s">
        <v>16</v>
      </c>
      <c r="F240" s="15"/>
      <c r="G240" s="16"/>
      <c r="I240" s="16"/>
      <c r="J240" s="16"/>
      <c r="K240" s="16"/>
      <c r="L240" s="16"/>
      <c r="M240" s="43" t="str">
        <f t="shared" si="509"/>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0">M228</f>
        <v>2040</v>
      </c>
      <c r="N249">
        <f t="shared" si="510"/>
        <v>0</v>
      </c>
      <c r="O249">
        <f>N228</f>
        <v>0</v>
      </c>
      <c r="P249" s="97" t="e">
        <f>MATCH(N$259,$H$249:$O$249,$G249)</f>
        <v>#N/A</v>
      </c>
      <c r="Q249" s="98" t="e">
        <f>MATCH(N$232,$H$228:$N$228,$G249)</f>
        <v>#N/A</v>
      </c>
      <c r="R249" s="98" t="e">
        <f t="shared" ref="R249:T250" si="511">MATCH(N$232,$H$228:$N$228,$G249)</f>
        <v>#N/A</v>
      </c>
      <c r="S249" s="98" t="e">
        <f t="shared" si="511"/>
        <v>#N/A</v>
      </c>
      <c r="T249" s="98" t="e">
        <f t="shared" si="511"/>
        <v>#N/A</v>
      </c>
      <c r="U249" s="98" t="e">
        <f t="shared" ref="U249:AA250" si="512">MATCH(S$232,$H$228:$N$228,$G249)</f>
        <v>#N/A</v>
      </c>
      <c r="V249" s="98" t="e">
        <f t="shared" si="512"/>
        <v>#N/A</v>
      </c>
      <c r="W249" s="98">
        <f t="shared" si="512"/>
        <v>3</v>
      </c>
      <c r="X249" s="98">
        <f t="shared" si="512"/>
        <v>3</v>
      </c>
      <c r="Y249" s="98">
        <f t="shared" si="512"/>
        <v>3</v>
      </c>
      <c r="Z249" s="98">
        <f t="shared" si="512"/>
        <v>4</v>
      </c>
      <c r="AA249" s="98">
        <f t="shared" si="512"/>
        <v>4</v>
      </c>
      <c r="AB249" s="98">
        <f>MATCH(Y$232,$H$228:$N$228,$G249)</f>
        <v>4</v>
      </c>
      <c r="AC249" s="98">
        <f t="shared" ref="AC249:AE250" si="513">MATCH(Y$232,$H$228:$N$228,$G249)</f>
        <v>4</v>
      </c>
      <c r="AD249" s="98">
        <f t="shared" si="513"/>
        <v>4</v>
      </c>
      <c r="AE249" s="98">
        <f t="shared" si="513"/>
        <v>4</v>
      </c>
      <c r="AF249" s="98">
        <f t="shared" ref="AF249:AL250" si="514">MATCH(AD$232,$H$228:$N$228,$G249)</f>
        <v>4</v>
      </c>
      <c r="AG249" s="98">
        <f t="shared" si="514"/>
        <v>4</v>
      </c>
      <c r="AH249" s="98">
        <f t="shared" si="514"/>
        <v>4</v>
      </c>
      <c r="AI249" s="98">
        <f t="shared" si="514"/>
        <v>4</v>
      </c>
      <c r="AJ249" s="98">
        <f t="shared" si="514"/>
        <v>4</v>
      </c>
      <c r="AK249" s="98">
        <f t="shared" si="514"/>
        <v>4</v>
      </c>
      <c r="AL249" s="98">
        <f t="shared" si="514"/>
        <v>5</v>
      </c>
      <c r="AM249" s="98">
        <f>MATCH(AJ$232,$H$228:$N$228,$G249)</f>
        <v>5</v>
      </c>
      <c r="AN249" s="98">
        <f t="shared" ref="AN249:AP250" si="515">MATCH(AJ$232,$H$228:$N$228,$G249)</f>
        <v>5</v>
      </c>
      <c r="AO249" s="98">
        <f t="shared" si="515"/>
        <v>5</v>
      </c>
      <c r="AP249" s="98">
        <f t="shared" si="515"/>
        <v>5</v>
      </c>
      <c r="AQ249" s="98">
        <f t="shared" ref="AQ249:BB250" si="516">MATCH(AO$232,$H$228:$N$228,$G249)</f>
        <v>5</v>
      </c>
      <c r="AR249" s="98">
        <f t="shared" si="516"/>
        <v>5</v>
      </c>
      <c r="AS249" s="98">
        <f t="shared" si="516"/>
        <v>5</v>
      </c>
      <c r="AT249" s="98">
        <f t="shared" si="516"/>
        <v>5</v>
      </c>
      <c r="AU249" s="98">
        <f t="shared" ref="AU249:AW250" si="517">MATCH(AR$232,$H$228:$N$228,$G249)</f>
        <v>5</v>
      </c>
      <c r="AV249" s="98">
        <f t="shared" si="517"/>
        <v>5</v>
      </c>
      <c r="AW249" s="98">
        <f t="shared" si="517"/>
        <v>5</v>
      </c>
      <c r="AX249" s="98">
        <f>MATCH(AT$232,$H$228:$N$228,$G249)</f>
        <v>5</v>
      </c>
      <c r="AY249" s="98">
        <f>MATCH(AV$232,$H$228:$N$228,$G249)</f>
        <v>5</v>
      </c>
      <c r="AZ249" s="98">
        <f t="shared" si="516"/>
        <v>6</v>
      </c>
      <c r="BA249" s="98">
        <f t="shared" si="516"/>
        <v>6</v>
      </c>
      <c r="BB249" s="98">
        <f t="shared" si="516"/>
        <v>6</v>
      </c>
      <c r="BC249" s="98">
        <f t="shared" ref="BC249:BD250" si="518">MATCH(BA$232,$H$228:$N$228,$G249)</f>
        <v>6</v>
      </c>
      <c r="BD249" s="98">
        <f t="shared" si="518"/>
        <v>6</v>
      </c>
      <c r="BE249" s="98">
        <f t="shared" ref="BE249:BR250" si="519">MATCH(BC$259,$H$228:$N$228,$G249)</f>
        <v>6</v>
      </c>
      <c r="BF249" s="98">
        <f t="shared" si="519"/>
        <v>6</v>
      </c>
      <c r="BG249" s="98">
        <f t="shared" si="519"/>
        <v>6</v>
      </c>
      <c r="BH249" s="98">
        <f t="shared" si="519"/>
        <v>6</v>
      </c>
      <c r="BI249" s="98">
        <f t="shared" si="519"/>
        <v>6</v>
      </c>
      <c r="BJ249" s="98">
        <f t="shared" si="519"/>
        <v>6</v>
      </c>
      <c r="BK249" s="98">
        <f t="shared" si="519"/>
        <v>6</v>
      </c>
      <c r="BL249" s="98">
        <f t="shared" si="519"/>
        <v>6</v>
      </c>
      <c r="BM249" s="98">
        <f t="shared" si="519"/>
        <v>6</v>
      </c>
      <c r="BN249" s="98">
        <f t="shared" si="519"/>
        <v>6</v>
      </c>
      <c r="BO249" s="98">
        <f t="shared" si="519"/>
        <v>6</v>
      </c>
      <c r="BP249" s="98">
        <f t="shared" si="519"/>
        <v>6</v>
      </c>
      <c r="BQ249" s="98">
        <f t="shared" si="519"/>
        <v>6</v>
      </c>
      <c r="BR249" s="98">
        <f t="shared" si="519"/>
        <v>6</v>
      </c>
    </row>
    <row r="250" spans="5:70">
      <c r="E250" t="s">
        <v>16</v>
      </c>
      <c r="G250">
        <f>G229</f>
        <v>0</v>
      </c>
      <c r="H250">
        <f t="shared" ref="H250:N251" si="520">H229</f>
        <v>2030</v>
      </c>
      <c r="I250">
        <f t="shared" si="520"/>
        <v>2020</v>
      </c>
      <c r="J250">
        <f t="shared" si="520"/>
        <v>2017</v>
      </c>
      <c r="K250" t="e">
        <f t="shared" si="520"/>
        <v>#REF!</v>
      </c>
      <c r="L250">
        <f t="shared" si="520"/>
        <v>2006</v>
      </c>
      <c r="M250">
        <f t="shared" si="520"/>
        <v>2006</v>
      </c>
      <c r="N250" t="e">
        <f t="shared" si="520"/>
        <v>#REF!</v>
      </c>
      <c r="O250">
        <v>2012</v>
      </c>
      <c r="P250" s="31">
        <f>MATCH(N$259,$H$249:$O$249,$G250)</f>
        <v>7</v>
      </c>
      <c r="Q250" t="e">
        <f>MATCH(N$232,$H$228:$N$228,$G250)</f>
        <v>#N/A</v>
      </c>
      <c r="R250" t="e">
        <f t="shared" si="511"/>
        <v>#N/A</v>
      </c>
      <c r="S250" t="e">
        <f t="shared" si="511"/>
        <v>#N/A</v>
      </c>
      <c r="T250" t="e">
        <f t="shared" si="511"/>
        <v>#N/A</v>
      </c>
      <c r="U250" t="e">
        <f t="shared" si="512"/>
        <v>#N/A</v>
      </c>
      <c r="V250" t="e">
        <f t="shared" si="512"/>
        <v>#N/A</v>
      </c>
      <c r="W250">
        <f t="shared" si="512"/>
        <v>3</v>
      </c>
      <c r="X250" t="e">
        <f t="shared" si="512"/>
        <v>#N/A</v>
      </c>
      <c r="Y250" t="e">
        <f t="shared" si="512"/>
        <v>#N/A</v>
      </c>
      <c r="Z250">
        <f t="shared" si="512"/>
        <v>4</v>
      </c>
      <c r="AA250" t="e">
        <f t="shared" si="512"/>
        <v>#N/A</v>
      </c>
      <c r="AB250" t="e">
        <f>MATCH(Y$232,$H$228:$N$228,$G250)</f>
        <v>#N/A</v>
      </c>
      <c r="AC250" t="e">
        <f t="shared" si="513"/>
        <v>#N/A</v>
      </c>
      <c r="AD250" t="e">
        <f t="shared" si="513"/>
        <v>#N/A</v>
      </c>
      <c r="AE250" t="e">
        <f t="shared" si="513"/>
        <v>#N/A</v>
      </c>
      <c r="AF250" t="e">
        <f t="shared" si="514"/>
        <v>#N/A</v>
      </c>
      <c r="AG250" t="e">
        <f t="shared" si="514"/>
        <v>#N/A</v>
      </c>
      <c r="AH250" t="e">
        <f t="shared" si="514"/>
        <v>#N/A</v>
      </c>
      <c r="AI250" t="e">
        <f t="shared" si="514"/>
        <v>#N/A</v>
      </c>
      <c r="AJ250" t="e">
        <f t="shared" si="514"/>
        <v>#N/A</v>
      </c>
      <c r="AK250" t="e">
        <f t="shared" si="514"/>
        <v>#N/A</v>
      </c>
      <c r="AL250">
        <f t="shared" si="514"/>
        <v>5</v>
      </c>
      <c r="AM250">
        <f>MATCH(AJ$232,$H$228:$N$228,$G250)</f>
        <v>5</v>
      </c>
      <c r="AN250">
        <f t="shared" si="515"/>
        <v>5</v>
      </c>
      <c r="AO250" t="e">
        <f t="shared" si="515"/>
        <v>#N/A</v>
      </c>
      <c r="AP250" t="e">
        <f t="shared" si="515"/>
        <v>#N/A</v>
      </c>
      <c r="AQ250" t="e">
        <f t="shared" si="516"/>
        <v>#N/A</v>
      </c>
      <c r="AR250" t="e">
        <f t="shared" si="516"/>
        <v>#N/A</v>
      </c>
      <c r="AS250" t="e">
        <f t="shared" si="516"/>
        <v>#N/A</v>
      </c>
      <c r="AT250" t="e">
        <f t="shared" si="516"/>
        <v>#N/A</v>
      </c>
      <c r="AU250" t="e">
        <f t="shared" si="517"/>
        <v>#N/A</v>
      </c>
      <c r="AV250" t="e">
        <f t="shared" si="517"/>
        <v>#N/A</v>
      </c>
      <c r="AW250" t="e">
        <f t="shared" si="517"/>
        <v>#N/A</v>
      </c>
      <c r="AX250" t="e">
        <f>MATCH(AT$232,$H$228:$N$228,$G250)</f>
        <v>#N/A</v>
      </c>
      <c r="AY250" t="e">
        <f>MATCH(AV$232,$H$228:$N$228,$G250)</f>
        <v>#N/A</v>
      </c>
      <c r="AZ250">
        <f t="shared" si="516"/>
        <v>6</v>
      </c>
      <c r="BA250" t="e">
        <f t="shared" si="516"/>
        <v>#N/A</v>
      </c>
      <c r="BB250" t="e">
        <f t="shared" si="516"/>
        <v>#N/A</v>
      </c>
      <c r="BC250" t="e">
        <f t="shared" si="518"/>
        <v>#N/A</v>
      </c>
      <c r="BD250" t="e">
        <f t="shared" si="518"/>
        <v>#N/A</v>
      </c>
      <c r="BE250" t="e">
        <f t="shared" si="519"/>
        <v>#N/A</v>
      </c>
      <c r="BF250" t="e">
        <f t="shared" si="519"/>
        <v>#N/A</v>
      </c>
      <c r="BG250" t="e">
        <f t="shared" si="519"/>
        <v>#N/A</v>
      </c>
      <c r="BH250" t="e">
        <f t="shared" si="519"/>
        <v>#N/A</v>
      </c>
      <c r="BI250" t="e">
        <f t="shared" si="519"/>
        <v>#N/A</v>
      </c>
      <c r="BJ250" t="e">
        <f t="shared" si="519"/>
        <v>#N/A</v>
      </c>
      <c r="BK250" t="e">
        <f t="shared" si="519"/>
        <v>#N/A</v>
      </c>
      <c r="BL250" t="e">
        <f t="shared" si="519"/>
        <v>#N/A</v>
      </c>
      <c r="BM250" t="e">
        <f t="shared" si="519"/>
        <v>#N/A</v>
      </c>
      <c r="BN250" t="e">
        <f t="shared" si="519"/>
        <v>#N/A</v>
      </c>
      <c r="BO250" t="e">
        <f t="shared" si="519"/>
        <v>#N/A</v>
      </c>
      <c r="BP250" t="e">
        <f t="shared" si="519"/>
        <v>#N/A</v>
      </c>
      <c r="BQ250" t="e">
        <f t="shared" si="519"/>
        <v>#N/A</v>
      </c>
      <c r="BR250" t="e">
        <f t="shared" si="519"/>
        <v>#N/A</v>
      </c>
    </row>
    <row r="251" spans="5:70">
      <c r="E251" t="s">
        <v>16</v>
      </c>
      <c r="G251">
        <f>G230</f>
        <v>-1</v>
      </c>
      <c r="H251">
        <f t="shared" si="520"/>
        <v>0</v>
      </c>
      <c r="I251">
        <f t="shared" si="520"/>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1">MATCH(S$232,$H$229:$N$229,$G251)</f>
        <v>6</v>
      </c>
      <c r="V251">
        <f t="shared" si="521"/>
        <v>6</v>
      </c>
      <c r="W251">
        <f t="shared" si="521"/>
        <v>3</v>
      </c>
      <c r="X251">
        <f t="shared" si="521"/>
        <v>2</v>
      </c>
      <c r="Y251">
        <f t="shared" si="521"/>
        <v>2</v>
      </c>
      <c r="Z251">
        <f t="shared" si="521"/>
        <v>2</v>
      </c>
      <c r="AA251">
        <f t="shared" si="521"/>
        <v>1</v>
      </c>
      <c r="AB251">
        <f>MATCH(Y$232,$H$229:$N$229,$G251)</f>
        <v>1</v>
      </c>
      <c r="AC251">
        <f>MATCH(Y$232,$H$229:$N$229,$G251)</f>
        <v>1</v>
      </c>
      <c r="AD251">
        <f>MATCH(Z$232,$H$229:$N$229,$G251)</f>
        <v>1</v>
      </c>
      <c r="AE251">
        <f>MATCH(AA$232,$H$229:$N$229,$G251)</f>
        <v>1</v>
      </c>
      <c r="AF251">
        <f t="shared" si="521"/>
        <v>1</v>
      </c>
      <c r="AG251">
        <f t="shared" si="521"/>
        <v>1</v>
      </c>
      <c r="AH251">
        <f t="shared" si="521"/>
        <v>1</v>
      </c>
      <c r="AI251">
        <f t="shared" si="521"/>
        <v>1</v>
      </c>
      <c r="AJ251">
        <f t="shared" si="521"/>
        <v>1</v>
      </c>
      <c r="AK251">
        <f t="shared" si="521"/>
        <v>1</v>
      </c>
      <c r="AL251">
        <f t="shared" si="521"/>
        <v>1</v>
      </c>
      <c r="AM251">
        <f>MATCH(AJ$232,$H$229:$N$229,$G251)</f>
        <v>1</v>
      </c>
      <c r="AN251">
        <f>MATCH(AJ$232,$H$229:$N$229,$G251)</f>
        <v>1</v>
      </c>
      <c r="AO251" t="e">
        <f>MATCH(AK$232,$H$229:$N$229,$G251)</f>
        <v>#N/A</v>
      </c>
      <c r="AP251" t="e">
        <f>MATCH(AL$232,$H$229:$N$229,$G251)</f>
        <v>#N/A</v>
      </c>
      <c r="AQ251" t="e">
        <f t="shared" si="521"/>
        <v>#N/A</v>
      </c>
      <c r="AR251" t="e">
        <f t="shared" si="521"/>
        <v>#N/A</v>
      </c>
      <c r="AS251" t="e">
        <f t="shared" si="521"/>
        <v>#N/A</v>
      </c>
      <c r="AT251" t="e">
        <f t="shared" si="521"/>
        <v>#N/A</v>
      </c>
      <c r="AU251" t="e">
        <f>MATCH(AR$232,$H$229:$N$229,$G251)</f>
        <v>#N/A</v>
      </c>
      <c r="AV251" t="e">
        <f>MATCH(AS$232,$H$229:$N$229,$G251)</f>
        <v>#N/A</v>
      </c>
      <c r="AW251" t="e">
        <f>MATCH(AT$232,$H$229:$N$229,$G251)</f>
        <v>#N/A</v>
      </c>
      <c r="AX251" t="e">
        <f>MATCH(AT$232,$H$229:$N$229,$G251)</f>
        <v>#N/A</v>
      </c>
      <c r="AY251" t="e">
        <f>MATCH(AV$232,$H$229:$N$229,$G251)</f>
        <v>#N/A</v>
      </c>
      <c r="AZ251" t="e">
        <f t="shared" si="521"/>
        <v>#N/A</v>
      </c>
      <c r="BA251" t="e">
        <f t="shared" si="521"/>
        <v>#N/A</v>
      </c>
      <c r="BB251" t="e">
        <f t="shared" si="521"/>
        <v>#N/A</v>
      </c>
      <c r="BC251" t="e">
        <f t="shared" si="521"/>
        <v>#N/A</v>
      </c>
      <c r="BD251" t="e">
        <f t="shared" si="521"/>
        <v>#N/A</v>
      </c>
      <c r="BE251" t="e">
        <f t="shared" ref="BE251:BR251" si="522">MATCH(BC$259,$H$229:$N$229,$G251)</f>
        <v>#N/A</v>
      </c>
      <c r="BF251" t="e">
        <f t="shared" si="522"/>
        <v>#N/A</v>
      </c>
      <c r="BG251" t="e">
        <f t="shared" si="522"/>
        <v>#N/A</v>
      </c>
      <c r="BH251" t="e">
        <f t="shared" si="522"/>
        <v>#N/A</v>
      </c>
      <c r="BI251" t="e">
        <f t="shared" si="522"/>
        <v>#N/A</v>
      </c>
      <c r="BJ251" t="e">
        <f t="shared" si="522"/>
        <v>#N/A</v>
      </c>
      <c r="BK251" t="e">
        <f t="shared" si="522"/>
        <v>#N/A</v>
      </c>
      <c r="BL251" t="e">
        <f t="shared" si="522"/>
        <v>#N/A</v>
      </c>
      <c r="BM251" t="e">
        <f t="shared" si="522"/>
        <v>#N/A</v>
      </c>
      <c r="BN251" t="e">
        <f t="shared" si="522"/>
        <v>#N/A</v>
      </c>
      <c r="BO251" t="e">
        <f t="shared" si="522"/>
        <v>#N/A</v>
      </c>
      <c r="BP251" t="e">
        <f t="shared" si="522"/>
        <v>#N/A</v>
      </c>
      <c r="BQ251" t="e">
        <f t="shared" si="522"/>
        <v>#N/A</v>
      </c>
      <c r="BR251" t="e">
        <f t="shared" si="522"/>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3">IF(ISNA(T249),-1,IF(ISNA(T251),99,IF(ISNA(T250),T249,0)))</f>
        <v>-1</v>
      </c>
      <c r="U252" s="66">
        <f t="shared" si="523"/>
        <v>-1</v>
      </c>
      <c r="V252" s="66">
        <f t="shared" si="523"/>
        <v>-1</v>
      </c>
      <c r="W252" s="66">
        <f t="shared" si="523"/>
        <v>0</v>
      </c>
      <c r="X252" s="66">
        <f t="shared" si="523"/>
        <v>3</v>
      </c>
      <c r="Y252" s="66">
        <f t="shared" si="523"/>
        <v>3</v>
      </c>
      <c r="Z252" s="66">
        <f t="shared" si="523"/>
        <v>0</v>
      </c>
      <c r="AA252" s="66">
        <f t="shared" si="523"/>
        <v>4</v>
      </c>
      <c r="AB252" s="66">
        <f t="shared" ref="AB252:AC252" si="524">IF(ISNA(AB249),-1,IF(ISNA(AB251),99,IF(ISNA(AB250),AB249,0)))</f>
        <v>4</v>
      </c>
      <c r="AC252" s="66">
        <f t="shared" si="524"/>
        <v>4</v>
      </c>
      <c r="AD252" s="66">
        <f t="shared" si="523"/>
        <v>4</v>
      </c>
      <c r="AE252" s="66">
        <f t="shared" si="523"/>
        <v>4</v>
      </c>
      <c r="AF252" s="66">
        <f t="shared" si="523"/>
        <v>4</v>
      </c>
      <c r="AG252" s="66">
        <f t="shared" si="523"/>
        <v>4</v>
      </c>
      <c r="AH252" s="66">
        <f t="shared" si="523"/>
        <v>4</v>
      </c>
      <c r="AI252" s="66">
        <f t="shared" si="523"/>
        <v>4</v>
      </c>
      <c r="AJ252" s="66">
        <f t="shared" si="523"/>
        <v>4</v>
      </c>
      <c r="AK252" s="66">
        <f t="shared" si="523"/>
        <v>4</v>
      </c>
      <c r="AL252" s="66">
        <f t="shared" si="523"/>
        <v>0</v>
      </c>
      <c r="AM252" s="66">
        <f t="shared" ref="AM252:AN252" si="525">IF(ISNA(AM249),-1,IF(ISNA(AM251),99,IF(ISNA(AM250),AM249,0)))</f>
        <v>0</v>
      </c>
      <c r="AN252" s="66">
        <f t="shared" si="525"/>
        <v>0</v>
      </c>
      <c r="AO252" s="66">
        <f t="shared" si="523"/>
        <v>99</v>
      </c>
      <c r="AP252" s="66">
        <f t="shared" si="523"/>
        <v>99</v>
      </c>
      <c r="AQ252" s="66">
        <f t="shared" si="523"/>
        <v>99</v>
      </c>
      <c r="AR252" s="66">
        <f t="shared" si="523"/>
        <v>99</v>
      </c>
      <c r="AS252" s="66">
        <f t="shared" si="523"/>
        <v>99</v>
      </c>
      <c r="AT252" s="66">
        <f t="shared" si="523"/>
        <v>99</v>
      </c>
      <c r="AU252" s="66">
        <f t="shared" ref="AU252" si="526">IF(ISNA(AU249),-1,IF(ISNA(AU251),99,IF(ISNA(AU250),AU249,0)))</f>
        <v>99</v>
      </c>
      <c r="AV252" s="66">
        <f t="shared" si="523"/>
        <v>99</v>
      </c>
      <c r="AW252" s="66">
        <f t="shared" ref="AW252" si="527">IF(ISNA(AW249),-1,IF(ISNA(AW251),99,IF(ISNA(AW250),AW249,0)))</f>
        <v>99</v>
      </c>
      <c r="AX252" s="66">
        <f t="shared" si="523"/>
        <v>99</v>
      </c>
      <c r="AY252" s="66">
        <f t="shared" si="523"/>
        <v>99</v>
      </c>
      <c r="AZ252" s="66">
        <f t="shared" si="523"/>
        <v>99</v>
      </c>
      <c r="BA252" s="66">
        <f t="shared" si="523"/>
        <v>99</v>
      </c>
      <c r="BB252" s="66">
        <f t="shared" si="523"/>
        <v>99</v>
      </c>
      <c r="BC252" s="66">
        <f t="shared" si="523"/>
        <v>99</v>
      </c>
      <c r="BD252" s="66">
        <f t="shared" si="523"/>
        <v>99</v>
      </c>
      <c r="BE252" s="66">
        <f t="shared" si="523"/>
        <v>99</v>
      </c>
      <c r="BF252" s="66">
        <f t="shared" si="523"/>
        <v>99</v>
      </c>
      <c r="BG252" s="66">
        <f t="shared" si="523"/>
        <v>99</v>
      </c>
      <c r="BH252" s="66">
        <f t="shared" si="523"/>
        <v>99</v>
      </c>
      <c r="BI252" s="66">
        <f t="shared" si="523"/>
        <v>99</v>
      </c>
      <c r="BJ252" s="66">
        <f t="shared" si="523"/>
        <v>99</v>
      </c>
      <c r="BK252" s="66">
        <f t="shared" si="523"/>
        <v>99</v>
      </c>
      <c r="BL252" s="66">
        <f t="shared" si="523"/>
        <v>99</v>
      </c>
      <c r="BM252" s="66">
        <f t="shared" si="523"/>
        <v>99</v>
      </c>
      <c r="BN252" s="66">
        <f t="shared" si="523"/>
        <v>99</v>
      </c>
      <c r="BO252" s="66">
        <f t="shared" si="523"/>
        <v>99</v>
      </c>
      <c r="BP252" s="66">
        <f t="shared" si="523"/>
        <v>99</v>
      </c>
      <c r="BQ252" s="66">
        <f t="shared" si="523"/>
        <v>99</v>
      </c>
      <c r="BR252" s="66">
        <f t="shared" si="523"/>
        <v>99</v>
      </c>
    </row>
    <row r="253" spans="5:70">
      <c r="E253" t="s">
        <v>16</v>
      </c>
      <c r="F253" t="s">
        <v>261</v>
      </c>
      <c r="G253" s="3" t="s">
        <v>426</v>
      </c>
      <c r="H253" s="92" t="e">
        <f>#REF!/#REF!</f>
        <v>#REF!</v>
      </c>
      <c r="I253" s="92" t="e">
        <f>#REF!/#REF!</f>
        <v>#REF!</v>
      </c>
      <c r="J253" s="92"/>
      <c r="K253" s="92">
        <f>G107/G$111</f>
        <v>1.0184768607920332E-2</v>
      </c>
      <c r="L253" s="92">
        <f t="shared" ref="L253:M255" si="528">I107/I$111</f>
        <v>8.0178296570570309E-3</v>
      </c>
      <c r="M253" s="92">
        <f t="shared" si="528"/>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28"/>
        <v>0.33531821431831382</v>
      </c>
      <c r="M254" s="92">
        <f t="shared" si="528"/>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28"/>
        <v>0.56083799899533793</v>
      </c>
      <c r="M255" s="92">
        <f t="shared" si="528"/>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0.56803280018535207</v>
      </c>
      <c r="L256" s="92">
        <f>SUM(I115:I117)/SUM(I$127:I$129)</f>
        <v>0.52719844909841618</v>
      </c>
      <c r="M256" s="92">
        <f>SUM(J115:J117)/SUM(J$127:J$129)</f>
        <v>0.4669826595159452</v>
      </c>
      <c r="N256" s="92">
        <f>SUM(M115:M117)/SUM(M$127:M$129)</f>
        <v>0.22514086221523358</v>
      </c>
      <c r="O256" s="92">
        <f>SUM(M115:M117)/SUM(M$127:M$129)</f>
        <v>0.22514086221523358</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0.30844174399234126</v>
      </c>
      <c r="L257" s="92">
        <f>SUM(I119:I121)/SUM(I$127:I$129)</f>
        <v>0.31757266978432341</v>
      </c>
      <c r="M257" s="92">
        <f>SUM(J119:J121)/SUM(J$127:J$129)</f>
        <v>0.36180770329491035</v>
      </c>
      <c r="N257" s="92">
        <f>SUM(M119:M121)/SUM(M$127:M$129)</f>
        <v>0.53824283510130322</v>
      </c>
      <c r="O257" s="92">
        <f>SUM(M119:M121)/SUM(M$127:M$129)</f>
        <v>0.53824283510130322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0.12352545582230662</v>
      </c>
      <c r="L258" s="92">
        <f>SUM(I123:I125)/SUM(I$127:I$129)</f>
        <v>0.15522888111726046</v>
      </c>
      <c r="M258" s="92">
        <f>SUM(J123:J125)/SUM(J$127:J$129)</f>
        <v>0.17120963718914442</v>
      </c>
      <c r="N258" s="92">
        <f>SUM(M123:M125)/SUM(M$127:M$129)</f>
        <v>0.2366163026834632</v>
      </c>
      <c r="O258" s="92">
        <f>SUM(M123:M125)/SUM(M$127:M$129)</f>
        <v>0.2366163026834632</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29">N232</f>
        <v>0</v>
      </c>
      <c r="O259">
        <f t="shared" si="529"/>
        <v>0</v>
      </c>
      <c r="P259">
        <f t="shared" si="529"/>
        <v>0</v>
      </c>
      <c r="Q259">
        <f t="shared" ref="Q259:R259" si="530">Q232</f>
        <v>0</v>
      </c>
      <c r="R259">
        <f t="shared" si="530"/>
        <v>0</v>
      </c>
      <c r="S259">
        <f t="shared" si="529"/>
        <v>0</v>
      </c>
      <c r="T259">
        <f t="shared" si="529"/>
        <v>0</v>
      </c>
      <c r="U259">
        <f t="shared" si="529"/>
        <v>2017</v>
      </c>
      <c r="V259">
        <f t="shared" si="529"/>
        <v>2018</v>
      </c>
      <c r="W259">
        <f t="shared" si="529"/>
        <v>2019</v>
      </c>
      <c r="X259">
        <f t="shared" si="529"/>
        <v>2020</v>
      </c>
      <c r="Y259">
        <f t="shared" si="529"/>
        <v>2021</v>
      </c>
      <c r="Z259">
        <f t="shared" si="529"/>
        <v>2022</v>
      </c>
      <c r="AA259">
        <f t="shared" si="529"/>
        <v>2023</v>
      </c>
      <c r="AB259">
        <f t="shared" ref="AB259:AC259" si="531">AB232</f>
        <v>2023</v>
      </c>
      <c r="AC259">
        <f t="shared" si="531"/>
        <v>2023</v>
      </c>
      <c r="AD259">
        <f t="shared" si="529"/>
        <v>2024</v>
      </c>
      <c r="AE259">
        <f t="shared" si="529"/>
        <v>2025</v>
      </c>
      <c r="AF259">
        <f t="shared" si="529"/>
        <v>2026</v>
      </c>
      <c r="AG259">
        <f t="shared" si="529"/>
        <v>2027</v>
      </c>
      <c r="AH259">
        <f t="shared" si="529"/>
        <v>2028</v>
      </c>
      <c r="AI259">
        <f t="shared" si="529"/>
        <v>2029</v>
      </c>
      <c r="AJ259">
        <f t="shared" si="529"/>
        <v>2030</v>
      </c>
      <c r="AK259">
        <f t="shared" si="529"/>
        <v>2031</v>
      </c>
      <c r="AL259">
        <f t="shared" si="529"/>
        <v>2032</v>
      </c>
      <c r="AM259">
        <f t="shared" ref="AM259:AN259" si="532">AM232</f>
        <v>2032</v>
      </c>
      <c r="AN259">
        <f t="shared" si="532"/>
        <v>2032</v>
      </c>
      <c r="AO259">
        <f t="shared" si="529"/>
        <v>2033</v>
      </c>
      <c r="AP259">
        <f t="shared" si="529"/>
        <v>2034</v>
      </c>
      <c r="AQ259">
        <f t="shared" si="529"/>
        <v>2035</v>
      </c>
      <c r="AR259">
        <f t="shared" si="529"/>
        <v>2036</v>
      </c>
      <c r="AS259">
        <f t="shared" si="529"/>
        <v>2037</v>
      </c>
      <c r="AT259">
        <f t="shared" si="529"/>
        <v>2038</v>
      </c>
      <c r="AU259">
        <f t="shared" ref="AU259" si="533">AU232</f>
        <v>2038</v>
      </c>
      <c r="AV259">
        <f t="shared" si="529"/>
        <v>2039</v>
      </c>
      <c r="AW259">
        <f t="shared" ref="AW259" si="534">AW232</f>
        <v>2040</v>
      </c>
      <c r="AX259">
        <f t="shared" si="529"/>
        <v>2040</v>
      </c>
      <c r="AY259">
        <f t="shared" si="529"/>
        <v>2041</v>
      </c>
      <c r="AZ259">
        <f t="shared" si="529"/>
        <v>2042</v>
      </c>
      <c r="BA259">
        <f t="shared" si="529"/>
        <v>2043</v>
      </c>
      <c r="BB259">
        <f t="shared" si="529"/>
        <v>2044</v>
      </c>
      <c r="BC259">
        <f t="shared" si="529"/>
        <v>2045</v>
      </c>
      <c r="BD259">
        <f t="shared" si="529"/>
        <v>2046</v>
      </c>
      <c r="BE259">
        <f>BD259+1</f>
        <v>2047</v>
      </c>
      <c r="BF259">
        <f t="shared" ref="BF259:BN259" si="535">BE259+1</f>
        <v>2048</v>
      </c>
      <c r="BG259">
        <f t="shared" si="535"/>
        <v>2049</v>
      </c>
      <c r="BH259">
        <f t="shared" si="535"/>
        <v>2050</v>
      </c>
      <c r="BI259">
        <f t="shared" si="535"/>
        <v>2051</v>
      </c>
      <c r="BJ259">
        <f t="shared" si="535"/>
        <v>2052</v>
      </c>
      <c r="BK259">
        <f t="shared" si="535"/>
        <v>2053</v>
      </c>
      <c r="BL259">
        <f t="shared" si="535"/>
        <v>2054</v>
      </c>
      <c r="BM259">
        <f t="shared" si="535"/>
        <v>2055</v>
      </c>
      <c r="BN259">
        <f t="shared" si="535"/>
        <v>2056</v>
      </c>
      <c r="BO259">
        <v>2060</v>
      </c>
      <c r="BP259">
        <v>2070</v>
      </c>
    </row>
    <row r="260" spans="5:68">
      <c r="E260" t="s">
        <v>16</v>
      </c>
      <c r="I260" t="s">
        <v>427</v>
      </c>
      <c r="J260" t="s">
        <v>427</v>
      </c>
      <c r="K260" t="s">
        <v>421</v>
      </c>
      <c r="L260" s="3" t="s">
        <v>426</v>
      </c>
      <c r="M260" t="s">
        <v>261</v>
      </c>
      <c r="N260" s="3" t="e">
        <f t="shared" ref="N260:N265" si="536">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6"/>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6"/>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6"/>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0.1893442667284507</v>
      </c>
      <c r="W263" s="3" cm="1">
        <f t="array" ref="W263">IF(Y$252=-1,X263,IF(Y$252=99,V263,IF(Y$252=0,INDEX($H256:$O256,0,Y$250),(INDEX($H256:$O256,0,Y$252+1)-INDEX($H256:$O256,0,Y$252))/(INDEX($H$249:$O$249,0,Y$252+1)-INDEX($H$249:$O$249,0,Y$252))+V263)))</f>
        <v>0.3786885334569014</v>
      </c>
      <c r="X263" s="3" cm="1">
        <f t="array" ref="X263">IF(Z$252=-1,Y263,IF(Z$252=99,W263,IF(Z$252=0,INDEX($H256:$O256,0,Z$250),(INDEX($H256:$O256,0,Z$252+1)-INDEX($H256:$O256,0,Z$252))/(INDEX($H$249:$O$249,0,Z$252+1)-INDEX($H$249:$O$249,0,Z$252))+W263)))</f>
        <v>0.56803280018535207</v>
      </c>
      <c r="Y263" s="3" cm="1">
        <f t="array" ref="Y263">IF(AA$252=-1,Z263,IF(AA$252=99,X263,IF(AA$252=0,INDEX($H256:$O256,0,AA$250),(INDEX($H256:$O256,0,AA$252+1)-INDEX($H256:$O256,0,AA$252))/(INDEX($H$249:$O$249,0,AA$252+1)-INDEX($H$249:$O$249,0,AA$252))+X263)))</f>
        <v>0.56394936507665849</v>
      </c>
      <c r="Z263" s="3" cm="1">
        <f t="array" ref="Z263">IF(AD$252=-1,AA263,IF(AD$252=99,Y263,IF(AD$252=0,INDEX($H256:$O256,0,AD$250),(INDEX($H256:$O256,0,AD$252+1)-INDEX($H256:$O256,0,AD$252))/(INDEX($H$249:$O$249,0,AD$252+1)-INDEX($H$249:$O$249,0,AD$252))+Y263)))</f>
        <v>0.55986592996796491</v>
      </c>
      <c r="AA263" s="3" cm="1">
        <f t="array" ref="AA263">IF(AE$252=-1,AD263,IF(AE$252=99,Z263,IF(AE$252=0,INDEX($H256:$O256,0,AE$250),(INDEX($H256:$O256,0,AE$252+1)-INDEX($H256:$O256,0,AE$252))/(INDEX($H$249:$O$249,0,AE$252+1)-INDEX($H$249:$O$249,0,AE$252))+Z263)))</f>
        <v>0.55578249485927134</v>
      </c>
      <c r="AB263" s="3" cm="1">
        <f t="array" ref="AB263">IF(AE$252=-1,AD263,IF(AE$252=99,Z263,IF(AE$252=0,INDEX($H256:$O256,0,AE$250),(INDEX($H256:$O256,0,AE$252+1)-INDEX($H256:$O256,0,AE$252))/(INDEX($H$249:$O$249,0,AE$252+1)-INDEX($H$249:$O$249,0,AE$252))+Z263)))</f>
        <v>0.55578249485927134</v>
      </c>
      <c r="AC263" s="3" cm="1">
        <f t="array" ref="AC263">IF(AE$252=-1,AD263,IF(AE$252=99,Z263,IF(AE$252=0,INDEX($H256:$O256,0,AE$250),(INDEX($H256:$O256,0,AE$252+1)-INDEX($H256:$O256,0,AE$252))/(INDEX($H$249:$O$249,0,AE$252+1)-INDEX($H$249:$O$249,0,AE$252))+Z263)))</f>
        <v>0.55578249485927134</v>
      </c>
      <c r="AD263" s="3" cm="1">
        <f t="array" ref="AD263">IF(AF$252=-1,AE263,IF(AF$252=99,AA263,IF(AF$252=0,INDEX($H256:$O256,0,AF$250),(INDEX($H256:$O256,0,AF$252+1)-INDEX($H256:$O256,0,AF$252))/(INDEX($H$249:$O$249,0,AF$252+1)-INDEX($H$249:$O$249,0,AF$252))+AA263)))</f>
        <v>0.55169905975057776</v>
      </c>
      <c r="AE263" s="3" cm="1">
        <f t="array" ref="AE263">IF(AG$252=-1,AF263,IF(AG$252=99,AD263,IF(AG$252=0,INDEX($H256:$O256,0,AG$250),(INDEX($H256:$O256,0,AG$252+1)-INDEX($H256:$O256,0,AG$252))/(INDEX($H$249:$O$249,0,AG$252+1)-INDEX($H$249:$O$249,0,AG$252))+AD263)))</f>
        <v>0.54761562464188418</v>
      </c>
      <c r="AF263" s="3" cm="1">
        <f t="array" ref="AF263">IF(AH$252=-1,AG263,IF(AH$252=99,AE263,IF(AH$252=0,INDEX($H256:$O256,0,AH$250),(INDEX($H256:$O256,0,AH$252+1)-INDEX($H256:$O256,0,AH$252))/(INDEX($H$249:$O$249,0,AH$252+1)-INDEX($H$249:$O$249,0,AH$252))+AE263)))</f>
        <v>0.5435321895331906</v>
      </c>
      <c r="AG263" s="3" cm="1">
        <f t="array" ref="AG263">IF(AI$252=-1,AH263,IF(AI$252=99,AF263,IF(AI$252=0,INDEX($H256:$O256,0,AI$250),(INDEX($H256:$O256,0,AI$252+1)-INDEX($H256:$O256,0,AI$252))/(INDEX($H$249:$O$249,0,AI$252+1)-INDEX($H$249:$O$249,0,AI$252))+AF263)))</f>
        <v>0.53944875442449702</v>
      </c>
      <c r="AH263" s="3" cm="1">
        <f t="array" ref="AH263">IF(AJ$252=-1,AI263,IF(AJ$252=99,AG263,IF(AJ$252=0,INDEX($H256:$O256,0,AJ$250),(INDEX($H256:$O256,0,AJ$252+1)-INDEX($H256:$O256,0,AJ$252))/(INDEX($H$249:$O$249,0,AJ$252+1)-INDEX($H$249:$O$249,0,AJ$252))+AG263)))</f>
        <v>0.53536531931580345</v>
      </c>
      <c r="AI263" s="3" cm="1">
        <f t="array" ref="AI263">IF(AK$252=-1,AJ263,IF(AK$252=99,AH263,IF(AK$252=0,INDEX($H256:$O256,0,AK$250),(INDEX($H256:$O256,0,AK$252+1)-INDEX($H256:$O256,0,AK$252))/(INDEX($H$249:$O$249,0,AK$252+1)-INDEX($H$249:$O$249,0,AK$252))+AH263)))</f>
        <v>0.53128188420710987</v>
      </c>
      <c r="AJ263" s="3" cm="1">
        <f t="array" ref="AJ263">IF(AL$252=-1,AK263,IF(AL$252=99,AI263,IF(AL$252=0,INDEX($H256:$O256,0,AL$250),(INDEX($H256:$O256,0,AL$252+1)-INDEX($H256:$O256,0,AL$252))/(INDEX($H$249:$O$249,0,AL$252+1)-INDEX($H$249:$O$249,0,AL$252))+AI263)))</f>
        <v>0.52719844909841618</v>
      </c>
      <c r="AK263" s="3" cm="1">
        <f t="array" ref="AK263">IF(AO$252=-1,AL263,IF(AO$252=99,AJ263,IF(AO$252=0,INDEX($H256:$O256,0,AO$250),(INDEX($H256:$O256,0,AO$252+1)-INDEX($H256:$O256,0,AO$252))/(INDEX($H$249:$O$249,0,AO$252+1)-INDEX($H$249:$O$249,0,AO$252))+AJ263)))</f>
        <v>0.52719844909841618</v>
      </c>
      <c r="AL263" s="3" cm="1">
        <f t="array" ref="AL263">IF(AP$252=-1,AO263,IF(AP$252=99,AK263,IF(AP$252=0,INDEX($H256:$O256,0,AP$250),(INDEX($H256:$O256,0,AP$252+1)-INDEX($H256:$O256,0,AP$252))/(INDEX($H$249:$O$249,0,AP$252+1)-INDEX($H$249:$O$249,0,AP$252))+AK263)))</f>
        <v>0.52719844909841618</v>
      </c>
      <c r="AM263" s="3" cm="1">
        <f t="array" ref="AM263">IF(AP$252=-1,AO263,IF(AP$252=99,AK263,IF(AP$252=0,INDEX($H256:$O256,0,AP$250),(INDEX($H256:$O256,0,AP$252+1)-INDEX($H256:$O256,0,AP$252))/(INDEX($H$249:$O$249,0,AP$252+1)-INDEX($H$249:$O$249,0,AP$252))+AK263)))</f>
        <v>0.52719844909841618</v>
      </c>
      <c r="AN263" s="3" cm="1">
        <f t="array" ref="AN263">IF(AP$252=-1,AO263,IF(AP$252=99,AK263,IF(AP$252=0,INDEX($H256:$O256,0,AP$250),(INDEX($H256:$O256,0,AP$252+1)-INDEX($H256:$O256,0,AP$252))/(INDEX($H$249:$O$249,0,AP$252+1)-INDEX($H$249:$O$249,0,AP$252))+AK263)))</f>
        <v>0.52719844909841618</v>
      </c>
      <c r="AO263" s="3" cm="1">
        <f t="array" ref="AO263">IF(AQ$252=-1,AP263,IF(AQ$252=99,AL263,IF(AQ$252=0,INDEX($H256:$O256,0,AQ$250),(INDEX($H256:$O256,0,AQ$252+1)-INDEX($H256:$O256,0,AQ$252))/(INDEX($H$249:$O$249,0,AQ$252+1)-INDEX($H$249:$O$249,0,AQ$252))+AL263)))</f>
        <v>0.52719844909841618</v>
      </c>
      <c r="AP263" s="3" cm="1">
        <f t="array" ref="AP263">IF(AR$252=-1,AQ263,IF(AR$252=99,AO263,IF(AR$252=0,INDEX($H256:$O256,0,AR$250),(INDEX($H256:$O256,0,AR$252+1)-INDEX($H256:$O256,0,AR$252))/(INDEX($H$249:$O$249,0,AR$252+1)-INDEX($H$249:$O$249,0,AR$252))+AO263)))</f>
        <v>0.52719844909841618</v>
      </c>
      <c r="AQ263" s="3" cm="1">
        <f t="array" ref="AQ263">IF(AS$252=-1,AR263,IF(AS$252=99,AP263,IF(AS$252=0,INDEX($H256:$O256,0,AS$250),(INDEX($H256:$O256,0,AS$252+1)-INDEX($H256:$O256,0,AS$252))/(INDEX($H$249:$O$249,0,AS$252+1)-INDEX($H$249:$O$249,0,AS$252))+AP263)))</f>
        <v>0.52719844909841618</v>
      </c>
      <c r="AR263" s="3" cm="1">
        <f t="array" ref="AR263">IF(AT$252=-1,AS263,IF(AT$252=99,AQ263,IF(AT$252=0,INDEX($H256:$O256,0,AT$250),(INDEX($H256:$O256,0,AT$252+1)-INDEX($H256:$O256,0,AT$252))/(INDEX($H$249:$O$249,0,AT$252+1)-INDEX($H$249:$O$249,0,AT$252))+AQ263)))</f>
        <v>0.52719844909841618</v>
      </c>
      <c r="AS263" s="3" cm="1">
        <f t="array" ref="AS263">IF(AV$252=-1,AT263,IF(AV$252=99,AR263,IF(AV$252=0,INDEX($H256:$O256,0,AV$250),(INDEX($H256:$O256,0,AV$252+1)-INDEX($H256:$O256,0,AV$252))/(INDEX($H$249:$O$249,0,AV$252+1)-INDEX($H$249:$O$249,0,AV$252))+AR263)))</f>
        <v>0.52719844909841618</v>
      </c>
      <c r="AT263" s="3" cm="1">
        <f t="array" ref="AT263">IF(AX$252=-1,AV263,IF(AX$252=99,AS263,IF(AX$252=0,INDEX($H256:$O256,0,AX$250),(INDEX($H256:$O256,0,AX$252+1)-INDEX($H256:$O256,0,AX$252))/(INDEX($H$249:$O$249,0,AX$252+1)-INDEX($H$249:$O$249,0,AX$252))+AS263)))</f>
        <v>0.52719844909841618</v>
      </c>
      <c r="AU263" s="3" cm="1">
        <f t="array" ref="AU263">IF(AX$252=-1,AW263,IF(AX$252=99,AS263,IF(AX$252=0,INDEX($H256:$O256,0,AX$250),(INDEX($H256:$O256,0,AX$252+1)-INDEX($H256:$O256,0,AX$252))/(INDEX($H$249:$O$249,0,AX$252+1)-INDEX($H$249:$O$249,0,AX$252))+AS263)))</f>
        <v>0.52719844909841618</v>
      </c>
      <c r="AV263" s="3" cm="1">
        <f t="array" ref="AV263">IF(AY$252=-1,AX263,IF(AY$252=99,AT263,IF(AY$252=0,INDEX($H256:$O256,0,AY$250),(INDEX($H256:$O256,0,AY$252+1)-INDEX($H256:$O256,0,AY$252))/(INDEX($H$249:$O$249,0,AY$252+1)-INDEX($H$249:$O$249,0,AY$252))+AT263)))</f>
        <v>0.52719844909841618</v>
      </c>
      <c r="AW263" s="3" cm="1">
        <f t="array" ref="AW263">IF(AZ$252=-1,AY263,IF(AZ$252=99,AV263,IF(AZ$252=0,INDEX($H256:$O256,0,AZ$250),(INDEX($H256:$O256,0,AZ$252+1)-INDEX($H256:$O256,0,AZ$252))/(INDEX($H$249:$O$249,0,AZ$252+1)-INDEX($H$249:$O$249,0,AZ$252))+AV263)))</f>
        <v>0.52719844909841618</v>
      </c>
      <c r="AX263" s="3" cm="1">
        <f t="array" ref="AX263">IF(AZ$252=-1,AY263,IF(AZ$252=99,AV263,IF(AZ$252=0,INDEX($H256:$O256,0,AZ$250),(INDEX($H256:$O256,0,AZ$252+1)-INDEX($H256:$O256,0,AZ$252))/(INDEX($H$249:$O$249,0,AZ$252+1)-INDEX($H$249:$O$249,0,AZ$252))+AV263)))</f>
        <v>0.52719844909841618</v>
      </c>
      <c r="AY263" s="3" cm="1">
        <f t="array" ref="AY263">IF(BA$252=-1,AZ263,IF(BA$252=99,AX263,IF(BA$252=0,INDEX($H256:$O256,0,BA$250),(INDEX($H256:$O256,0,BA$252+1)-INDEX($H256:$O256,0,BA$252))/(INDEX($H$249:$O$249,0,BA$252+1)-INDEX($H$249:$O$249,0,BA$252))+AX263)))</f>
        <v>0.52719844909841618</v>
      </c>
      <c r="AZ263" s="3" cm="1">
        <f t="array" ref="AZ263">IF(BB$252=-1,BA263,IF(BB$252=99,AY263,IF(BB$252=0,INDEX($H256:$O256,0,BB$250),(INDEX($H256:$O256,0,BB$252+1)-INDEX($H256:$O256,0,BB$252))/(INDEX($H$249:$O$249,0,BB$252+1)-INDEX($H$249:$O$249,0,BB$252))+AY263)))</f>
        <v>0.52719844909841618</v>
      </c>
      <c r="BA263" s="3" cm="1">
        <f t="array" ref="BA263">IF(BC$252=-1,BB263,IF(BC$252=99,AZ263,IF(BC$252=0,INDEX($H256:$O256,0,BC$250),(INDEX($H256:$O256,0,BC$252+1)-INDEX($H256:$O256,0,BC$252))/(INDEX($H$249:$O$249,0,BC$252+1)-INDEX($H$249:$O$249,0,BC$252))+AZ263)))</f>
        <v>0.52719844909841618</v>
      </c>
      <c r="BB263" s="3" cm="1">
        <f t="array" ref="BB263">IF(BD$252=-1,BC263,IF(BD$252=99,BA263,IF(BD$252=0,INDEX($H256:$O256,0,BD$250),(INDEX($H256:$O256,0,BD$252+1)-INDEX($H256:$O256,0,BD$252))/(INDEX($H$249:$O$249,0,BD$252+1)-INDEX($H$249:$O$249,0,BD$252))+BA263)))</f>
        <v>0.52719844909841618</v>
      </c>
      <c r="BC263" s="3" cm="1">
        <f t="array" ref="BC263">IF(BE$252=-1,BD263,IF(BE$252=99,BB263,IF(BE$252=0,INDEX($H256:$O256,0,BE$250),(INDEX($H256:$O256,0,BE$252+1)-INDEX($H256:$O256,0,BE$252))/(INDEX($H$249:$O$249,0,BE$252+1)-INDEX($H$249:$O$249,0,BE$252))+BB263)))</f>
        <v>0.52719844909841618</v>
      </c>
      <c r="BD263" s="3" cm="1">
        <f t="array" ref="BD263">IF(BF$252=-1,BI263,IF(BF$252=99,BC263,IF(BF$252=0,INDEX($H256:$O256,0,BF$250),(INDEX($H256:$O256,0,BF$252+1)-INDEX($H256:$O256,0,BF$252))/(INDEX($H$249:$O$249,0,BF$252+1)-INDEX($H$249:$O$249,0,BF$252))+BC263)))</f>
        <v>0.52719844909841618</v>
      </c>
      <c r="BE263" s="3" cm="1">
        <f t="array" ref="BE263">IF(BG$252=-1,BJ263,IF(BG$252=99,BD263,IF(BG$252=0,INDEX($H256:$O256,0,BG$250),(INDEX($H256:$O256,0,BG$252+1)-INDEX($H256:$O256,0,BG$252))/(INDEX($H$249:$O$249,0,BG$252+1)-INDEX($H$249:$O$249,0,BG$252))+BD263)))</f>
        <v>0.52719844909841618</v>
      </c>
      <c r="BF263" s="3" cm="1">
        <f t="array" ref="BF263">IF(BH$252=-1,BK263,IF(BH$252=99,BE263,IF(BH$252=0,INDEX($H256:$O256,0,BH$250),(INDEX($H256:$O256,0,BH$252+1)-INDEX($H256:$O256,0,BH$252))/(INDEX($H$249:$O$249,0,BH$252+1)-INDEX($H$249:$O$249,0,BH$252))+BE263)))</f>
        <v>0.52719844909841618</v>
      </c>
      <c r="BG263" s="3" cm="1">
        <f t="array" ref="BG263">IF(BI$252=-1,BL263,IF(BI$252=99,BF263,IF(BI$252=0,INDEX($H256:$O256,0,BI$250),(INDEX($H256:$O256,0,BI$252+1)-INDEX($H256:$O256,0,BI$252))/(INDEX($H$249:$O$249,0,BI$252+1)-INDEX($H$249:$O$249,0,BI$252))+BF263)))</f>
        <v>0.52719844909841618</v>
      </c>
      <c r="BH263" s="3" cm="1">
        <f t="array" ref="BH263">IF(BJ$252=-1,BM263,IF(BJ$252=99,BG263,IF(BJ$252=0,INDEX($H256:$O256,0,BJ$250),(INDEX($H256:$O256,0,BJ$252+1)-INDEX($H256:$O256,0,BJ$252))/(INDEX($H$249:$O$249,0,BJ$252+1)-INDEX($H$249:$O$249,0,BJ$252))+BG263)))</f>
        <v>0.52719844909841618</v>
      </c>
      <c r="BI263" s="3" cm="1">
        <f t="array" ref="BI263">IF(BK$252=-1,BN263,IF(BK$252=99,BH263,IF(BK$252=0,INDEX($H256:$O256,0,BK$250),(INDEX($H256:$O256,0,BK$252+1)-INDEX($H256:$O256,0,BK$252))/(INDEX($H$249:$O$249,0,BK$252+1)-INDEX($H$249:$O$249,0,BK$252))+BH263)))</f>
        <v>0.52719844909841618</v>
      </c>
      <c r="BJ263" s="3" cm="1">
        <f t="array" ref="BJ263">IF(BH$252=-1,BL263,IF(BH$252=99,BI263,IF(BH$252=0,INDEX($H256:$O256,0,BH$250),(INDEX($H256:$O256,0,BH$252+1)-INDEX($H256:$O256,0,BH$252))/(INDEX($H$249:$O$249,0,BH$252+1)-INDEX($H$249:$O$249,0,BH$252))+BI263)))</f>
        <v>0.52719844909841618</v>
      </c>
      <c r="BK263" s="3" cm="1">
        <f t="array" ref="BK263">IF(BI$252=-1,BM263,IF(BI$252=99,BJ263,IF(BI$252=0,INDEX($H256:$O256,0,BI$250),(INDEX($H256:$O256,0,BI$252+1)-INDEX($H256:$O256,0,BI$252))/(INDEX($H$249:$O$249,0,BI$252+1)-INDEX($H$249:$O$249,0,BI$252))+BJ263)))</f>
        <v>0.52719844909841618</v>
      </c>
      <c r="BL263" s="3" cm="1">
        <f t="array" ref="BL263">IF(BJ$252=-1,BN263,IF(BJ$252=99,BK263,IF(BJ$252=0,INDEX($H256:$O256,0,BJ$250),(INDEX($H256:$O256,0,BJ$252+1)-INDEX($H256:$O256,0,BJ$252))/(INDEX($H$249:$O$249,0,BJ$252+1)-INDEX($H$249:$O$249,0,BJ$252))+BK263)))</f>
        <v>0.52719844909841618</v>
      </c>
      <c r="BM263" s="3" cm="1">
        <f t="array" ref="BM263">IF(BK$252=-1,BO263,IF(BK$252=99,BL263,IF(BK$252=0,INDEX($H256:$O256,0,BK$250),(INDEX($H256:$O256,0,BK$252+1)-INDEX($H256:$O256,0,BK$252))/(INDEX($H$249:$O$249,0,BK$252+1)-INDEX($H$249:$O$249,0,BK$252))+BL263)))</f>
        <v>0.52719844909841618</v>
      </c>
      <c r="BN263" s="3" cm="1">
        <f t="array" ref="BN263">IF(BL$252=-1,BP263,IF(BL$252=99,BM263,IF(BL$252=0,INDEX($H256:$O256,0,BL$250),(INDEX($H256:$O256,0,BL$252+1)-INDEX($H256:$O256,0,BL$252))/(INDEX($H$249:$O$249,0,BL$252+1)-INDEX($H$249:$O$249,0,BL$252))+BM263)))</f>
        <v>0.52719844909841618</v>
      </c>
      <c r="BO263" s="3" cm="1">
        <f t="array" ref="BO263">IF(BM$252=-1,BQ263,IF(BM$252=99,BN263,IF(BM$252=0,INDEX($H256:$O256,0,BM$250),(INDEX($H256:$O256,0,BM$252+1)-INDEX($H256:$O256,0,BM$252))/(INDEX($H$249:$O$249,0,BM$252+1)-INDEX($H$249:$O$249,0,BM$252))+BN263)))</f>
        <v>0.52719844909841618</v>
      </c>
      <c r="BP263" s="3" cm="1">
        <f t="array" ref="BP263">IF(BN$252=-1,BR263,IF(BN$252=99,BO263,IF(BN$252=0,INDEX($H256:$O256,0,BN$250),(INDEX($H256:$O256,0,BN$252+1)-INDEX($H256:$O256,0,BN$252))/(INDEX($H$249:$O$249,0,BN$252+1)-INDEX($H$249:$O$249,0,BN$252))+BO263)))</f>
        <v>0.52719844909841618</v>
      </c>
    </row>
    <row r="264" spans="5:68">
      <c r="E264" t="s">
        <v>16</v>
      </c>
      <c r="I264" t="s">
        <v>428</v>
      </c>
      <c r="J264" t="s">
        <v>428</v>
      </c>
      <c r="K264" t="str">
        <f>K261</f>
        <v>medium income</v>
      </c>
      <c r="L264" s="3" t="s">
        <v>425</v>
      </c>
      <c r="M264" t="str">
        <f>M261</f>
        <v>hhd-me</v>
      </c>
      <c r="N264" s="3" t="e">
        <f t="shared" si="536"/>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0.10281391466411376</v>
      </c>
      <c r="W264" s="3" cm="1">
        <f t="array" ref="W264">IF(Y$252=-1,X264,IF(Y$252=99,V264,IF(Y$252=0,INDEX($H257:$O257,0,Y$250),(INDEX($H257:$O257,0,Y$252+1)-INDEX($H257:$O257,0,Y$252))/(INDEX($H$249:$O$249,0,Y$252+1)-INDEX($H$249:$O$249,0,Y$252))+V264)))</f>
        <v>0.20562782932822751</v>
      </c>
      <c r="X264" s="3" cm="1">
        <f t="array" ref="X264">IF(Z$252=-1,Y264,IF(Z$252=99,W264,IF(Z$252=0,INDEX($H257:$O257,0,Z$250),(INDEX($H257:$O257,0,Z$252+1)-INDEX($H257:$O257,0,Z$252))/(INDEX($H$249:$O$249,0,Z$252+1)-INDEX($H$249:$O$249,0,Z$252))+W264)))</f>
        <v>0.30844174399234126</v>
      </c>
      <c r="Y264" s="3" cm="1">
        <f t="array" ref="Y264">IF(AA$252=-1,Z264,IF(AA$252=99,X264,IF(AA$252=0,INDEX($H257:$O257,0,AA$250),(INDEX($H257:$O257,0,AA$252+1)-INDEX($H257:$O257,0,AA$252))/(INDEX($H$249:$O$249,0,AA$252+1)-INDEX($H$249:$O$249,0,AA$252))+X264)))</f>
        <v>0.30935483657153945</v>
      </c>
      <c r="Z264" s="3" cm="1">
        <f t="array" ref="Z264">IF(AD$252=-1,AA264,IF(AD$252=99,Y264,IF(AD$252=0,INDEX($H257:$O257,0,AD$250),(INDEX($H257:$O257,0,AD$252+1)-INDEX($H257:$O257,0,AD$252))/(INDEX($H$249:$O$249,0,AD$252+1)-INDEX($H$249:$O$249,0,AD$252))+Y264)))</f>
        <v>0.31026792915073764</v>
      </c>
      <c r="AA264" s="3" cm="1">
        <f t="array" ref="AA264">IF(AE$252=-1,AD264,IF(AE$252=99,Z264,IF(AE$252=0,INDEX($H257:$O257,0,AE$250),(INDEX($H257:$O257,0,AE$252+1)-INDEX($H257:$O257,0,AE$252))/(INDEX($H$249:$O$249,0,AE$252+1)-INDEX($H$249:$O$249,0,AE$252))+Z264)))</f>
        <v>0.31118102172993584</v>
      </c>
      <c r="AB264" s="3" cm="1">
        <f t="array" ref="AB264">IF(AE$252=-1,AD264,IF(AE$252=99,Z264,IF(AE$252=0,INDEX($H257:$O257,0,AE$250),(INDEX($H257:$O257,0,AE$252+1)-INDEX($H257:$O257,0,AE$252))/(INDEX($H$249:$O$249,0,AE$252+1)-INDEX($H$249:$O$249,0,AE$252))+Z264)))</f>
        <v>0.31118102172993584</v>
      </c>
      <c r="AC264" s="3" cm="1">
        <f t="array" ref="AC264">IF(AE$252=-1,AD264,IF(AE$252=99,Z264,IF(AE$252=0,INDEX($H257:$O257,0,AE$250),(INDEX($H257:$O257,0,AE$252+1)-INDEX($H257:$O257,0,AE$252))/(INDEX($H$249:$O$249,0,AE$252+1)-INDEX($H$249:$O$249,0,AE$252))+Z264)))</f>
        <v>0.31118102172993584</v>
      </c>
      <c r="AD264" s="3" cm="1">
        <f t="array" ref="AD264">IF(AF$252=-1,AE264,IF(AF$252=99,AA264,IF(AF$252=0,INDEX($H257:$O257,0,AF$250),(INDEX($H257:$O257,0,AF$252+1)-INDEX($H257:$O257,0,AF$252))/(INDEX($H$249:$O$249,0,AF$252+1)-INDEX($H$249:$O$249,0,AF$252))+AA264)))</f>
        <v>0.31209411430913403</v>
      </c>
      <c r="AE264" s="3" cm="1">
        <f t="array" ref="AE264">IF(AG$252=-1,AF264,IF(AG$252=99,AD264,IF(AG$252=0,INDEX($H257:$O257,0,AG$250),(INDEX($H257:$O257,0,AG$252+1)-INDEX($H257:$O257,0,AG$252))/(INDEX($H$249:$O$249,0,AG$252+1)-INDEX($H$249:$O$249,0,AG$252))+AD264)))</f>
        <v>0.31300720688833222</v>
      </c>
      <c r="AF264" s="3" cm="1">
        <f t="array" ref="AF264">IF(AH$252=-1,AG264,IF(AH$252=99,AE264,IF(AH$252=0,INDEX($H257:$O257,0,AH$250),(INDEX($H257:$O257,0,AH$252+1)-INDEX($H257:$O257,0,AH$252))/(INDEX($H$249:$O$249,0,AH$252+1)-INDEX($H$249:$O$249,0,AH$252))+AE264)))</f>
        <v>0.31392029946753042</v>
      </c>
      <c r="AG264" s="3" cm="1">
        <f t="array" ref="AG264">IF(AI$252=-1,AH264,IF(AI$252=99,AF264,IF(AI$252=0,INDEX($H257:$O257,0,AI$250),(INDEX($H257:$O257,0,AI$252+1)-INDEX($H257:$O257,0,AI$252))/(INDEX($H$249:$O$249,0,AI$252+1)-INDEX($H$249:$O$249,0,AI$252))+AF264)))</f>
        <v>0.31483339204672861</v>
      </c>
      <c r="AH264" s="3" cm="1">
        <f t="array" ref="AH264">IF(AJ$252=-1,AI264,IF(AJ$252=99,AG264,IF(AJ$252=0,INDEX($H257:$O257,0,AJ$250),(INDEX($H257:$O257,0,AJ$252+1)-INDEX($H257:$O257,0,AJ$252))/(INDEX($H$249:$O$249,0,AJ$252+1)-INDEX($H$249:$O$249,0,AJ$252))+AG264)))</f>
        <v>0.3157464846259268</v>
      </c>
      <c r="AI264" s="3" cm="1">
        <f t="array" ref="AI264">IF(AK$252=-1,AJ264,IF(AK$252=99,AH264,IF(AK$252=0,INDEX($H257:$O257,0,AK$250),(INDEX($H257:$O257,0,AK$252+1)-INDEX($H257:$O257,0,AK$252))/(INDEX($H$249:$O$249,0,AK$252+1)-INDEX($H$249:$O$249,0,AK$252))+AH264)))</f>
        <v>0.316659577205125</v>
      </c>
      <c r="AJ264" s="3" cm="1">
        <f t="array" ref="AJ264">IF(AL$252=-1,AK264,IF(AL$252=99,AI264,IF(AL$252=0,INDEX($H257:$O257,0,AL$250),(INDEX($H257:$O257,0,AL$252+1)-INDEX($H257:$O257,0,AL$252))/(INDEX($H$249:$O$249,0,AL$252+1)-INDEX($H$249:$O$249,0,AL$252))+AI264)))</f>
        <v>0.31757266978432341</v>
      </c>
      <c r="AK264" s="3" cm="1">
        <f t="array" ref="AK264">IF(AO$252=-1,AL264,IF(AO$252=99,AJ264,IF(AO$252=0,INDEX($H257:$O257,0,AO$250),(INDEX($H257:$O257,0,AO$252+1)-INDEX($H257:$O257,0,AO$252))/(INDEX($H$249:$O$249,0,AO$252+1)-INDEX($H$249:$O$249,0,AO$252))+AJ264)))</f>
        <v>0.31757266978432341</v>
      </c>
      <c r="AL264" s="3" cm="1">
        <f t="array" ref="AL264">IF(AP$252=-1,AO264,IF(AP$252=99,AK264,IF(AP$252=0,INDEX($H257:$O257,0,AP$250),(INDEX($H257:$O257,0,AP$252+1)-INDEX($H257:$O257,0,AP$252))/(INDEX($H$249:$O$249,0,AP$252+1)-INDEX($H$249:$O$249,0,AP$252))+AK264)))</f>
        <v>0.31757266978432341</v>
      </c>
      <c r="AM264" s="3" cm="1">
        <f t="array" ref="AM264">IF(AP$252=-1,AO264,IF(AP$252=99,AK264,IF(AP$252=0,INDEX($H257:$O257,0,AP$250),(INDEX($H257:$O257,0,AP$252+1)-INDEX($H257:$O257,0,AP$252))/(INDEX($H$249:$O$249,0,AP$252+1)-INDEX($H$249:$O$249,0,AP$252))+AK264)))</f>
        <v>0.31757266978432341</v>
      </c>
      <c r="AN264" s="3" cm="1">
        <f t="array" ref="AN264">IF(AP$252=-1,AO264,IF(AP$252=99,AK264,IF(AP$252=0,INDEX($H257:$O257,0,AP$250),(INDEX($H257:$O257,0,AP$252+1)-INDEX($H257:$O257,0,AP$252))/(INDEX($H$249:$O$249,0,AP$252+1)-INDEX($H$249:$O$249,0,AP$252))+AK264)))</f>
        <v>0.31757266978432341</v>
      </c>
      <c r="AO264" s="3" cm="1">
        <f t="array" ref="AO264">IF(AQ$252=-1,AP264,IF(AQ$252=99,AL264,IF(AQ$252=0,INDEX($H257:$O257,0,AQ$250),(INDEX($H257:$O257,0,AQ$252+1)-INDEX($H257:$O257,0,AQ$252))/(INDEX($H$249:$O$249,0,AQ$252+1)-INDEX($H$249:$O$249,0,AQ$252))+AL264)))</f>
        <v>0.31757266978432341</v>
      </c>
      <c r="AP264" s="3" cm="1">
        <f t="array" ref="AP264">IF(AR$252=-1,AQ264,IF(AR$252=99,AO264,IF(AR$252=0,INDEX($H257:$O257,0,AR$250),(INDEX($H257:$O257,0,AR$252+1)-INDEX($H257:$O257,0,AR$252))/(INDEX($H$249:$O$249,0,AR$252+1)-INDEX($H$249:$O$249,0,AR$252))+AO264)))</f>
        <v>0.31757266978432341</v>
      </c>
      <c r="AQ264" s="3" cm="1">
        <f t="array" ref="AQ264">IF(AS$252=-1,AR264,IF(AS$252=99,AP264,IF(AS$252=0,INDEX($H257:$O257,0,AS$250),(INDEX($H257:$O257,0,AS$252+1)-INDEX($H257:$O257,0,AS$252))/(INDEX($H$249:$O$249,0,AS$252+1)-INDEX($H$249:$O$249,0,AS$252))+AP264)))</f>
        <v>0.31757266978432341</v>
      </c>
      <c r="AR264" s="3" cm="1">
        <f t="array" ref="AR264">IF(AT$252=-1,AS264,IF(AT$252=99,AQ264,IF(AT$252=0,INDEX($H257:$O257,0,AT$250),(INDEX($H257:$O257,0,AT$252+1)-INDEX($H257:$O257,0,AT$252))/(INDEX($H$249:$O$249,0,AT$252+1)-INDEX($H$249:$O$249,0,AT$252))+AQ264)))</f>
        <v>0.31757266978432341</v>
      </c>
      <c r="AS264" s="3" cm="1">
        <f t="array" ref="AS264">IF(AV$252=-1,AT264,IF(AV$252=99,AR264,IF(AV$252=0,INDEX($H257:$O257,0,AV$250),(INDEX($H257:$O257,0,AV$252+1)-INDEX($H257:$O257,0,AV$252))/(INDEX($H$249:$O$249,0,AV$252+1)-INDEX($H$249:$O$249,0,AV$252))+AR264)))</f>
        <v>0.31757266978432341</v>
      </c>
      <c r="AT264" s="3" cm="1">
        <f t="array" ref="AT264">IF(AX$252=-1,AV264,IF(AX$252=99,AS264,IF(AX$252=0,INDEX($H257:$O257,0,AX$250),(INDEX($H257:$O257,0,AX$252+1)-INDEX($H257:$O257,0,AX$252))/(INDEX($H$249:$O$249,0,AX$252+1)-INDEX($H$249:$O$249,0,AX$252))+AS264)))</f>
        <v>0.31757266978432341</v>
      </c>
      <c r="AU264" s="3" cm="1">
        <f t="array" ref="AU264">IF(AX$252=-1,AW264,IF(AX$252=99,AS264,IF(AX$252=0,INDEX($H257:$O257,0,AX$250),(INDEX($H257:$O257,0,AX$252+1)-INDEX($H257:$O257,0,AX$252))/(INDEX($H$249:$O$249,0,AX$252+1)-INDEX($H$249:$O$249,0,AX$252))+AS264)))</f>
        <v>0.31757266978432341</v>
      </c>
      <c r="AV264" s="3" cm="1">
        <f t="array" ref="AV264">IF(AY$252=-1,AX264,IF(AY$252=99,AT264,IF(AY$252=0,INDEX($H257:$O257,0,AY$250),(INDEX($H257:$O257,0,AY$252+1)-INDEX($H257:$O257,0,AY$252))/(INDEX($H$249:$O$249,0,AY$252+1)-INDEX($H$249:$O$249,0,AY$252))+AT264)))</f>
        <v>0.31757266978432341</v>
      </c>
      <c r="AW264" s="3" cm="1">
        <f t="array" ref="AW264">IF(AZ$252=-1,AY264,IF(AZ$252=99,AV264,IF(AZ$252=0,INDEX($H257:$O257,0,AZ$250),(INDEX($H257:$O257,0,AZ$252+1)-INDEX($H257:$O257,0,AZ$252))/(INDEX($H$249:$O$249,0,AZ$252+1)-INDEX($H$249:$O$249,0,AZ$252))+AV264)))</f>
        <v>0.31757266978432341</v>
      </c>
      <c r="AX264" s="3" cm="1">
        <f t="array" ref="AX264">IF(AZ$252=-1,AY264,IF(AZ$252=99,AV264,IF(AZ$252=0,INDEX($H257:$O257,0,AZ$250),(INDEX($H257:$O257,0,AZ$252+1)-INDEX($H257:$O257,0,AZ$252))/(INDEX($H$249:$O$249,0,AZ$252+1)-INDEX($H$249:$O$249,0,AZ$252))+AV264)))</f>
        <v>0.31757266978432341</v>
      </c>
      <c r="AY264" s="3" cm="1">
        <f t="array" ref="AY264">IF(BA$252=-1,AZ264,IF(BA$252=99,AX264,IF(BA$252=0,INDEX($H257:$O257,0,BA$250),(INDEX($H257:$O257,0,BA$252+1)-INDEX($H257:$O257,0,BA$252))/(INDEX($H$249:$O$249,0,BA$252+1)-INDEX($H$249:$O$249,0,BA$252))+AX264)))</f>
        <v>0.31757266978432341</v>
      </c>
      <c r="AZ264" s="3" cm="1">
        <f t="array" ref="AZ264">IF(BB$252=-1,BA264,IF(BB$252=99,AY264,IF(BB$252=0,INDEX($H257:$O257,0,BB$250),(INDEX($H257:$O257,0,BB$252+1)-INDEX($H257:$O257,0,BB$252))/(INDEX($H$249:$O$249,0,BB$252+1)-INDEX($H$249:$O$249,0,BB$252))+AY264)))</f>
        <v>0.31757266978432341</v>
      </c>
      <c r="BA264" s="3" cm="1">
        <f t="array" ref="BA264">IF(BC$252=-1,BB264,IF(BC$252=99,AZ264,IF(BC$252=0,INDEX($H257:$O257,0,BC$250),(INDEX($H257:$O257,0,BC$252+1)-INDEX($H257:$O257,0,BC$252))/(INDEX($H$249:$O$249,0,BC$252+1)-INDEX($H$249:$O$249,0,BC$252))+AZ264)))</f>
        <v>0.31757266978432341</v>
      </c>
      <c r="BB264" s="3" cm="1">
        <f t="array" ref="BB264">IF(BD$252=-1,BC264,IF(BD$252=99,BA264,IF(BD$252=0,INDEX($H257:$O257,0,BD$250),(INDEX($H257:$O257,0,BD$252+1)-INDEX($H257:$O257,0,BD$252))/(INDEX($H$249:$O$249,0,BD$252+1)-INDEX($H$249:$O$249,0,BD$252))+BA264)))</f>
        <v>0.31757266978432341</v>
      </c>
      <c r="BC264" s="3" cm="1">
        <f t="array" ref="BC264">IF(BE$252=-1,BD264,IF(BE$252=99,BB264,IF(BE$252=0,INDEX($H257:$O257,0,BE$250),(INDEX($H257:$O257,0,BE$252+1)-INDEX($H257:$O257,0,BE$252))/(INDEX($H$249:$O$249,0,BE$252+1)-INDEX($H$249:$O$249,0,BE$252))+BB264)))</f>
        <v>0.31757266978432341</v>
      </c>
      <c r="BD264" s="3" cm="1">
        <f t="array" ref="BD264">IF(BF$252=-1,BI264,IF(BF$252=99,BC264,IF(BF$252=0,INDEX($H257:$O257,0,BF$250),(INDEX($H257:$O257,0,BF$252+1)-INDEX($H257:$O257,0,BF$252))/(INDEX($H$249:$O$249,0,BF$252+1)-INDEX($H$249:$O$249,0,BF$252))+BC264)))</f>
        <v>0.31757266978432341</v>
      </c>
      <c r="BE264" s="3" cm="1">
        <f t="array" ref="BE264">IF(BG$252=-1,BJ264,IF(BG$252=99,BD264,IF(BG$252=0,INDEX($H257:$O257,0,BG$250),(INDEX($H257:$O257,0,BG$252+1)-INDEX($H257:$O257,0,BG$252))/(INDEX($H$249:$O$249,0,BG$252+1)-INDEX($H$249:$O$249,0,BG$252))+BD264)))</f>
        <v>0.31757266978432341</v>
      </c>
      <c r="BF264" s="3" cm="1">
        <f t="array" ref="BF264">IF(BH$252=-1,BK264,IF(BH$252=99,BE264,IF(BH$252=0,INDEX($H257:$O257,0,BH$250),(INDEX($H257:$O257,0,BH$252+1)-INDEX($H257:$O257,0,BH$252))/(INDEX($H$249:$O$249,0,BH$252+1)-INDEX($H$249:$O$249,0,BH$252))+BE264)))</f>
        <v>0.31757266978432341</v>
      </c>
      <c r="BG264" s="3" cm="1">
        <f t="array" ref="BG264">IF(BI$252=-1,BL264,IF(BI$252=99,BF264,IF(BI$252=0,INDEX($H257:$O257,0,BI$250),(INDEX($H257:$O257,0,BI$252+1)-INDEX($H257:$O257,0,BI$252))/(INDEX($H$249:$O$249,0,BI$252+1)-INDEX($H$249:$O$249,0,BI$252))+BF264)))</f>
        <v>0.31757266978432341</v>
      </c>
      <c r="BH264" s="3" cm="1">
        <f t="array" ref="BH264">IF(BJ$252=-1,BM264,IF(BJ$252=99,BG264,IF(BJ$252=0,INDEX($H257:$O257,0,BJ$250),(INDEX($H257:$O257,0,BJ$252+1)-INDEX($H257:$O257,0,BJ$252))/(INDEX($H$249:$O$249,0,BJ$252+1)-INDEX($H$249:$O$249,0,BJ$252))+BG264)))</f>
        <v>0.31757266978432341</v>
      </c>
      <c r="BI264" s="3" cm="1">
        <f t="array" ref="BI264">IF(BK$252=-1,BN264,IF(BK$252=99,BH264,IF(BK$252=0,INDEX($H257:$O257,0,BK$250),(INDEX($H257:$O257,0,BK$252+1)-INDEX($H257:$O257,0,BK$252))/(INDEX($H$249:$O$249,0,BK$252+1)-INDEX($H$249:$O$249,0,BK$252))+BH264)))</f>
        <v>0.31757266978432341</v>
      </c>
      <c r="BJ264" s="3" cm="1">
        <f t="array" ref="BJ264">IF(BH$252=-1,BL264,IF(BH$252=99,BI264,IF(BH$252=0,INDEX($H257:$O257,0,BH$250),(INDEX($H257:$O257,0,BH$252+1)-INDEX($H257:$O257,0,BH$252))/(INDEX($H$249:$O$249,0,BH$252+1)-INDEX($H$249:$O$249,0,BH$252))+BI264)))</f>
        <v>0.31757266978432341</v>
      </c>
      <c r="BK264" s="3" cm="1">
        <f t="array" ref="BK264">IF(BI$252=-1,BM264,IF(BI$252=99,BJ264,IF(BI$252=0,INDEX($H257:$O257,0,BI$250),(INDEX($H257:$O257,0,BI$252+1)-INDEX($H257:$O257,0,BI$252))/(INDEX($H$249:$O$249,0,BI$252+1)-INDEX($H$249:$O$249,0,BI$252))+BJ264)))</f>
        <v>0.31757266978432341</v>
      </c>
      <c r="BL264" s="3" cm="1">
        <f t="array" ref="BL264">IF(BJ$252=-1,BN264,IF(BJ$252=99,BK264,IF(BJ$252=0,INDEX($H257:$O257,0,BJ$250),(INDEX($H257:$O257,0,BJ$252+1)-INDEX($H257:$O257,0,BJ$252))/(INDEX($H$249:$O$249,0,BJ$252+1)-INDEX($H$249:$O$249,0,BJ$252))+BK264)))</f>
        <v>0.31757266978432341</v>
      </c>
      <c r="BM264" s="3" cm="1">
        <f t="array" ref="BM264">IF(BK$252=-1,BO264,IF(BK$252=99,BL264,IF(BK$252=0,INDEX($H257:$O257,0,BK$250),(INDEX($H257:$O257,0,BK$252+1)-INDEX($H257:$O257,0,BK$252))/(INDEX($H$249:$O$249,0,BK$252+1)-INDEX($H$249:$O$249,0,BK$252))+BL264)))</f>
        <v>0.31757266978432341</v>
      </c>
      <c r="BN264" s="3" cm="1">
        <f t="array" ref="BN264">IF(BL$252=-1,BP264,IF(BL$252=99,BM264,IF(BL$252=0,INDEX($H257:$O257,0,BL$250),(INDEX($H257:$O257,0,BL$252+1)-INDEX($H257:$O257,0,BL$252))/(INDEX($H$249:$O$249,0,BL$252+1)-INDEX($H$249:$O$249,0,BL$252))+BM264)))</f>
        <v>0.31757266978432341</v>
      </c>
      <c r="BO264" s="3" cm="1">
        <f t="array" ref="BO264">IF(BM$252=-1,BQ264,IF(BM$252=99,BN264,IF(BM$252=0,INDEX($H257:$O257,0,BM$250),(INDEX($H257:$O257,0,BM$252+1)-INDEX($H257:$O257,0,BM$252))/(INDEX($H$249:$O$249,0,BM$252+1)-INDEX($H$249:$O$249,0,BM$252))+BN264)))</f>
        <v>0.31757266978432341</v>
      </c>
      <c r="BP264" s="3" cm="1">
        <f t="array" ref="BP264">IF(BN$252=-1,BR264,IF(BN$252=99,BO264,IF(BN$252=0,INDEX($H257:$O257,0,BN$250),(INDEX($H257:$O257,0,BN$252+1)-INDEX($H257:$O257,0,BN$252))/(INDEX($H$249:$O$249,0,BN$252+1)-INDEX($H$249:$O$249,0,BN$252))+BO264)))</f>
        <v>0.31757266978432341</v>
      </c>
    </row>
    <row r="265" spans="5:68">
      <c r="E265" t="s">
        <v>16</v>
      </c>
      <c r="I265" t="s">
        <v>428</v>
      </c>
      <c r="J265" t="s">
        <v>428</v>
      </c>
      <c r="K265" t="str">
        <f>K262</f>
        <v>high income</v>
      </c>
      <c r="L265" s="3" t="s">
        <v>425</v>
      </c>
      <c r="M265" t="str">
        <f>M262</f>
        <v>hhd-he</v>
      </c>
      <c r="N265" s="3" t="e">
        <f t="shared" si="536"/>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4.1175151940768873E-2</v>
      </c>
      <c r="W265" s="3" cm="1">
        <f t="array" ref="W265">IF(Y$252=-1,X265,IF(Y$252=99,V265,IF(Y$252=0,INDEX($H258:$O258,0,Y$250),(INDEX($H258:$O258,0,Y$252+1)-INDEX($H258:$O258,0,Y$252))/(INDEX($H$249:$O$249,0,Y$252+1)-INDEX($H$249:$O$249,0,Y$252))+V265)))</f>
        <v>8.2350303881537745E-2</v>
      </c>
      <c r="X265" s="3" cm="1">
        <f t="array" ref="X265">IF(Z$252=-1,Y265,IF(Z$252=99,W265,IF(Z$252=0,INDEX($H258:$O258,0,Z$250),(INDEX($H258:$O258,0,Z$252+1)-INDEX($H258:$O258,0,Z$252))/(INDEX($H$249:$O$249,0,Z$252+1)-INDEX($H$249:$O$249,0,Z$252))+W265)))</f>
        <v>0.12352545582230662</v>
      </c>
      <c r="Y265" s="3" cm="1">
        <f t="array" ref="Y265">IF(AA$252=-1,Z265,IF(AA$252=99,X265,IF(AA$252=0,INDEX($H258:$O258,0,AA$250),(INDEX($H258:$O258,0,AA$252+1)-INDEX($H258:$O258,0,AA$252))/(INDEX($H$249:$O$249,0,AA$252+1)-INDEX($H$249:$O$249,0,AA$252))+X265)))</f>
        <v>0.126695798351802</v>
      </c>
      <c r="Z265" s="3" cm="1">
        <f t="array" ref="Z265">IF(AD$252=-1,AA265,IF(AD$252=99,Y265,IF(AD$252=0,INDEX($H258:$O258,0,AD$250),(INDEX($H258:$O258,0,AD$252+1)-INDEX($H258:$O258,0,AD$252))/(INDEX($H$249:$O$249,0,AD$252+1)-INDEX($H$249:$O$249,0,AD$252))+Y265)))</f>
        <v>0.12986614088129739</v>
      </c>
      <c r="AA265" s="3" cm="1">
        <f t="array" ref="AA265">IF(AE$252=-1,AD265,IF(AE$252=99,Z265,IF(AE$252=0,INDEX($H258:$O258,0,AE$250),(INDEX($H258:$O258,0,AE$252+1)-INDEX($H258:$O258,0,AE$252))/(INDEX($H$249:$O$249,0,AE$252+1)-INDEX($H$249:$O$249,0,AE$252))+Z265)))</f>
        <v>0.13303648341079277</v>
      </c>
      <c r="AB265" s="3" cm="1">
        <f t="array" ref="AB265">IF(AE$252=-1,AD265,IF(AE$252=99,Z265,IF(AE$252=0,INDEX($H258:$O258,0,AE$250),(INDEX($H258:$O258,0,AE$252+1)-INDEX($H258:$O258,0,AE$252))/(INDEX($H$249:$O$249,0,AE$252+1)-INDEX($H$249:$O$249,0,AE$252))+Z265)))</f>
        <v>0.13303648341079277</v>
      </c>
      <c r="AC265" s="3" cm="1">
        <f t="array" ref="AC265">IF(AE$252=-1,AD265,IF(AE$252=99,Z265,IF(AE$252=0,INDEX($H258:$O258,0,AE$250),(INDEX($H258:$O258,0,AE$252+1)-INDEX($H258:$O258,0,AE$252))/(INDEX($H$249:$O$249,0,AE$252+1)-INDEX($H$249:$O$249,0,AE$252))+Z265)))</f>
        <v>0.13303648341079277</v>
      </c>
      <c r="AD265" s="3" cm="1">
        <f t="array" ref="AD265">IF(AF$252=-1,AE265,IF(AF$252=99,AA265,IF(AF$252=0,INDEX($H258:$O258,0,AF$250),(INDEX($H258:$O258,0,AF$252+1)-INDEX($H258:$O258,0,AF$252))/(INDEX($H$249:$O$249,0,AF$252+1)-INDEX($H$249:$O$249,0,AF$252))+AA265)))</f>
        <v>0.13620682594028816</v>
      </c>
      <c r="AE265" s="3" cm="1">
        <f t="array" ref="AE265">IF(AG$252=-1,AF265,IF(AG$252=99,AD265,IF(AG$252=0,INDEX($H258:$O258,0,AG$250),(INDEX($H258:$O258,0,AG$252+1)-INDEX($H258:$O258,0,AG$252))/(INDEX($H$249:$O$249,0,AG$252+1)-INDEX($H$249:$O$249,0,AG$252))+AD265)))</f>
        <v>0.13937716846978354</v>
      </c>
      <c r="AF265" s="3" cm="1">
        <f t="array" ref="AF265">IF(AH$252=-1,AG265,IF(AH$252=99,AE265,IF(AH$252=0,INDEX($H258:$O258,0,AH$250),(INDEX($H258:$O258,0,AH$252+1)-INDEX($H258:$O258,0,AH$252))/(INDEX($H$249:$O$249,0,AH$252+1)-INDEX($H$249:$O$249,0,AH$252))+AE265)))</f>
        <v>0.14254751099927893</v>
      </c>
      <c r="AG265" s="3" cm="1">
        <f t="array" ref="AG265">IF(AI$252=-1,AH265,IF(AI$252=99,AF265,IF(AI$252=0,INDEX($H258:$O258,0,AI$250),(INDEX($H258:$O258,0,AI$252+1)-INDEX($H258:$O258,0,AI$252))/(INDEX($H$249:$O$249,0,AI$252+1)-INDEX($H$249:$O$249,0,AI$252))+AF265)))</f>
        <v>0.14571785352877431</v>
      </c>
      <c r="AH265" s="3" cm="1">
        <f t="array" ref="AH265">IF(AJ$252=-1,AI265,IF(AJ$252=99,AG265,IF(AJ$252=0,INDEX($H258:$O258,0,AJ$250),(INDEX($H258:$O258,0,AJ$252+1)-INDEX($H258:$O258,0,AJ$252))/(INDEX($H$249:$O$249,0,AJ$252+1)-INDEX($H$249:$O$249,0,AJ$252))+AG265)))</f>
        <v>0.1488881960582697</v>
      </c>
      <c r="AI265" s="3" cm="1">
        <f t="array" ref="AI265">IF(AK$252=-1,AJ265,IF(AK$252=99,AH265,IF(AK$252=0,INDEX($H258:$O258,0,AK$250),(INDEX($H258:$O258,0,AK$252+1)-INDEX($H258:$O258,0,AK$252))/(INDEX($H$249:$O$249,0,AK$252+1)-INDEX($H$249:$O$249,0,AK$252))+AH265)))</f>
        <v>0.15205853858776508</v>
      </c>
      <c r="AJ265" s="3" cm="1">
        <f t="array" ref="AJ265">IF(AL$252=-1,AK265,IF(AL$252=99,AI265,IF(AL$252=0,INDEX($H258:$O258,0,AL$250),(INDEX($H258:$O258,0,AL$252+1)-INDEX($H258:$O258,0,AL$252))/(INDEX($H$249:$O$249,0,AL$252+1)-INDEX($H$249:$O$249,0,AL$252))+AI265)))</f>
        <v>0.15522888111726046</v>
      </c>
      <c r="AK265" s="3" cm="1">
        <f t="array" ref="AK265">IF(AO$252=-1,AL265,IF(AO$252=99,AJ265,IF(AO$252=0,INDEX($H258:$O258,0,AO$250),(INDEX($H258:$O258,0,AO$252+1)-INDEX($H258:$O258,0,AO$252))/(INDEX($H$249:$O$249,0,AO$252+1)-INDEX($H$249:$O$249,0,AO$252))+AJ265)))</f>
        <v>0.15522888111726046</v>
      </c>
      <c r="AL265" s="3" cm="1">
        <f t="array" ref="AL265">IF(AP$252=-1,AO265,IF(AP$252=99,AK265,IF(AP$252=0,INDEX($H258:$O258,0,AP$250),(INDEX($H258:$O258,0,AP$252+1)-INDEX($H258:$O258,0,AP$252))/(INDEX($H$249:$O$249,0,AP$252+1)-INDEX($H$249:$O$249,0,AP$252))+AK265)))</f>
        <v>0.15522888111726046</v>
      </c>
      <c r="AM265" s="3" cm="1">
        <f t="array" ref="AM265">IF(AP$252=-1,AO265,IF(AP$252=99,AK265,IF(AP$252=0,INDEX($H258:$O258,0,AP$250),(INDEX($H258:$O258,0,AP$252+1)-INDEX($H258:$O258,0,AP$252))/(INDEX($H$249:$O$249,0,AP$252+1)-INDEX($H$249:$O$249,0,AP$252))+AK265)))</f>
        <v>0.15522888111726046</v>
      </c>
      <c r="AN265" s="3" cm="1">
        <f t="array" ref="AN265">IF(AP$252=-1,AO265,IF(AP$252=99,AK265,IF(AP$252=0,INDEX($H258:$O258,0,AP$250),(INDEX($H258:$O258,0,AP$252+1)-INDEX($H258:$O258,0,AP$252))/(INDEX($H$249:$O$249,0,AP$252+1)-INDEX($H$249:$O$249,0,AP$252))+AK265)))</f>
        <v>0.15522888111726046</v>
      </c>
      <c r="AO265" s="3" cm="1">
        <f t="array" ref="AO265">IF(AQ$252=-1,AP265,IF(AQ$252=99,AL265,IF(AQ$252=0,INDEX($H258:$O258,0,AQ$250),(INDEX($H258:$O258,0,AQ$252+1)-INDEX($H258:$O258,0,AQ$252))/(INDEX($H$249:$O$249,0,AQ$252+1)-INDEX($H$249:$O$249,0,AQ$252))+AL265)))</f>
        <v>0.15522888111726046</v>
      </c>
      <c r="AP265" s="3" cm="1">
        <f t="array" ref="AP265">IF(AR$252=-1,AQ265,IF(AR$252=99,AO265,IF(AR$252=0,INDEX($H258:$O258,0,AR$250),(INDEX($H258:$O258,0,AR$252+1)-INDEX($H258:$O258,0,AR$252))/(INDEX($H$249:$O$249,0,AR$252+1)-INDEX($H$249:$O$249,0,AR$252))+AO265)))</f>
        <v>0.15522888111726046</v>
      </c>
      <c r="AQ265" s="3" cm="1">
        <f t="array" ref="AQ265">IF(AS$252=-1,AR265,IF(AS$252=99,AP265,IF(AS$252=0,INDEX($H258:$O258,0,AS$250),(INDEX($H258:$O258,0,AS$252+1)-INDEX($H258:$O258,0,AS$252))/(INDEX($H$249:$O$249,0,AS$252+1)-INDEX($H$249:$O$249,0,AS$252))+AP265)))</f>
        <v>0.15522888111726046</v>
      </c>
      <c r="AR265" s="3" cm="1">
        <f t="array" ref="AR265">IF(AT$252=-1,AS265,IF(AT$252=99,AQ265,IF(AT$252=0,INDEX($H258:$O258,0,AT$250),(INDEX($H258:$O258,0,AT$252+1)-INDEX($H258:$O258,0,AT$252))/(INDEX($H$249:$O$249,0,AT$252+1)-INDEX($H$249:$O$249,0,AT$252))+AQ265)))</f>
        <v>0.15522888111726046</v>
      </c>
      <c r="AS265" s="3" cm="1">
        <f t="array" ref="AS265">IF(AV$252=-1,AT265,IF(AV$252=99,AR265,IF(AV$252=0,INDEX($H258:$O258,0,AV$250),(INDEX($H258:$O258,0,AV$252+1)-INDEX($H258:$O258,0,AV$252))/(INDEX($H$249:$O$249,0,AV$252+1)-INDEX($H$249:$O$249,0,AV$252))+AR265)))</f>
        <v>0.15522888111726046</v>
      </c>
      <c r="AT265" s="3" cm="1">
        <f t="array" ref="AT265">IF(AX$252=-1,AV265,IF(AX$252=99,AS265,IF(AX$252=0,INDEX($H258:$O258,0,AX$250),(INDEX($H258:$O258,0,AX$252+1)-INDEX($H258:$O258,0,AX$252))/(INDEX($H$249:$O$249,0,AX$252+1)-INDEX($H$249:$O$249,0,AX$252))+AS265)))</f>
        <v>0.15522888111726046</v>
      </c>
      <c r="AU265" s="3" cm="1">
        <f t="array" ref="AU265">IF(AX$252=-1,AW265,IF(AX$252=99,AS265,IF(AX$252=0,INDEX($H258:$O258,0,AX$250),(INDEX($H258:$O258,0,AX$252+1)-INDEX($H258:$O258,0,AX$252))/(INDEX($H$249:$O$249,0,AX$252+1)-INDEX($H$249:$O$249,0,AX$252))+AS265)))</f>
        <v>0.15522888111726046</v>
      </c>
      <c r="AV265" s="3" cm="1">
        <f t="array" ref="AV265">IF(AY$252=-1,AX265,IF(AY$252=99,AT265,IF(AY$252=0,INDEX($H258:$O258,0,AY$250),(INDEX($H258:$O258,0,AY$252+1)-INDEX($H258:$O258,0,AY$252))/(INDEX($H$249:$O$249,0,AY$252+1)-INDEX($H$249:$O$249,0,AY$252))+AT265)))</f>
        <v>0.15522888111726046</v>
      </c>
      <c r="AW265" s="3" cm="1">
        <f t="array" ref="AW265">IF(AZ$252=-1,AY265,IF(AZ$252=99,AV265,IF(AZ$252=0,INDEX($H258:$O258,0,AZ$250),(INDEX($H258:$O258,0,AZ$252+1)-INDEX($H258:$O258,0,AZ$252))/(INDEX($H$249:$O$249,0,AZ$252+1)-INDEX($H$249:$O$249,0,AZ$252))+AV265)))</f>
        <v>0.15522888111726046</v>
      </c>
      <c r="AX265" s="3" cm="1">
        <f t="array" ref="AX265">IF(AZ$252=-1,AY265,IF(AZ$252=99,AV265,IF(AZ$252=0,INDEX($H258:$O258,0,AZ$250),(INDEX($H258:$O258,0,AZ$252+1)-INDEX($H258:$O258,0,AZ$252))/(INDEX($H$249:$O$249,0,AZ$252+1)-INDEX($H$249:$O$249,0,AZ$252))+AV265)))</f>
        <v>0.15522888111726046</v>
      </c>
      <c r="AY265" s="3" cm="1">
        <f t="array" ref="AY265">IF(BA$252=-1,AZ265,IF(BA$252=99,AX265,IF(BA$252=0,INDEX($H258:$O258,0,BA$250),(INDEX($H258:$O258,0,BA$252+1)-INDEX($H258:$O258,0,BA$252))/(INDEX($H$249:$O$249,0,BA$252+1)-INDEX($H$249:$O$249,0,BA$252))+AX265)))</f>
        <v>0.15522888111726046</v>
      </c>
      <c r="AZ265" s="3" cm="1">
        <f t="array" ref="AZ265">IF(BB$252=-1,BA265,IF(BB$252=99,AY265,IF(BB$252=0,INDEX($H258:$O258,0,BB$250),(INDEX($H258:$O258,0,BB$252+1)-INDEX($H258:$O258,0,BB$252))/(INDEX($H$249:$O$249,0,BB$252+1)-INDEX($H$249:$O$249,0,BB$252))+AY265)))</f>
        <v>0.15522888111726046</v>
      </c>
      <c r="BA265" s="3" cm="1">
        <f t="array" ref="BA265">IF(BC$252=-1,BB265,IF(BC$252=99,AZ265,IF(BC$252=0,INDEX($H258:$O258,0,BC$250),(INDEX($H258:$O258,0,BC$252+1)-INDEX($H258:$O258,0,BC$252))/(INDEX($H$249:$O$249,0,BC$252+1)-INDEX($H$249:$O$249,0,BC$252))+AZ265)))</f>
        <v>0.15522888111726046</v>
      </c>
      <c r="BB265" s="3" cm="1">
        <f t="array" ref="BB265">IF(BD$252=-1,BC265,IF(BD$252=99,BA265,IF(BD$252=0,INDEX($H258:$O258,0,BD$250),(INDEX($H258:$O258,0,BD$252+1)-INDEX($H258:$O258,0,BD$252))/(INDEX($H$249:$O$249,0,BD$252+1)-INDEX($H$249:$O$249,0,BD$252))+BA265)))</f>
        <v>0.15522888111726046</v>
      </c>
      <c r="BC265" s="3" cm="1">
        <f t="array" ref="BC265">IF(BE$252=-1,BD265,IF(BE$252=99,BB265,IF(BE$252=0,INDEX($H258:$O258,0,BE$250),(INDEX($H258:$O258,0,BE$252+1)-INDEX($H258:$O258,0,BE$252))/(INDEX($H$249:$O$249,0,BE$252+1)-INDEX($H$249:$O$249,0,BE$252))+BB265)))</f>
        <v>0.15522888111726046</v>
      </c>
      <c r="BD265" s="3" cm="1">
        <f t="array" ref="BD265">IF(BF$252=-1,BI265,IF(BF$252=99,BC265,IF(BF$252=0,INDEX($H258:$O258,0,BF$250),(INDEX($H258:$O258,0,BF$252+1)-INDEX($H258:$O258,0,BF$252))/(INDEX($H$249:$O$249,0,BF$252+1)-INDEX($H$249:$O$249,0,BF$252))+BC265)))</f>
        <v>0.15522888111726046</v>
      </c>
      <c r="BE265" s="3" cm="1">
        <f t="array" ref="BE265">IF(BG$252=-1,BJ265,IF(BG$252=99,BD265,IF(BG$252=0,INDEX($H258:$O258,0,BG$250),(INDEX($H258:$O258,0,BG$252+1)-INDEX($H258:$O258,0,BG$252))/(INDEX($H$249:$O$249,0,BG$252+1)-INDEX($H$249:$O$249,0,BG$252))+BD265)))</f>
        <v>0.15522888111726046</v>
      </c>
      <c r="BF265" s="3" cm="1">
        <f t="array" ref="BF265">IF(BH$252=-1,BK265,IF(BH$252=99,BE265,IF(BH$252=0,INDEX($H258:$O258,0,BH$250),(INDEX($H258:$O258,0,BH$252+1)-INDEX($H258:$O258,0,BH$252))/(INDEX($H$249:$O$249,0,BH$252+1)-INDEX($H$249:$O$249,0,BH$252))+BE265)))</f>
        <v>0.15522888111726046</v>
      </c>
      <c r="BG265" s="3" cm="1">
        <f t="array" ref="BG265">IF(BI$252=-1,BL265,IF(BI$252=99,BF265,IF(BI$252=0,INDEX($H258:$O258,0,BI$250),(INDEX($H258:$O258,0,BI$252+1)-INDEX($H258:$O258,0,BI$252))/(INDEX($H$249:$O$249,0,BI$252+1)-INDEX($H$249:$O$249,0,BI$252))+BF265)))</f>
        <v>0.15522888111726046</v>
      </c>
      <c r="BH265" s="3" cm="1">
        <f t="array" ref="BH265">IF(BJ$252=-1,BM265,IF(BJ$252=99,BG265,IF(BJ$252=0,INDEX($H258:$O258,0,BJ$250),(INDEX($H258:$O258,0,BJ$252+1)-INDEX($H258:$O258,0,BJ$252))/(INDEX($H$249:$O$249,0,BJ$252+1)-INDEX($H$249:$O$249,0,BJ$252))+BG265)))</f>
        <v>0.15522888111726046</v>
      </c>
      <c r="BI265" s="3" cm="1">
        <f t="array" ref="BI265">IF(BK$252=-1,BN265,IF(BK$252=99,BH265,IF(BK$252=0,INDEX($H258:$O258,0,BK$250),(INDEX($H258:$O258,0,BK$252+1)-INDEX($H258:$O258,0,BK$252))/(INDEX($H$249:$O$249,0,BK$252+1)-INDEX($H$249:$O$249,0,BK$252))+BH265)))</f>
        <v>0.15522888111726046</v>
      </c>
      <c r="BJ265" s="3" cm="1">
        <f t="array" ref="BJ265">IF(BH$252=-1,BL265,IF(BH$252=99,BI265,IF(BH$252=0,INDEX($H258:$O258,0,BH$250),(INDEX($H258:$O258,0,BH$252+1)-INDEX($H258:$O258,0,BH$252))/(INDEX($H$249:$O$249,0,BH$252+1)-INDEX($H$249:$O$249,0,BH$252))+BI265)))</f>
        <v>0.15522888111726046</v>
      </c>
      <c r="BK265" s="3" cm="1">
        <f t="array" ref="BK265">IF(BI$252=-1,BM265,IF(BI$252=99,BJ265,IF(BI$252=0,INDEX($H258:$O258,0,BI$250),(INDEX($H258:$O258,0,BI$252+1)-INDEX($H258:$O258,0,BI$252))/(INDEX($H$249:$O$249,0,BI$252+1)-INDEX($H$249:$O$249,0,BI$252))+BJ265)))</f>
        <v>0.15522888111726046</v>
      </c>
      <c r="BL265" s="3" cm="1">
        <f t="array" ref="BL265">IF(BJ$252=-1,BN265,IF(BJ$252=99,BK265,IF(BJ$252=0,INDEX($H258:$O258,0,BJ$250),(INDEX($H258:$O258,0,BJ$252+1)-INDEX($H258:$O258,0,BJ$252))/(INDEX($H$249:$O$249,0,BJ$252+1)-INDEX($H$249:$O$249,0,BJ$252))+BK265)))</f>
        <v>0.15522888111726046</v>
      </c>
      <c r="BM265" s="3" cm="1">
        <f t="array" ref="BM265">IF(BK$252=-1,BO265,IF(BK$252=99,BL265,IF(BK$252=0,INDEX($H258:$O258,0,BK$250),(INDEX($H258:$O258,0,BK$252+1)-INDEX($H258:$O258,0,BK$252))/(INDEX($H$249:$O$249,0,BK$252+1)-INDEX($H$249:$O$249,0,BK$252))+BL265)))</f>
        <v>0.15522888111726046</v>
      </c>
      <c r="BN265" s="3" cm="1">
        <f t="array" ref="BN265">IF(BL$252=-1,BP265,IF(BL$252=99,BM265,IF(BL$252=0,INDEX($H258:$O258,0,BL$250),(INDEX($H258:$O258,0,BL$252+1)-INDEX($H258:$O258,0,BL$252))/(INDEX($H$249:$O$249,0,BL$252+1)-INDEX($H$249:$O$249,0,BL$252))+BM265)))</f>
        <v>0.15522888111726046</v>
      </c>
      <c r="BO265" s="3" cm="1">
        <f t="array" ref="BO265">IF(BM$252=-1,BQ265,IF(BM$252=99,BN265,IF(BM$252=0,INDEX($H258:$O258,0,BM$250),(INDEX($H258:$O258,0,BM$252+1)-INDEX($H258:$O258,0,BM$252))/(INDEX($H$249:$O$249,0,BM$252+1)-INDEX($H$249:$O$249,0,BM$252))+BN265)))</f>
        <v>0.15522888111726046</v>
      </c>
      <c r="BP265" s="3" cm="1">
        <f t="array" ref="BP265">IF(BN$252=-1,BR265,IF(BN$252=99,BO265,IF(BN$252=0,INDEX($H258:$O258,0,BN$250),(INDEX($H258:$O258,0,BN$252+1)-INDEX($H258:$O258,0,BN$252))/(INDEX($H$249:$O$249,0,BN$252+1)-INDEX($H$249:$O$249,0,BN$252))+BO265)))</f>
        <v>0.15522888111726046</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28" workbookViewId="0">
      <selection activeCell="E27" sqref="E27"/>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0" t="s">
        <v>282</v>
      </c>
      <c r="C2" s="300"/>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c r="T27" s="3"/>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6">(M22*M15)</f>
        <v>23.273737463088121</v>
      </c>
      <c r="N28" s="3">
        <f t="shared" ref="N28" si="17">(N22*N15)</f>
        <v>22.028640397161595</v>
      </c>
      <c r="O28" s="3">
        <f t="shared" ref="O28" si="18">(O22*O15)</f>
        <v>22.472425990193337</v>
      </c>
      <c r="P28" s="3">
        <f t="shared" ref="P28:R29" si="19">(P22*P15)</f>
        <v>25.997647041905793</v>
      </c>
      <c r="Q28" s="3">
        <f t="shared" si="19"/>
        <v>37.450155427147955</v>
      </c>
      <c r="R28" s="3">
        <f t="shared" si="19"/>
        <v>53.747586154405788</v>
      </c>
      <c r="S28" s="3"/>
      <c r="T28" s="3"/>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0">E29</f>
        <v>0.82199999999999995</v>
      </c>
      <c r="K29" s="3">
        <f>(K23*K16)</f>
        <v>0.88725512892990399</v>
      </c>
      <c r="L29" s="238">
        <f>(L23*L16)</f>
        <v>0.90926579192061818</v>
      </c>
      <c r="M29" s="3">
        <f>(M23*M16)</f>
        <v>0.9339946391963303</v>
      </c>
      <c r="N29" s="3">
        <f>(N23*N16)</f>
        <v>0.88402784779899579</v>
      </c>
      <c r="O29" s="3">
        <f>(O23*O16)</f>
        <v>0</v>
      </c>
      <c r="P29" s="3">
        <f t="shared" si="19"/>
        <v>1.0433074192475009</v>
      </c>
      <c r="Q29" s="3">
        <f t="shared" si="19"/>
        <v>1.5029062032473572</v>
      </c>
      <c r="R29" s="3">
        <f>(R23*R16)</f>
        <v>2.1569357915794343</v>
      </c>
      <c r="S29" s="3"/>
      <c r="T29" s="3"/>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8">
        <f>K38</f>
        <v>1.641128256</v>
      </c>
      <c r="M38" s="3">
        <f>AVERAGE(L38,J38,K38)</f>
        <v>1.641128256</v>
      </c>
      <c r="N38" s="3">
        <f>M38</f>
        <v>1.641128256</v>
      </c>
      <c r="O38" s="3">
        <f t="shared" ref="O38:R38" si="21">N38</f>
        <v>1.641128256</v>
      </c>
      <c r="P38" s="3">
        <f t="shared" si="21"/>
        <v>1.641128256</v>
      </c>
      <c r="Q38" s="3">
        <f t="shared" si="21"/>
        <v>1.641128256</v>
      </c>
      <c r="R38" s="3">
        <f t="shared" si="21"/>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s="104">
        <v>2012</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2">MATCH(J$47,$C$43:$K$43,$B43)</f>
        <v>1</v>
      </c>
      <c r="K48" s="98">
        <f t="shared" si="22"/>
        <v>1</v>
      </c>
      <c r="L48" s="98">
        <f t="shared" si="22"/>
        <v>2</v>
      </c>
      <c r="M48" s="98">
        <f t="shared" si="22"/>
        <v>3</v>
      </c>
      <c r="N48" s="98">
        <f t="shared" si="22"/>
        <v>4</v>
      </c>
      <c r="O48" s="98">
        <f t="shared" si="22"/>
        <v>4</v>
      </c>
      <c r="P48" s="98">
        <f t="shared" si="22"/>
        <v>4</v>
      </c>
      <c r="Q48" s="98">
        <f t="shared" si="22"/>
        <v>4</v>
      </c>
      <c r="R48" s="98">
        <f t="shared" si="22"/>
        <v>4</v>
      </c>
      <c r="S48" s="98">
        <f t="shared" si="22"/>
        <v>4</v>
      </c>
      <c r="T48" s="98">
        <f t="shared" si="22"/>
        <v>4</v>
      </c>
      <c r="U48" s="98">
        <f t="shared" si="22"/>
        <v>4</v>
      </c>
      <c r="V48" s="98">
        <f t="shared" si="22"/>
        <v>4</v>
      </c>
      <c r="W48" s="98">
        <f t="shared" si="22"/>
        <v>5</v>
      </c>
      <c r="X48" s="98">
        <f t="shared" si="22"/>
        <v>5</v>
      </c>
      <c r="Y48" s="98">
        <f t="shared" si="22"/>
        <v>5</v>
      </c>
      <c r="Z48" s="98">
        <f t="shared" si="22"/>
        <v>5</v>
      </c>
      <c r="AA48" s="98">
        <f t="shared" si="22"/>
        <v>5</v>
      </c>
      <c r="AB48" s="98">
        <f t="shared" si="22"/>
        <v>5</v>
      </c>
      <c r="AC48" s="98">
        <f t="shared" si="22"/>
        <v>5</v>
      </c>
      <c r="AD48" s="98">
        <f t="shared" si="22"/>
        <v>5</v>
      </c>
      <c r="AE48" s="98">
        <f t="shared" si="22"/>
        <v>5</v>
      </c>
      <c r="AF48" s="98">
        <f t="shared" si="22"/>
        <v>5</v>
      </c>
      <c r="AG48" s="98">
        <f t="shared" si="22"/>
        <v>6</v>
      </c>
      <c r="AH48" s="98">
        <f t="shared" si="22"/>
        <v>6</v>
      </c>
      <c r="AI48" s="98">
        <f t="shared" si="22"/>
        <v>6</v>
      </c>
      <c r="AJ48" s="98">
        <f t="shared" si="22"/>
        <v>6</v>
      </c>
      <c r="AK48" s="98">
        <f t="shared" si="22"/>
        <v>6</v>
      </c>
      <c r="AL48" s="98">
        <f t="shared" si="22"/>
        <v>6</v>
      </c>
      <c r="AM48" s="98">
        <f t="shared" si="22"/>
        <v>7</v>
      </c>
      <c r="AN48" s="98">
        <f t="shared" si="22"/>
        <v>8</v>
      </c>
      <c r="AO48" s="98">
        <f t="shared" si="22"/>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3">MATCH(J$47,$C$43:$K$43,$B44)</f>
        <v>1</v>
      </c>
      <c r="K49" t="e">
        <f t="shared" si="23"/>
        <v>#N/A</v>
      </c>
      <c r="L49">
        <f t="shared" si="23"/>
        <v>2</v>
      </c>
      <c r="M49">
        <f t="shared" si="23"/>
        <v>3</v>
      </c>
      <c r="N49">
        <f t="shared" si="23"/>
        <v>4</v>
      </c>
      <c r="O49" t="e">
        <f t="shared" si="23"/>
        <v>#N/A</v>
      </c>
      <c r="P49" t="e">
        <f t="shared" si="23"/>
        <v>#N/A</v>
      </c>
      <c r="Q49" t="e">
        <f t="shared" si="23"/>
        <v>#N/A</v>
      </c>
      <c r="R49" t="e">
        <f t="shared" si="23"/>
        <v>#N/A</v>
      </c>
      <c r="S49" t="e">
        <f t="shared" si="23"/>
        <v>#N/A</v>
      </c>
      <c r="T49" t="e">
        <f t="shared" si="23"/>
        <v>#N/A</v>
      </c>
      <c r="U49" t="e">
        <f t="shared" si="23"/>
        <v>#N/A</v>
      </c>
      <c r="V49" t="e">
        <f t="shared" si="23"/>
        <v>#N/A</v>
      </c>
      <c r="W49">
        <f t="shared" si="23"/>
        <v>5</v>
      </c>
      <c r="X49" t="e">
        <f t="shared" si="23"/>
        <v>#N/A</v>
      </c>
      <c r="Y49" t="e">
        <f t="shared" si="23"/>
        <v>#N/A</v>
      </c>
      <c r="Z49" t="e">
        <f t="shared" si="23"/>
        <v>#N/A</v>
      </c>
      <c r="AA49" t="e">
        <f t="shared" si="23"/>
        <v>#N/A</v>
      </c>
      <c r="AB49" t="e">
        <f t="shared" si="23"/>
        <v>#N/A</v>
      </c>
      <c r="AC49" t="e">
        <f t="shared" si="23"/>
        <v>#N/A</v>
      </c>
      <c r="AD49" t="e">
        <f t="shared" si="23"/>
        <v>#N/A</v>
      </c>
      <c r="AE49" t="e">
        <f t="shared" si="23"/>
        <v>#N/A</v>
      </c>
      <c r="AF49" t="e">
        <f t="shared" si="23"/>
        <v>#N/A</v>
      </c>
      <c r="AG49">
        <f t="shared" si="23"/>
        <v>6</v>
      </c>
      <c r="AH49" t="e">
        <f t="shared" si="23"/>
        <v>#N/A</v>
      </c>
      <c r="AI49" t="e">
        <f t="shared" si="23"/>
        <v>#N/A</v>
      </c>
      <c r="AJ49" t="e">
        <f t="shared" si="23"/>
        <v>#N/A</v>
      </c>
      <c r="AK49" t="e">
        <f t="shared" si="23"/>
        <v>#N/A</v>
      </c>
      <c r="AL49" t="e">
        <f t="shared" si="23"/>
        <v>#N/A</v>
      </c>
      <c r="AM49">
        <f t="shared" si="23"/>
        <v>7</v>
      </c>
      <c r="AN49">
        <f t="shared" si="23"/>
        <v>8</v>
      </c>
      <c r="AO49">
        <f t="shared" si="23"/>
        <v>9</v>
      </c>
    </row>
    <row r="50" spans="1:77">
      <c r="A50" t="s">
        <v>16</v>
      </c>
      <c r="J50" s="31">
        <f t="shared" ref="J50:AO50" si="24">MATCH(J$47,$C$44:$K$44,$B45)</f>
        <v>8</v>
      </c>
      <c r="K50">
        <f t="shared" si="24"/>
        <v>8</v>
      </c>
      <c r="L50">
        <f t="shared" si="24"/>
        <v>8</v>
      </c>
      <c r="M50">
        <f t="shared" si="24"/>
        <v>7</v>
      </c>
      <c r="N50">
        <f t="shared" si="24"/>
        <v>6</v>
      </c>
      <c r="O50">
        <f t="shared" si="24"/>
        <v>5</v>
      </c>
      <c r="P50">
        <f t="shared" si="24"/>
        <v>5</v>
      </c>
      <c r="Q50">
        <f t="shared" si="24"/>
        <v>5</v>
      </c>
      <c r="R50">
        <f t="shared" si="24"/>
        <v>5</v>
      </c>
      <c r="S50">
        <f t="shared" si="24"/>
        <v>5</v>
      </c>
      <c r="T50">
        <f t="shared" si="24"/>
        <v>5</v>
      </c>
      <c r="U50">
        <f t="shared" si="24"/>
        <v>5</v>
      </c>
      <c r="V50">
        <f t="shared" si="24"/>
        <v>5</v>
      </c>
      <c r="W50">
        <f t="shared" si="24"/>
        <v>5</v>
      </c>
      <c r="X50">
        <f t="shared" si="24"/>
        <v>4</v>
      </c>
      <c r="Y50">
        <f t="shared" si="24"/>
        <v>4</v>
      </c>
      <c r="Z50">
        <f t="shared" si="24"/>
        <v>4</v>
      </c>
      <c r="AA50">
        <f t="shared" si="24"/>
        <v>4</v>
      </c>
      <c r="AB50">
        <f t="shared" si="24"/>
        <v>4</v>
      </c>
      <c r="AC50">
        <f t="shared" si="24"/>
        <v>4</v>
      </c>
      <c r="AD50">
        <f t="shared" si="24"/>
        <v>4</v>
      </c>
      <c r="AE50">
        <f t="shared" si="24"/>
        <v>4</v>
      </c>
      <c r="AF50">
        <f t="shared" si="24"/>
        <v>4</v>
      </c>
      <c r="AG50">
        <f t="shared" si="24"/>
        <v>4</v>
      </c>
      <c r="AH50">
        <f t="shared" si="24"/>
        <v>3</v>
      </c>
      <c r="AI50">
        <f t="shared" si="24"/>
        <v>3</v>
      </c>
      <c r="AJ50">
        <f t="shared" si="24"/>
        <v>3</v>
      </c>
      <c r="AK50">
        <f t="shared" si="24"/>
        <v>3</v>
      </c>
      <c r="AL50">
        <f t="shared" si="24"/>
        <v>3</v>
      </c>
      <c r="AM50">
        <f t="shared" si="24"/>
        <v>3</v>
      </c>
      <c r="AN50">
        <f t="shared" si="24"/>
        <v>2</v>
      </c>
      <c r="AO50">
        <f t="shared" si="24"/>
        <v>1</v>
      </c>
    </row>
    <row r="51" spans="1:77" s="100" customFormat="1">
      <c r="A51" s="100" t="s">
        <v>16</v>
      </c>
      <c r="J51" s="66">
        <f t="shared" ref="J51:K51" si="25">IF(ISNA(J48),-1,IF(ISNA(J50),99,IF(ISNA(J49),J48,0)))</f>
        <v>0</v>
      </c>
      <c r="K51" s="66">
        <f t="shared" si="25"/>
        <v>1</v>
      </c>
      <c r="L51" s="66">
        <f t="shared" ref="L51:AO51" si="26">IF(ISNA(L48),-1,IF(ISNA(L50),99,IF(ISNA(L49),L48,0)))</f>
        <v>0</v>
      </c>
      <c r="M51" s="66">
        <f t="shared" si="26"/>
        <v>0</v>
      </c>
      <c r="N51" s="66">
        <f t="shared" si="26"/>
        <v>0</v>
      </c>
      <c r="O51" s="66">
        <f t="shared" si="26"/>
        <v>4</v>
      </c>
      <c r="P51" s="66">
        <f t="shared" si="26"/>
        <v>4</v>
      </c>
      <c r="Q51" s="66">
        <f t="shared" si="26"/>
        <v>4</v>
      </c>
      <c r="R51" s="66">
        <f t="shared" si="26"/>
        <v>4</v>
      </c>
      <c r="S51" s="66">
        <f t="shared" si="26"/>
        <v>4</v>
      </c>
      <c r="T51" s="66">
        <f t="shared" si="26"/>
        <v>4</v>
      </c>
      <c r="U51" s="66">
        <f t="shared" si="26"/>
        <v>4</v>
      </c>
      <c r="V51" s="66">
        <f t="shared" si="26"/>
        <v>4</v>
      </c>
      <c r="W51" s="66">
        <f t="shared" si="26"/>
        <v>0</v>
      </c>
      <c r="X51" s="66">
        <f t="shared" si="26"/>
        <v>5</v>
      </c>
      <c r="Y51" s="66">
        <f t="shared" si="26"/>
        <v>5</v>
      </c>
      <c r="Z51" s="66">
        <f t="shared" si="26"/>
        <v>5</v>
      </c>
      <c r="AA51" s="66">
        <f t="shared" si="26"/>
        <v>5</v>
      </c>
      <c r="AB51" s="66">
        <f t="shared" si="26"/>
        <v>5</v>
      </c>
      <c r="AC51" s="66">
        <f t="shared" si="26"/>
        <v>5</v>
      </c>
      <c r="AD51" s="66">
        <f t="shared" si="26"/>
        <v>5</v>
      </c>
      <c r="AE51" s="66">
        <f t="shared" si="26"/>
        <v>5</v>
      </c>
      <c r="AF51" s="66">
        <f t="shared" si="26"/>
        <v>5</v>
      </c>
      <c r="AG51" s="66">
        <f t="shared" si="26"/>
        <v>0</v>
      </c>
      <c r="AH51" s="66">
        <f t="shared" si="26"/>
        <v>6</v>
      </c>
      <c r="AI51" s="66">
        <f t="shared" si="26"/>
        <v>6</v>
      </c>
      <c r="AJ51" s="66">
        <f t="shared" si="26"/>
        <v>6</v>
      </c>
      <c r="AK51" s="66">
        <f t="shared" si="26"/>
        <v>6</v>
      </c>
      <c r="AL51" s="66">
        <f t="shared" si="26"/>
        <v>6</v>
      </c>
      <c r="AM51" s="66">
        <f t="shared" si="26"/>
        <v>0</v>
      </c>
      <c r="AN51" s="66">
        <f t="shared" si="26"/>
        <v>0</v>
      </c>
      <c r="AO51" s="66">
        <f t="shared" si="26"/>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27">IF(A52="*","","COM_PROJ")</f>
        <v>COM_PROJ</v>
      </c>
      <c r="C52" s="16" t="str">
        <f t="shared" ref="C52:C56" si="28">IF($A52="*","","-")</f>
        <v>-</v>
      </c>
      <c r="D52" s="43" t="s">
        <v>122</v>
      </c>
      <c r="E52" s="16" t="str">
        <f t="shared" ref="E52:H56" si="29">IF($A52="*","","-")</f>
        <v>-</v>
      </c>
      <c r="F52" s="16" t="str">
        <f t="shared" si="29"/>
        <v>-</v>
      </c>
      <c r="G52" s="16" t="str">
        <f t="shared" si="29"/>
        <v>-</v>
      </c>
      <c r="H52" s="16" t="str">
        <f t="shared" si="29"/>
        <v>-</v>
      </c>
      <c r="I52" s="106">
        <f t="shared" ref="I52:I56" si="30">IF(A52="*","",0)</f>
        <v>0</v>
      </c>
      <c r="J52" s="3">
        <f>J38</f>
        <v>1.641128256</v>
      </c>
      <c r="K52" s="3" cm="1">
        <f t="array" ref="K52">IF(K$51=-1,L52,IF(K$51=99,J52,IF(K$51=0,INDEX($J38:$R38,0,K$49),(INDEX($J38:$R38,0,K$51+1)-INDEX($J38:$R38,0,K$51))/(INDEX($J$4:$R$4,0,K$51+1)-INDEX($J$4:$R$4,0,K$51))+J52)))</f>
        <v>1.641128256</v>
      </c>
      <c r="L52" s="3" cm="1">
        <f t="array" ref="L52">IF(L$51=-1,M52,IF(L$51=99,K52,IF(L$51=0,INDEX($J38:$R38,0,L$49),(INDEX($J38:$R38,0,L$51+1)-INDEX($J38:$R38,0,L$51))/(INDEX($J$4:$R$4,0,L$51+1)-INDEX($J$4:$R$4,0,L$51))+K52)))</f>
        <v>1.641128256</v>
      </c>
      <c r="M52" s="3" cm="1">
        <f t="array" ref="M52">IF(M$51=-1,N52,IF(M$51=99,L52,IF(M$51=0,INDEX($J38:$R38,0,M$49),(INDEX($J38:$R38,0,M$51+1)-INDEX($J38:$R38,0,M$51))/(INDEX($J$4:$R$4,0,M$51+1)-INDEX($J$4:$R$4,0,M$51))+L52)))</f>
        <v>1.641128256</v>
      </c>
      <c r="N52" s="3" cm="1">
        <f t="array" ref="N52">IF(N$51=-1,O52,IF(N$51=99,M52,IF(N$51=0,INDEX($J38:$R38,0,N$49),(INDEX($J38:$R38,0,N$51+1)-INDEX($J38:$R38,0,N$51))/(INDEX($J$4:$R$4,0,N$51+1)-INDEX($J$4:$R$4,0,N$51))+M52)))</f>
        <v>1.641128256</v>
      </c>
      <c r="O52" s="3" cm="1">
        <f t="array" ref="O52">IF(O$51=-1,P52,IF(O$51=99,N52,IF(O$51=0,INDEX($J38:$R38,0,O$49),(INDEX($J38:$R38,0,O$51+1)-INDEX($J38:$R38,0,O$51))/(INDEX($J$4:$R$4,0,O$51+1)-INDEX($J$4:$R$4,0,O$51))+N52)))</f>
        <v>1.641128256</v>
      </c>
      <c r="P52" s="3" cm="1">
        <f t="array" ref="P52">IF(P$51=-1,Q52,IF(P$51=99,O52,IF(P$51=0,INDEX($J38:$R38,0,P$49),(INDEX($J38:$R38,0,P$51+1)-INDEX($J38:$R38,0,P$51))/(INDEX($J$4:$R$4,0,P$51+1)-INDEX($J$4:$R$4,0,P$51))+O52)))</f>
        <v>1.641128256</v>
      </c>
      <c r="Q52" s="3" cm="1">
        <f t="array" ref="Q52">IF(Q$51=-1,R52,IF(Q$51=99,P52,IF(Q$51=0,INDEX($J38:$R38,0,Q$49),(INDEX($J38:$R38,0,Q$51+1)-INDEX($J38:$R38,0,Q$51))/(INDEX($J$4:$R$4,0,Q$51+1)-INDEX($J$4:$R$4,0,Q$51))+P52)))</f>
        <v>1.641128256</v>
      </c>
      <c r="R52" s="3" cm="1">
        <f t="array" ref="R52">IF(R$51=-1,S52,IF(R$51=99,Q52,IF(R$51=0,INDEX($J38:$R38,0,R$49),(INDEX($J38:$R38,0,R$51+1)-INDEX($J38:$R38,0,R$51))/(INDEX($J$4:$R$4,0,R$51+1)-INDEX($J$4:$R$4,0,R$51))+Q52)))</f>
        <v>1.641128256</v>
      </c>
      <c r="S52" s="3" cm="1">
        <f t="array" ref="S52">IF(S$51=-1,T52,IF(S$51=99,R52,IF(S$51=0,INDEX($J38:$R38,0,S$49),(INDEX($J38:$R38,0,S$51+1)-INDEX($J38:$R38,0,S$51))/(INDEX($J$4:$R$4,0,S$51+1)-INDEX($J$4:$R$4,0,S$51))+R52)))</f>
        <v>1.641128256</v>
      </c>
      <c r="T52" s="3" cm="1">
        <f t="array" ref="T52">IF(T$51=-1,U52,IF(T$51=99,S52,IF(T$51=0,INDEX($J38:$R38,0,T$49),(INDEX($J38:$R38,0,T$51+1)-INDEX($J38:$R38,0,T$51))/(INDEX($J$4:$R$4,0,T$51+1)-INDEX($J$4:$R$4,0,T$51))+S52)))</f>
        <v>1.641128256</v>
      </c>
      <c r="U52" s="3" cm="1">
        <f t="array" ref="U52">IF(U$51=-1,V52,IF(U$51=99,T52,IF(U$51=0,INDEX($J38:$R38,0,U$49),(INDEX($J38:$R38,0,U$51+1)-INDEX($J38:$R38,0,U$51))/(INDEX($J$4:$R$4,0,U$51+1)-INDEX($J$4:$R$4,0,U$51))+T52)))</f>
        <v>1.641128256</v>
      </c>
      <c r="V52" s="3" cm="1">
        <f t="array" ref="V52">IF(V$51=-1,W52,IF(V$51=99,U52,IF(V$51=0,INDEX($J38:$R38,0,V$49),(INDEX($J38:$R38,0,V$51+1)-INDEX($J38:$R38,0,V$51))/(INDEX($J$4:$R$4,0,V$51+1)-INDEX($J$4:$R$4,0,V$51))+U52)))</f>
        <v>1.641128256</v>
      </c>
      <c r="W52" s="3" cm="1">
        <f t="array" ref="W52">IF(W$51=-1,X52,IF(W$51=99,V52,IF(W$51=0,INDEX($J38:$R38,0,W$49),(INDEX($J38:$R38,0,W$51+1)-INDEX($J38:$R38,0,W$51))/(INDEX($J$4:$R$4,0,W$51+1)-INDEX($J$4:$R$4,0,W$51))+V52)))</f>
        <v>1.641128256</v>
      </c>
      <c r="X52" s="3" cm="1">
        <f t="array" ref="X52">IF(X$51=-1,Y52,IF(X$51=99,W52,IF(X$51=0,INDEX($J38:$R38,0,X$49),(INDEX($J38:$R38,0,X$51+1)-INDEX($J38:$R38,0,X$51))/(INDEX($J$4:$R$4,0,X$51+1)-INDEX($J$4:$R$4,0,X$51))+W52)))</f>
        <v>1.641128256</v>
      </c>
      <c r="Y52" s="3" cm="1">
        <f t="array" ref="Y52">IF(Y$51=-1,Z52,IF(Y$51=99,X52,IF(Y$51=0,INDEX($J38:$R38,0,Y$49),(INDEX($J38:$R38,0,Y$51+1)-INDEX($J38:$R38,0,Y$51))/(INDEX($J$4:$R$4,0,Y$51+1)-INDEX($J$4:$R$4,0,Y$51))+X52)))</f>
        <v>1.641128256</v>
      </c>
      <c r="Z52" s="3" cm="1">
        <f t="array" ref="Z52">IF(Z$51=-1,AA52,IF(Z$51=99,Y52,IF(Z$51=0,INDEX($J38:$R38,0,Z$49),(INDEX($J38:$R38,0,Z$51+1)-INDEX($J38:$R38,0,Z$51))/(INDEX($J$4:$R$4,0,Z$51+1)-INDEX($J$4:$R$4,0,Z$51))+Y52)))</f>
        <v>1.641128256</v>
      </c>
      <c r="AA52" s="3" cm="1">
        <f t="array" ref="AA52">IF(AA$51=-1,AB52,IF(AA$51=99,Z52,IF(AA$51=0,INDEX($J38:$R38,0,AA$49),(INDEX($J38:$R38,0,AA$51+1)-INDEX($J38:$R38,0,AA$51))/(INDEX($J$4:$R$4,0,AA$51+1)-INDEX($J$4:$R$4,0,AA$51))+Z52)))</f>
        <v>1.641128256</v>
      </c>
      <c r="AB52" s="3" cm="1">
        <f t="array" ref="AB52">IF(AB$51=-1,AC52,IF(AB$51=99,AA52,IF(AB$51=0,INDEX($J38:$R38,0,AB$49),(INDEX($J38:$R38,0,AB$51+1)-INDEX($J38:$R38,0,AB$51))/(INDEX($J$4:$R$4,0,AB$51+1)-INDEX($J$4:$R$4,0,AB$51))+AA52)))</f>
        <v>1.641128256</v>
      </c>
      <c r="AC52" s="3" cm="1">
        <f t="array" ref="AC52">IF(AC$51=-1,AD52,IF(AC$51=99,AB52,IF(AC$51=0,INDEX($J38:$R38,0,AC$49),(INDEX($J38:$R38,0,AC$51+1)-INDEX($J38:$R38,0,AC$51))/(INDEX($J$4:$R$4,0,AC$51+1)-INDEX($J$4:$R$4,0,AC$51))+AB52)))</f>
        <v>1.641128256</v>
      </c>
      <c r="AD52" s="3" cm="1">
        <f t="array" ref="AD52">IF(AD$51=-1,AE52,IF(AD$51=99,AC52,IF(AD$51=0,INDEX($J38:$R38,0,AD$49),(INDEX($J38:$R38,0,AD$51+1)-INDEX($J38:$R38,0,AD$51))/(INDEX($J$4:$R$4,0,AD$51+1)-INDEX($J$4:$R$4,0,AD$51))+AC52)))</f>
        <v>1.641128256</v>
      </c>
      <c r="AE52" s="3" cm="1">
        <f t="array" ref="AE52">IF(AE$51=-1,AF52,IF(AE$51=99,AD52,IF(AE$51=0,INDEX($J38:$R38,0,AE$49),(INDEX($J38:$R38,0,AE$51+1)-INDEX($J38:$R38,0,AE$51))/(INDEX($J$4:$R$4,0,AE$51+1)-INDEX($J$4:$R$4,0,AE$51))+AD52)))</f>
        <v>1.641128256</v>
      </c>
      <c r="AF52" s="3" cm="1">
        <f t="array" ref="AF52">IF(AF$51=-1,AG52,IF(AF$51=99,AE52,IF(AF$51=0,INDEX($J38:$R38,0,AF$49),(INDEX($J38:$R38,0,AF$51+1)-INDEX($J38:$R38,0,AF$51))/(INDEX($J$4:$R$4,0,AF$51+1)-INDEX($J$4:$R$4,0,AF$51))+AE52)))</f>
        <v>1.641128256</v>
      </c>
      <c r="AG52" s="3" cm="1">
        <f t="array" ref="AG52">IF(AG$51=-1,AH52,IF(AG$51=99,AF52,IF(AG$51=0,INDEX($J38:$R38,0,AG$49),(INDEX($J38:$R38,0,AG$51+1)-INDEX($J38:$R38,0,AG$51))/(INDEX($J$4:$R$4,0,AG$51+1)-INDEX($J$4:$R$4,0,AG$51))+AF52)))</f>
        <v>1.641128256</v>
      </c>
      <c r="AH52" s="3" cm="1">
        <f t="array" ref="AH52">IF(AH$51=-1,AI52,IF(AH$51=99,AG52,IF(AH$51=0,INDEX($J38:$R38,0,AH$49),(INDEX($J38:$R38,0,AH$51+1)-INDEX($J38:$R38,0,AH$51))/(INDEX($J$4:$R$4,0,AH$51+1)-INDEX($J$4:$R$4,0,AH$51))+AG52)))</f>
        <v>1.641128256</v>
      </c>
      <c r="AI52" s="3" cm="1">
        <f t="array" ref="AI52">IF(AI$51=-1,AJ52,IF(AI$51=99,AH52,IF(AI$51=0,INDEX($J38:$R38,0,AI$49),(INDEX($J38:$R38,0,AI$51+1)-INDEX($J38:$R38,0,AI$51))/(INDEX($J$4:$R$4,0,AI$51+1)-INDEX($J$4:$R$4,0,AI$51))+AH52)))</f>
        <v>1.641128256</v>
      </c>
      <c r="AJ52" s="3" cm="1">
        <f t="array" ref="AJ52">IF(AJ$51=-1,AK52,IF(AJ$51=99,AI52,IF(AJ$51=0,INDEX($J38:$R38,0,AJ$49),(INDEX($J38:$R38,0,AJ$51+1)-INDEX($J38:$R38,0,AJ$51))/(INDEX($J$4:$R$4,0,AJ$51+1)-INDEX($J$4:$R$4,0,AJ$51))+AI52)))</f>
        <v>1.641128256</v>
      </c>
      <c r="AK52" s="3" cm="1">
        <f t="array" ref="AK52">IF(AK$51=-1,AL52,IF(AK$51=99,AJ52,IF(AK$51=0,INDEX($J38:$R38,0,AK$49),(INDEX($J38:$R38,0,AK$51+1)-INDEX($J38:$R38,0,AK$51))/(INDEX($J$4:$R$4,0,AK$51+1)-INDEX($J$4:$R$4,0,AK$51))+AJ52)))</f>
        <v>1.641128256</v>
      </c>
      <c r="AL52" s="3" cm="1">
        <f t="array" ref="AL52">IF(AL$51=-1,#REF!,IF(AL$51=99,AK52,IF(AL$51=0,INDEX($J38:$R38,0,AL$49),(INDEX($J38:$R38,0,AL$51+1)-INDEX($J38:$R38,0,AL$51))/(INDEX($J$4:$R$4,0,AL$51+1)-INDEX($J$4:$R$4,0,AL$51))+AK52)))</f>
        <v>1.641128256</v>
      </c>
      <c r="AM52" s="3" cm="1">
        <f t="array" ref="AM52">IF(AM$51=-1,AN52,IF(AM$51=99,#REF!,IF(AM$51=0,INDEX($J38:$R38,0,AM$49),(INDEX($J38:$R38,0,AM$51+1)-INDEX($J38:$R38,0,AM$51))/(INDEX($J$4:$R$4,0,AM$51+1)-INDEX($J$4:$R$4,0,AM$51))+#REF!)))</f>
        <v>1.641128256</v>
      </c>
      <c r="AN52" s="3" cm="1">
        <f t="array" ref="AN52">IF(AN$51=-1,AO52,IF(AN$51=99,AM52,IF(AN$51=0,INDEX($J38:$R38,0,AN$49),(INDEX($J38:$R38,0,AN$51+1)-INDEX($J38:$R38,0,AN$51))/(INDEX($J$4:$R$4,0,AN$51+1)-INDEX($J$4:$R$4,0,AN$51))+AM52)))</f>
        <v>1.641128256</v>
      </c>
      <c r="AO52" s="3" cm="1">
        <f t="array" ref="AO52">IF(AO$51=-1,AQ52,IF(AO$51=99,AN52,IF(AO$51=0,INDEX($J38:$R38,0,AO$49),(INDEX($J38:$R38,0,AO$51+1)-INDEX($J38:$R38,0,AO$51))/(INDEX($J$4:$R$4,0,AO$51+1)-INDEX($J$4:$R$4,0,AO$51))+AN52)))</f>
        <v>1.641128256</v>
      </c>
    </row>
    <row r="53" spans="1:77">
      <c r="A53" s="31"/>
      <c r="B53" s="15" t="str">
        <f t="shared" si="27"/>
        <v>COM_PROJ</v>
      </c>
      <c r="C53" s="16" t="str">
        <f t="shared" si="28"/>
        <v>-</v>
      </c>
      <c r="D53" s="43" t="str">
        <f>B27</f>
        <v>TAIJET</v>
      </c>
      <c r="E53" s="16" t="str">
        <f t="shared" si="29"/>
        <v>-</v>
      </c>
      <c r="F53" s="16" t="str">
        <f t="shared" si="29"/>
        <v>-</v>
      </c>
      <c r="G53" s="16" t="str">
        <f t="shared" si="29"/>
        <v>-</v>
      </c>
      <c r="H53" s="16" t="str">
        <f t="shared" si="29"/>
        <v>-</v>
      </c>
      <c r="I53" s="106">
        <f t="shared" si="30"/>
        <v>0</v>
      </c>
      <c r="J53" s="3">
        <f>J27</f>
        <v>68.938999999999993</v>
      </c>
      <c r="K53" s="3" cm="1">
        <f t="array" ref="K53">IF(K$51=-1,L53,IF(K$51=99,J53,IF(K$51=0,INDEX($J27:$R27,0,K$49),(INDEX($J27:$R27,0,K$51+1)-INDEX($J27:$R27,0,K$51))/(INDEX($J$4:$R$4,0,K$51+1)-INDEX($J$4:$R$4,0,K$51))+J53)))</f>
        <v>70.763259259245189</v>
      </c>
      <c r="L53" s="3" cm="1">
        <f t="array" ref="L53">IF(L$51=-1,M53,IF(L$51=99,K53,IF(L$51=0,INDEX($J27:$R27,0,L$49),(INDEX($J27:$R27,0,L$51+1)-INDEX($J27:$R27,0,L$51))/(INDEX($J$4:$R$4,0,L$51+1)-INDEX($J$4:$R$4,0,L$51))+K53)))</f>
        <v>74.41177777773558</v>
      </c>
      <c r="M53" s="3" cm="1">
        <f t="array" ref="M53">IF(M$51=-1,N53,IF(M$51=99,L53,IF(M$51=0,INDEX($J27:$R27,0,M$49),(INDEX($J27:$R27,0,M$51+1)-INDEX($J27:$R27,0,M$51))/(INDEX($J$4:$R$4,0,M$51+1)-INDEX($J$4:$R$4,0,M$51))+L53)))</f>
        <v>68.939278175231294</v>
      </c>
      <c r="N53" s="3" cm="1">
        <f t="array" ref="N53">IF(N$51=-1,O53,IF(N$51=99,M53,IF(N$51=0,INDEX($J27:$R27,0,N$49),(INDEX($J27:$R27,0,N$51+1)-INDEX($J27:$R27,0,N$51))/(INDEX($J$4:$R$4,0,N$51+1)-INDEX($J$4:$R$4,0,N$51))+M53)))</f>
        <v>78.331698821844057</v>
      </c>
      <c r="O53" s="3" cm="1">
        <f t="array" ref="O53">IF(O$51=-1,P53,IF(O$51=99,N53,IF(O$51=0,INDEX($J27:$R27,0,O$49),(INDEX($J27:$R27,0,O$51+1)-INDEX($J27:$R27,0,O$51))/(INDEX($J$4:$R$4,0,O$51+1)-INDEX($J$4:$R$4,0,O$51))+N53)))</f>
        <v>74.141114111210427</v>
      </c>
      <c r="P53" s="3" cm="1">
        <f t="array" ref="P53">IF(P$51=-1,Q53,IF(P$51=99,O53,IF(P$51=0,INDEX($J27:$R27,0,P$49),(INDEX($J27:$R27,0,P$51+1)-INDEX($J27:$R27,0,P$51))/(INDEX($J$4:$R$4,0,P$51+1)-INDEX($J$4:$R$4,0,P$51))+O53)))</f>
        <v>69.950529400576798</v>
      </c>
      <c r="Q53" s="3" cm="1">
        <f t="array" ref="Q53">IF(Q$51=-1,R53,IF(Q$51=99,P53,IF(Q$51=0,INDEX($J27:$R27,0,Q$49),(INDEX($J27:$R27,0,Q$51+1)-INDEX($J27:$R27,0,Q$51))/(INDEX($J$4:$R$4,0,Q$51+1)-INDEX($J$4:$R$4,0,Q$51))+P53)))</f>
        <v>65.759944689943168</v>
      </c>
      <c r="R53" s="3" cm="1">
        <f t="array" ref="R53">IF(R$51=-1,S53,IF(R$51=99,Q53,IF(R$51=0,INDEX($J27:$R27,0,R$49),(INDEX($J27:$R27,0,R$51+1)-INDEX($J27:$R27,0,R$51))/(INDEX($J$4:$R$4,0,R$51+1)-INDEX($J$4:$R$4,0,R$51))+Q53)))</f>
        <v>61.569359979309539</v>
      </c>
      <c r="S53" s="3" cm="1">
        <f t="array" ref="S53">IF(S$51=-1,T53,IF(S$51=99,R53,IF(S$51=0,INDEX($J27:$R27,0,S$49),(INDEX($J27:$R27,0,S$51+1)-INDEX($J27:$R27,0,S$51))/(INDEX($J$4:$R$4,0,S$51+1)-INDEX($J$4:$R$4,0,S$51))+R53)))</f>
        <v>57.378775268675909</v>
      </c>
      <c r="T53" s="3" cm="1">
        <f t="array" ref="T53">IF(T$51=-1,U53,IF(T$51=99,S53,IF(T$51=0,INDEX($J27:$R27,0,T$49),(INDEX($J27:$R27,0,T$51+1)-INDEX($J27:$R27,0,T$51))/(INDEX($J$4:$R$4,0,T$51+1)-INDEX($J$4:$R$4,0,T$51))+S53)))</f>
        <v>53.18819055804228</v>
      </c>
      <c r="U53" s="3" cm="1">
        <f t="array" ref="U53">IF(U$51=-1,V53,IF(U$51=99,T53,IF(U$51=0,INDEX($J27:$R27,0,U$49),(INDEX($J27:$R27,0,U$51+1)-INDEX($J27:$R27,0,U$51))/(INDEX($J$4:$R$4,0,U$51+1)-INDEX($J$4:$R$4,0,U$51))+T53)))</f>
        <v>48.99760584740865</v>
      </c>
      <c r="V53" s="3" cm="1">
        <f t="array" ref="V53">IF(V$51=-1,W53,IF(V$51=99,U53,IF(V$51=0,INDEX($J27:$R27,0,V$49),(INDEX($J27:$R27,0,V$51+1)-INDEX($J27:$R27,0,V$51))/(INDEX($J$4:$R$4,0,V$51+1)-INDEX($J$4:$R$4,0,V$51))+U53)))</f>
        <v>44.80702113677502</v>
      </c>
      <c r="W53" s="3" cm="1">
        <f t="array" ref="W53">IF(W$51=-1,X53,IF(W$51=99,V53,IF(W$51=0,INDEX($J27:$R27,0,W$49),(INDEX($J27:$R27,0,W$51+1)-INDEX($J27:$R27,0,W$51))/(INDEX($J$4:$R$4,0,W$51+1)-INDEX($J$4:$R$4,0,W$51))+V53)))</f>
        <v>74.141114111210427</v>
      </c>
      <c r="X53" s="3" cm="1">
        <f t="array" ref="X53">IF(X$51=-1,Y53,IF(X$51=99,W53,IF(X$51=0,INDEX($J27:$R27,0,X$49),(INDEX($J27:$R27,0,X$51+1)-INDEX($J27:$R27,0,X$51))/(INDEX($J$4:$R$4,0,X$51+1)-INDEX($J$4:$R$4,0,X$51))+W53)))</f>
        <v>75.634749564904482</v>
      </c>
      <c r="Y53" s="3" cm="1">
        <f t="array" ref="Y53">IF(Y$51=-1,Z53,IF(Y$51=99,X53,IF(Y$51=0,INDEX($J27:$R27,0,Y$49),(INDEX($J27:$R27,0,Y$51+1)-INDEX($J27:$R27,0,Y$51))/(INDEX($J$4:$R$4,0,Y$51+1)-INDEX($J$4:$R$4,0,Y$51))+X53)))</f>
        <v>77.128385018598536</v>
      </c>
      <c r="Z53" s="3" cm="1">
        <f t="array" ref="Z53">IF(Z$51=-1,AA53,IF(Z$51=99,Y53,IF(Z$51=0,INDEX($J27:$R27,0,Z$49),(INDEX($J27:$R27,0,Z$51+1)-INDEX($J27:$R27,0,Z$51))/(INDEX($J$4:$R$4,0,Z$51+1)-INDEX($J$4:$R$4,0,Z$51))+Y53)))</f>
        <v>78.62202047229259</v>
      </c>
      <c r="AA53" s="3" cm="1">
        <f t="array" ref="AA53">IF(AA$51=-1,AB53,IF(AA$51=99,Z53,IF(AA$51=0,INDEX($J27:$R27,0,AA$49),(INDEX($J27:$R27,0,AA$51+1)-INDEX($J27:$R27,0,AA$51))/(INDEX($J$4:$R$4,0,AA$51+1)-INDEX($J$4:$R$4,0,AA$51))+Z53)))</f>
        <v>80.115655925986644</v>
      </c>
      <c r="AB53" s="3" cm="1">
        <f t="array" ref="AB53">IF(AB$51=-1,AC53,IF(AB$51=99,AA53,IF(AB$51=0,INDEX($J27:$R27,0,AB$49),(INDEX($J27:$R27,0,AB$51+1)-INDEX($J27:$R27,0,AB$51))/(INDEX($J$4:$R$4,0,AB$51+1)-INDEX($J$4:$R$4,0,AB$51))+AA53)))</f>
        <v>81.609291379680698</v>
      </c>
      <c r="AC53" s="3" cm="1">
        <f t="array" ref="AC53">IF(AC$51=-1,AD53,IF(AC$51=99,AB53,IF(AC$51=0,INDEX($J27:$R27,0,AC$49),(INDEX($J27:$R27,0,AC$51+1)-INDEX($J27:$R27,0,AC$51))/(INDEX($J$4:$R$4,0,AC$51+1)-INDEX($J$4:$R$4,0,AC$51))+AB53)))</f>
        <v>83.102926833374752</v>
      </c>
      <c r="AD53" s="3" cm="1">
        <f t="array" ref="AD53">IF(AD$51=-1,AE53,IF(AD$51=99,AC53,IF(AD$51=0,INDEX($J27:$R27,0,AD$49),(INDEX($J27:$R27,0,AD$51+1)-INDEX($J27:$R27,0,AD$51))/(INDEX($J$4:$R$4,0,AD$51+1)-INDEX($J$4:$R$4,0,AD$51))+AC53)))</f>
        <v>84.596562287068807</v>
      </c>
      <c r="AE53" s="3" cm="1">
        <f t="array" ref="AE53">IF(AE$51=-1,AF53,IF(AE$51=99,AD53,IF(AE$51=0,INDEX($J27:$R27,0,AE$49),(INDEX($J27:$R27,0,AE$51+1)-INDEX($J27:$R27,0,AE$51))/(INDEX($J$4:$R$4,0,AE$51+1)-INDEX($J$4:$R$4,0,AE$51))+AD53)))</f>
        <v>86.090197740762861</v>
      </c>
      <c r="AF53" s="3" cm="1">
        <f t="array" ref="AF53">IF(AF$51=-1,AG53,IF(AF$51=99,AE53,IF(AF$51=0,INDEX($J27:$R27,0,AF$49),(INDEX($J27:$R27,0,AF$51+1)-INDEX($J27:$R27,0,AF$51))/(INDEX($J$4:$R$4,0,AF$51+1)-INDEX($J$4:$R$4,0,AF$51))+AE53)))</f>
        <v>87.583833194456915</v>
      </c>
      <c r="AG53" s="3" cm="1">
        <f t="array" ref="AG53">IF(AG$51=-1,AH53,IF(AG$51=99,AF53,IF(AG$51=0,INDEX($J27:$R27,0,AG$49),(INDEX($J27:$R27,0,AG$51+1)-INDEX($J27:$R27,0,AG$51))/(INDEX($J$4:$R$4,0,AG$51+1)-INDEX($J$4:$R$4,0,AG$51))+AF53)))</f>
        <v>75.634749564904482</v>
      </c>
      <c r="AH53" s="3" cm="1">
        <f t="array" ref="AH53">IF(AH$51=-1,AI53,IF(AH$51=99,AG53,IF(AH$51=0,INDEX($J27:$R27,0,AH$49),(INDEX($J27:$R27,0,AH$51+1)-INDEX($J27:$R27,0,AH$51))/(INDEX($J$4:$R$4,0,AH$51+1)-INDEX($J$4:$R$4,0,AH$51))+AG53)))</f>
        <v>76.953052624265382</v>
      </c>
      <c r="AI53" s="3" cm="1">
        <f t="array" ref="AI53">IF(AI$51=-1,AJ53,IF(AI$51=99,AH53,IF(AI$51=0,INDEX($J27:$R27,0,AI$49),(INDEX($J27:$R27,0,AI$51+1)-INDEX($J27:$R27,0,AI$51))/(INDEX($J$4:$R$4,0,AI$51+1)-INDEX($J$4:$R$4,0,AI$51))+AH53)))</f>
        <v>78.271355683626282</v>
      </c>
      <c r="AJ53" s="3" cm="1">
        <f t="array" ref="AJ53">IF(AJ$51=-1,AK53,IF(AJ$51=99,AI53,IF(AJ$51=0,INDEX($J27:$R27,0,AJ$49),(INDEX($J27:$R27,0,AJ$51+1)-INDEX($J27:$R27,0,AJ$51))/(INDEX($J$4:$R$4,0,AJ$51+1)-INDEX($J$4:$R$4,0,AJ$51))+AI53)))</f>
        <v>79.589658742987183</v>
      </c>
      <c r="AK53" s="3" cm="1">
        <f t="array" ref="AK53">IF(AK$51=-1,AL53,IF(AK$51=99,AJ53,IF(AK$51=0,INDEX($J27:$R27,0,AK$49),(INDEX($J27:$R27,0,AK$51+1)-INDEX($J27:$R27,0,AK$51))/(INDEX($J$4:$R$4,0,AK$51+1)-INDEX($J$4:$R$4,0,AK$51))+AJ53)))</f>
        <v>80.907961802348083</v>
      </c>
      <c r="AL53" s="3" cm="1">
        <f t="array" ref="AL53">IF(AL$51=-1,#REF!,IF(AL$51=99,AK53,IF(AL$51=0,INDEX($J27:$R27,0,AL$49),(INDEX($J27:$R27,0,AL$51+1)-INDEX($J27:$R27,0,AL$51))/(INDEX($J$4:$R$4,0,AL$51+1)-INDEX($J$4:$R$4,0,AL$51))+AK53)))</f>
        <v>82.226264861708984</v>
      </c>
      <c r="AM53" s="3" cm="1">
        <f t="array" ref="AM53">IF(AM$51=-1,AN53,IF(AM$51=99,#REF!,IF(AM$51=0,INDEX($J27:$R27,0,AM$49),(INDEX($J27:$R27,0,AM$51+1)-INDEX($J27:$R27,0,AM$51))/(INDEX($J$4:$R$4,0,AM$51+1)-INDEX($J$4:$R$4,0,AM$51))+#REF!)))</f>
        <v>87.499477099152628</v>
      </c>
      <c r="AN53" s="3" cm="1">
        <f t="array" ref="AN53">IF(AN$51=-1,AO53,IF(AN$51=99,AM53,IF(AN$51=0,INDEX($J27:$R27,0,AN$49),(INDEX($J27:$R27,0,AN$51+1)-INDEX($J27:$R27,0,AN$51))/(INDEX($J$4:$R$4,0,AN$51+1)-INDEX($J$4:$R$4,0,AN$51))+AM53)))</f>
        <v>126.04483059083887</v>
      </c>
      <c r="AO53" s="3" cm="1">
        <f t="array" ref="AO53">IF(AO$51=-1,AQ53,IF(AO$51=99,AN53,IF(AO$51=0,INDEX($J27:$R27,0,AO$49),(INDEX($J27:$R27,0,AO$51+1)-INDEX($J27:$R27,0,AO$51))/(INDEX($J$4:$T$4,0,AO$51+1)-INDEX($J$4:$R$4,0,AO$51))+AN53)))</f>
        <v>180.8965894594825</v>
      </c>
    </row>
    <row r="54" spans="1:77">
      <c r="A54" s="31"/>
      <c r="B54" s="15" t="str">
        <f t="shared" ref="B54:B55" si="31">IF(A54="*","","COM_PROJ")</f>
        <v>COM_PROJ</v>
      </c>
      <c r="C54" s="16" t="str">
        <f t="shared" si="28"/>
        <v>-</v>
      </c>
      <c r="D54" s="43" t="str">
        <f t="shared" ref="D54:D55" si="32">B28</f>
        <v>TADJET</v>
      </c>
      <c r="E54" s="16" t="str">
        <f t="shared" si="29"/>
        <v>-</v>
      </c>
      <c r="F54" s="16" t="str">
        <f t="shared" si="29"/>
        <v>-</v>
      </c>
      <c r="G54" s="16" t="str">
        <f t="shared" si="29"/>
        <v>-</v>
      </c>
      <c r="H54" s="16" t="str">
        <f t="shared" si="29"/>
        <v>-</v>
      </c>
      <c r="I54" s="106">
        <f t="shared" ref="I54:I55" si="33">IF(A54="*","",0)</f>
        <v>0</v>
      </c>
      <c r="J54" s="3">
        <f t="shared" ref="J54:J55" si="34">J28</f>
        <v>20.483000000000001</v>
      </c>
      <c r="K54" s="3" cm="1">
        <f t="array" ref="K54">IF(K$51=-1,L54,IF(K$51=99,J54,IF(K$51=0,INDEX($J28:$R28,0,K$49),(INDEX($J28:$R28,0,K$51+1)-INDEX($J28:$R28,0,K$51))/(INDEX($J$4:$R$4,0,K$51+1)-INDEX($J$4:$R$4,0,K$51))+J54)))</f>
        <v>21.025019791513067</v>
      </c>
      <c r="L54" s="3" cm="1">
        <f t="array" ref="L54">IF(L$51=-1,M54,IF(L$51=99,K54,IF(L$51=0,INDEX($J28:$R28,0,L$49),(INDEX($J28:$R28,0,L$51+1)-INDEX($J28:$R28,0,L$51))/(INDEX($J$4:$R$4,0,L$51+1)-INDEX($J$4:$R$4,0,L$51))+K54)))</f>
        <v>22.109059374539203</v>
      </c>
      <c r="M54" s="3" cm="1">
        <f t="array" ref="M54">IF(M$51=-1,N54,IF(M$51=99,L54,IF(M$51=0,INDEX($J28:$R28,0,M$49),(INDEX($J28:$R28,0,M$51+1)-INDEX($J28:$R28,0,M$51))/(INDEX($J$4:$R$4,0,M$51+1)-INDEX($J$4:$R$4,0,M$51))+L54)))</f>
        <v>20.465228059152793</v>
      </c>
      <c r="N54" s="3" cm="1">
        <f t="array" ref="N54">IF(N$51=-1,O54,IF(N$51=99,M54,IF(N$51=0,INDEX($J28:$R28,0,N$49),(INDEX($J28:$R28,0,N$51+1)-INDEX($J28:$R28,0,N$51))/(INDEX($J$4:$R$4,0,N$51+1)-INDEX($J$4:$R$4,0,N$51))+M54)))</f>
        <v>23.273737463088121</v>
      </c>
      <c r="O54" s="3" cm="1">
        <f t="array" ref="O54">IF(O$51=-1,P54,IF(O$51=99,N54,IF(O$51=0,INDEX($J28:$R28,0,O$49),(INDEX($J28:$R28,0,O$51+1)-INDEX($J28:$R28,0,O$51))/(INDEX($J$4:$R$4,0,O$51+1)-INDEX($J$4:$R$4,0,O$51))+N54)))</f>
        <v>22.028640397161595</v>
      </c>
      <c r="P54" s="3" cm="1">
        <f t="array" ref="P54">IF(P$51=-1,Q54,IF(P$51=99,O54,IF(P$51=0,INDEX($J28:$R28,0,P$49),(INDEX($J28:$R28,0,P$51+1)-INDEX($J28:$R28,0,P$51))/(INDEX($J$4:$R$4,0,P$51+1)-INDEX($J$4:$R$4,0,P$51))+O54)))</f>
        <v>20.783543331235069</v>
      </c>
      <c r="Q54" s="3" cm="1">
        <f t="array" ref="Q54">IF(Q$51=-1,R54,IF(Q$51=99,P54,IF(Q$51=0,INDEX($J28:$R28,0,Q$49),(INDEX($J28:$R28,0,Q$51+1)-INDEX($J28:$R28,0,Q$51))/(INDEX($J$4:$R$4,0,Q$51+1)-INDEX($J$4:$R$4,0,Q$51))+P54)))</f>
        <v>19.538446265308544</v>
      </c>
      <c r="R54" s="3" cm="1">
        <f t="array" ref="R54">IF(R$51=-1,S54,IF(R$51=99,Q54,IF(R$51=0,INDEX($J28:$R28,0,R$49),(INDEX($J28:$R28,0,R$51+1)-INDEX($J28:$R28,0,R$51))/(INDEX($J$4:$R$4,0,R$51+1)-INDEX($J$4:$R$4,0,R$51))+Q54)))</f>
        <v>18.293349199382018</v>
      </c>
      <c r="S54" s="3" cm="1">
        <f t="array" ref="S54">IF(S$51=-1,T54,IF(S$51=99,R54,IF(S$51=0,INDEX($J28:$R28,0,S$49),(INDEX($J28:$R28,0,S$51+1)-INDEX($J28:$R28,0,S$51))/(INDEX($J$4:$R$4,0,S$51+1)-INDEX($J$4:$R$4,0,S$51))+R54)))</f>
        <v>17.048252133455492</v>
      </c>
      <c r="T54" s="3" cm="1">
        <f t="array" ref="T54">IF(T$51=-1,U54,IF(T$51=99,S54,IF(T$51=0,INDEX($J28:$R28,0,T$49),(INDEX($J28:$R28,0,T$51+1)-INDEX($J28:$R28,0,T$51))/(INDEX($J$4:$R$4,0,T$51+1)-INDEX($J$4:$R$4,0,T$51))+S54)))</f>
        <v>15.803155067528966</v>
      </c>
      <c r="U54" s="3" cm="1">
        <f t="array" ref="U54">IF(U$51=-1,V54,IF(U$51=99,T54,IF(U$51=0,INDEX($J28:$R28,0,U$49),(INDEX($J28:$R28,0,U$51+1)-INDEX($J28:$R28,0,U$51))/(INDEX($J$4:$R$4,0,U$51+1)-INDEX($J$4:$R$4,0,U$51))+T54)))</f>
        <v>14.55805800160244</v>
      </c>
      <c r="V54" s="3" cm="1">
        <f t="array" ref="V54">IF(V$51=-1,W54,IF(V$51=99,U54,IF(V$51=0,INDEX($J28:$R28,0,V$49),(INDEX($J28:$R28,0,V$51+1)-INDEX($J28:$R28,0,V$51))/(INDEX($J$4:$R$4,0,V$51+1)-INDEX($J$4:$R$4,0,V$51))+U54)))</f>
        <v>13.312960935675914</v>
      </c>
      <c r="W54" s="3" cm="1">
        <f t="array" ref="W54">IF(W$51=-1,X54,IF(W$51=99,V54,IF(W$51=0,INDEX($J28:$R28,0,W$49),(INDEX($J28:$R28,0,W$51+1)-INDEX($J28:$R28,0,W$51))/(INDEX($J$4:$R$4,0,W$51+1)-INDEX($J$4:$R$4,0,W$51))+V54)))</f>
        <v>22.028640397161595</v>
      </c>
      <c r="X54" s="3" cm="1">
        <f t="array" ref="X54">IF(X$51=-1,Y54,IF(X$51=99,W54,IF(X$51=0,INDEX($J28:$R28,0,X$49),(INDEX($J28:$R28,0,X$51+1)-INDEX($J28:$R28,0,X$51))/(INDEX($J$4:$R$4,0,X$51+1)-INDEX($J$4:$R$4,0,X$51))+W54)))</f>
        <v>22.472425990193337</v>
      </c>
      <c r="Y54" s="3" cm="1">
        <f t="array" ref="Y54">IF(Y$51=-1,Z54,IF(Y$51=99,X54,IF(Y$51=0,INDEX($J28:$R28,0,Y$49),(INDEX($J28:$R28,0,Y$51+1)-INDEX($J28:$R28,0,Y$51))/(INDEX($J$4:$R$4,0,Y$51+1)-INDEX($J$4:$R$4,0,Y$51))+X54)))</f>
        <v>22.916211583225078</v>
      </c>
      <c r="Z54" s="3" cm="1">
        <f t="array" ref="Z54">IF(Z$51=-1,AA54,IF(Z$51=99,Y54,IF(Z$51=0,INDEX($J28:$R28,0,Z$49),(INDEX($J28:$R28,0,Z$51+1)-INDEX($J28:$R28,0,Z$51))/(INDEX($J$4:$R$4,0,Z$51+1)-INDEX($J$4:$R$4,0,Z$51))+Y54)))</f>
        <v>23.359997176256819</v>
      </c>
      <c r="AA54" s="3" cm="1">
        <f t="array" ref="AA54">IF(AA$51=-1,AB54,IF(AA$51=99,Z54,IF(AA$51=0,INDEX($J28:$R28,0,AA$49),(INDEX($J28:$R28,0,AA$51+1)-INDEX($J28:$R28,0,AA$51))/(INDEX($J$4:$R$4,0,AA$51+1)-INDEX($J$4:$R$4,0,AA$51))+Z54)))</f>
        <v>23.80378276928856</v>
      </c>
      <c r="AB54" s="3" cm="1">
        <f t="array" ref="AB54">IF(AB$51=-1,AC54,IF(AB$51=99,AA54,IF(AB$51=0,INDEX($J28:$R28,0,AB$49),(INDEX($J28:$R28,0,AB$51+1)-INDEX($J28:$R28,0,AB$51))/(INDEX($J$4:$R$4,0,AB$51+1)-INDEX($J$4:$R$4,0,AB$51))+AA54)))</f>
        <v>24.247568362320301</v>
      </c>
      <c r="AC54" s="3" cm="1">
        <f t="array" ref="AC54">IF(AC$51=-1,AD54,IF(AC$51=99,AB54,IF(AC$51=0,INDEX($J28:$R28,0,AC$49),(INDEX($J28:$R28,0,AC$51+1)-INDEX($J28:$R28,0,AC$51))/(INDEX($J$4:$R$4,0,AC$51+1)-INDEX($J$4:$R$4,0,AC$51))+AB54)))</f>
        <v>24.691353955352042</v>
      </c>
      <c r="AD54" s="3" cm="1">
        <f t="array" ref="AD54">IF(AD$51=-1,AE54,IF(AD$51=99,AC54,IF(AD$51=0,INDEX($J28:$R28,0,AD$49),(INDEX($J28:$R28,0,AD$51+1)-INDEX($J28:$R28,0,AD$51))/(INDEX($J$4:$R$4,0,AD$51+1)-INDEX($J$4:$R$4,0,AD$51))+AC54)))</f>
        <v>25.135139548383783</v>
      </c>
      <c r="AE54" s="3" cm="1">
        <f t="array" ref="AE54">IF(AE$51=-1,AF54,IF(AE$51=99,AD54,IF(AE$51=0,INDEX($J28:$R28,0,AE$49),(INDEX($J28:$R28,0,AE$51+1)-INDEX($J28:$R28,0,AE$51))/(INDEX($J$4:$R$4,0,AE$51+1)-INDEX($J$4:$R$4,0,AE$51))+AD54)))</f>
        <v>25.578925141415525</v>
      </c>
      <c r="AF54" s="3" cm="1">
        <f t="array" ref="AF54">IF(AF$51=-1,AG54,IF(AF$51=99,AE54,IF(AF$51=0,INDEX($J28:$R28,0,AF$49),(INDEX($J28:$R28,0,AF$51+1)-INDEX($J28:$R28,0,AF$51))/(INDEX($J$4:$R$4,0,AF$51+1)-INDEX($J$4:$R$4,0,AF$51))+AE54)))</f>
        <v>26.022710734447266</v>
      </c>
      <c r="AG54" s="3" cm="1">
        <f t="array" ref="AG54">IF(AG$51=-1,AH54,IF(AG$51=99,AF54,IF(AG$51=0,INDEX($J28:$R28,0,AG$49),(INDEX($J28:$R28,0,AG$51+1)-INDEX($J28:$R28,0,AG$51))/(INDEX($J$4:$R$4,0,AG$51+1)-INDEX($J$4:$R$4,0,AG$51))+AF54)))</f>
        <v>22.472425990193337</v>
      </c>
      <c r="AH54" s="3" cm="1">
        <f t="array" ref="AH54">IF(AH$51=-1,AI54,IF(AH$51=99,AG54,IF(AH$51=0,INDEX($J28:$R28,0,AH$49),(INDEX($J28:$R28,0,AH$51+1)-INDEX($J28:$R28,0,AH$51))/(INDEX($J$4:$R$4,0,AH$51+1)-INDEX($J$4:$R$4,0,AH$51))+AG54)))</f>
        <v>22.864117218161386</v>
      </c>
      <c r="AI54" s="3" cm="1">
        <f t="array" ref="AI54">IF(AI$51=-1,AJ54,IF(AI$51=99,AH54,IF(AI$51=0,INDEX($J28:$R28,0,AI$49),(INDEX($J28:$R28,0,AI$51+1)-INDEX($J28:$R28,0,AI$51))/(INDEX($J$4:$R$4,0,AI$51+1)-INDEX($J$4:$R$4,0,AI$51))+AH54)))</f>
        <v>23.255808446129436</v>
      </c>
      <c r="AJ54" s="3" cm="1">
        <f t="array" ref="AJ54">IF(AJ$51=-1,AK54,IF(AJ$51=99,AI54,IF(AJ$51=0,INDEX($J28:$R28,0,AJ$49),(INDEX($J28:$R28,0,AJ$51+1)-INDEX($J28:$R28,0,AJ$51))/(INDEX($J$4:$R$4,0,AJ$51+1)-INDEX($J$4:$R$4,0,AJ$51))+AI54)))</f>
        <v>23.647499674097485</v>
      </c>
      <c r="AK54" s="3" cm="1">
        <f t="array" ref="AK54">IF(AK$51=-1,AL54,IF(AK$51=99,AJ54,IF(AK$51=0,INDEX($J28:$R28,0,AK$49),(INDEX($J28:$R28,0,AK$51+1)-INDEX($J28:$R28,0,AK$51))/(INDEX($J$4:$R$4,0,AK$51+1)-INDEX($J$4:$R$4,0,AK$51))+AJ54)))</f>
        <v>24.039190902065535</v>
      </c>
      <c r="AL54" s="3" cm="1">
        <f t="array" ref="AL54">IF(AL$51=-1,#REF!,IF(AL$51=99,AK54,IF(AL$51=0,INDEX($J28:$R28,0,AL$49),(INDEX($J28:$R28,0,AL$51+1)-INDEX($J28:$R28,0,AL$51))/(INDEX($J$4:$R$4,0,AL$51+1)-INDEX($J$4:$R$4,0,AL$51))+AK54)))</f>
        <v>24.430882130033584</v>
      </c>
      <c r="AM54" s="3" cm="1">
        <f t="array" ref="AM54">IF(AM$51=-1,AN54,IF(AM$51=99,#REF!,IF(AM$51=0,INDEX($J28:$R28,0,AM$49),(INDEX($J28:$R28,0,AM$51+1)-INDEX($J28:$R28,0,AM$51))/(INDEX($J$4:$R$4,0,AM$51+1)-INDEX($J$4:$R$4,0,AM$51))+#REF!)))</f>
        <v>25.997647041905793</v>
      </c>
      <c r="AN54" s="3" cm="1">
        <f t="array" ref="AN54">IF(AN$51=-1,AO54,IF(AN$51=99,AM54,IF(AN$51=0,INDEX($J28:$R28,0,AN$49),(INDEX($J28:$R28,0,AN$51+1)-INDEX($J28:$R28,0,AN$51))/(INDEX($J$4:$R$4,0,AN$51+1)-INDEX($J$4:$R$4,0,AN$51))+AM54)))</f>
        <v>37.450155427147955</v>
      </c>
      <c r="AO54" s="3" cm="1">
        <f t="array" ref="AO54">IF(AO$51=-1,AQ54,IF(AO$51=99,AN54,IF(AO$51=0,INDEX($J28:$R28,0,AO$49),(INDEX($J28:$R28,0,AO$51+1)-INDEX($J28:$R28,0,AO$51))/(INDEX($J$4:$R$4,0,AO$51+1)-INDEX($J$4:$R$4,0,AO$51))+AN54)))</f>
        <v>53.747586154405788</v>
      </c>
    </row>
    <row r="55" spans="1:77">
      <c r="A55" s="31"/>
      <c r="B55" s="15" t="str">
        <f t="shared" si="31"/>
        <v>COM_PROJ</v>
      </c>
      <c r="C55" s="16" t="str">
        <f t="shared" si="28"/>
        <v>-</v>
      </c>
      <c r="D55" s="43" t="str">
        <f t="shared" si="32"/>
        <v>TAOAG</v>
      </c>
      <c r="E55" s="16" t="str">
        <f t="shared" si="29"/>
        <v>-</v>
      </c>
      <c r="F55" s="16" t="str">
        <f t="shared" si="29"/>
        <v>-</v>
      </c>
      <c r="G55" s="16" t="str">
        <f t="shared" si="29"/>
        <v>-</v>
      </c>
      <c r="H55" s="16" t="str">
        <f t="shared" si="29"/>
        <v>-</v>
      </c>
      <c r="I55" s="106">
        <f t="shared" si="33"/>
        <v>0</v>
      </c>
      <c r="J55" s="3">
        <f t="shared" si="34"/>
        <v>0.82199999999999995</v>
      </c>
      <c r="K55" s="3" cm="1">
        <f t="array" ref="K55">IF(K$51=-1,L55,IF(K$51=99,J55,IF(K$51=0,INDEX($J29:$R29,0,K$49),(INDEX($J29:$R29,0,K$51+1)-INDEX($J29:$R29,0,K$51))/(INDEX($J$4:$R$4,0,K$51+1)-INDEX($J$4:$R$4,0,K$51))+J55)))</f>
        <v>0.84375170964330126</v>
      </c>
      <c r="L55" s="3" cm="1">
        <f t="array" ref="L55">IF(L$51=-1,M55,IF(L$51=99,K55,IF(L$51=0,INDEX($J29:$R29,0,L$49),(INDEX($J29:$R29,0,L$51+1)-INDEX($J29:$R29,0,L$51))/(INDEX($J$4:$R$4,0,L$51+1)-INDEX($J$4:$R$4,0,L$51))+K55)))</f>
        <v>0.88725512892990399</v>
      </c>
      <c r="M55" s="3" cm="1">
        <f t="array" ref="M55">IF(M$51=-1,N55,IF(M$51=99,L55,IF(M$51=0,INDEX($J29:$R29,0,M$49),(INDEX($J29:$R29,0,M$51+1)-INDEX($J29:$R29,0,M$51))/(INDEX($J$4:$R$4,0,M$51+1)-INDEX($J$4:$R$4,0,M$51))+L55)))</f>
        <v>0.90926579192061818</v>
      </c>
      <c r="N55" s="3" cm="1">
        <f t="array" ref="N55">IF(N$51=-1,O55,IF(N$51=99,M55,IF(N$51=0,INDEX($J29:$R29,0,N$49),(INDEX($J29:$R29,0,N$51+1)-INDEX($J29:$R29,0,N$51))/(INDEX($J$4:$R$4,0,N$51+1)-INDEX($J$4:$R$4,0,N$51))+M55)))</f>
        <v>0.9339946391963303</v>
      </c>
      <c r="O55" s="3" cm="1">
        <f t="array" ref="O55">IF(O$51=-1,P55,IF(O$51=99,N55,IF(O$51=0,INDEX($J29:$R29,0,O$49),(INDEX($J29:$R29,0,O$51+1)-INDEX($J29:$R29,0,O$51))/(INDEX($J$4:$R$4,0,O$51+1)-INDEX($J$4:$R$4,0,O$51))+N55)))</f>
        <v>0.88402784779899579</v>
      </c>
      <c r="P55" s="3" cm="1">
        <f t="array" ref="P55">IF(P$51=-1,Q55,IF(P$51=99,O55,IF(P$51=0,INDEX($J29:$R29,0,P$49),(INDEX($J29:$R29,0,P$51+1)-INDEX($J29:$R29,0,P$51))/(INDEX($J$4:$R$4,0,P$51+1)-INDEX($J$4:$R$4,0,P$51))+O55)))</f>
        <v>0.83406105640166128</v>
      </c>
      <c r="Q55" s="3" cm="1">
        <f t="array" ref="Q55">IF(Q$51=-1,R55,IF(Q$51=99,P55,IF(Q$51=0,INDEX($J29:$R29,0,Q$49),(INDEX($J29:$R29,0,Q$51+1)-INDEX($J29:$R29,0,Q$51))/(INDEX($J$4:$R$4,0,Q$51+1)-INDEX($J$4:$R$4,0,Q$51))+P55)))</f>
        <v>0.78409426500432677</v>
      </c>
      <c r="R55" s="3" cm="1">
        <f t="array" ref="R55">IF(R$51=-1,S55,IF(R$51=99,Q55,IF(R$51=0,INDEX($J29:$R29,0,R$49),(INDEX($J29:$R29,0,R$51+1)-INDEX($J29:$R29,0,R$51))/(INDEX($J$4:$R$4,0,R$51+1)-INDEX($J$4:$R$4,0,R$51))+Q55)))</f>
        <v>0.73412747360699226</v>
      </c>
      <c r="S55" s="3" cm="1">
        <f t="array" ref="S55">IF(S$51=-1,T55,IF(S$51=99,R55,IF(S$51=0,INDEX($J29:$R29,0,S$49),(INDEX($J29:$R29,0,S$51+1)-INDEX($J29:$R29,0,S$51))/(INDEX($J$4:$R$4,0,S$51+1)-INDEX($J$4:$R$4,0,S$51))+R55)))</f>
        <v>0.68416068220965776</v>
      </c>
      <c r="T55" s="3" cm="1">
        <f t="array" ref="T55">IF(T$51=-1,U55,IF(T$51=99,S55,IF(T$51=0,INDEX($J29:$R29,0,T$49),(INDEX($J29:$R29,0,T$51+1)-INDEX($J29:$R29,0,T$51))/(INDEX($J$4:$R$4,0,T$51+1)-INDEX($J$4:$R$4,0,T$51))+S55)))</f>
        <v>0.63419389081232325</v>
      </c>
      <c r="U55" s="3" cm="1">
        <f t="array" ref="U55">IF(U$51=-1,V55,IF(U$51=99,T55,IF(U$51=0,INDEX($J29:$R29,0,U$49),(INDEX($J29:$R29,0,U$51+1)-INDEX($J29:$R29,0,U$51))/(INDEX($J$4:$R$4,0,U$51+1)-INDEX($J$4:$R$4,0,U$51))+T55)))</f>
        <v>0.58422709941498874</v>
      </c>
      <c r="V55" s="3" cm="1">
        <f t="array" ref="V55">IF(V$51=-1,W55,IF(V$51=99,U55,IF(V$51=0,INDEX($J29:$R29,0,V$49),(INDEX($J29:$R29,0,V$51+1)-INDEX($J29:$R29,0,V$51))/(INDEX($J$4:$R$4,0,V$51+1)-INDEX($J$4:$R$4,0,V$51))+U55)))</f>
        <v>0.53426030801765423</v>
      </c>
      <c r="W55" s="3" cm="1">
        <f t="array" ref="W55">IF(W$51=-1,X55,IF(W$51=99,V55,IF(W$51=0,INDEX($J29:$R29,0,W$49),(INDEX($J29:$R29,0,W$51+1)-INDEX($J29:$R29,0,W$51))/(INDEX($J$4:$R$4,0,W$51+1)-INDEX($J$4:$R$4,0,W$51))+V55)))</f>
        <v>0.88402784779899579</v>
      </c>
      <c r="X55" s="3" cm="1">
        <f t="array" ref="X55">IF(X$51=-1,Y55,IF(X$51=99,W55,IF(X$51=0,INDEX($J29:$R29,0,X$49),(INDEX($J29:$R29,0,X$51+1)-INDEX($J29:$R29,0,X$51))/(INDEX($J$4:$R$4,0,X$51+1)-INDEX($J$4:$R$4,0,X$51))+W55)))</f>
        <v>0</v>
      </c>
      <c r="Y55" s="3" cm="1">
        <f t="array" ref="Y55">IF(Y$51=-1,Z55,IF(Y$51=99,X55,IF(Y$51=0,INDEX($J29:$R29,0,Y$49),(INDEX($J29:$R29,0,Y$51+1)-INDEX($J29:$R29,0,Y$51))/(INDEX($J$4:$R$4,0,Y$51+1)-INDEX($J$4:$R$4,0,Y$51))+X55)))</f>
        <v>-0.88402784779899579</v>
      </c>
      <c r="Z55" s="3" cm="1">
        <f t="array" ref="Z55">IF(Z$51=-1,AA55,IF(Z$51=99,Y55,IF(Z$51=0,INDEX($J29:$R29,0,Z$49),(INDEX($J29:$R29,0,Z$51+1)-INDEX($J29:$R29,0,Z$51))/(INDEX($J$4:$R$4,0,Z$51+1)-INDEX($J$4:$R$4,0,Z$51))+Y55)))</f>
        <v>-1.7680556955979916</v>
      </c>
      <c r="AA55" s="3" cm="1">
        <f t="array" ref="AA55">IF(AA$51=-1,AB55,IF(AA$51=99,Z55,IF(AA$51=0,INDEX($J29:$R29,0,AA$49),(INDEX($J29:$R29,0,AA$51+1)-INDEX($J29:$R29,0,AA$51))/(INDEX($J$4:$R$4,0,AA$51+1)-INDEX($J$4:$R$4,0,AA$51))+Z55)))</f>
        <v>-2.6520835433969872</v>
      </c>
      <c r="AB55" s="3" cm="1">
        <f t="array" ref="AB55">IF(AB$51=-1,AC55,IF(AB$51=99,AA55,IF(AB$51=0,INDEX($J29:$R29,0,AB$49),(INDEX($J29:$R29,0,AB$51+1)-INDEX($J29:$R29,0,AB$51))/(INDEX($J$4:$R$4,0,AB$51+1)-INDEX($J$4:$R$4,0,AB$51))+AA55)))</f>
        <v>-3.5361113911959832</v>
      </c>
      <c r="AC55" s="3" cm="1">
        <f t="array" ref="AC55">IF(AC$51=-1,AD55,IF(AC$51=99,AB55,IF(AC$51=0,INDEX($J29:$R29,0,AC$49),(INDEX($J29:$R29,0,AC$51+1)-INDEX($J29:$R29,0,AC$51))/(INDEX($J$4:$R$4,0,AC$51+1)-INDEX($J$4:$R$4,0,AC$51))+AB55)))</f>
        <v>-4.4201392389949792</v>
      </c>
      <c r="AD55" s="3" cm="1">
        <f t="array" ref="AD55">IF(AD$51=-1,AE55,IF(AD$51=99,AC55,IF(AD$51=0,INDEX($J29:$R29,0,AD$49),(INDEX($J29:$R29,0,AD$51+1)-INDEX($J29:$R29,0,AD$51))/(INDEX($J$4:$R$4,0,AD$51+1)-INDEX($J$4:$R$4,0,AD$51))+AC55)))</f>
        <v>-5.3041670867939752</v>
      </c>
      <c r="AE55" s="3" cm="1">
        <f t="array" ref="AE55">IF(AE$51=-1,AF55,IF(AE$51=99,AD55,IF(AE$51=0,INDEX($J29:$R29,0,AE$49),(INDEX($J29:$R29,0,AE$51+1)-INDEX($J29:$R29,0,AE$51))/(INDEX($J$4:$R$4,0,AE$51+1)-INDEX($J$4:$R$4,0,AE$51))+AD55)))</f>
        <v>-6.1881949345929712</v>
      </c>
      <c r="AF55" s="3" cm="1">
        <f t="array" ref="AF55">IF(AF$51=-1,AG55,IF(AF$51=99,AE55,IF(AF$51=0,INDEX($J29:$R29,0,AF$49),(INDEX($J29:$R29,0,AF$51+1)-INDEX($J29:$R29,0,AF$51))/(INDEX($J$4:$R$4,0,AF$51+1)-INDEX($J$4:$R$4,0,AF$51))+AE55)))</f>
        <v>-7.0722227823919672</v>
      </c>
      <c r="AG55" s="3" cm="1">
        <f t="array" ref="AG55">IF(AG$51=-1,AH55,IF(AG$51=99,AF55,IF(AG$51=0,INDEX($J29:$R29,0,AG$49),(INDEX($J29:$R29,0,AG$51+1)-INDEX($J29:$R29,0,AG$51))/(INDEX($J$4:$R$4,0,AG$51+1)-INDEX($J$4:$R$4,0,AG$51))+AF55)))</f>
        <v>0</v>
      </c>
      <c r="AH55" s="3" cm="1">
        <f t="array" ref="AH55">IF(AH$51=-1,AI55,IF(AH$51=99,AG55,IF(AH$51=0,INDEX($J29:$R29,0,AH$49),(INDEX($J29:$R29,0,AH$51+1)-INDEX($J29:$R29,0,AH$51))/(INDEX($J$4:$R$4,0,AH$51+1)-INDEX($J$4:$R$4,0,AH$51))+AG55)))</f>
        <v>0.11592304658305566</v>
      </c>
      <c r="AI55" s="3" cm="1">
        <f t="array" ref="AI55">IF(AI$51=-1,AJ55,IF(AI$51=99,AH55,IF(AI$51=0,INDEX($J29:$R29,0,AI$49),(INDEX($J29:$R29,0,AI$51+1)-INDEX($J29:$R29,0,AI$51))/(INDEX($J$4:$R$4,0,AI$51+1)-INDEX($J$4:$R$4,0,AI$51))+AH55)))</f>
        <v>0.23184609316611132</v>
      </c>
      <c r="AJ55" s="3" cm="1">
        <f t="array" ref="AJ55">IF(AJ$51=-1,AK55,IF(AJ$51=99,AI55,IF(AJ$51=0,INDEX($J29:$R29,0,AJ$49),(INDEX($J29:$R29,0,AJ$51+1)-INDEX($J29:$R29,0,AJ$51))/(INDEX($J$4:$R$4,0,AJ$51+1)-INDEX($J$4:$R$4,0,AJ$51))+AI55)))</f>
        <v>0.34776913974916701</v>
      </c>
      <c r="AK55" s="3" cm="1">
        <f t="array" ref="AK55">IF(AK$51=-1,AL55,IF(AK$51=99,AJ55,IF(AK$51=0,INDEX($J29:$R29,0,AK$49),(INDEX($J29:$R29,0,AK$51+1)-INDEX($J29:$R29,0,AK$51))/(INDEX($J$4:$R$4,0,AK$51+1)-INDEX($J$4:$R$4,0,AK$51))+AJ55)))</f>
        <v>0.46369218633222264</v>
      </c>
      <c r="AL55" s="3" cm="1">
        <f t="array" ref="AL55">IF(AL$51=-1,#REF!,IF(AL$51=99,AK55,IF(AL$51=0,INDEX($J29:$R29,0,AL$49),(INDEX($J29:$R29,0,AL$51+1)-INDEX($J29:$R29,0,AL$51))/(INDEX($J$4:$R$4,0,AL$51+1)-INDEX($J$4:$R$4,0,AL$51))+AK55)))</f>
        <v>0.57961523291527828</v>
      </c>
      <c r="AM55" s="3" cm="1">
        <f t="array" ref="AM55">IF(AM$51=-1,AN55,IF(AM$51=99,#REF!,IF(AM$51=0,INDEX($J29:$R29,0,AM$49),(INDEX($J29:$R29,0,AM$51+1)-INDEX($J29:$R29,0,AM$51))/(INDEX($J$4:$R$4,0,AM$51+1)-INDEX($J$4:$R$4,0,AM$51))+#REF!)))</f>
        <v>1.0433074192475009</v>
      </c>
      <c r="AN55" s="3" cm="1">
        <f t="array" ref="AN55">IF(AN$51=-1,AO55,IF(AN$51=99,AM55,IF(AN$51=0,INDEX($J29:$R29,0,AN$49),(INDEX($J29:$R29,0,AN$51+1)-INDEX($J29:$R29,0,AN$51))/(INDEX($J$4:$R$4,0,AN$51+1)-INDEX($J$4:$R$4,0,AN$51))+AM55)))</f>
        <v>1.5029062032473572</v>
      </c>
      <c r="AO55" s="3" cm="1">
        <f t="array" ref="AO55">IF(AO$51=-1,AQ55,IF(AO$51=99,AN55,IF(AO$51=0,INDEX($J29:$R29,0,AO$49),(INDEX($J29:$R29,0,AO$51+1)-INDEX($J29:$R29,0,AO$51))/(INDEX($J$4:$R$4,0,AO$51+1)-INDEX($J$4:$R$4,0,AO$51))+AN55)))</f>
        <v>2.1569357915794343</v>
      </c>
    </row>
    <row r="56" spans="1:77">
      <c r="A56" s="31"/>
      <c r="B56" s="15" t="str">
        <f t="shared" si="27"/>
        <v>COM_PROJ</v>
      </c>
      <c r="C56" s="16" t="str">
        <f t="shared" si="28"/>
        <v>-</v>
      </c>
      <c r="D56" s="43" t="s">
        <v>146</v>
      </c>
      <c r="E56" s="16" t="str">
        <f t="shared" si="29"/>
        <v>-</v>
      </c>
      <c r="F56" s="16" t="str">
        <f t="shared" si="29"/>
        <v>-</v>
      </c>
      <c r="G56" s="16" t="str">
        <f t="shared" si="29"/>
        <v>-</v>
      </c>
      <c r="H56" s="16" t="str">
        <f t="shared" si="29"/>
        <v>-</v>
      </c>
      <c r="I56" s="106">
        <f t="shared" si="30"/>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4.8669505794950583</v>
      </c>
      <c r="M56" s="3" cm="1">
        <f t="array" ref="M56">IF(M$51=-1,N56,IF(M$51=99,L56,IF(M$51=0,INDEX($J41:$R41,0,M$49),(INDEX($J41:$R41,0,M$51+1)-INDEX($J41:$R41,0,M$51))/(INDEX($J$4:$R$4,0,M$51+1)-INDEX($J$4:$R$4,0,M$51))+L56)))</f>
        <v>4.5086140100000014</v>
      </c>
      <c r="N56" s="3" cm="1">
        <f t="array" ref="N56">IF(N$51=-1,O56,IF(N$51=99,M56,IF(N$51=0,INDEX($J41:$R41,0,N$49),(INDEX($J41:$R41,0,N$51+1)-INDEX($J41:$R41,0,N$51))/(INDEX($J$4:$R$4,0,N$51+1)-INDEX($J$4:$R$4,0,N$51))+M56)))</f>
        <v>5.123335557343375</v>
      </c>
      <c r="O56" s="3" cm="1">
        <f t="array" ref="O56">IF(O$51=-1,P56,IF(O$51=99,N56,IF(O$51=0,INDEX($J41:$R41,0,O$49),(INDEX($J41:$R41,0,O$51+1)-INDEX($J41:$R41,0,O$51))/(INDEX($J$4:$R$4,0,O$51+1)-INDEX($J$4:$R$4,0,O$51))+N56)))</f>
        <v>4.849247646868216</v>
      </c>
      <c r="P56" s="3" cm="1">
        <f t="array" ref="P56">IF(P$51=-1,Q56,IF(P$51=99,O56,IF(P$51=0,INDEX($J41:$R41,0,P$49),(INDEX($J41:$R41,0,P$51+1)-INDEX($J41:$R41,0,P$51))/(INDEX($J$4:$R$4,0,P$51+1)-INDEX($J$4:$R$4,0,P$51))+O56)))</f>
        <v>4.575159736393057</v>
      </c>
      <c r="Q56" s="3" cm="1">
        <f t="array" ref="Q56">IF(Q$51=-1,R56,IF(Q$51=99,P56,IF(Q$51=0,INDEX($J41:$R41,0,Q$49),(INDEX($J41:$R41,0,Q$51+1)-INDEX($J41:$R41,0,Q$51))/(INDEX($J$4:$R$4,0,Q$51+1)-INDEX($J$4:$R$4,0,Q$51))+P56)))</f>
        <v>4.3010718259178979</v>
      </c>
      <c r="R56" s="3" cm="1">
        <f t="array" ref="R56">IF(R$51=-1,S56,IF(R$51=99,Q56,IF(R$51=0,INDEX($J41:$R41,0,R$49),(INDEX($J41:$R41,0,R$51+1)-INDEX($J41:$R41,0,R$51))/(INDEX($J$4:$R$4,0,R$51+1)-INDEX($J$4:$R$4,0,R$51))+Q56)))</f>
        <v>4.0269839154427389</v>
      </c>
      <c r="S56" s="3" cm="1">
        <f t="array" ref="S56">IF(S$51=-1,T56,IF(S$51=99,R56,IF(S$51=0,INDEX($J41:$R41,0,S$49),(INDEX($J41:$R41,0,S$51+1)-INDEX($J41:$R41,0,S$51))/(INDEX($J$4:$R$4,0,S$51+1)-INDEX($J$4:$R$4,0,S$51))+R56)))</f>
        <v>3.7528960049675799</v>
      </c>
      <c r="T56" s="3" cm="1">
        <f t="array" ref="T56">IF(T$51=-1,U56,IF(T$51=99,S56,IF(T$51=0,INDEX($J41:$R41,0,T$49),(INDEX($J41:$R41,0,T$51+1)-INDEX($J41:$R41,0,T$51))/(INDEX($J$4:$R$4,0,T$51+1)-INDEX($J$4:$R$4,0,T$51))+S56)))</f>
        <v>3.4788080944924209</v>
      </c>
      <c r="U56" s="3" cm="1">
        <f t="array" ref="U56">IF(U$51=-1,V56,IF(U$51=99,T56,IF(U$51=0,INDEX($J41:$R41,0,U$49),(INDEX($J41:$R41,0,U$51+1)-INDEX($J41:$R41,0,U$51))/(INDEX($J$4:$R$4,0,U$51+1)-INDEX($J$4:$R$4,0,U$51))+T56)))</f>
        <v>3.2047201840172619</v>
      </c>
      <c r="V56" s="3" cm="1">
        <f t="array" ref="V56">IF(V$51=-1,W56,IF(V$51=99,U56,IF(V$51=0,INDEX($J41:$R41,0,V$49),(INDEX($J41:$R41,0,V$51+1)-INDEX($J41:$R41,0,V$51))/(INDEX($J$4:$R$4,0,V$51+1)-INDEX($J$4:$R$4,0,V$51))+U56)))</f>
        <v>2.9306322735421029</v>
      </c>
      <c r="W56" s="3" cm="1">
        <f t="array" ref="W56">IF(W$51=-1,X56,IF(W$51=99,V56,IF(W$51=0,INDEX($J41:$R41,0,W$49),(INDEX($J41:$R41,0,W$51+1)-INDEX($J41:$R41,0,W$51))/(INDEX($J$4:$R$4,0,W$51+1)-INDEX($J$4:$R$4,0,W$51))+V56)))</f>
        <v>4.849247646868216</v>
      </c>
      <c r="X56" s="3" cm="1">
        <f t="array" ref="X56">IF(X$51=-1,Y56,IF(X$51=99,W56,IF(X$51=0,INDEX($J41:$R41,0,X$49),(INDEX($J41:$R41,0,X$51+1)-INDEX($J41:$R41,0,X$51))/(INDEX($J$4:$R$4,0,X$51+1)-INDEX($J$4:$R$4,0,X$51))+W56)))</f>
        <v>4.4717798539264564</v>
      </c>
      <c r="Y56" s="3" cm="1">
        <f t="array" ref="Y56">IF(Y$51=-1,Z56,IF(Y$51=99,X56,IF(Y$51=0,INDEX($J41:$R41,0,Y$49),(INDEX($J41:$R41,0,Y$51+1)-INDEX($J41:$R41,0,Y$51))/(INDEX($J$4:$R$4,0,Y$51+1)-INDEX($J$4:$R$4,0,Y$51))+X56)))</f>
        <v>4.0943120609846968</v>
      </c>
      <c r="Z56" s="3" cm="1">
        <f t="array" ref="Z56">IF(Z$51=-1,AA56,IF(Z$51=99,Y56,IF(Z$51=0,INDEX($J41:$R41,0,Z$49),(INDEX($J41:$R41,0,Z$51+1)-INDEX($J41:$R41,0,Z$51))/(INDEX($J$4:$R$4,0,Z$51+1)-INDEX($J$4:$R$4,0,Z$51))+Y56)))</f>
        <v>3.7168442680429372</v>
      </c>
      <c r="AA56" s="3" cm="1">
        <f t="array" ref="AA56">IF(AA$51=-1,AB56,IF(AA$51=99,Z56,IF(AA$51=0,INDEX($J41:$R41,0,AA$49),(INDEX($J41:$R41,0,AA$51+1)-INDEX($J41:$R41,0,AA$51))/(INDEX($J$4:$R$4,0,AA$51+1)-INDEX($J$4:$R$4,0,AA$51))+Z56)))</f>
        <v>3.3393764751011776</v>
      </c>
      <c r="AB56" s="3" cm="1">
        <f t="array" ref="AB56">IF(AB$51=-1,AC56,IF(AB$51=99,AA56,IF(AB$51=0,INDEX($J41:$R41,0,AB$49),(INDEX($J41:$R41,0,AB$51+1)-INDEX($J41:$R41,0,AB$51))/(INDEX($J$4:$R$4,0,AB$51+1)-INDEX($J$4:$R$4,0,AB$51))+AA56)))</f>
        <v>2.961908682159418</v>
      </c>
      <c r="AC56" s="3" cm="1">
        <f t="array" ref="AC56">IF(AC$51=-1,AD56,IF(AC$51=99,AB56,IF(AC$51=0,INDEX($J41:$R41,0,AC$49),(INDEX($J41:$R41,0,AC$51+1)-INDEX($J41:$R41,0,AC$51))/(INDEX($J$4:$R$4,0,AC$51+1)-INDEX($J$4:$R$4,0,AC$51))+AB56)))</f>
        <v>2.5844408892176585</v>
      </c>
      <c r="AD56" s="3" cm="1">
        <f t="array" ref="AD56">IF(AD$51=-1,AE56,IF(AD$51=99,AC56,IF(AD$51=0,INDEX($J41:$R41,0,AD$49),(INDEX($J41:$R41,0,AD$51+1)-INDEX($J41:$R41,0,AD$51))/(INDEX($J$4:$R$4,0,AD$51+1)-INDEX($J$4:$R$4,0,AD$51))+AC56)))</f>
        <v>2.2069730962758989</v>
      </c>
      <c r="AE56" s="3" cm="1">
        <f t="array" ref="AE56">IF(AE$51=-1,AF56,IF(AE$51=99,AD56,IF(AE$51=0,INDEX($J41:$R41,0,AE$49),(INDEX($J41:$R41,0,AE$51+1)-INDEX($J41:$R41,0,AE$51))/(INDEX($J$4:$R$4,0,AE$51+1)-INDEX($J$4:$R$4,0,AE$51))+AD56)))</f>
        <v>1.8295053033341393</v>
      </c>
      <c r="AF56" s="3" cm="1">
        <f t="array" ref="AF56">IF(AF$51=-1,AG56,IF(AF$51=99,AE56,IF(AF$51=0,INDEX($J41:$R41,0,AF$49),(INDEX($J41:$R41,0,AF$51+1)-INDEX($J41:$R41,0,AF$51))/(INDEX($J$4:$R$4,0,AF$51+1)-INDEX($J$4:$R$4,0,AF$51))+AE56)))</f>
        <v>1.4520375103923797</v>
      </c>
      <c r="AG56" s="3" cm="1">
        <f t="array" ref="AG56">IF(AG$51=-1,AH56,IF(AG$51=99,AF56,IF(AG$51=0,INDEX($J41:$R41,0,AG$49),(INDEX($J41:$R41,0,AG$51+1)-INDEX($J41:$R41,0,AG$51))/(INDEX($J$4:$R$4,0,AG$51+1)-INDEX($J$4:$R$4,0,AG$51))+AF56)))</f>
        <v>4.4717798539264564</v>
      </c>
      <c r="AH56" s="3" cm="1">
        <f t="array" ref="AH56">IF(AH$51=-1,AI56,IF(AH$51=99,AG56,IF(AH$51=0,INDEX($J41:$R41,0,AH$49),(INDEX($J41:$R41,0,AH$51+1)-INDEX($J41:$R41,0,AH$51))/(INDEX($J$4:$R$4,0,AH$51+1)-INDEX($J$4:$R$4,0,AH$51))+AG56)))</f>
        <v>4.6107998746698247</v>
      </c>
      <c r="AI56" s="3" cm="1">
        <f t="array" ref="AI56">IF(AI$51=-1,AJ56,IF(AI$51=99,AH56,IF(AI$51=0,INDEX($J41:$R41,0,AI$49),(INDEX($J41:$R41,0,AI$51+1)-INDEX($J41:$R41,0,AI$51))/(INDEX($J$4:$R$4,0,AI$51+1)-INDEX($J$4:$R$4,0,AI$51))+AH56)))</f>
        <v>4.7498198954131929</v>
      </c>
      <c r="AJ56" s="3" cm="1">
        <f t="array" ref="AJ56">IF(AJ$51=-1,AK56,IF(AJ$51=99,AI56,IF(AJ$51=0,INDEX($J41:$R41,0,AJ$49),(INDEX($J41:$R41,0,AJ$51+1)-INDEX($J41:$R41,0,AJ$51))/(INDEX($J$4:$R$4,0,AJ$51+1)-INDEX($J$4:$R$4,0,AJ$51))+AI56)))</f>
        <v>4.8888399161565612</v>
      </c>
      <c r="AK56" s="3" cm="1">
        <f t="array" ref="AK56">IF(AK$51=-1,AL56,IF(AK$51=99,AJ56,IF(AK$51=0,INDEX($J41:$R41,0,AK$49),(INDEX($J41:$R41,0,AK$51+1)-INDEX($J41:$R41,0,AK$51))/(INDEX($J$4:$R$4,0,AK$51+1)-INDEX($J$4:$R$4,0,AK$51))+AJ56)))</f>
        <v>5.0278599368999295</v>
      </c>
      <c r="AL56" s="3" cm="1">
        <f t="array" ref="AL56">IF(AL$51=-1,#REF!,IF(AL$51=99,AK56,IF(AL$51=0,INDEX($J41:$R41,0,AL$49),(INDEX($J41:$R41,0,AL$51+1)-INDEX($J41:$R41,0,AL$51))/(INDEX($J$4:$R$4,0,AL$51+1)-INDEX($J$4:$R$4,0,AL$51))+AK56)))</f>
        <v>5.1668799576432978</v>
      </c>
      <c r="AM56" s="3" cm="1">
        <f t="array" ref="AM56">IF(AM$51=-1,AN56,IF(AM$51=99,#REF!,IF(AM$51=0,INDEX($J41:$R41,0,AM$49),(INDEX($J41:$R41,0,AM$51+1)-INDEX($J41:$R41,0,AM$51))/(INDEX($J$4:$R$4,0,AM$51+1)-INDEX($J$4:$R$4,0,AM$51))+#REF!)))</f>
        <v>5.7229600406167682</v>
      </c>
      <c r="AN56" s="3" cm="1">
        <f t="array" ref="AN56">IF(AN$51=-1,AO56,IF(AN$51=99,AM56,IF(AN$51=0,INDEX($J41:$R41,0,AN$49),(INDEX($J41:$R41,0,AN$51+1)-INDEX($J41:$R41,0,AN$51))/(INDEX($J$4:$R$4,0,AN$51+1)-INDEX($J$4:$R$4,0,AN$51))+AM56)))</f>
        <v>8.2440438813167116</v>
      </c>
      <c r="AO56" s="3" cm="1">
        <f t="array" ref="AO56">IF(AO$51=-1,AQ56,IF(AO$51=99,AN56,IF(AO$51=0,INDEX($J41:$R41,0,AO$49),(INDEX($J41:$R41,0,AO$51+1)-INDEX($J41:$R41,0,AO$51))/(INDEX($J$4:$R$4,0,AO$51+1)-INDEX($J$4:$R$4,0,AO$51))+AN56)))</f>
        <v>11.83165873994121</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2023-09-20T14:07:16Z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