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2BF7AC4A-B8AD-418A-819B-4C96A41D5985}" xr6:coauthVersionLast="47" xr6:coauthVersionMax="47" xr10:uidLastSave="{00000000-0000-0000-0000-000000000000}"/>
  <bookViews>
    <workbookView xWindow="2835" yWindow="2835" windowWidth="18480" windowHeight="14550" xr2:uid="{5C169CAC-8982-47AA-A2BD-20E5E721E68B}"/>
  </bookViews>
  <sheets>
    <sheet name="CombustionEmiss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AMO_RefreshMultipleList" hidden="1">"'296899469 426988102 362274166 589584065 285770244'"</definedName>
    <definedName name="_AMO_SingleObject_296899469__A1" hidden="1">#REF!</definedName>
    <definedName name="_AMO_UniqueIdentifier" hidden="1">"'ee2dcedb-2b19-4872-8d76-977f9596c89e'"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R">[1]Index!$C$7</definedName>
    <definedName name="COM">[1]Index!$C$8</definedName>
    <definedName name="CV_Coal">'[2]Calorific values'!$B$18</definedName>
    <definedName name="CV_GasSASOL">'[2]Calorific values'!$B$8</definedName>
    <definedName name="Demand.Sectors">[3]Index!$D$2:$J$2</definedName>
    <definedName name="diesel.cv">[4]units!$B$2</definedName>
    <definedName name="drate">'[5]TechWATv5 (supwat5)'!$E$3</definedName>
    <definedName name="emissions_start">[3]NameConv!$AY$4</definedName>
    <definedName name="emissions_types">[3]NameConv!$AX$3</definedName>
    <definedName name="FuelNames">[6]NameConv!$B$5:$C$46</definedName>
    <definedName name="FuelNamesLong">[6]NameConv!$B$5:$B$46</definedName>
    <definedName name="FuelNamesShort">[6]NameConv!$C$5:$C$46</definedName>
    <definedName name="gwpch4">'[2]SASOL CC 2019 report'!$E$98</definedName>
    <definedName name="gwpn2o">'[2]SASOL CC 2019 report'!$E$97</definedName>
    <definedName name="H2.LHV.MJ_kg">'[3]Hydrogen-ELT'!$D$39</definedName>
    <definedName name="inchtocentimetre">[6]FuelDistribution!$A$20</definedName>
    <definedName name="IND">[1]Index!$C$9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'[7]New Capacity basic data'!$B$9</definedName>
    <definedName name="Pal_Workbook_GUID" hidden="1">"E2D7SR7Q3BDXUD24G1M1SK63"</definedName>
    <definedName name="petrol.cv">[4]units!$B$3</definedName>
    <definedName name="REF.crude.CAP_rel.2020">'[3]Crude refineries'!$F$56</definedName>
    <definedName name="REF.crude.CAP_rel.2021">'[3]Crude refineries'!$G$56</definedName>
    <definedName name="REF.crude.CAP_rel.2022">'[3]Crude refineries'!$H$56</definedName>
    <definedName name="REF.crude.CAP_rel.2030">'[3]Crude refineries'!$J$56</definedName>
    <definedName name="REF.crude.CAP_rel.2040">'[3]Crude refineries'!$L$56</definedName>
    <definedName name="RES">[1]Index!$C$10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[6]LNG!#REF!</definedName>
    <definedName name="SectorNamesLong">[6]NameConv!$C$51:$C$59</definedName>
    <definedName name="SectorNamesShort">[6]NameConv!$B$51:$B$59</definedName>
    <definedName name="TRA">[1]Index!$C$11</definedName>
    <definedName name="XLSIMSIM" hidden="1">{"Sim",3,"Output 1","'Reworked data'!$AI$84","Output 2","'Reworked data'!$AJ$84","Output 3","'Reworked data'!$AK$84","1","2","100","0"}</definedName>
    <definedName name="zar.2006">[8]Deflator!$L$4</definedName>
    <definedName name="zar.2009">[8]Deflator!$O$4</definedName>
    <definedName name="zar.2010">[8]Deflator!$P$4</definedName>
    <definedName name="zar.2012">[8]Deflator!$R$4</definedName>
    <definedName name="zar.2013">[8]Deflator!$S$4</definedName>
    <definedName name="zar.2014">[8]Deflator!$T$4</definedName>
    <definedName name="zar.2015">[8]Deflator!$U$4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6" i="1"/>
  <c r="C19" i="1" a="1"/>
  <c r="C19" i="1" s="1"/>
  <c r="Q20" i="1"/>
  <c r="Q21" i="1"/>
  <c r="Q22" i="1"/>
  <c r="Q23" i="1"/>
  <c r="Q24" i="1"/>
  <c r="Q25" i="1"/>
  <c r="Q26" i="1"/>
  <c r="Q19" i="1"/>
  <c r="P26" i="1"/>
  <c r="P20" i="1"/>
  <c r="P21" i="1"/>
  <c r="P22" i="1"/>
  <c r="P23" i="1"/>
  <c r="P24" i="1"/>
  <c r="P25" i="1"/>
  <c r="P19" i="1"/>
  <c r="D19" i="1" a="1"/>
  <c r="D19" i="1" s="1"/>
  <c r="H20" i="1"/>
  <c r="H21" i="1" s="1"/>
  <c r="C21" i="1" s="1" a="1"/>
  <c r="C21" i="1" s="1"/>
  <c r="G20" i="1"/>
  <c r="E19" i="1" a="1"/>
  <c r="E19" i="1" s="1"/>
  <c r="E20" i="1" l="1" a="1"/>
  <c r="E20" i="1" s="1"/>
  <c r="C20" i="1" a="1"/>
  <c r="C20" i="1" s="1"/>
  <c r="H22" i="1"/>
  <c r="G21" i="1"/>
  <c r="D20" i="1" a="1"/>
  <c r="D20" i="1" s="1"/>
  <c r="H23" i="1" l="1"/>
  <c r="C23" i="1" s="1" a="1"/>
  <c r="C23" i="1" s="1"/>
  <c r="C22" i="1" a="1"/>
  <c r="C22" i="1" s="1"/>
  <c r="E21" i="1" a="1"/>
  <c r="E21" i="1" s="1"/>
  <c r="D21" i="1" a="1"/>
  <c r="D21" i="1" s="1"/>
  <c r="G22" i="1"/>
  <c r="H24" i="1" l="1"/>
  <c r="C24" i="1" s="1" a="1"/>
  <c r="C24" i="1" s="1"/>
  <c r="E22" i="1" a="1"/>
  <c r="E22" i="1" s="1"/>
  <c r="D22" i="1" a="1"/>
  <c r="D22" i="1" s="1"/>
  <c r="G23" i="1"/>
  <c r="H25" i="1" l="1"/>
  <c r="C25" i="1" s="1" a="1"/>
  <c r="C25" i="1" s="1"/>
  <c r="E23" i="1" a="1"/>
  <c r="E23" i="1" s="1"/>
  <c r="D23" i="1" a="1"/>
  <c r="D23" i="1" s="1"/>
  <c r="G24" i="1"/>
  <c r="H26" i="1"/>
  <c r="C26" i="1" s="1" a="1"/>
  <c r="C26" i="1" s="1"/>
  <c r="E24" i="1" l="1" a="1"/>
  <c r="E24" i="1" s="1"/>
  <c r="D24" i="1" a="1"/>
  <c r="D24" i="1" s="1"/>
  <c r="G25" i="1"/>
  <c r="H27" i="1"/>
  <c r="C27" i="1" s="1" a="1"/>
  <c r="C27" i="1" s="1"/>
  <c r="D25" i="1" l="1" a="1"/>
  <c r="D25" i="1" s="1"/>
  <c r="G26" i="1"/>
  <c r="E25" i="1" a="1"/>
  <c r="E25" i="1" s="1"/>
  <c r="H28" i="1"/>
  <c r="C28" i="1" s="1" a="1"/>
  <c r="C28" i="1" s="1"/>
  <c r="E26" i="1" l="1" a="1"/>
  <c r="E26" i="1" s="1"/>
  <c r="D26" i="1" a="1"/>
  <c r="D26" i="1" s="1"/>
  <c r="G27" i="1"/>
  <c r="H29" i="1"/>
  <c r="C29" i="1" s="1" a="1"/>
  <c r="C29" i="1" s="1"/>
  <c r="E27" i="1" l="1" a="1"/>
  <c r="E27" i="1" s="1"/>
  <c r="D27" i="1" a="1"/>
  <c r="D27" i="1" s="1"/>
  <c r="G28" i="1"/>
  <c r="H30" i="1"/>
  <c r="C30" i="1" s="1" a="1"/>
  <c r="C30" i="1" s="1"/>
  <c r="D28" i="1" l="1" a="1"/>
  <c r="D28" i="1" s="1"/>
  <c r="E28" i="1" a="1"/>
  <c r="E28" i="1" s="1"/>
  <c r="G29" i="1"/>
  <c r="H31" i="1"/>
  <c r="C31" i="1" s="1" a="1"/>
  <c r="C31" i="1" s="1"/>
  <c r="E29" i="1" l="1" a="1"/>
  <c r="E29" i="1" s="1"/>
  <c r="D29" i="1" a="1"/>
  <c r="D29" i="1" s="1"/>
  <c r="G30" i="1"/>
  <c r="H32" i="1"/>
  <c r="C32" i="1" s="1" a="1"/>
  <c r="C32" i="1" s="1"/>
  <c r="E30" i="1" l="1" a="1"/>
  <c r="E30" i="1" s="1"/>
  <c r="D30" i="1" a="1"/>
  <c r="D30" i="1" s="1"/>
  <c r="G31" i="1"/>
  <c r="H33" i="1"/>
  <c r="C33" i="1" s="1" a="1"/>
  <c r="C33" i="1" s="1"/>
  <c r="E31" i="1" l="1" a="1"/>
  <c r="E31" i="1" s="1"/>
  <c r="D31" i="1" a="1"/>
  <c r="D31" i="1" s="1"/>
  <c r="G32" i="1"/>
  <c r="H34" i="1"/>
  <c r="C34" i="1" s="1" a="1"/>
  <c r="C34" i="1" s="1"/>
  <c r="E32" i="1" l="1" a="1"/>
  <c r="E32" i="1" s="1"/>
  <c r="D32" i="1" a="1"/>
  <c r="D32" i="1" s="1"/>
  <c r="G33" i="1"/>
  <c r="H35" i="1"/>
  <c r="C35" i="1" s="1" a="1"/>
  <c r="C35" i="1" s="1"/>
  <c r="E33" i="1" l="1" a="1"/>
  <c r="E33" i="1" s="1"/>
  <c r="D33" i="1" a="1"/>
  <c r="D33" i="1" s="1"/>
  <c r="G34" i="1"/>
  <c r="H36" i="1"/>
  <c r="C36" i="1" s="1" a="1"/>
  <c r="C36" i="1" s="1"/>
  <c r="E34" i="1" l="1" a="1"/>
  <c r="E34" i="1" s="1"/>
  <c r="D34" i="1" a="1"/>
  <c r="D34" i="1" s="1"/>
  <c r="G35" i="1"/>
  <c r="H37" i="1"/>
  <c r="C37" i="1" s="1" a="1"/>
  <c r="C37" i="1" s="1"/>
  <c r="E35" i="1" l="1" a="1"/>
  <c r="E35" i="1" s="1"/>
  <c r="D35" i="1" a="1"/>
  <c r="D35" i="1" s="1"/>
  <c r="G36" i="1"/>
  <c r="H38" i="1"/>
  <c r="C38" i="1" s="1" a="1"/>
  <c r="C38" i="1" s="1"/>
  <c r="E36" i="1" l="1" a="1"/>
  <c r="E36" i="1" s="1"/>
  <c r="D36" i="1" a="1"/>
  <c r="D36" i="1" s="1"/>
  <c r="G37" i="1"/>
  <c r="H39" i="1"/>
  <c r="C39" i="1" s="1" a="1"/>
  <c r="C39" i="1" s="1"/>
  <c r="E37" i="1" l="1" a="1"/>
  <c r="E37" i="1" s="1"/>
  <c r="D37" i="1" a="1"/>
  <c r="D37" i="1" s="1"/>
  <c r="G38" i="1"/>
  <c r="H40" i="1"/>
  <c r="C40" i="1" s="1" a="1"/>
  <c r="C40" i="1" s="1"/>
  <c r="E38" i="1" l="1" a="1"/>
  <c r="E38" i="1" s="1"/>
  <c r="D38" i="1" a="1"/>
  <c r="D38" i="1" s="1"/>
  <c r="G39" i="1"/>
  <c r="H41" i="1"/>
  <c r="C41" i="1" s="1" a="1"/>
  <c r="C41" i="1" s="1"/>
  <c r="E39" i="1" l="1" a="1"/>
  <c r="E39" i="1" s="1"/>
  <c r="D39" i="1" a="1"/>
  <c r="D39" i="1" s="1"/>
  <c r="G40" i="1"/>
  <c r="H42" i="1"/>
  <c r="C42" i="1" s="1" a="1"/>
  <c r="C42" i="1" s="1"/>
  <c r="E40" i="1" l="1" a="1"/>
  <c r="E40" i="1" s="1"/>
  <c r="D40" i="1" a="1"/>
  <c r="D40" i="1" s="1"/>
  <c r="G41" i="1"/>
  <c r="H43" i="1"/>
  <c r="C43" i="1" s="1" a="1"/>
  <c r="C43" i="1" s="1"/>
  <c r="E41" i="1" l="1" a="1"/>
  <c r="E41" i="1" s="1"/>
  <c r="D41" i="1" a="1"/>
  <c r="D41" i="1" s="1"/>
  <c r="G42" i="1"/>
  <c r="H44" i="1"/>
  <c r="C44" i="1" s="1" a="1"/>
  <c r="C44" i="1" s="1"/>
  <c r="E42" i="1" l="1" a="1"/>
  <c r="E42" i="1" s="1"/>
  <c r="D42" i="1" a="1"/>
  <c r="D42" i="1" s="1"/>
  <c r="G43" i="1"/>
  <c r="H45" i="1"/>
  <c r="C45" i="1" s="1" a="1"/>
  <c r="C45" i="1" s="1"/>
  <c r="D43" i="1" l="1" a="1"/>
  <c r="D43" i="1" s="1"/>
  <c r="E43" i="1" a="1"/>
  <c r="E43" i="1" s="1"/>
  <c r="G44" i="1"/>
  <c r="H46" i="1"/>
  <c r="C46" i="1" s="1" a="1"/>
  <c r="C46" i="1" s="1"/>
  <c r="D44" i="1" l="1" a="1"/>
  <c r="D44" i="1" s="1"/>
  <c r="E44" i="1" a="1"/>
  <c r="E44" i="1" s="1"/>
  <c r="G45" i="1"/>
  <c r="H47" i="1"/>
  <c r="C47" i="1" s="1" a="1"/>
  <c r="C47" i="1" s="1"/>
  <c r="E45" i="1" l="1" a="1"/>
  <c r="E45" i="1" s="1"/>
  <c r="D45" i="1" a="1"/>
  <c r="D45" i="1" s="1"/>
  <c r="G46" i="1"/>
  <c r="H48" i="1"/>
  <c r="C48" i="1" s="1" a="1"/>
  <c r="C48" i="1" s="1"/>
  <c r="E46" i="1" l="1" a="1"/>
  <c r="E46" i="1" s="1"/>
  <c r="D46" i="1" a="1"/>
  <c r="D46" i="1" s="1"/>
  <c r="G47" i="1"/>
  <c r="H49" i="1"/>
  <c r="C49" i="1" s="1" a="1"/>
  <c r="C49" i="1" s="1"/>
  <c r="E47" i="1" l="1" a="1"/>
  <c r="E47" i="1" s="1"/>
  <c r="D47" i="1" a="1"/>
  <c r="D47" i="1" s="1"/>
  <c r="G48" i="1"/>
  <c r="H50" i="1"/>
  <c r="C50" i="1" s="1" a="1"/>
  <c r="C50" i="1" s="1"/>
  <c r="E48" i="1" l="1" a="1"/>
  <c r="E48" i="1" s="1"/>
  <c r="D48" i="1" a="1"/>
  <c r="D48" i="1" s="1"/>
  <c r="G49" i="1"/>
  <c r="H51" i="1"/>
  <c r="C51" i="1" s="1" a="1"/>
  <c r="C51" i="1" s="1"/>
  <c r="E49" i="1" l="1" a="1"/>
  <c r="E49" i="1" s="1"/>
  <c r="D49" i="1" a="1"/>
  <c r="D49" i="1" s="1"/>
  <c r="G50" i="1"/>
  <c r="H52" i="1"/>
  <c r="C52" i="1" s="1" a="1"/>
  <c r="C52" i="1" s="1"/>
  <c r="E50" i="1" l="1" a="1"/>
  <c r="E50" i="1" s="1"/>
  <c r="D50" i="1" a="1"/>
  <c r="D50" i="1" s="1"/>
  <c r="G51" i="1"/>
  <c r="H53" i="1"/>
  <c r="C53" i="1" s="1" a="1"/>
  <c r="C53" i="1" s="1"/>
  <c r="E51" i="1" l="1" a="1"/>
  <c r="E51" i="1" s="1"/>
  <c r="D51" i="1" a="1"/>
  <c r="D51" i="1" s="1"/>
  <c r="G52" i="1"/>
  <c r="H54" i="1"/>
  <c r="C54" i="1" s="1" a="1"/>
  <c r="C54" i="1" s="1"/>
  <c r="E52" i="1" l="1" a="1"/>
  <c r="E52" i="1" s="1"/>
  <c r="D52" i="1" a="1"/>
  <c r="D52" i="1" s="1"/>
  <c r="G53" i="1"/>
  <c r="H55" i="1"/>
  <c r="C55" i="1" s="1" a="1"/>
  <c r="C55" i="1" s="1"/>
  <c r="E53" i="1" l="1" a="1"/>
  <c r="E53" i="1" s="1"/>
  <c r="D53" i="1" a="1"/>
  <c r="D53" i="1" s="1"/>
  <c r="G54" i="1"/>
  <c r="H56" i="1"/>
  <c r="C56" i="1" s="1" a="1"/>
  <c r="C56" i="1" s="1"/>
  <c r="E54" i="1" l="1" a="1"/>
  <c r="E54" i="1" s="1"/>
  <c r="D54" i="1" a="1"/>
  <c r="D54" i="1" s="1"/>
  <c r="G55" i="1"/>
  <c r="H57" i="1"/>
  <c r="C57" i="1" s="1" a="1"/>
  <c r="C57" i="1" s="1"/>
  <c r="E55" i="1" l="1" a="1"/>
  <c r="E55" i="1" s="1"/>
  <c r="D55" i="1" a="1"/>
  <c r="D55" i="1" s="1"/>
  <c r="G56" i="1"/>
  <c r="H58" i="1"/>
  <c r="C58" i="1" s="1" a="1"/>
  <c r="C58" i="1" s="1"/>
  <c r="E56" i="1" l="1" a="1"/>
  <c r="E56" i="1" s="1"/>
  <c r="D56" i="1" a="1"/>
  <c r="D56" i="1" s="1"/>
  <c r="G57" i="1"/>
  <c r="H59" i="1"/>
  <c r="C59" i="1" s="1" a="1"/>
  <c r="C59" i="1" s="1"/>
  <c r="E57" i="1" l="1" a="1"/>
  <c r="E57" i="1" s="1"/>
  <c r="D57" i="1" a="1"/>
  <c r="D57" i="1" s="1"/>
  <c r="G58" i="1"/>
  <c r="H60" i="1"/>
  <c r="C60" i="1" s="1" a="1"/>
  <c r="C60" i="1" s="1"/>
  <c r="E58" i="1" l="1" a="1"/>
  <c r="E58" i="1" s="1"/>
  <c r="D58" i="1" a="1"/>
  <c r="D58" i="1" s="1"/>
  <c r="G59" i="1"/>
  <c r="H61" i="1"/>
  <c r="C61" i="1" s="1" a="1"/>
  <c r="C61" i="1" s="1"/>
  <c r="E59" i="1" l="1" a="1"/>
  <c r="E59" i="1" s="1"/>
  <c r="D59" i="1" a="1"/>
  <c r="D59" i="1" s="1"/>
  <c r="G60" i="1"/>
  <c r="H62" i="1"/>
  <c r="C62" i="1" s="1" a="1"/>
  <c r="C62" i="1" s="1"/>
  <c r="E60" i="1" l="1" a="1"/>
  <c r="E60" i="1" s="1"/>
  <c r="D60" i="1" a="1"/>
  <c r="D60" i="1" s="1"/>
  <c r="G61" i="1"/>
  <c r="H63" i="1"/>
  <c r="C63" i="1" s="1" a="1"/>
  <c r="C63" i="1" s="1"/>
  <c r="E61" i="1" l="1" a="1"/>
  <c r="E61" i="1" s="1"/>
  <c r="D61" i="1" a="1"/>
  <c r="D61" i="1" s="1"/>
  <c r="G62" i="1"/>
  <c r="H64" i="1"/>
  <c r="C64" i="1" s="1" a="1"/>
  <c r="C64" i="1" s="1"/>
  <c r="E62" i="1" l="1" a="1"/>
  <c r="E62" i="1" s="1"/>
  <c r="D62" i="1" a="1"/>
  <c r="D62" i="1" s="1"/>
  <c r="G63" i="1"/>
  <c r="H65" i="1"/>
  <c r="C65" i="1" s="1" a="1"/>
  <c r="C65" i="1" s="1"/>
  <c r="E63" i="1" l="1" a="1"/>
  <c r="E63" i="1" s="1"/>
  <c r="D63" i="1" a="1"/>
  <c r="D63" i="1" s="1"/>
  <c r="G64" i="1"/>
  <c r="H66" i="1"/>
  <c r="C66" i="1" s="1" a="1"/>
  <c r="C66" i="1" s="1"/>
  <c r="E64" i="1" l="1" a="1"/>
  <c r="E64" i="1" s="1"/>
  <c r="D64" i="1" a="1"/>
  <c r="D64" i="1" s="1"/>
  <c r="G65" i="1"/>
  <c r="H67" i="1"/>
  <c r="C67" i="1" s="1" a="1"/>
  <c r="C67" i="1" s="1"/>
  <c r="E65" i="1" l="1" a="1"/>
  <c r="E65" i="1" s="1"/>
  <c r="D65" i="1" a="1"/>
  <c r="D65" i="1" s="1"/>
  <c r="G66" i="1"/>
  <c r="H68" i="1"/>
  <c r="C68" i="1" s="1" a="1"/>
  <c r="C68" i="1" s="1"/>
  <c r="E66" i="1" l="1" a="1"/>
  <c r="E66" i="1" s="1"/>
  <c r="D66" i="1" a="1"/>
  <c r="D66" i="1" s="1"/>
  <c r="G67" i="1"/>
  <c r="H69" i="1"/>
  <c r="C69" i="1" s="1" a="1"/>
  <c r="C69" i="1" s="1"/>
  <c r="E67" i="1" l="1" a="1"/>
  <c r="E67" i="1" s="1"/>
  <c r="D67" i="1" a="1"/>
  <c r="D67" i="1" s="1"/>
  <c r="G68" i="1"/>
  <c r="H70" i="1"/>
  <c r="C70" i="1" s="1" a="1"/>
  <c r="C70" i="1" s="1"/>
  <c r="E68" i="1" l="1" a="1"/>
  <c r="E68" i="1" s="1"/>
  <c r="D68" i="1" a="1"/>
  <c r="D68" i="1" s="1"/>
  <c r="G69" i="1"/>
  <c r="H71" i="1"/>
  <c r="C71" i="1" s="1" a="1"/>
  <c r="C71" i="1" s="1"/>
  <c r="E69" i="1" l="1" a="1"/>
  <c r="E69" i="1" s="1"/>
  <c r="D69" i="1" a="1"/>
  <c r="D69" i="1" s="1"/>
  <c r="G70" i="1"/>
  <c r="H72" i="1"/>
  <c r="C72" i="1" s="1" a="1"/>
  <c r="C72" i="1" s="1"/>
  <c r="E70" i="1" l="1" a="1"/>
  <c r="E70" i="1" s="1"/>
  <c r="D70" i="1" a="1"/>
  <c r="D70" i="1" s="1"/>
  <c r="G71" i="1"/>
  <c r="H73" i="1"/>
  <c r="C73" i="1" s="1" a="1"/>
  <c r="C73" i="1" s="1"/>
  <c r="E71" i="1" l="1" a="1"/>
  <c r="E71" i="1" s="1"/>
  <c r="D71" i="1" a="1"/>
  <c r="D71" i="1" s="1"/>
  <c r="G72" i="1"/>
  <c r="H74" i="1"/>
  <c r="C74" i="1" s="1" a="1"/>
  <c r="C74" i="1" s="1"/>
  <c r="E72" i="1" l="1" a="1"/>
  <c r="E72" i="1" s="1"/>
  <c r="D72" i="1" a="1"/>
  <c r="D72" i="1" s="1"/>
  <c r="G73" i="1"/>
  <c r="H75" i="1"/>
  <c r="C75" i="1" s="1" a="1"/>
  <c r="C75" i="1" s="1"/>
  <c r="E73" i="1" l="1" a="1"/>
  <c r="E73" i="1" s="1"/>
  <c r="D73" i="1" a="1"/>
  <c r="D73" i="1" s="1"/>
  <c r="G74" i="1"/>
  <c r="H76" i="1"/>
  <c r="C76" i="1" s="1" a="1"/>
  <c r="C76" i="1" s="1"/>
  <c r="E74" i="1" l="1" a="1"/>
  <c r="E74" i="1" s="1"/>
  <c r="D74" i="1" a="1"/>
  <c r="D74" i="1" s="1"/>
  <c r="G75" i="1"/>
  <c r="H77" i="1"/>
  <c r="C77" i="1" s="1" a="1"/>
  <c r="C77" i="1" s="1"/>
  <c r="E75" i="1" l="1" a="1"/>
  <c r="E75" i="1" s="1"/>
  <c r="D75" i="1" a="1"/>
  <c r="D75" i="1" s="1"/>
  <c r="G76" i="1"/>
  <c r="H78" i="1"/>
  <c r="C78" i="1" s="1" a="1"/>
  <c r="C78" i="1" s="1"/>
  <c r="E76" i="1" l="1" a="1"/>
  <c r="E76" i="1" s="1"/>
  <c r="D76" i="1" a="1"/>
  <c r="D76" i="1" s="1"/>
  <c r="G77" i="1"/>
  <c r="H79" i="1"/>
  <c r="C79" i="1" s="1" a="1"/>
  <c r="C79" i="1" s="1"/>
  <c r="E77" i="1" l="1" a="1"/>
  <c r="E77" i="1" s="1"/>
  <c r="D77" i="1" a="1"/>
  <c r="D77" i="1" s="1"/>
  <c r="G78" i="1"/>
  <c r="H80" i="1"/>
  <c r="C80" i="1" s="1" a="1"/>
  <c r="C80" i="1" s="1"/>
  <c r="E78" i="1" l="1" a="1"/>
  <c r="E78" i="1" s="1"/>
  <c r="D78" i="1" a="1"/>
  <c r="D78" i="1" s="1"/>
  <c r="G79" i="1"/>
  <c r="H81" i="1"/>
  <c r="C81" i="1" s="1" a="1"/>
  <c r="C81" i="1" s="1"/>
  <c r="E79" i="1" l="1" a="1"/>
  <c r="E79" i="1" s="1"/>
  <c r="D79" i="1" a="1"/>
  <c r="D79" i="1" s="1"/>
  <c r="G80" i="1"/>
  <c r="H82" i="1"/>
  <c r="C82" i="1" l="1" a="1"/>
  <c r="C82" i="1" s="1"/>
  <c r="H83" i="1"/>
  <c r="E80" i="1" a="1"/>
  <c r="E80" i="1" s="1"/>
  <c r="D80" i="1" a="1"/>
  <c r="D80" i="1" s="1"/>
  <c r="G81" i="1"/>
  <c r="C83" i="1" l="1" a="1"/>
  <c r="C83" i="1" s="1"/>
  <c r="H84" i="1"/>
  <c r="E81" i="1" a="1"/>
  <c r="E81" i="1" s="1"/>
  <c r="D81" i="1" a="1"/>
  <c r="D81" i="1" s="1"/>
  <c r="G82" i="1"/>
  <c r="G83" i="1" s="1"/>
  <c r="H85" i="1" l="1"/>
  <c r="C84" i="1" a="1"/>
  <c r="C84" i="1" s="1"/>
  <c r="D83" i="1" a="1"/>
  <c r="D83" i="1" s="1"/>
  <c r="E83" i="1" a="1"/>
  <c r="E83" i="1" s="1"/>
  <c r="G84" i="1"/>
  <c r="E82" i="1" a="1"/>
  <c r="E82" i="1" s="1"/>
  <c r="D82" i="1" a="1"/>
  <c r="D82" i="1" s="1"/>
  <c r="E84" i="1" l="1" a="1"/>
  <c r="E84" i="1" s="1"/>
  <c r="D84" i="1" a="1"/>
  <c r="D84" i="1" s="1"/>
  <c r="H86" i="1"/>
  <c r="C85" i="1" a="1"/>
  <c r="C85" i="1" s="1"/>
  <c r="G85" i="1"/>
  <c r="E85" i="1" l="1" a="1"/>
  <c r="E85" i="1" s="1"/>
  <c r="D85" i="1" a="1"/>
  <c r="D85" i="1" s="1"/>
  <c r="G86" i="1"/>
  <c r="C86" i="1" a="1"/>
  <c r="C86" i="1" s="1"/>
  <c r="H87" i="1"/>
  <c r="G87" i="1"/>
  <c r="G88" i="1" l="1"/>
  <c r="C87" i="1" a="1"/>
  <c r="C87" i="1" s="1"/>
  <c r="H88" i="1"/>
  <c r="D86" i="1" a="1"/>
  <c r="D86" i="1" s="1"/>
  <c r="E86" i="1" a="1"/>
  <c r="E86" i="1" s="1"/>
  <c r="E87" i="1" a="1"/>
  <c r="E87" i="1" s="1"/>
  <c r="D87" i="1" a="1"/>
  <c r="D87" i="1" s="1"/>
  <c r="H89" i="1" l="1"/>
  <c r="C88" i="1" a="1"/>
  <c r="C88" i="1" s="1"/>
  <c r="G89" i="1"/>
  <c r="D88" i="1" a="1"/>
  <c r="D88" i="1" s="1"/>
  <c r="E88" i="1" a="1"/>
  <c r="E88" i="1" s="1"/>
  <c r="D89" i="1" l="1" a="1"/>
  <c r="D89" i="1" s="1"/>
  <c r="E89" i="1" a="1"/>
  <c r="E89" i="1" s="1"/>
  <c r="C89" i="1" a="1"/>
  <c r="C89" i="1" s="1"/>
  <c r="G90" i="1"/>
  <c r="H90" i="1"/>
  <c r="C90" i="1" l="1" a="1"/>
  <c r="C90" i="1" s="1"/>
  <c r="G91" i="1"/>
  <c r="H91" i="1"/>
  <c r="E90" i="1" a="1"/>
  <c r="E90" i="1" s="1"/>
  <c r="D90" i="1" a="1"/>
  <c r="D90" i="1" s="1"/>
  <c r="C91" i="1" l="1" a="1"/>
  <c r="C91" i="1" s="1"/>
  <c r="H92" i="1"/>
  <c r="G92" i="1"/>
  <c r="D91" i="1" a="1"/>
  <c r="D91" i="1" s="1"/>
  <c r="E91" i="1" a="1"/>
  <c r="E91" i="1" s="1"/>
  <c r="E92" i="1" l="1" a="1"/>
  <c r="E92" i="1" s="1"/>
  <c r="D92" i="1" a="1"/>
  <c r="D92" i="1" s="1"/>
  <c r="C92" i="1" a="1"/>
  <c r="C92" i="1" s="1"/>
  <c r="H93" i="1"/>
  <c r="G93" i="1"/>
  <c r="H94" i="1" l="1"/>
  <c r="C93" i="1" a="1"/>
  <c r="C93" i="1" s="1"/>
  <c r="G94" i="1"/>
  <c r="D93" i="1" a="1"/>
  <c r="D93" i="1" s="1"/>
  <c r="E93" i="1" a="1"/>
  <c r="E93" i="1" s="1"/>
  <c r="D94" i="1" l="1" a="1"/>
  <c r="D94" i="1" s="1"/>
  <c r="E94" i="1" a="1"/>
  <c r="E94" i="1" s="1"/>
  <c r="G95" i="1"/>
  <c r="C94" i="1" a="1"/>
  <c r="C94" i="1" s="1"/>
  <c r="H95" i="1"/>
  <c r="C95" i="1" l="1" a="1"/>
  <c r="C95" i="1" s="1"/>
  <c r="G96" i="1"/>
  <c r="H96" i="1"/>
  <c r="E95" i="1" a="1"/>
  <c r="E95" i="1" s="1"/>
  <c r="D95" i="1" a="1"/>
  <c r="D95" i="1" s="1"/>
  <c r="G97" i="1" l="1"/>
  <c r="C96" i="1" a="1"/>
  <c r="C96" i="1" s="1"/>
  <c r="H97" i="1"/>
  <c r="D96" i="1" a="1"/>
  <c r="D96" i="1" s="1"/>
  <c r="E96" i="1" a="1"/>
  <c r="E96" i="1" s="1"/>
  <c r="C97" i="1" l="1" a="1"/>
  <c r="C97" i="1" s="1"/>
  <c r="G98" i="1"/>
  <c r="H98" i="1"/>
  <c r="D97" i="1" a="1"/>
  <c r="D97" i="1" s="1"/>
  <c r="E97" i="1" a="1"/>
  <c r="E97" i="1" s="1"/>
  <c r="C98" i="1" l="1" a="1"/>
  <c r="C98" i="1" s="1"/>
  <c r="H99" i="1"/>
  <c r="G99" i="1"/>
  <c r="D98" i="1" a="1"/>
  <c r="D98" i="1" s="1"/>
  <c r="E98" i="1" a="1"/>
  <c r="E98" i="1" s="1"/>
  <c r="E99" i="1" l="1" a="1"/>
  <c r="E99" i="1" s="1"/>
  <c r="D99" i="1" a="1"/>
  <c r="D99" i="1" s="1"/>
  <c r="H100" i="1"/>
  <c r="C99" i="1" a="1"/>
  <c r="C99" i="1" s="1"/>
  <c r="G100" i="1"/>
  <c r="H101" i="1" l="1"/>
  <c r="C100" i="1" a="1"/>
  <c r="C100" i="1" s="1"/>
  <c r="G101" i="1"/>
  <c r="E100" i="1" a="1"/>
  <c r="E100" i="1" s="1"/>
  <c r="D100" i="1" a="1"/>
  <c r="D100" i="1" s="1"/>
  <c r="E101" i="1" l="1" a="1"/>
  <c r="E101" i="1" s="1"/>
  <c r="D101" i="1" a="1"/>
  <c r="D101" i="1" s="1"/>
  <c r="C101" i="1" a="1"/>
  <c r="C101" i="1" s="1"/>
  <c r="H102" i="1"/>
  <c r="G102" i="1"/>
  <c r="E102" i="1" l="1" a="1"/>
  <c r="E102" i="1" s="1"/>
  <c r="D102" i="1" a="1"/>
  <c r="D102" i="1" s="1"/>
  <c r="H103" i="1"/>
  <c r="G103" i="1"/>
  <c r="C102" i="1" a="1"/>
  <c r="C102" i="1" s="1"/>
  <c r="E103" i="1" l="1" a="1"/>
  <c r="E103" i="1" s="1"/>
  <c r="D103" i="1" a="1"/>
  <c r="D103" i="1" s="1"/>
  <c r="C103" i="1" a="1"/>
  <c r="C103" i="1" s="1"/>
  <c r="H104" i="1"/>
  <c r="G104" i="1"/>
  <c r="E104" i="1" l="1" a="1"/>
  <c r="E104" i="1" s="1"/>
  <c r="D104" i="1" a="1"/>
  <c r="D104" i="1" s="1"/>
  <c r="H105" i="1"/>
  <c r="G105" i="1"/>
  <c r="C104" i="1" a="1"/>
  <c r="C104" i="1" s="1"/>
  <c r="G106" i="1" l="1"/>
  <c r="C105" i="1" a="1"/>
  <c r="C105" i="1" s="1"/>
  <c r="H106" i="1"/>
  <c r="E105" i="1" a="1"/>
  <c r="E105" i="1" s="1"/>
  <c r="D105" i="1" a="1"/>
  <c r="D105" i="1" s="1"/>
  <c r="G107" i="1" l="1"/>
  <c r="C106" i="1" a="1"/>
  <c r="C106" i="1" s="1"/>
  <c r="H107" i="1"/>
  <c r="E106" i="1" a="1"/>
  <c r="E106" i="1" s="1"/>
  <c r="D106" i="1" a="1"/>
  <c r="D106" i="1" s="1"/>
  <c r="H108" i="1" l="1"/>
  <c r="C107" i="1" a="1"/>
  <c r="C107" i="1" s="1"/>
  <c r="G108" i="1"/>
  <c r="E107" i="1" a="1"/>
  <c r="E107" i="1" s="1"/>
  <c r="D107" i="1" a="1"/>
  <c r="D107" i="1" s="1"/>
  <c r="E108" i="1" l="1" a="1"/>
  <c r="E108" i="1" s="1"/>
  <c r="D108" i="1" a="1"/>
  <c r="D108" i="1" s="1"/>
  <c r="G109" i="1"/>
  <c r="C108" i="1" a="1"/>
  <c r="C108" i="1" s="1"/>
  <c r="H109" i="1"/>
  <c r="H110" i="1" l="1"/>
  <c r="G110" i="1"/>
  <c r="C109" i="1" a="1"/>
  <c r="C109" i="1" s="1"/>
  <c r="E109" i="1" a="1"/>
  <c r="E109" i="1" s="1"/>
  <c r="D109" i="1" a="1"/>
  <c r="D109" i="1" s="1"/>
  <c r="E110" i="1" l="1" a="1"/>
  <c r="E110" i="1" s="1"/>
  <c r="D110" i="1" a="1"/>
  <c r="D110" i="1" s="1"/>
  <c r="G111" i="1"/>
  <c r="C110" i="1" a="1"/>
  <c r="C110" i="1" s="1"/>
  <c r="H111" i="1"/>
  <c r="G112" i="1" l="1"/>
  <c r="C111" i="1" a="1"/>
  <c r="C111" i="1" s="1"/>
  <c r="H112" i="1"/>
  <c r="E111" i="1" a="1"/>
  <c r="E111" i="1" s="1"/>
  <c r="D111" i="1" a="1"/>
  <c r="D111" i="1" s="1"/>
  <c r="G113" i="1" l="1"/>
  <c r="C112" i="1" a="1"/>
  <c r="C112" i="1" s="1"/>
  <c r="H113" i="1"/>
  <c r="E112" i="1" a="1"/>
  <c r="E112" i="1" s="1"/>
  <c r="D112" i="1" a="1"/>
  <c r="D112" i="1" s="1"/>
  <c r="H114" i="1" l="1"/>
  <c r="C113" i="1" a="1"/>
  <c r="C113" i="1" s="1"/>
  <c r="G114" i="1"/>
  <c r="E113" i="1" a="1"/>
  <c r="E113" i="1" s="1"/>
  <c r="D113" i="1" a="1"/>
  <c r="D113" i="1" s="1"/>
  <c r="E114" i="1" l="1" a="1"/>
  <c r="E114" i="1" s="1"/>
  <c r="D114" i="1" a="1"/>
  <c r="D114" i="1" s="1"/>
  <c r="C114" i="1" a="1"/>
  <c r="C1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<sst xmlns="http://schemas.openxmlformats.org/spreadsheetml/2006/main" count="159" uniqueCount="46">
  <si>
    <t>Combustion Emission Factors</t>
  </si>
  <si>
    <t>* Note: ELC and PWR X-techs are declared and defined in ELE workbook</t>
  </si>
  <si>
    <t>Source GHG: IPPC National GHG Guideline 2006 - kTon/PJ = ton/TJ</t>
  </si>
  <si>
    <t>COA</t>
  </si>
  <si>
    <t>CLE</t>
  </si>
  <si>
    <t>GAS</t>
  </si>
  <si>
    <t>OAG</t>
  </si>
  <si>
    <t>ODS</t>
  </si>
  <si>
    <t>OGS</t>
  </si>
  <si>
    <t>OHF</t>
  </si>
  <si>
    <t>OKE</t>
  </si>
  <si>
    <t>OLP</t>
  </si>
  <si>
    <t>WAS</t>
  </si>
  <si>
    <t>Carbon dioxide</t>
  </si>
  <si>
    <t>Methane</t>
  </si>
  <si>
    <t>Nitrous Oxide</t>
  </si>
  <si>
    <t>Sulphur gases</t>
  </si>
  <si>
    <t>Nitrogen gases</t>
  </si>
  <si>
    <t>Carbon monoxide</t>
  </si>
  <si>
    <t>CMOX</t>
  </si>
  <si>
    <t>NMVOCs</t>
  </si>
  <si>
    <t>PM10</t>
  </si>
  <si>
    <t>~TFM_INS</t>
  </si>
  <si>
    <t>Attribute</t>
  </si>
  <si>
    <t>Commodity</t>
  </si>
  <si>
    <t>Other_Indexes</t>
  </si>
  <si>
    <t>VALUE</t>
  </si>
  <si>
    <t>Row</t>
  </si>
  <si>
    <t>Column</t>
  </si>
  <si>
    <t>VDA_EMCB</t>
  </si>
  <si>
    <t>CO2C</t>
  </si>
  <si>
    <t>CH4C</t>
  </si>
  <si>
    <t>N2OS</t>
  </si>
  <si>
    <t>SOXS</t>
  </si>
  <si>
    <t>NOXS</t>
  </si>
  <si>
    <t>NMVS</t>
  </si>
  <si>
    <t>PM10S</t>
  </si>
  <si>
    <t>ENV_ACT</t>
  </si>
  <si>
    <t>TADJET*</t>
  </si>
  <si>
    <t>PSET_PN</t>
  </si>
  <si>
    <t>Exceptions</t>
  </si>
  <si>
    <t>,-UPSCLE</t>
  </si>
  <si>
    <t>,-UPSGAS</t>
  </si>
  <si>
    <t>,-TRAOKE</t>
  </si>
  <si>
    <t>CLD</t>
  </si>
  <si>
    <t>BIW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</si>
</sst>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;[Red]&quot;-&quot;[$£-809]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/>
    <xf numFmtId="0" fontId="3" fillId="0" borderId="0" xfId="2"/>
    <xf numFmtId="0" fontId="4" fillId="0" borderId="0" xfId="0" applyFont="1"/>
    <xf numFmtId="164" fontId="5" fillId="0" borderId="0" xfId="3" applyNumberFormat="1" applyFont="1"/>
    <xf numFmtId="0" fontId="6" fillId="0" borderId="0" xfId="2" applyFont="1"/>
    <xf numFmtId="165" fontId="5" fillId="0" borderId="0" xfId="4" applyNumberFormat="1" applyFont="1" applyAlignment="1">
      <alignment horizontal="center"/>
    </xf>
    <xf numFmtId="165" fontId="5" fillId="0" borderId="0" xfId="4" quotePrefix="1" applyNumberFormat="1" applyFont="1" applyAlignment="1">
      <alignment horizontal="center"/>
    </xf>
    <xf numFmtId="0" fontId="0" fillId="0" borderId="0" xfId="0" quotePrefix="1"/>
  </cellXfs>
  <cellStyles count="5">
    <cellStyle name="Heading 2 2 2" xfId="1" xr:uid="{39415C90-2BAA-44BE-A516-ED7D1B21DDFA}"/>
    <cellStyle name="Normal" xfId="0" builtinId="0"/>
    <cellStyle name="Normal 13" xfId="4" xr:uid="{F94A5A41-BF95-4B59-B8C1-D47B225E6CE8}"/>
    <cellStyle name="Normal 2" xfId="2" xr:uid="{50AD8B4A-F98C-4B06-AE76-6F752F98AA6B}"/>
    <cellStyle name="Normal 2 2" xfId="3" xr:uid="{7772867B-1455-42C5-AD6B-D878B2D2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888E3125F2D\Mydata\D\Modelling%20Group\_03_SECTORS\+FUELS\Oil%20&amp;%20Gas\SASOL\SASOL%202018%20NIR%202017%20v1.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SUP.xlsx" TargetMode="External"/><Relationship Id="rId1" Type="http://schemas.openxmlformats.org/officeDocument/2006/relationships/externalLinkPath" Target="/Models/SATIMGE/SATIM/DataSpreadsheets/TCH_S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GoogleDrive-ERC/1.Projects/DEFF-DEA/NDC-2020/A.3_NDC_2020%20%5bmodel%20calibration%5d/satim%20petrol-diesel%20%20check%20v02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SUP.xlsx" TargetMode="External"/><Relationship Id="rId1" Type="http://schemas.openxmlformats.org/officeDocument/2006/relationships/externalLinkPath" Target="/Models/SATIMGE_Veda/VT_REGION1_SU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SOL NIR 2017"/>
      <sheetName val="SASOL Commodities"/>
      <sheetName val="NERSA2017"/>
      <sheetName val="GAS 2000-2029 CY"/>
      <sheetName val="SASOL CC 2019 report"/>
      <sheetName val="FTS-Unallocated"/>
      <sheetName val="Secunda Emissions 2019 etc"/>
      <sheetName val="Calorific values"/>
    </sheetNames>
    <sheetDataSet>
      <sheetData sheetId="0">
        <row r="11">
          <cell r="U11">
            <v>30.761111</v>
          </cell>
        </row>
      </sheetData>
      <sheetData sheetId="1">
        <row r="10">
          <cell r="D10">
            <v>3809</v>
          </cell>
        </row>
      </sheetData>
      <sheetData sheetId="2"/>
      <sheetData sheetId="3"/>
      <sheetData sheetId="4">
        <row r="97">
          <cell r="E97">
            <v>296</v>
          </cell>
        </row>
        <row r="98">
          <cell r="E98">
            <v>23</v>
          </cell>
        </row>
      </sheetData>
      <sheetData sheetId="5"/>
      <sheetData sheetId="6"/>
      <sheetData sheetId="7">
        <row r="8">
          <cell r="B8">
            <v>41</v>
          </cell>
        </row>
        <row r="18">
          <cell r="B18">
            <v>24.3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REGIONS"/>
      <sheetName val="2006EB"/>
      <sheetName val="2012EB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Crude refineries"/>
      <sheetName val="Cleaner Fuels Phase-2"/>
      <sheetName val="GTL and CTL"/>
      <sheetName val="SummaryRef"/>
      <sheetName val="RefineriesRES"/>
      <sheetName val="SasolRES2012"/>
      <sheetName val="SasolRES-2017"/>
      <sheetName val="GAS 2000-2029 CY"/>
      <sheetName val="SASOL CC 2019 report"/>
      <sheetName val="Secunda Emissions 2019"/>
      <sheetName val="RefineriesData"/>
      <sheetName val="Aviation Synfuel Data"/>
      <sheetName val="Aviation Synfuel-Items"/>
      <sheetName val="Aviation Synfuel-TSData"/>
      <sheetName val="Aviation Synfuel-TIDData"/>
      <sheetName val="Hydrogen-Other"/>
      <sheetName val="Hydrogen-ELT"/>
      <sheetName val="H2Storage"/>
      <sheetName val="H2Storage-Items"/>
      <sheetName val="H2Storage-TSData"/>
      <sheetName val="H2Storage-TIDData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HGN-TSData xtras"/>
      <sheetName val="HGN-TIDData xtras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6">
          <cell r="F56">
            <v>0.34416826003824091</v>
          </cell>
          <cell r="G56">
            <v>0.55066921606118546</v>
          </cell>
          <cell r="H56">
            <v>0.74187380497131927</v>
          </cell>
          <cell r="J56">
            <v>0.74187380497131927</v>
          </cell>
          <cell r="L56">
            <v>0.74187380497131927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9">
          <cell r="D39">
            <v>120.1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.comparison"/>
      <sheetName val="FCS2018"/>
      <sheetName val="SATIM"/>
      <sheetName val="SAPIAAR2018"/>
      <sheetName val="NIR2017"/>
      <sheetName val="DoE.Petrol"/>
      <sheetName val="DoE.Diesel"/>
      <sheetName val="uni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>
            <v>38.6</v>
          </cell>
        </row>
        <row r="3">
          <cell r="B3">
            <v>34.659999999999997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EnergyBalance2017"/>
      <sheetName val="ITEMS_Tech"/>
      <sheetName val="ITEMS_Comm"/>
      <sheetName val="SUP"/>
      <sheetName val="LNG"/>
      <sheetName val="GasPipeLines"/>
      <sheetName val="CombustionEmissions"/>
      <sheetName val="FugitiveEmissions"/>
      <sheetName val="EmissionsAggregationCO2eq"/>
      <sheetName val="FuelTechs"/>
      <sheetName val="Liq Fuel Prices"/>
      <sheetName val="IEA_WEO"/>
      <sheetName val="FuelDistribution"/>
    </sheetNames>
    <sheetDataSet>
      <sheetData sheetId="0"/>
      <sheetData sheetId="1"/>
      <sheetData sheetId="2"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  <row r="45">
          <cell r="B45" t="str">
            <v>Total Fuels used</v>
          </cell>
        </row>
        <row r="51">
          <cell r="B51" t="str">
            <v>IND</v>
          </cell>
          <cell r="C51" t="str">
            <v>Industry</v>
          </cell>
        </row>
        <row r="52">
          <cell r="B52" t="str">
            <v>PWR</v>
          </cell>
          <cell r="C52" t="str">
            <v>Power</v>
          </cell>
        </row>
        <row r="53">
          <cell r="B53" t="str">
            <v>RES</v>
          </cell>
          <cell r="C53" t="str">
            <v>Residential</v>
          </cell>
        </row>
        <row r="54">
          <cell r="B54" t="str">
            <v>TRA</v>
          </cell>
          <cell r="C54" t="str">
            <v>Transport</v>
          </cell>
        </row>
        <row r="55">
          <cell r="B55" t="str">
            <v>UPS</v>
          </cell>
          <cell r="C55" t="str">
            <v>Upstream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A20">
            <v>2.54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L4">
            <v>1.7734731669022814</v>
          </cell>
          <cell r="O4">
            <v>1.3925713075799215</v>
          </cell>
          <cell r="P4">
            <v>1.3094103081137336</v>
          </cell>
          <cell r="R4">
            <v>1.1636030437253695</v>
          </cell>
          <cell r="S4">
            <v>1.0978875034592741</v>
          </cell>
          <cell r="T4">
            <v>1.0377447099466544</v>
          </cell>
          <cell r="U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58A-33D0-48E2-AFFD-343475330438}">
  <sheetPr codeName="Sheet17">
    <tabColor theme="8"/>
  </sheetPr>
  <dimension ref="A1:Q114"/>
  <sheetViews>
    <sheetView tabSelected="1" workbookViewId="0">
      <pane xSplit="2" ySplit="5" topLeftCell="C96" activePane="bottomRight" state="frozen"/>
      <selection activeCell="B17" sqref="B17:I35"/>
      <selection pane="topRight" activeCell="B17" sqref="B17:I35"/>
      <selection pane="bottomLeft" activeCell="B17" sqref="B17:I35"/>
      <selection pane="bottomRight" activeCell="M14" sqref="M14"/>
    </sheetView>
  </sheetViews>
  <sheetFormatPr defaultRowHeight="15" x14ac:dyDescent="0.25"/>
  <cols>
    <col min="1" max="1" width="31.28515625" customWidth="1"/>
    <col min="2" max="2" width="11.7109375" customWidth="1"/>
    <col min="3" max="3" width="15.85546875" customWidth="1"/>
    <col min="4" max="4" width="15" customWidth="1"/>
  </cols>
  <sheetData>
    <row r="1" spans="1:14" ht="18" thickBot="1" x14ac:dyDescent="0.35">
      <c r="B1" s="1" t="s">
        <v>0</v>
      </c>
      <c r="C1" s="1"/>
      <c r="D1" s="1"/>
      <c r="E1" s="1"/>
      <c r="F1" s="2"/>
    </row>
    <row r="2" spans="1:14" ht="15.75" thickTop="1" x14ac:dyDescent="0.25">
      <c r="B2" s="3"/>
      <c r="C2" s="4"/>
    </row>
    <row r="3" spans="1:14" x14ac:dyDescent="0.25">
      <c r="B3" s="3" t="s">
        <v>1</v>
      </c>
      <c r="C3" s="4"/>
    </row>
    <row r="4" spans="1:14" x14ac:dyDescent="0.25">
      <c r="B4" s="5" t="s">
        <v>2</v>
      </c>
    </row>
    <row r="5" spans="1:14" x14ac:dyDescent="0.25">
      <c r="C5" t="s">
        <v>3</v>
      </c>
      <c r="D5" t="s">
        <v>4</v>
      </c>
      <c r="E5" t="s">
        <v>44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45</v>
      </c>
      <c r="N5" t="s">
        <v>12</v>
      </c>
    </row>
    <row r="6" spans="1:14" x14ac:dyDescent="0.25">
      <c r="A6" t="s">
        <v>13</v>
      </c>
      <c r="B6" t="s">
        <v>30</v>
      </c>
      <c r="C6">
        <v>96.25</v>
      </c>
      <c r="D6">
        <v>96.25</v>
      </c>
      <c r="E6">
        <f>D6</f>
        <v>96.25</v>
      </c>
      <c r="F6">
        <v>56.1</v>
      </c>
      <c r="G6">
        <v>70</v>
      </c>
      <c r="H6">
        <v>74.066699999999997</v>
      </c>
      <c r="I6">
        <v>69.3</v>
      </c>
      <c r="J6">
        <v>77.400000000000006</v>
      </c>
      <c r="K6">
        <v>72.900000000000006</v>
      </c>
      <c r="L6">
        <v>63.1</v>
      </c>
      <c r="M6">
        <v>0</v>
      </c>
      <c r="N6">
        <v>91.7</v>
      </c>
    </row>
    <row r="7" spans="1:14" x14ac:dyDescent="0.25">
      <c r="A7" t="s">
        <v>14</v>
      </c>
      <c r="B7" t="s">
        <v>31</v>
      </c>
      <c r="C7">
        <v>1E-3</v>
      </c>
      <c r="D7">
        <v>1E-3</v>
      </c>
      <c r="E7">
        <f t="shared" ref="E7:E13" si="0">D7</f>
        <v>1E-3</v>
      </c>
      <c r="F7">
        <v>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  <c r="M7">
        <v>1.4999999999999999E-2</v>
      </c>
      <c r="N7">
        <v>0.03</v>
      </c>
    </row>
    <row r="8" spans="1:14" x14ac:dyDescent="0.25">
      <c r="A8" t="s">
        <v>15</v>
      </c>
      <c r="B8" t="s">
        <v>32</v>
      </c>
      <c r="C8">
        <v>1.4E-3</v>
      </c>
      <c r="D8">
        <v>1.4E-3</v>
      </c>
      <c r="E8">
        <f t="shared" si="0"/>
        <v>1.4E-3</v>
      </c>
      <c r="F8">
        <v>1E-4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5.9999999999999995E-4</v>
      </c>
      <c r="L8">
        <v>1E-4</v>
      </c>
      <c r="M8">
        <v>8.0000000000000004E-4</v>
      </c>
      <c r="N8">
        <v>4.0000000000000001E-3</v>
      </c>
    </row>
    <row r="9" spans="1:14" x14ac:dyDescent="0.25">
      <c r="A9" t="s">
        <v>16</v>
      </c>
      <c r="B9" t="s">
        <v>33</v>
      </c>
      <c r="C9">
        <v>0.62619999999999998</v>
      </c>
      <c r="D9">
        <v>0.62619999999999998</v>
      </c>
      <c r="E9">
        <f t="shared" si="0"/>
        <v>0.62619999999999998</v>
      </c>
      <c r="F9">
        <v>0</v>
      </c>
      <c r="G9">
        <v>4.6699999999999998E-2</v>
      </c>
      <c r="H9">
        <v>0.25290000000000001</v>
      </c>
      <c r="I9">
        <v>4.6699999999999998E-2</v>
      </c>
      <c r="J9">
        <v>1.5290999999999999</v>
      </c>
      <c r="K9">
        <v>4.5900000000000003E-2</v>
      </c>
      <c r="L9">
        <v>5.4089999999999998</v>
      </c>
      <c r="M9">
        <v>0.03</v>
      </c>
      <c r="N9">
        <v>1.5290999999999999</v>
      </c>
    </row>
    <row r="10" spans="1:14" x14ac:dyDescent="0.25">
      <c r="A10" t="s">
        <v>17</v>
      </c>
      <c r="B10" t="s">
        <v>34</v>
      </c>
      <c r="C10">
        <v>0.3</v>
      </c>
      <c r="D10">
        <v>0.3</v>
      </c>
      <c r="E10">
        <f t="shared" si="0"/>
        <v>0.3</v>
      </c>
      <c r="F10">
        <v>0.15</v>
      </c>
      <c r="G10">
        <v>0.3</v>
      </c>
      <c r="H10">
        <v>0.2</v>
      </c>
      <c r="I10">
        <v>0.6</v>
      </c>
      <c r="J10">
        <v>0.2</v>
      </c>
      <c r="K10">
        <v>0.2</v>
      </c>
      <c r="L10">
        <v>1.2460000000000001E-2</v>
      </c>
      <c r="M10">
        <v>0.15</v>
      </c>
      <c r="N10">
        <v>0.2</v>
      </c>
    </row>
    <row r="11" spans="1:14" x14ac:dyDescent="0.25">
      <c r="A11" t="s">
        <v>18</v>
      </c>
      <c r="B11" t="s">
        <v>19</v>
      </c>
      <c r="C11">
        <v>0.02</v>
      </c>
      <c r="D11">
        <v>0.02</v>
      </c>
      <c r="E11">
        <f t="shared" si="0"/>
        <v>0.02</v>
      </c>
      <c r="F11">
        <v>0.02</v>
      </c>
      <c r="G11">
        <v>0.1</v>
      </c>
      <c r="H11">
        <v>1.4999999999999999E-2</v>
      </c>
      <c r="I11">
        <v>8</v>
      </c>
      <c r="J11">
        <v>0.01</v>
      </c>
      <c r="K11">
        <v>0.01</v>
      </c>
      <c r="L11">
        <v>0.182</v>
      </c>
      <c r="M11">
        <v>2.6</v>
      </c>
      <c r="N11">
        <v>0.01</v>
      </c>
    </row>
    <row r="12" spans="1:14" x14ac:dyDescent="0.25">
      <c r="A12" t="s">
        <v>20</v>
      </c>
      <c r="B12" t="s">
        <v>35</v>
      </c>
      <c r="C12">
        <v>5.0000000000000001E-3</v>
      </c>
      <c r="D12">
        <v>5.0000000000000001E-3</v>
      </c>
      <c r="E12">
        <f t="shared" si="0"/>
        <v>5.0000000000000001E-3</v>
      </c>
      <c r="F12">
        <v>5.0000000000000001E-3</v>
      </c>
      <c r="G12">
        <v>0.05</v>
      </c>
      <c r="H12">
        <v>5.0000000000000001E-3</v>
      </c>
      <c r="I12">
        <v>1.5</v>
      </c>
      <c r="J12">
        <v>5.0000000000000001E-3</v>
      </c>
      <c r="K12">
        <v>5.0000000000000001E-3</v>
      </c>
      <c r="L12">
        <v>2.3699999999999999E-2</v>
      </c>
      <c r="M12">
        <v>0.04</v>
      </c>
      <c r="N12">
        <v>5.0000000000000001E-3</v>
      </c>
    </row>
    <row r="13" spans="1:14" x14ac:dyDescent="0.25">
      <c r="A13" t="s">
        <v>21</v>
      </c>
      <c r="B13" t="s">
        <v>36</v>
      </c>
      <c r="C13" s="6">
        <v>4.5769644752755773E-2</v>
      </c>
      <c r="D13" s="6">
        <v>4.5769644752755773E-2</v>
      </c>
      <c r="E13">
        <f t="shared" si="0"/>
        <v>4.5769644752755773E-2</v>
      </c>
      <c r="M13">
        <v>0.12</v>
      </c>
    </row>
    <row r="14" spans="1:14" x14ac:dyDescent="0.25">
      <c r="C14" s="6"/>
      <c r="D14" s="6"/>
    </row>
    <row r="15" spans="1:14" x14ac:dyDescent="0.25">
      <c r="A15" t="s">
        <v>40</v>
      </c>
      <c r="C15" s="6"/>
      <c r="D15" s="7" t="s">
        <v>41</v>
      </c>
      <c r="F15" s="7" t="s">
        <v>42</v>
      </c>
      <c r="K15" s="8" t="s">
        <v>43</v>
      </c>
    </row>
    <row r="17" spans="2:17" x14ac:dyDescent="0.25">
      <c r="B17" t="s">
        <v>22</v>
      </c>
      <c r="H17">
        <v>12</v>
      </c>
      <c r="N17" t="s">
        <v>22</v>
      </c>
    </row>
    <row r="18" spans="2:17" x14ac:dyDescent="0.25">
      <c r="B18" t="s">
        <v>23</v>
      </c>
      <c r="C18" t="s">
        <v>24</v>
      </c>
      <c r="D18" t="s">
        <v>25</v>
      </c>
      <c r="E18" t="s">
        <v>26</v>
      </c>
      <c r="G18" t="s">
        <v>27</v>
      </c>
      <c r="H18" t="s">
        <v>28</v>
      </c>
      <c r="N18" t="s">
        <v>23</v>
      </c>
      <c r="O18" t="s">
        <v>39</v>
      </c>
      <c r="P18" t="s">
        <v>24</v>
      </c>
      <c r="Q18" t="s">
        <v>26</v>
      </c>
    </row>
    <row r="19" spans="2:17" x14ac:dyDescent="0.25">
      <c r="B19" t="s">
        <v>29</v>
      </c>
      <c r="C19" t="str" cm="1">
        <f t="array" ref="C19">"???"&amp;INDEX($C$5:$N$5,1,H19)&amp;INDEX($C$15:$N$15,H19)</f>
        <v>???COA</v>
      </c>
      <c r="D19" t="str" cm="1">
        <f t="array" ref="D19">INDEX($B$6:$B$13,G19)</f>
        <v>CO2C</v>
      </c>
      <c r="E19" cm="1">
        <f t="array" ref="E19">INDEX($C$6:$N$13,G19,H19)</f>
        <v>96.25</v>
      </c>
      <c r="G19">
        <v>1</v>
      </c>
      <c r="H19">
        <v>1</v>
      </c>
      <c r="N19" t="s">
        <v>37</v>
      </c>
      <c r="O19" t="s">
        <v>38</v>
      </c>
      <c r="P19" t="str">
        <f t="shared" ref="P19:P26" si="1">B6</f>
        <v>CO2C</v>
      </c>
      <c r="Q19">
        <f t="shared" ref="Q19:Q26" si="2">K6</f>
        <v>72.900000000000006</v>
      </c>
    </row>
    <row r="20" spans="2:17" x14ac:dyDescent="0.25">
      <c r="B20" t="s">
        <v>29</v>
      </c>
      <c r="C20" t="str" cm="1">
        <f t="array" ref="C20">"???"&amp;INDEX($C$5:$N$5,1,H20)&amp;INDEX($C$15:$N$15,H20)</f>
        <v>???CLE,-UPSCLE</v>
      </c>
      <c r="D20" t="str" cm="1">
        <f t="array" ref="D20">INDEX($B$6:$B$13,G20)</f>
        <v>CO2C</v>
      </c>
      <c r="E20" cm="1">
        <f t="array" ref="E20">INDEX($C$6:$N$13,G20,H20)</f>
        <v>96.25</v>
      </c>
      <c r="G20">
        <f>IF(H19=$H$17,G19+1,G19)</f>
        <v>1</v>
      </c>
      <c r="H20">
        <f>IF(H19=$H$17,1,H19+1)</f>
        <v>2</v>
      </c>
      <c r="N20" t="s">
        <v>37</v>
      </c>
      <c r="O20" t="s">
        <v>38</v>
      </c>
      <c r="P20" t="str">
        <f t="shared" si="1"/>
        <v>CH4C</v>
      </c>
      <c r="Q20">
        <f t="shared" si="2"/>
        <v>3.0000000000000001E-3</v>
      </c>
    </row>
    <row r="21" spans="2:17" x14ac:dyDescent="0.25">
      <c r="B21" t="s">
        <v>29</v>
      </c>
      <c r="C21" t="str" cm="1">
        <f t="array" ref="C21">"???"&amp;INDEX($C$5:$N$5,1,H21)&amp;INDEX($C$15:$N$15,H21)</f>
        <v>???CLD</v>
      </c>
      <c r="D21" t="str" cm="1">
        <f t="array" ref="D21">INDEX($B$6:$B$13,G21)</f>
        <v>CO2C</v>
      </c>
      <c r="E21" cm="1">
        <f t="array" ref="E21">INDEX($C$6:$N$13,G21,H21)</f>
        <v>96.25</v>
      </c>
      <c r="G21">
        <f t="shared" ref="G21:G82" si="3">IF(H20=$H$17,G20+1,G20)</f>
        <v>1</v>
      </c>
      <c r="H21">
        <f t="shared" ref="H21:H127" si="4">IF(H20=$H$17,1,H20+1)</f>
        <v>3</v>
      </c>
      <c r="N21" t="s">
        <v>37</v>
      </c>
      <c r="O21" t="s">
        <v>38</v>
      </c>
      <c r="P21" t="str">
        <f t="shared" si="1"/>
        <v>N2OS</v>
      </c>
      <c r="Q21">
        <f t="shared" si="2"/>
        <v>5.9999999999999995E-4</v>
      </c>
    </row>
    <row r="22" spans="2:17" x14ac:dyDescent="0.25">
      <c r="B22" t="s">
        <v>29</v>
      </c>
      <c r="C22" t="str" cm="1">
        <f t="array" ref="C22">"???"&amp;INDEX($C$5:$N$5,1,H22)&amp;INDEX($C$15:$N$15,H22)</f>
        <v>???GAS,-UPSGAS</v>
      </c>
      <c r="D22" t="str" cm="1">
        <f t="array" ref="D22">INDEX($B$6:$B$13,G22)</f>
        <v>CO2C</v>
      </c>
      <c r="E22" cm="1">
        <f t="array" ref="E22">INDEX($C$6:$N$13,G22,H22)</f>
        <v>56.1</v>
      </c>
      <c r="G22">
        <f t="shared" si="3"/>
        <v>1</v>
      </c>
      <c r="H22">
        <f t="shared" si="4"/>
        <v>4</v>
      </c>
      <c r="N22" t="s">
        <v>37</v>
      </c>
      <c r="O22" t="s">
        <v>38</v>
      </c>
      <c r="P22" t="str">
        <f t="shared" si="1"/>
        <v>SOXS</v>
      </c>
      <c r="Q22">
        <f t="shared" si="2"/>
        <v>4.5900000000000003E-2</v>
      </c>
    </row>
    <row r="23" spans="2:17" x14ac:dyDescent="0.25">
      <c r="B23" t="s">
        <v>29</v>
      </c>
      <c r="C23" t="str" cm="1">
        <f t="array" ref="C23">"???"&amp;INDEX($C$5:$N$5,1,H23)&amp;INDEX($C$15:$N$15,H23)</f>
        <v>???OAG</v>
      </c>
      <c r="D23" t="str" cm="1">
        <f t="array" ref="D23">INDEX($B$6:$B$13,G23)</f>
        <v>CO2C</v>
      </c>
      <c r="E23" cm="1">
        <f t="array" ref="E23">INDEX($C$6:$N$13,G23,H23)</f>
        <v>70</v>
      </c>
      <c r="G23">
        <f t="shared" si="3"/>
        <v>1</v>
      </c>
      <c r="H23">
        <f t="shared" si="4"/>
        <v>5</v>
      </c>
      <c r="N23" t="s">
        <v>37</v>
      </c>
      <c r="O23" t="s">
        <v>38</v>
      </c>
      <c r="P23" t="str">
        <f t="shared" si="1"/>
        <v>NOXS</v>
      </c>
      <c r="Q23">
        <f t="shared" si="2"/>
        <v>0.2</v>
      </c>
    </row>
    <row r="24" spans="2:17" x14ac:dyDescent="0.25">
      <c r="B24" t="s">
        <v>29</v>
      </c>
      <c r="C24" t="str" cm="1">
        <f t="array" ref="C24">"???"&amp;INDEX($C$5:$N$5,1,H24)&amp;INDEX($C$15:$N$15,H24)</f>
        <v>???ODS</v>
      </c>
      <c r="D24" t="str" cm="1">
        <f t="array" ref="D24">INDEX($B$6:$B$13,G24)</f>
        <v>CO2C</v>
      </c>
      <c r="E24" cm="1">
        <f t="array" ref="E24">INDEX($C$6:$N$13,G24,H24)</f>
        <v>74.066699999999997</v>
      </c>
      <c r="G24">
        <f t="shared" si="3"/>
        <v>1</v>
      </c>
      <c r="H24">
        <f t="shared" si="4"/>
        <v>6</v>
      </c>
      <c r="N24" t="s">
        <v>37</v>
      </c>
      <c r="O24" t="s">
        <v>38</v>
      </c>
      <c r="P24" t="str">
        <f t="shared" si="1"/>
        <v>CMOX</v>
      </c>
      <c r="Q24">
        <f t="shared" si="2"/>
        <v>0.01</v>
      </c>
    </row>
    <row r="25" spans="2:17" x14ac:dyDescent="0.25">
      <c r="B25" t="s">
        <v>29</v>
      </c>
      <c r="C25" t="str" cm="1">
        <f t="array" ref="C25">"???"&amp;INDEX($C$5:$N$5,1,H25)&amp;INDEX($C$15:$N$15,H25)</f>
        <v>???OGS</v>
      </c>
      <c r="D25" t="str" cm="1">
        <f t="array" ref="D25">INDEX($B$6:$B$13,G25)</f>
        <v>CO2C</v>
      </c>
      <c r="E25" cm="1">
        <f t="array" ref="E25">INDEX($C$6:$N$13,G25,H25)</f>
        <v>69.3</v>
      </c>
      <c r="G25">
        <f t="shared" si="3"/>
        <v>1</v>
      </c>
      <c r="H25">
        <f t="shared" si="4"/>
        <v>7</v>
      </c>
      <c r="N25" t="s">
        <v>37</v>
      </c>
      <c r="O25" t="s">
        <v>38</v>
      </c>
      <c r="P25" t="str">
        <f t="shared" si="1"/>
        <v>NMVS</v>
      </c>
      <c r="Q25">
        <f t="shared" si="2"/>
        <v>5.0000000000000001E-3</v>
      </c>
    </row>
    <row r="26" spans="2:17" x14ac:dyDescent="0.25">
      <c r="B26" t="s">
        <v>29</v>
      </c>
      <c r="C26" t="str" cm="1">
        <f t="array" ref="C26">"???"&amp;INDEX($C$5:$N$5,1,H26)&amp;INDEX($C$15:$N$15,H26)</f>
        <v>???OHF</v>
      </c>
      <c r="D26" t="str" cm="1">
        <f t="array" ref="D26">INDEX($B$6:$B$13,G26)</f>
        <v>CO2C</v>
      </c>
      <c r="E26" cm="1">
        <f t="array" ref="E26">INDEX($C$6:$N$13,G26,H26)</f>
        <v>77.400000000000006</v>
      </c>
      <c r="G26">
        <f t="shared" si="3"/>
        <v>1</v>
      </c>
      <c r="H26">
        <f t="shared" si="4"/>
        <v>8</v>
      </c>
      <c r="N26" t="s">
        <v>37</v>
      </c>
      <c r="O26" t="s">
        <v>38</v>
      </c>
      <c r="P26" t="str">
        <f t="shared" si="1"/>
        <v>PM10S</v>
      </c>
      <c r="Q26">
        <f t="shared" si="2"/>
        <v>0</v>
      </c>
    </row>
    <row r="27" spans="2:17" x14ac:dyDescent="0.25">
      <c r="B27" t="s">
        <v>29</v>
      </c>
      <c r="C27" t="str" cm="1">
        <f t="array" ref="C27">"???"&amp;INDEX($C$5:$N$5,1,H27)&amp;INDEX($C$15:$N$15,H27)</f>
        <v>???OKE,-TRAOKE</v>
      </c>
      <c r="D27" t="str" cm="1">
        <f t="array" ref="D27">INDEX($B$6:$B$13,G27)</f>
        <v>CO2C</v>
      </c>
      <c r="E27" cm="1">
        <f t="array" ref="E27">INDEX($C$6:$N$13,G27,H27)</f>
        <v>72.900000000000006</v>
      </c>
      <c r="G27">
        <f t="shared" si="3"/>
        <v>1</v>
      </c>
      <c r="H27">
        <f t="shared" si="4"/>
        <v>9</v>
      </c>
    </row>
    <row r="28" spans="2:17" x14ac:dyDescent="0.25">
      <c r="B28" t="s">
        <v>29</v>
      </c>
      <c r="C28" t="str" cm="1">
        <f t="array" ref="C28">"???"&amp;INDEX($C$5:$N$5,1,H28)&amp;INDEX($C$15:$N$15,H28)</f>
        <v>???OLP</v>
      </c>
      <c r="D28" t="str" cm="1">
        <f t="array" ref="D28">INDEX($B$6:$B$13,G28)</f>
        <v>CO2C</v>
      </c>
      <c r="E28" cm="1">
        <f t="array" ref="E28">INDEX($C$6:$N$13,G28,H28)</f>
        <v>63.1</v>
      </c>
      <c r="G28">
        <f t="shared" si="3"/>
        <v>1</v>
      </c>
      <c r="H28">
        <f t="shared" si="4"/>
        <v>10</v>
      </c>
    </row>
    <row r="29" spans="2:17" x14ac:dyDescent="0.25">
      <c r="B29" t="s">
        <v>29</v>
      </c>
      <c r="C29" t="str" cm="1">
        <f t="array" ref="C29">"???"&amp;INDEX($C$5:$N$5,1,H29)&amp;INDEX($C$15:$N$15,H29)</f>
        <v>???BIW</v>
      </c>
      <c r="D29" t="str" cm="1">
        <f t="array" ref="D29">INDEX($B$6:$B$13,G29)</f>
        <v>CO2C</v>
      </c>
      <c r="E29" cm="1">
        <f t="array" ref="E29">INDEX($C$6:$N$13,G29,H29)</f>
        <v>0</v>
      </c>
      <c r="G29">
        <f t="shared" si="3"/>
        <v>1</v>
      </c>
      <c r="H29">
        <f t="shared" si="4"/>
        <v>11</v>
      </c>
    </row>
    <row r="30" spans="2:17" x14ac:dyDescent="0.25">
      <c r="B30" t="s">
        <v>29</v>
      </c>
      <c r="C30" t="str" cm="1">
        <f t="array" ref="C30">"???"&amp;INDEX($C$5:$N$5,1,H30)&amp;INDEX($C$15:$N$15,H30)</f>
        <v>???WAS</v>
      </c>
      <c r="D30" t="str" cm="1">
        <f t="array" ref="D30">INDEX($B$6:$B$13,G30)</f>
        <v>CO2C</v>
      </c>
      <c r="E30" cm="1">
        <f t="array" ref="E30">INDEX($C$6:$N$13,G30,H30)</f>
        <v>91.7</v>
      </c>
      <c r="G30">
        <f t="shared" si="3"/>
        <v>1</v>
      </c>
      <c r="H30">
        <f t="shared" si="4"/>
        <v>12</v>
      </c>
    </row>
    <row r="31" spans="2:17" x14ac:dyDescent="0.25">
      <c r="B31" t="s">
        <v>29</v>
      </c>
      <c r="C31" t="str" cm="1">
        <f t="array" ref="C31">"???"&amp;INDEX($C$5:$N$5,1,H31)&amp;INDEX($C$15:$N$15,H31)</f>
        <v>???COA</v>
      </c>
      <c r="D31" t="str" cm="1">
        <f t="array" ref="D31">INDEX($B$6:$B$13,G31)</f>
        <v>CH4C</v>
      </c>
      <c r="E31" cm="1">
        <f t="array" ref="E31">INDEX($C$6:$N$13,G31,H31)</f>
        <v>1E-3</v>
      </c>
      <c r="G31">
        <f t="shared" si="3"/>
        <v>2</v>
      </c>
      <c r="H31">
        <f t="shared" si="4"/>
        <v>1</v>
      </c>
    </row>
    <row r="32" spans="2:17" x14ac:dyDescent="0.25">
      <c r="B32" t="s">
        <v>29</v>
      </c>
      <c r="C32" t="str" cm="1">
        <f t="array" ref="C32">"???"&amp;INDEX($C$5:$N$5,1,H32)&amp;INDEX($C$15:$N$15,H32)</f>
        <v>???CLE,-UPSCLE</v>
      </c>
      <c r="D32" t="str" cm="1">
        <f t="array" ref="D32">INDEX($B$6:$B$13,G32)</f>
        <v>CH4C</v>
      </c>
      <c r="E32" cm="1">
        <f t="array" ref="E32">INDEX($C$6:$N$13,G32,H32)</f>
        <v>1E-3</v>
      </c>
      <c r="G32">
        <f t="shared" si="3"/>
        <v>2</v>
      </c>
      <c r="H32">
        <f t="shared" si="4"/>
        <v>2</v>
      </c>
    </row>
    <row r="33" spans="2:8" x14ac:dyDescent="0.25">
      <c r="B33" t="s">
        <v>29</v>
      </c>
      <c r="C33" t="str" cm="1">
        <f t="array" ref="C33">"???"&amp;INDEX($C$5:$N$5,1,H33)&amp;INDEX($C$15:$N$15,H33)</f>
        <v>???CLD</v>
      </c>
      <c r="D33" t="str" cm="1">
        <f t="array" ref="D33">INDEX($B$6:$B$13,G33)</f>
        <v>CH4C</v>
      </c>
      <c r="E33" cm="1">
        <f t="array" ref="E33">INDEX($C$6:$N$13,G33,H33)</f>
        <v>1E-3</v>
      </c>
      <c r="G33">
        <f t="shared" si="3"/>
        <v>2</v>
      </c>
      <c r="H33">
        <f t="shared" si="4"/>
        <v>3</v>
      </c>
    </row>
    <row r="34" spans="2:8" x14ac:dyDescent="0.25">
      <c r="B34" t="s">
        <v>29</v>
      </c>
      <c r="C34" t="str" cm="1">
        <f t="array" ref="C34">"???"&amp;INDEX($C$5:$N$5,1,H34)&amp;INDEX($C$15:$N$15,H34)</f>
        <v>???GAS,-UPSGAS</v>
      </c>
      <c r="D34" t="str" cm="1">
        <f t="array" ref="D34">INDEX($B$6:$B$13,G34)</f>
        <v>CH4C</v>
      </c>
      <c r="E34" cm="1">
        <f t="array" ref="E34">INDEX($C$6:$N$13,G34,H34)</f>
        <v>1E-3</v>
      </c>
      <c r="G34">
        <f t="shared" si="3"/>
        <v>2</v>
      </c>
      <c r="H34">
        <f t="shared" si="4"/>
        <v>4</v>
      </c>
    </row>
    <row r="35" spans="2:8" x14ac:dyDescent="0.25">
      <c r="B35" t="s">
        <v>29</v>
      </c>
      <c r="C35" t="str" cm="1">
        <f t="array" ref="C35">"???"&amp;INDEX($C$5:$N$5,1,H35)&amp;INDEX($C$15:$N$15,H35)</f>
        <v>???OAG</v>
      </c>
      <c r="D35" t="str" cm="1">
        <f t="array" ref="D35">INDEX($B$6:$B$13,G35)</f>
        <v>CH4C</v>
      </c>
      <c r="E35" cm="1">
        <f t="array" ref="E35">INDEX($C$6:$N$13,G35,H35)</f>
        <v>3.0000000000000001E-3</v>
      </c>
      <c r="G35">
        <f t="shared" si="3"/>
        <v>2</v>
      </c>
      <c r="H35">
        <f t="shared" si="4"/>
        <v>5</v>
      </c>
    </row>
    <row r="36" spans="2:8" x14ac:dyDescent="0.25">
      <c r="B36" t="s">
        <v>29</v>
      </c>
      <c r="C36" t="str" cm="1">
        <f t="array" ref="C36">"???"&amp;INDEX($C$5:$N$5,1,H36)&amp;INDEX($C$15:$N$15,H36)</f>
        <v>???ODS</v>
      </c>
      <c r="D36" t="str" cm="1">
        <f t="array" ref="D36">INDEX($B$6:$B$13,G36)</f>
        <v>CH4C</v>
      </c>
      <c r="E36" cm="1">
        <f t="array" ref="E36">INDEX($C$6:$N$13,G36,H36)</f>
        <v>3.0000000000000001E-3</v>
      </c>
      <c r="G36">
        <f t="shared" si="3"/>
        <v>2</v>
      </c>
      <c r="H36">
        <f t="shared" si="4"/>
        <v>6</v>
      </c>
    </row>
    <row r="37" spans="2:8" x14ac:dyDescent="0.25">
      <c r="B37" t="s">
        <v>29</v>
      </c>
      <c r="C37" t="str" cm="1">
        <f t="array" ref="C37">"???"&amp;INDEX($C$5:$N$5,1,H37)&amp;INDEX($C$15:$N$15,H37)</f>
        <v>???OGS</v>
      </c>
      <c r="D37" t="str" cm="1">
        <f t="array" ref="D37">INDEX($B$6:$B$13,G37)</f>
        <v>CH4C</v>
      </c>
      <c r="E37" cm="1">
        <f t="array" ref="E37">INDEX($C$6:$N$13,G37,H37)</f>
        <v>3.0000000000000001E-3</v>
      </c>
      <c r="G37">
        <f t="shared" si="3"/>
        <v>2</v>
      </c>
      <c r="H37">
        <f t="shared" si="4"/>
        <v>7</v>
      </c>
    </row>
    <row r="38" spans="2:8" x14ac:dyDescent="0.25">
      <c r="B38" t="s">
        <v>29</v>
      </c>
      <c r="C38" t="str" cm="1">
        <f t="array" ref="C38">"???"&amp;INDEX($C$5:$N$5,1,H38)&amp;INDEX($C$15:$N$15,H38)</f>
        <v>???OHF</v>
      </c>
      <c r="D38" t="str" cm="1">
        <f t="array" ref="D38">INDEX($B$6:$B$13,G38)</f>
        <v>CH4C</v>
      </c>
      <c r="E38" cm="1">
        <f t="array" ref="E38">INDEX($C$6:$N$13,G38,H38)</f>
        <v>3.0000000000000001E-3</v>
      </c>
      <c r="G38">
        <f t="shared" si="3"/>
        <v>2</v>
      </c>
      <c r="H38">
        <f t="shared" si="4"/>
        <v>8</v>
      </c>
    </row>
    <row r="39" spans="2:8" x14ac:dyDescent="0.25">
      <c r="B39" t="s">
        <v>29</v>
      </c>
      <c r="C39" t="str" cm="1">
        <f t="array" ref="C39">"???"&amp;INDEX($C$5:$N$5,1,H39)&amp;INDEX($C$15:$N$15,H39)</f>
        <v>???OKE,-TRAOKE</v>
      </c>
      <c r="D39" t="str" cm="1">
        <f t="array" ref="D39">INDEX($B$6:$B$13,G39)</f>
        <v>CH4C</v>
      </c>
      <c r="E39" cm="1">
        <f t="array" ref="E39">INDEX($C$6:$N$13,G39,H39)</f>
        <v>3.0000000000000001E-3</v>
      </c>
      <c r="G39">
        <f t="shared" si="3"/>
        <v>2</v>
      </c>
      <c r="H39">
        <f t="shared" si="4"/>
        <v>9</v>
      </c>
    </row>
    <row r="40" spans="2:8" x14ac:dyDescent="0.25">
      <c r="B40" t="s">
        <v>29</v>
      </c>
      <c r="C40" t="str" cm="1">
        <f t="array" ref="C40">"???"&amp;INDEX($C$5:$N$5,1,H40)&amp;INDEX($C$15:$N$15,H40)</f>
        <v>???OLP</v>
      </c>
      <c r="D40" t="str" cm="1">
        <f t="array" ref="D40">INDEX($B$6:$B$13,G40)</f>
        <v>CH4C</v>
      </c>
      <c r="E40" cm="1">
        <f t="array" ref="E40">INDEX($C$6:$N$13,G40,H40)</f>
        <v>3.0000000000000001E-3</v>
      </c>
      <c r="G40">
        <f t="shared" si="3"/>
        <v>2</v>
      </c>
      <c r="H40">
        <f t="shared" si="4"/>
        <v>10</v>
      </c>
    </row>
    <row r="41" spans="2:8" x14ac:dyDescent="0.25">
      <c r="B41" t="s">
        <v>29</v>
      </c>
      <c r="C41" t="str" cm="1">
        <f t="array" ref="C41">"???"&amp;INDEX($C$5:$N$5,1,H41)&amp;INDEX($C$15:$N$15,H41)</f>
        <v>???BIW</v>
      </c>
      <c r="D41" t="str" cm="1">
        <f t="array" ref="D41">INDEX($B$6:$B$13,G41)</f>
        <v>CH4C</v>
      </c>
      <c r="E41" cm="1">
        <f t="array" ref="E41">INDEX($C$6:$N$13,G41,H41)</f>
        <v>1.4999999999999999E-2</v>
      </c>
      <c r="G41">
        <f t="shared" si="3"/>
        <v>2</v>
      </c>
      <c r="H41">
        <f t="shared" si="4"/>
        <v>11</v>
      </c>
    </row>
    <row r="42" spans="2:8" x14ac:dyDescent="0.25">
      <c r="B42" t="s">
        <v>29</v>
      </c>
      <c r="C42" t="str" cm="1">
        <f t="array" ref="C42">"???"&amp;INDEX($C$5:$N$5,1,H42)&amp;INDEX($C$15:$N$15,H42)</f>
        <v>???WAS</v>
      </c>
      <c r="D42" t="str" cm="1">
        <f t="array" ref="D42">INDEX($B$6:$B$13,G42)</f>
        <v>CH4C</v>
      </c>
      <c r="E42" cm="1">
        <f t="array" ref="E42">INDEX($C$6:$N$13,G42,H42)</f>
        <v>0.03</v>
      </c>
      <c r="G42">
        <f t="shared" si="3"/>
        <v>2</v>
      </c>
      <c r="H42">
        <f t="shared" si="4"/>
        <v>12</v>
      </c>
    </row>
    <row r="43" spans="2:8" x14ac:dyDescent="0.25">
      <c r="B43" t="s">
        <v>29</v>
      </c>
      <c r="C43" t="str" cm="1">
        <f t="array" ref="C43">"???"&amp;INDEX($C$5:$N$5,1,H43)&amp;INDEX($C$15:$N$15,H43)</f>
        <v>???COA</v>
      </c>
      <c r="D43" t="str" cm="1">
        <f t="array" ref="D43">INDEX($B$6:$B$13,G43)</f>
        <v>N2OS</v>
      </c>
      <c r="E43" cm="1">
        <f t="array" ref="E43">INDEX($C$6:$N$13,G43,H43)</f>
        <v>1.4E-3</v>
      </c>
      <c r="G43">
        <f t="shared" si="3"/>
        <v>3</v>
      </c>
      <c r="H43">
        <f t="shared" si="4"/>
        <v>1</v>
      </c>
    </row>
    <row r="44" spans="2:8" x14ac:dyDescent="0.25">
      <c r="B44" t="s">
        <v>29</v>
      </c>
      <c r="C44" t="str" cm="1">
        <f t="array" ref="C44">"???"&amp;INDEX($C$5:$N$5,1,H44)&amp;INDEX($C$15:$N$15,H44)</f>
        <v>???CLE,-UPSCLE</v>
      </c>
      <c r="D44" t="str" cm="1">
        <f t="array" ref="D44">INDEX($B$6:$B$13,G44)</f>
        <v>N2OS</v>
      </c>
      <c r="E44" cm="1">
        <f t="array" ref="E44">INDEX($C$6:$N$13,G44,H44)</f>
        <v>1.4E-3</v>
      </c>
      <c r="G44">
        <f t="shared" si="3"/>
        <v>3</v>
      </c>
      <c r="H44">
        <f t="shared" si="4"/>
        <v>2</v>
      </c>
    </row>
    <row r="45" spans="2:8" x14ac:dyDescent="0.25">
      <c r="B45" t="s">
        <v>29</v>
      </c>
      <c r="C45" t="str" cm="1">
        <f t="array" ref="C45">"???"&amp;INDEX($C$5:$N$5,1,H45)&amp;INDEX($C$15:$N$15,H45)</f>
        <v>???CLD</v>
      </c>
      <c r="D45" t="str" cm="1">
        <f t="array" ref="D45">INDEX($B$6:$B$13,G45)</f>
        <v>N2OS</v>
      </c>
      <c r="E45" cm="1">
        <f t="array" ref="E45">INDEX($C$6:$N$13,G45,H45)</f>
        <v>1.4E-3</v>
      </c>
      <c r="G45">
        <f t="shared" si="3"/>
        <v>3</v>
      </c>
      <c r="H45">
        <f t="shared" si="4"/>
        <v>3</v>
      </c>
    </row>
    <row r="46" spans="2:8" x14ac:dyDescent="0.25">
      <c r="B46" t="s">
        <v>29</v>
      </c>
      <c r="C46" t="str" cm="1">
        <f t="array" ref="C46">"???"&amp;INDEX($C$5:$N$5,1,H46)&amp;INDEX($C$15:$N$15,H46)</f>
        <v>???GAS,-UPSGAS</v>
      </c>
      <c r="D46" t="str" cm="1">
        <f t="array" ref="D46">INDEX($B$6:$B$13,G46)</f>
        <v>N2OS</v>
      </c>
      <c r="E46" cm="1">
        <f t="array" ref="E46">INDEX($C$6:$N$13,G46,H46)</f>
        <v>1E-4</v>
      </c>
      <c r="G46">
        <f t="shared" si="3"/>
        <v>3</v>
      </c>
      <c r="H46">
        <f t="shared" si="4"/>
        <v>4</v>
      </c>
    </row>
    <row r="47" spans="2:8" x14ac:dyDescent="0.25">
      <c r="B47" t="s">
        <v>29</v>
      </c>
      <c r="C47" t="str" cm="1">
        <f t="array" ref="C47">"???"&amp;INDEX($C$5:$N$5,1,H47)&amp;INDEX($C$15:$N$15,H47)</f>
        <v>???OAG</v>
      </c>
      <c r="D47" t="str" cm="1">
        <f t="array" ref="D47">INDEX($B$6:$B$13,G47)</f>
        <v>N2OS</v>
      </c>
      <c r="E47" cm="1">
        <f t="array" ref="E47">INDEX($C$6:$N$13,G47,H47)</f>
        <v>5.9999999999999995E-4</v>
      </c>
      <c r="G47">
        <f t="shared" si="3"/>
        <v>3</v>
      </c>
      <c r="H47">
        <f t="shared" si="4"/>
        <v>5</v>
      </c>
    </row>
    <row r="48" spans="2:8" x14ac:dyDescent="0.25">
      <c r="B48" t="s">
        <v>29</v>
      </c>
      <c r="C48" t="str" cm="1">
        <f t="array" ref="C48">"???"&amp;INDEX($C$5:$N$5,1,H48)&amp;INDEX($C$15:$N$15,H48)</f>
        <v>???ODS</v>
      </c>
      <c r="D48" t="str" cm="1">
        <f t="array" ref="D48">INDEX($B$6:$B$13,G48)</f>
        <v>N2OS</v>
      </c>
      <c r="E48" cm="1">
        <f t="array" ref="E48">INDEX($C$6:$N$13,G48,H48)</f>
        <v>5.9999999999999995E-4</v>
      </c>
      <c r="G48">
        <f t="shared" si="3"/>
        <v>3</v>
      </c>
      <c r="H48">
        <f t="shared" si="4"/>
        <v>6</v>
      </c>
    </row>
    <row r="49" spans="2:8" x14ac:dyDescent="0.25">
      <c r="B49" t="s">
        <v>29</v>
      </c>
      <c r="C49" t="str" cm="1">
        <f t="array" ref="C49">"???"&amp;INDEX($C$5:$N$5,1,H49)&amp;INDEX($C$15:$N$15,H49)</f>
        <v>???OGS</v>
      </c>
      <c r="D49" t="str" cm="1">
        <f t="array" ref="D49">INDEX($B$6:$B$13,G49)</f>
        <v>N2OS</v>
      </c>
      <c r="E49" cm="1">
        <f t="array" ref="E49">INDEX($C$6:$N$13,G49,H49)</f>
        <v>5.9999999999999995E-4</v>
      </c>
      <c r="G49">
        <f t="shared" si="3"/>
        <v>3</v>
      </c>
      <c r="H49">
        <f t="shared" si="4"/>
        <v>7</v>
      </c>
    </row>
    <row r="50" spans="2:8" x14ac:dyDescent="0.25">
      <c r="B50" t="s">
        <v>29</v>
      </c>
      <c r="C50" t="str" cm="1">
        <f t="array" ref="C50">"???"&amp;INDEX($C$5:$N$5,1,H50)&amp;INDEX($C$15:$N$15,H50)</f>
        <v>???OHF</v>
      </c>
      <c r="D50" t="str" cm="1">
        <f t="array" ref="D50">INDEX($B$6:$B$13,G50)</f>
        <v>N2OS</v>
      </c>
      <c r="E50" cm="1">
        <f t="array" ref="E50">INDEX($C$6:$N$13,G50,H50)</f>
        <v>5.9999999999999995E-4</v>
      </c>
      <c r="G50">
        <f t="shared" si="3"/>
        <v>3</v>
      </c>
      <c r="H50">
        <f t="shared" si="4"/>
        <v>8</v>
      </c>
    </row>
    <row r="51" spans="2:8" x14ac:dyDescent="0.25">
      <c r="B51" t="s">
        <v>29</v>
      </c>
      <c r="C51" t="str" cm="1">
        <f t="array" ref="C51">"???"&amp;INDEX($C$5:$N$5,1,H51)&amp;INDEX($C$15:$N$15,H51)</f>
        <v>???OKE,-TRAOKE</v>
      </c>
      <c r="D51" t="str" cm="1">
        <f t="array" ref="D51">INDEX($B$6:$B$13,G51)</f>
        <v>N2OS</v>
      </c>
      <c r="E51" cm="1">
        <f t="array" ref="E51">INDEX($C$6:$N$13,G51,H51)</f>
        <v>5.9999999999999995E-4</v>
      </c>
      <c r="G51">
        <f t="shared" si="3"/>
        <v>3</v>
      </c>
      <c r="H51">
        <f t="shared" si="4"/>
        <v>9</v>
      </c>
    </row>
    <row r="52" spans="2:8" x14ac:dyDescent="0.25">
      <c r="B52" t="s">
        <v>29</v>
      </c>
      <c r="C52" t="str" cm="1">
        <f t="array" ref="C52">"???"&amp;INDEX($C$5:$N$5,1,H52)&amp;INDEX($C$15:$N$15,H52)</f>
        <v>???OLP</v>
      </c>
      <c r="D52" t="str" cm="1">
        <f t="array" ref="D52">INDEX($B$6:$B$13,G52)</f>
        <v>N2OS</v>
      </c>
      <c r="E52" cm="1">
        <f t="array" ref="E52">INDEX($C$6:$N$13,G52,H52)</f>
        <v>1E-4</v>
      </c>
      <c r="G52">
        <f t="shared" si="3"/>
        <v>3</v>
      </c>
      <c r="H52">
        <f t="shared" si="4"/>
        <v>10</v>
      </c>
    </row>
    <row r="53" spans="2:8" x14ac:dyDescent="0.25">
      <c r="B53" t="s">
        <v>29</v>
      </c>
      <c r="C53" t="str" cm="1">
        <f t="array" ref="C53">"???"&amp;INDEX($C$5:$N$5,1,H53)&amp;INDEX($C$15:$N$15,H53)</f>
        <v>???BIW</v>
      </c>
      <c r="D53" t="str" cm="1">
        <f t="array" ref="D53">INDEX($B$6:$B$13,G53)</f>
        <v>N2OS</v>
      </c>
      <c r="E53" cm="1">
        <f t="array" ref="E53">INDEX($C$6:$N$13,G53,H53)</f>
        <v>8.0000000000000004E-4</v>
      </c>
      <c r="G53">
        <f t="shared" si="3"/>
        <v>3</v>
      </c>
      <c r="H53">
        <f t="shared" si="4"/>
        <v>11</v>
      </c>
    </row>
    <row r="54" spans="2:8" x14ac:dyDescent="0.25">
      <c r="B54" t="s">
        <v>29</v>
      </c>
      <c r="C54" t="str" cm="1">
        <f t="array" ref="C54">"???"&amp;INDEX($C$5:$N$5,1,H54)&amp;INDEX($C$15:$N$15,H54)</f>
        <v>???WAS</v>
      </c>
      <c r="D54" t="str" cm="1">
        <f t="array" ref="D54">INDEX($B$6:$B$13,G54)</f>
        <v>N2OS</v>
      </c>
      <c r="E54" cm="1">
        <f t="array" ref="E54">INDEX($C$6:$N$13,G54,H54)</f>
        <v>4.0000000000000001E-3</v>
      </c>
      <c r="G54">
        <f t="shared" si="3"/>
        <v>3</v>
      </c>
      <c r="H54">
        <f t="shared" si="4"/>
        <v>12</v>
      </c>
    </row>
    <row r="55" spans="2:8" x14ac:dyDescent="0.25">
      <c r="B55" t="s">
        <v>29</v>
      </c>
      <c r="C55" t="str" cm="1">
        <f t="array" ref="C55">"???"&amp;INDEX($C$5:$N$5,1,H55)&amp;INDEX($C$15:$N$15,H55)</f>
        <v>???COA</v>
      </c>
      <c r="D55" t="str" cm="1">
        <f t="array" ref="D55">INDEX($B$6:$B$13,G55)</f>
        <v>SOXS</v>
      </c>
      <c r="E55" cm="1">
        <f t="array" ref="E55">INDEX($C$6:$N$13,G55,H55)</f>
        <v>0.62619999999999998</v>
      </c>
      <c r="G55">
        <f t="shared" si="3"/>
        <v>4</v>
      </c>
      <c r="H55">
        <f t="shared" si="4"/>
        <v>1</v>
      </c>
    </row>
    <row r="56" spans="2:8" x14ac:dyDescent="0.25">
      <c r="B56" t="s">
        <v>29</v>
      </c>
      <c r="C56" t="str" cm="1">
        <f t="array" ref="C56">"???"&amp;INDEX($C$5:$N$5,1,H56)&amp;INDEX($C$15:$N$15,H56)</f>
        <v>???CLE,-UPSCLE</v>
      </c>
      <c r="D56" t="str" cm="1">
        <f t="array" ref="D56">INDEX($B$6:$B$13,G56)</f>
        <v>SOXS</v>
      </c>
      <c r="E56" cm="1">
        <f t="array" ref="E56">INDEX($C$6:$N$13,G56,H56)</f>
        <v>0.62619999999999998</v>
      </c>
      <c r="G56">
        <f t="shared" si="3"/>
        <v>4</v>
      </c>
      <c r="H56">
        <f t="shared" si="4"/>
        <v>2</v>
      </c>
    </row>
    <row r="57" spans="2:8" x14ac:dyDescent="0.25">
      <c r="B57" t="s">
        <v>29</v>
      </c>
      <c r="C57" t="str" cm="1">
        <f t="array" ref="C57">"???"&amp;INDEX($C$5:$N$5,1,H57)&amp;INDEX($C$15:$N$15,H57)</f>
        <v>???CLD</v>
      </c>
      <c r="D57" t="str" cm="1">
        <f t="array" ref="D57">INDEX($B$6:$B$13,G57)</f>
        <v>SOXS</v>
      </c>
      <c r="E57" cm="1">
        <f t="array" ref="E57">INDEX($C$6:$N$13,G57,H57)</f>
        <v>0.62619999999999998</v>
      </c>
      <c r="G57">
        <f t="shared" si="3"/>
        <v>4</v>
      </c>
      <c r="H57">
        <f t="shared" si="4"/>
        <v>3</v>
      </c>
    </row>
    <row r="58" spans="2:8" x14ac:dyDescent="0.25">
      <c r="B58" t="s">
        <v>29</v>
      </c>
      <c r="C58" t="str" cm="1">
        <f t="array" ref="C58">"???"&amp;INDEX($C$5:$N$5,1,H58)&amp;INDEX($C$15:$N$15,H58)</f>
        <v>???GAS,-UPSGAS</v>
      </c>
      <c r="D58" t="str" cm="1">
        <f t="array" ref="D58">INDEX($B$6:$B$13,G58)</f>
        <v>SOXS</v>
      </c>
      <c r="E58" cm="1">
        <f t="array" ref="E58">INDEX($C$6:$N$13,G58,H58)</f>
        <v>0</v>
      </c>
      <c r="G58">
        <f t="shared" si="3"/>
        <v>4</v>
      </c>
      <c r="H58">
        <f t="shared" si="4"/>
        <v>4</v>
      </c>
    </row>
    <row r="59" spans="2:8" x14ac:dyDescent="0.25">
      <c r="B59" t="s">
        <v>29</v>
      </c>
      <c r="C59" t="str" cm="1">
        <f t="array" ref="C59">"???"&amp;INDEX($C$5:$N$5,1,H59)&amp;INDEX($C$15:$N$15,H59)</f>
        <v>???OAG</v>
      </c>
      <c r="D59" t="str" cm="1">
        <f t="array" ref="D59">INDEX($B$6:$B$13,G59)</f>
        <v>SOXS</v>
      </c>
      <c r="E59" cm="1">
        <f t="array" ref="E59">INDEX($C$6:$N$13,G59,H59)</f>
        <v>4.6699999999999998E-2</v>
      </c>
      <c r="G59">
        <f t="shared" si="3"/>
        <v>4</v>
      </c>
      <c r="H59">
        <f t="shared" si="4"/>
        <v>5</v>
      </c>
    </row>
    <row r="60" spans="2:8" x14ac:dyDescent="0.25">
      <c r="B60" t="s">
        <v>29</v>
      </c>
      <c r="C60" t="str" cm="1">
        <f t="array" ref="C60">"???"&amp;INDEX($C$5:$N$5,1,H60)&amp;INDEX($C$15:$N$15,H60)</f>
        <v>???ODS</v>
      </c>
      <c r="D60" t="str" cm="1">
        <f t="array" ref="D60">INDEX($B$6:$B$13,G60)</f>
        <v>SOXS</v>
      </c>
      <c r="E60" cm="1">
        <f t="array" ref="E60">INDEX($C$6:$N$13,G60,H60)</f>
        <v>0.25290000000000001</v>
      </c>
      <c r="G60">
        <f t="shared" si="3"/>
        <v>4</v>
      </c>
      <c r="H60">
        <f t="shared" si="4"/>
        <v>6</v>
      </c>
    </row>
    <row r="61" spans="2:8" x14ac:dyDescent="0.25">
      <c r="B61" t="s">
        <v>29</v>
      </c>
      <c r="C61" t="str" cm="1">
        <f t="array" ref="C61">"???"&amp;INDEX($C$5:$N$5,1,H61)&amp;INDEX($C$15:$N$15,H61)</f>
        <v>???OGS</v>
      </c>
      <c r="D61" t="str" cm="1">
        <f t="array" ref="D61">INDEX($B$6:$B$13,G61)</f>
        <v>SOXS</v>
      </c>
      <c r="E61" cm="1">
        <f t="array" ref="E61">INDEX($C$6:$N$13,G61,H61)</f>
        <v>4.6699999999999998E-2</v>
      </c>
      <c r="G61">
        <f t="shared" si="3"/>
        <v>4</v>
      </c>
      <c r="H61">
        <f t="shared" si="4"/>
        <v>7</v>
      </c>
    </row>
    <row r="62" spans="2:8" x14ac:dyDescent="0.25">
      <c r="B62" t="s">
        <v>29</v>
      </c>
      <c r="C62" t="str" cm="1">
        <f t="array" ref="C62">"???"&amp;INDEX($C$5:$N$5,1,H62)&amp;INDEX($C$15:$N$15,H62)</f>
        <v>???OHF</v>
      </c>
      <c r="D62" t="str" cm="1">
        <f t="array" ref="D62">INDEX($B$6:$B$13,G62)</f>
        <v>SOXS</v>
      </c>
      <c r="E62" cm="1">
        <f t="array" ref="E62">INDEX($C$6:$N$13,G62,H62)</f>
        <v>1.5290999999999999</v>
      </c>
      <c r="G62">
        <f t="shared" si="3"/>
        <v>4</v>
      </c>
      <c r="H62">
        <f t="shared" si="4"/>
        <v>8</v>
      </c>
    </row>
    <row r="63" spans="2:8" x14ac:dyDescent="0.25">
      <c r="B63" t="s">
        <v>29</v>
      </c>
      <c r="C63" t="str" cm="1">
        <f t="array" ref="C63">"???"&amp;INDEX($C$5:$N$5,1,H63)&amp;INDEX($C$15:$N$15,H63)</f>
        <v>???OKE,-TRAOKE</v>
      </c>
      <c r="D63" t="str" cm="1">
        <f t="array" ref="D63">INDEX($B$6:$B$13,G63)</f>
        <v>SOXS</v>
      </c>
      <c r="E63" cm="1">
        <f t="array" ref="E63">INDEX($C$6:$N$13,G63,H63)</f>
        <v>4.5900000000000003E-2</v>
      </c>
      <c r="G63">
        <f t="shared" si="3"/>
        <v>4</v>
      </c>
      <c r="H63">
        <f t="shared" si="4"/>
        <v>9</v>
      </c>
    </row>
    <row r="64" spans="2:8" x14ac:dyDescent="0.25">
      <c r="B64" t="s">
        <v>29</v>
      </c>
      <c r="C64" t="str" cm="1">
        <f t="array" ref="C64">"???"&amp;INDEX($C$5:$N$5,1,H64)&amp;INDEX($C$15:$N$15,H64)</f>
        <v>???OLP</v>
      </c>
      <c r="D64" t="str" cm="1">
        <f t="array" ref="D64">INDEX($B$6:$B$13,G64)</f>
        <v>SOXS</v>
      </c>
      <c r="E64" cm="1">
        <f t="array" ref="E64">INDEX($C$6:$N$13,G64,H64)</f>
        <v>5.4089999999999998</v>
      </c>
      <c r="G64">
        <f t="shared" si="3"/>
        <v>4</v>
      </c>
      <c r="H64">
        <f t="shared" si="4"/>
        <v>10</v>
      </c>
    </row>
    <row r="65" spans="2:8" x14ac:dyDescent="0.25">
      <c r="B65" t="s">
        <v>29</v>
      </c>
      <c r="C65" t="str" cm="1">
        <f t="array" ref="C65">"???"&amp;INDEX($C$5:$N$5,1,H65)&amp;INDEX($C$15:$N$15,H65)</f>
        <v>???BIW</v>
      </c>
      <c r="D65" t="str" cm="1">
        <f t="array" ref="D65">INDEX($B$6:$B$13,G65)</f>
        <v>SOXS</v>
      </c>
      <c r="E65" cm="1">
        <f t="array" ref="E65">INDEX($C$6:$N$13,G65,H65)</f>
        <v>0.03</v>
      </c>
      <c r="G65">
        <f t="shared" si="3"/>
        <v>4</v>
      </c>
      <c r="H65">
        <f t="shared" si="4"/>
        <v>11</v>
      </c>
    </row>
    <row r="66" spans="2:8" x14ac:dyDescent="0.25">
      <c r="B66" t="s">
        <v>29</v>
      </c>
      <c r="C66" t="str" cm="1">
        <f t="array" ref="C66">"???"&amp;INDEX($C$5:$N$5,1,H66)&amp;INDEX($C$15:$N$15,H66)</f>
        <v>???WAS</v>
      </c>
      <c r="D66" t="str" cm="1">
        <f t="array" ref="D66">INDEX($B$6:$B$13,G66)</f>
        <v>SOXS</v>
      </c>
      <c r="E66" cm="1">
        <f t="array" ref="E66">INDEX($C$6:$N$13,G66,H66)</f>
        <v>1.5290999999999999</v>
      </c>
      <c r="G66">
        <f t="shared" si="3"/>
        <v>4</v>
      </c>
      <c r="H66">
        <f t="shared" si="4"/>
        <v>12</v>
      </c>
    </row>
    <row r="67" spans="2:8" x14ac:dyDescent="0.25">
      <c r="B67" t="s">
        <v>29</v>
      </c>
      <c r="C67" t="str" cm="1">
        <f t="array" ref="C67">"???"&amp;INDEX($C$5:$N$5,1,H67)&amp;INDEX($C$15:$N$15,H67)</f>
        <v>???COA</v>
      </c>
      <c r="D67" t="str" cm="1">
        <f t="array" ref="D67">INDEX($B$6:$B$13,G67)</f>
        <v>NOXS</v>
      </c>
      <c r="E67" cm="1">
        <f t="array" ref="E67">INDEX($C$6:$N$13,G67,H67)</f>
        <v>0.3</v>
      </c>
      <c r="G67">
        <f t="shared" si="3"/>
        <v>5</v>
      </c>
      <c r="H67">
        <f t="shared" si="4"/>
        <v>1</v>
      </c>
    </row>
    <row r="68" spans="2:8" x14ac:dyDescent="0.25">
      <c r="B68" t="s">
        <v>29</v>
      </c>
      <c r="C68" t="str" cm="1">
        <f t="array" ref="C68">"???"&amp;INDEX($C$5:$N$5,1,H68)&amp;INDEX($C$15:$N$15,H68)</f>
        <v>???CLE,-UPSCLE</v>
      </c>
      <c r="D68" t="str" cm="1">
        <f t="array" ref="D68">INDEX($B$6:$B$13,G68)</f>
        <v>NOXS</v>
      </c>
      <c r="E68" cm="1">
        <f t="array" ref="E68">INDEX($C$6:$N$13,G68,H68)</f>
        <v>0.3</v>
      </c>
      <c r="G68">
        <f t="shared" si="3"/>
        <v>5</v>
      </c>
      <c r="H68">
        <f t="shared" si="4"/>
        <v>2</v>
      </c>
    </row>
    <row r="69" spans="2:8" x14ac:dyDescent="0.25">
      <c r="B69" t="s">
        <v>29</v>
      </c>
      <c r="C69" t="str" cm="1">
        <f t="array" ref="C69">"???"&amp;INDEX($C$5:$N$5,1,H69)&amp;INDEX($C$15:$N$15,H69)</f>
        <v>???CLD</v>
      </c>
      <c r="D69" t="str" cm="1">
        <f t="array" ref="D69">INDEX($B$6:$B$13,G69)</f>
        <v>NOXS</v>
      </c>
      <c r="E69" cm="1">
        <f t="array" ref="E69">INDEX($C$6:$N$13,G69,H69)</f>
        <v>0.3</v>
      </c>
      <c r="G69">
        <f t="shared" si="3"/>
        <v>5</v>
      </c>
      <c r="H69">
        <f t="shared" si="4"/>
        <v>3</v>
      </c>
    </row>
    <row r="70" spans="2:8" x14ac:dyDescent="0.25">
      <c r="B70" t="s">
        <v>29</v>
      </c>
      <c r="C70" t="str" cm="1">
        <f t="array" ref="C70">"???"&amp;INDEX($C$5:$N$5,1,H70)&amp;INDEX($C$15:$N$15,H70)</f>
        <v>???GAS,-UPSGAS</v>
      </c>
      <c r="D70" t="str" cm="1">
        <f t="array" ref="D70">INDEX($B$6:$B$13,G70)</f>
        <v>NOXS</v>
      </c>
      <c r="E70" cm="1">
        <f t="array" ref="E70">INDEX($C$6:$N$13,G70,H70)</f>
        <v>0.15</v>
      </c>
      <c r="G70">
        <f t="shared" si="3"/>
        <v>5</v>
      </c>
      <c r="H70">
        <f t="shared" si="4"/>
        <v>4</v>
      </c>
    </row>
    <row r="71" spans="2:8" x14ac:dyDescent="0.25">
      <c r="B71" t="s">
        <v>29</v>
      </c>
      <c r="C71" t="str" cm="1">
        <f t="array" ref="C71">"???"&amp;INDEX($C$5:$N$5,1,H71)&amp;INDEX($C$15:$N$15,H71)</f>
        <v>???OAG</v>
      </c>
      <c r="D71" t="str" cm="1">
        <f t="array" ref="D71">INDEX($B$6:$B$13,G71)</f>
        <v>NOXS</v>
      </c>
      <c r="E71" cm="1">
        <f t="array" ref="E71">INDEX($C$6:$N$13,G71,H71)</f>
        <v>0.3</v>
      </c>
      <c r="G71">
        <f t="shared" si="3"/>
        <v>5</v>
      </c>
      <c r="H71">
        <f t="shared" si="4"/>
        <v>5</v>
      </c>
    </row>
    <row r="72" spans="2:8" x14ac:dyDescent="0.25">
      <c r="B72" t="s">
        <v>29</v>
      </c>
      <c r="C72" t="str" cm="1">
        <f t="array" ref="C72">"???"&amp;INDEX($C$5:$N$5,1,H72)&amp;INDEX($C$15:$N$15,H72)</f>
        <v>???ODS</v>
      </c>
      <c r="D72" t="str" cm="1">
        <f t="array" ref="D72">INDEX($B$6:$B$13,G72)</f>
        <v>NOXS</v>
      </c>
      <c r="E72" cm="1">
        <f t="array" ref="E72">INDEX($C$6:$N$13,G72,H72)</f>
        <v>0.2</v>
      </c>
      <c r="G72">
        <f t="shared" si="3"/>
        <v>5</v>
      </c>
      <c r="H72">
        <f t="shared" si="4"/>
        <v>6</v>
      </c>
    </row>
    <row r="73" spans="2:8" x14ac:dyDescent="0.25">
      <c r="B73" t="s">
        <v>29</v>
      </c>
      <c r="C73" t="str" cm="1">
        <f t="array" ref="C73">"???"&amp;INDEX($C$5:$N$5,1,H73)&amp;INDEX($C$15:$N$15,H73)</f>
        <v>???OGS</v>
      </c>
      <c r="D73" t="str" cm="1">
        <f t="array" ref="D73">INDEX($B$6:$B$13,G73)</f>
        <v>NOXS</v>
      </c>
      <c r="E73" cm="1">
        <f t="array" ref="E73">INDEX($C$6:$N$13,G73,H73)</f>
        <v>0.6</v>
      </c>
      <c r="G73">
        <f t="shared" si="3"/>
        <v>5</v>
      </c>
      <c r="H73">
        <f t="shared" si="4"/>
        <v>7</v>
      </c>
    </row>
    <row r="74" spans="2:8" x14ac:dyDescent="0.25">
      <c r="B74" t="s">
        <v>29</v>
      </c>
      <c r="C74" t="str" cm="1">
        <f t="array" ref="C74">"???"&amp;INDEX($C$5:$N$5,1,H74)&amp;INDEX($C$15:$N$15,H74)</f>
        <v>???OHF</v>
      </c>
      <c r="D74" t="str" cm="1">
        <f t="array" ref="D74">INDEX($B$6:$B$13,G74)</f>
        <v>NOXS</v>
      </c>
      <c r="E74" cm="1">
        <f t="array" ref="E74">INDEX($C$6:$N$13,G74,H74)</f>
        <v>0.2</v>
      </c>
      <c r="G74">
        <f t="shared" si="3"/>
        <v>5</v>
      </c>
      <c r="H74">
        <f t="shared" si="4"/>
        <v>8</v>
      </c>
    </row>
    <row r="75" spans="2:8" x14ac:dyDescent="0.25">
      <c r="B75" t="s">
        <v>29</v>
      </c>
      <c r="C75" t="str" cm="1">
        <f t="array" ref="C75">"???"&amp;INDEX($C$5:$N$5,1,H75)&amp;INDEX($C$15:$N$15,H75)</f>
        <v>???OKE,-TRAOKE</v>
      </c>
      <c r="D75" t="str" cm="1">
        <f t="array" ref="D75">INDEX($B$6:$B$13,G75)</f>
        <v>NOXS</v>
      </c>
      <c r="E75" cm="1">
        <f t="array" ref="E75">INDEX($C$6:$N$13,G75,H75)</f>
        <v>0.2</v>
      </c>
      <c r="G75">
        <f t="shared" si="3"/>
        <v>5</v>
      </c>
      <c r="H75">
        <f t="shared" si="4"/>
        <v>9</v>
      </c>
    </row>
    <row r="76" spans="2:8" x14ac:dyDescent="0.25">
      <c r="B76" t="s">
        <v>29</v>
      </c>
      <c r="C76" t="str" cm="1">
        <f t="array" ref="C76">"???"&amp;INDEX($C$5:$N$5,1,H76)&amp;INDEX($C$15:$N$15,H76)</f>
        <v>???OLP</v>
      </c>
      <c r="D76" t="str" cm="1">
        <f t="array" ref="D76">INDEX($B$6:$B$13,G76)</f>
        <v>NOXS</v>
      </c>
      <c r="E76" cm="1">
        <f t="array" ref="E76">INDEX($C$6:$N$13,G76,H76)</f>
        <v>1.2460000000000001E-2</v>
      </c>
      <c r="G76">
        <f t="shared" si="3"/>
        <v>5</v>
      </c>
      <c r="H76">
        <f t="shared" si="4"/>
        <v>10</v>
      </c>
    </row>
    <row r="77" spans="2:8" x14ac:dyDescent="0.25">
      <c r="B77" t="s">
        <v>29</v>
      </c>
      <c r="C77" t="str" cm="1">
        <f t="array" ref="C77">"???"&amp;INDEX($C$5:$N$5,1,H77)&amp;INDEX($C$15:$N$15,H77)</f>
        <v>???BIW</v>
      </c>
      <c r="D77" t="str" cm="1">
        <f t="array" ref="D77">INDEX($B$6:$B$13,G77)</f>
        <v>NOXS</v>
      </c>
      <c r="E77" cm="1">
        <f t="array" ref="E77">INDEX($C$6:$N$13,G77,H77)</f>
        <v>0.15</v>
      </c>
      <c r="G77">
        <f t="shared" si="3"/>
        <v>5</v>
      </c>
      <c r="H77">
        <f t="shared" si="4"/>
        <v>11</v>
      </c>
    </row>
    <row r="78" spans="2:8" x14ac:dyDescent="0.25">
      <c r="B78" t="s">
        <v>29</v>
      </c>
      <c r="C78" t="str" cm="1">
        <f t="array" ref="C78">"???"&amp;INDEX($C$5:$N$5,1,H78)&amp;INDEX($C$15:$N$15,H78)</f>
        <v>???WAS</v>
      </c>
      <c r="D78" t="str" cm="1">
        <f t="array" ref="D78">INDEX($B$6:$B$13,G78)</f>
        <v>NOXS</v>
      </c>
      <c r="E78" cm="1">
        <f t="array" ref="E78">INDEX($C$6:$N$13,G78,H78)</f>
        <v>0.2</v>
      </c>
      <c r="G78">
        <f t="shared" si="3"/>
        <v>5</v>
      </c>
      <c r="H78">
        <f t="shared" si="4"/>
        <v>12</v>
      </c>
    </row>
    <row r="79" spans="2:8" x14ac:dyDescent="0.25">
      <c r="B79" t="s">
        <v>29</v>
      </c>
      <c r="C79" t="str" cm="1">
        <f t="array" ref="C79">"???"&amp;INDEX($C$5:$N$5,1,H79)&amp;INDEX($C$15:$N$15,H79)</f>
        <v>???COA</v>
      </c>
      <c r="D79" t="str" cm="1">
        <f t="array" ref="D79">INDEX($B$6:$B$13,G79)</f>
        <v>CMOX</v>
      </c>
      <c r="E79" cm="1">
        <f t="array" ref="E79">INDEX($C$6:$N$13,G79,H79)</f>
        <v>0.02</v>
      </c>
      <c r="G79">
        <f t="shared" si="3"/>
        <v>6</v>
      </c>
      <c r="H79">
        <f t="shared" si="4"/>
        <v>1</v>
      </c>
    </row>
    <row r="80" spans="2:8" x14ac:dyDescent="0.25">
      <c r="B80" t="s">
        <v>29</v>
      </c>
      <c r="C80" t="str" cm="1">
        <f t="array" ref="C80">"???"&amp;INDEX($C$5:$N$5,1,H80)&amp;INDEX($C$15:$N$15,H80)</f>
        <v>???CLE,-UPSCLE</v>
      </c>
      <c r="D80" t="str" cm="1">
        <f t="array" ref="D80">INDEX($B$6:$B$13,G80)</f>
        <v>CMOX</v>
      </c>
      <c r="E80" cm="1">
        <f t="array" ref="E80">INDEX($C$6:$N$13,G80,H80)</f>
        <v>0.02</v>
      </c>
      <c r="G80">
        <f t="shared" si="3"/>
        <v>6</v>
      </c>
      <c r="H80">
        <f t="shared" si="4"/>
        <v>2</v>
      </c>
    </row>
    <row r="81" spans="2:8" x14ac:dyDescent="0.25">
      <c r="B81" t="s">
        <v>29</v>
      </c>
      <c r="C81" t="str" cm="1">
        <f t="array" ref="C81">"???"&amp;INDEX($C$5:$N$5,1,H81)&amp;INDEX($C$15:$N$15,H81)</f>
        <v>???CLD</v>
      </c>
      <c r="D81" t="str" cm="1">
        <f t="array" ref="D81">INDEX($B$6:$B$13,G81)</f>
        <v>CMOX</v>
      </c>
      <c r="E81" cm="1">
        <f t="array" ref="E81">INDEX($C$6:$N$13,G81,H81)</f>
        <v>0.02</v>
      </c>
      <c r="G81">
        <f t="shared" si="3"/>
        <v>6</v>
      </c>
      <c r="H81">
        <f t="shared" si="4"/>
        <v>3</v>
      </c>
    </row>
    <row r="82" spans="2:8" x14ac:dyDescent="0.25">
      <c r="B82" t="s">
        <v>29</v>
      </c>
      <c r="C82" t="str" cm="1">
        <f t="array" ref="C82">"???"&amp;INDEX($C$5:$N$5,1,H82)&amp;INDEX($C$15:$N$15,H82)</f>
        <v>???GAS,-UPSGAS</v>
      </c>
      <c r="D82" t="str" cm="1">
        <f t="array" ref="D82">INDEX($B$6:$B$13,G82)</f>
        <v>CMOX</v>
      </c>
      <c r="E82" cm="1">
        <f t="array" ref="E82">INDEX($C$6:$N$13,G82,H82)</f>
        <v>0.02</v>
      </c>
      <c r="G82">
        <f t="shared" si="3"/>
        <v>6</v>
      </c>
      <c r="H82">
        <f t="shared" si="4"/>
        <v>4</v>
      </c>
    </row>
    <row r="83" spans="2:8" x14ac:dyDescent="0.25">
      <c r="B83" t="s">
        <v>29</v>
      </c>
      <c r="C83" t="str" cm="1">
        <f t="array" ref="C83">"???"&amp;INDEX($C$5:$N$5,1,H83)&amp;INDEX($C$15:$N$15,H83)</f>
        <v>???OAG</v>
      </c>
      <c r="D83" t="str" cm="1">
        <f t="array" ref="D83">INDEX($B$6:$B$13,G83)</f>
        <v>CMOX</v>
      </c>
      <c r="E83" cm="1">
        <f t="array" ref="E83">INDEX($C$6:$N$13,G83,H83)</f>
        <v>0.1</v>
      </c>
      <c r="G83">
        <f t="shared" ref="G83:G90" si="5">IF(H82=$H$17,G82+1,G82)</f>
        <v>6</v>
      </c>
      <c r="H83">
        <f t="shared" si="4"/>
        <v>5</v>
      </c>
    </row>
    <row r="84" spans="2:8" x14ac:dyDescent="0.25">
      <c r="B84" t="s">
        <v>29</v>
      </c>
      <c r="C84" t="str" cm="1">
        <f t="array" ref="C84">"???"&amp;INDEX($C$5:$N$5,1,H84)&amp;INDEX($C$15:$N$15,H84)</f>
        <v>???ODS</v>
      </c>
      <c r="D84" t="str" cm="1">
        <f t="array" ref="D84">INDEX($B$6:$B$13,G84)</f>
        <v>CMOX</v>
      </c>
      <c r="E84" cm="1">
        <f t="array" ref="E84">INDEX($C$6:$N$13,G84,H84)</f>
        <v>1.4999999999999999E-2</v>
      </c>
      <c r="G84">
        <f t="shared" si="5"/>
        <v>6</v>
      </c>
      <c r="H84">
        <f t="shared" si="4"/>
        <v>6</v>
      </c>
    </row>
    <row r="85" spans="2:8" x14ac:dyDescent="0.25">
      <c r="B85" t="s">
        <v>29</v>
      </c>
      <c r="C85" t="str" cm="1">
        <f t="array" ref="C85">"???"&amp;INDEX($C$5:$N$5,1,H85)&amp;INDEX($C$15:$N$15,H85)</f>
        <v>???OGS</v>
      </c>
      <c r="D85" t="str" cm="1">
        <f t="array" ref="D85">INDEX($B$6:$B$13,G85)</f>
        <v>CMOX</v>
      </c>
      <c r="E85" cm="1">
        <f t="array" ref="E85">INDEX($C$6:$N$13,G85,H85)</f>
        <v>8</v>
      </c>
      <c r="G85">
        <f t="shared" si="5"/>
        <v>6</v>
      </c>
      <c r="H85">
        <f t="shared" si="4"/>
        <v>7</v>
      </c>
    </row>
    <row r="86" spans="2:8" x14ac:dyDescent="0.25">
      <c r="B86" t="s">
        <v>29</v>
      </c>
      <c r="C86" t="str" cm="1">
        <f t="array" ref="C86">"???"&amp;INDEX($C$5:$N$5,1,H86)&amp;INDEX($C$15:$N$15,H86)</f>
        <v>???OHF</v>
      </c>
      <c r="D86" t="str" cm="1">
        <f t="array" ref="D86">INDEX($B$6:$B$13,G86)</f>
        <v>CMOX</v>
      </c>
      <c r="E86" cm="1">
        <f t="array" ref="E86">INDEX($C$6:$N$13,G86,H86)</f>
        <v>0.01</v>
      </c>
      <c r="G86">
        <f t="shared" si="5"/>
        <v>6</v>
      </c>
      <c r="H86">
        <f t="shared" si="4"/>
        <v>8</v>
      </c>
    </row>
    <row r="87" spans="2:8" x14ac:dyDescent="0.25">
      <c r="B87" t="s">
        <v>29</v>
      </c>
      <c r="C87" t="str" cm="1">
        <f t="array" ref="C87">"???"&amp;INDEX($C$5:$N$5,1,H87)&amp;INDEX($C$15:$N$15,H87)</f>
        <v>???OKE,-TRAOKE</v>
      </c>
      <c r="D87" t="str" cm="1">
        <f t="array" ref="D87">INDEX($B$6:$B$13,G87)</f>
        <v>CMOX</v>
      </c>
      <c r="E87" cm="1">
        <f t="array" ref="E87">INDEX($C$6:$N$13,G87,H87)</f>
        <v>0.01</v>
      </c>
      <c r="G87">
        <f t="shared" si="5"/>
        <v>6</v>
      </c>
      <c r="H87">
        <f t="shared" si="4"/>
        <v>9</v>
      </c>
    </row>
    <row r="88" spans="2:8" x14ac:dyDescent="0.25">
      <c r="B88" t="s">
        <v>29</v>
      </c>
      <c r="C88" t="str" cm="1">
        <f t="array" ref="C88">"???"&amp;INDEX($C$5:$N$5,1,H88)&amp;INDEX($C$15:$N$15,H88)</f>
        <v>???OLP</v>
      </c>
      <c r="D88" t="str" cm="1">
        <f t="array" ref="D88">INDEX($B$6:$B$13,G88)</f>
        <v>CMOX</v>
      </c>
      <c r="E88" cm="1">
        <f t="array" ref="E88">INDEX($C$6:$N$13,G88,H88)</f>
        <v>0.182</v>
      </c>
      <c r="G88">
        <f t="shared" si="5"/>
        <v>6</v>
      </c>
      <c r="H88">
        <f t="shared" si="4"/>
        <v>10</v>
      </c>
    </row>
    <row r="89" spans="2:8" x14ac:dyDescent="0.25">
      <c r="B89" t="s">
        <v>29</v>
      </c>
      <c r="C89" t="str" cm="1">
        <f t="array" ref="C89">"???"&amp;INDEX($C$5:$N$5,1,H89)&amp;INDEX($C$15:$N$15,H89)</f>
        <v>???BIW</v>
      </c>
      <c r="D89" t="str" cm="1">
        <f t="array" ref="D89">INDEX($B$6:$B$13,G89)</f>
        <v>CMOX</v>
      </c>
      <c r="E89" cm="1">
        <f t="array" ref="E89">INDEX($C$6:$N$13,G89,H89)</f>
        <v>2.6</v>
      </c>
      <c r="G89">
        <f t="shared" si="5"/>
        <v>6</v>
      </c>
      <c r="H89">
        <f t="shared" si="4"/>
        <v>11</v>
      </c>
    </row>
    <row r="90" spans="2:8" x14ac:dyDescent="0.25">
      <c r="B90" t="s">
        <v>29</v>
      </c>
      <c r="C90" t="str" cm="1">
        <f t="array" ref="C90">"???"&amp;INDEX($C$5:$N$5,1,H90)&amp;INDEX($C$15:$N$15,H90)</f>
        <v>???WAS</v>
      </c>
      <c r="D90" t="str" cm="1">
        <f t="array" ref="D90">INDEX($B$6:$B$13,G90)</f>
        <v>CMOX</v>
      </c>
      <c r="E90" cm="1">
        <f t="array" ref="E90">INDEX($C$6:$N$13,G90,H90)</f>
        <v>0.01</v>
      </c>
      <c r="G90">
        <f t="shared" si="5"/>
        <v>6</v>
      </c>
      <c r="H90">
        <f t="shared" si="4"/>
        <v>12</v>
      </c>
    </row>
    <row r="91" spans="2:8" x14ac:dyDescent="0.25">
      <c r="B91" t="s">
        <v>29</v>
      </c>
      <c r="C91" t="str" cm="1">
        <f t="array" ref="C91">"???"&amp;INDEX($C$5:$N$5,1,H91)&amp;INDEX($C$15:$N$15,H91)</f>
        <v>???COA</v>
      </c>
      <c r="D91" t="str" cm="1">
        <f t="array" ref="D91">INDEX($B$6:$B$13,G91)</f>
        <v>NMVS</v>
      </c>
      <c r="E91" cm="1">
        <f t="array" ref="E91">INDEX($C$6:$N$13,G91,H91)</f>
        <v>5.0000000000000001E-3</v>
      </c>
      <c r="G91">
        <f t="shared" ref="G91:G98" si="6">IF(H90=$H$17,G90+1,G90)</f>
        <v>7</v>
      </c>
      <c r="H91">
        <f t="shared" si="4"/>
        <v>1</v>
      </c>
    </row>
    <row r="92" spans="2:8" x14ac:dyDescent="0.25">
      <c r="B92" t="s">
        <v>29</v>
      </c>
      <c r="C92" t="str" cm="1">
        <f t="array" ref="C92">"???"&amp;INDEX($C$5:$N$5,1,H92)&amp;INDEX($C$15:$N$15,H92)</f>
        <v>???CLE,-UPSCLE</v>
      </c>
      <c r="D92" t="str" cm="1">
        <f t="array" ref="D92">INDEX($B$6:$B$13,G92)</f>
        <v>NMVS</v>
      </c>
      <c r="E92" cm="1">
        <f t="array" ref="E92">INDEX($C$6:$N$13,G92,H92)</f>
        <v>5.0000000000000001E-3</v>
      </c>
      <c r="G92">
        <f t="shared" si="6"/>
        <v>7</v>
      </c>
      <c r="H92">
        <f t="shared" si="4"/>
        <v>2</v>
      </c>
    </row>
    <row r="93" spans="2:8" x14ac:dyDescent="0.25">
      <c r="B93" t="s">
        <v>29</v>
      </c>
      <c r="C93" t="str" cm="1">
        <f t="array" ref="C93">"???"&amp;INDEX($C$5:$N$5,1,H93)&amp;INDEX($C$15:$N$15,H93)</f>
        <v>???CLD</v>
      </c>
      <c r="D93" t="str" cm="1">
        <f t="array" ref="D93">INDEX($B$6:$B$13,G93)</f>
        <v>NMVS</v>
      </c>
      <c r="E93" cm="1">
        <f t="array" ref="E93">INDEX($C$6:$N$13,G93,H93)</f>
        <v>5.0000000000000001E-3</v>
      </c>
      <c r="G93">
        <f t="shared" si="6"/>
        <v>7</v>
      </c>
      <c r="H93">
        <f t="shared" si="4"/>
        <v>3</v>
      </c>
    </row>
    <row r="94" spans="2:8" x14ac:dyDescent="0.25">
      <c r="B94" t="s">
        <v>29</v>
      </c>
      <c r="C94" t="str" cm="1">
        <f t="array" ref="C94">"???"&amp;INDEX($C$5:$N$5,1,H94)&amp;INDEX($C$15:$N$15,H94)</f>
        <v>???GAS,-UPSGAS</v>
      </c>
      <c r="D94" t="str" cm="1">
        <f t="array" ref="D94">INDEX($B$6:$B$13,G94)</f>
        <v>NMVS</v>
      </c>
      <c r="E94" cm="1">
        <f t="array" ref="E94">INDEX($C$6:$N$13,G94,H94)</f>
        <v>5.0000000000000001E-3</v>
      </c>
      <c r="G94">
        <f t="shared" si="6"/>
        <v>7</v>
      </c>
      <c r="H94">
        <f t="shared" si="4"/>
        <v>4</v>
      </c>
    </row>
    <row r="95" spans="2:8" x14ac:dyDescent="0.25">
      <c r="B95" t="s">
        <v>29</v>
      </c>
      <c r="C95" t="str" cm="1">
        <f t="array" ref="C95">"???"&amp;INDEX($C$5:$N$5,1,H95)&amp;INDEX($C$15:$N$15,H95)</f>
        <v>???OAG</v>
      </c>
      <c r="D95" t="str" cm="1">
        <f t="array" ref="D95">INDEX($B$6:$B$13,G95)</f>
        <v>NMVS</v>
      </c>
      <c r="E95" cm="1">
        <f t="array" ref="E95">INDEX($C$6:$N$13,G95,H95)</f>
        <v>0.05</v>
      </c>
      <c r="G95">
        <f t="shared" si="6"/>
        <v>7</v>
      </c>
      <c r="H95">
        <f t="shared" si="4"/>
        <v>5</v>
      </c>
    </row>
    <row r="96" spans="2:8" x14ac:dyDescent="0.25">
      <c r="B96" t="s">
        <v>29</v>
      </c>
      <c r="C96" t="str" cm="1">
        <f t="array" ref="C96">"???"&amp;INDEX($C$5:$N$5,1,H96)&amp;INDEX($C$15:$N$15,H96)</f>
        <v>???ODS</v>
      </c>
      <c r="D96" t="str" cm="1">
        <f t="array" ref="D96">INDEX($B$6:$B$13,G96)</f>
        <v>NMVS</v>
      </c>
      <c r="E96" cm="1">
        <f t="array" ref="E96">INDEX($C$6:$N$13,G96,H96)</f>
        <v>5.0000000000000001E-3</v>
      </c>
      <c r="G96">
        <f t="shared" si="6"/>
        <v>7</v>
      </c>
      <c r="H96">
        <f t="shared" si="4"/>
        <v>6</v>
      </c>
    </row>
    <row r="97" spans="2:8" x14ac:dyDescent="0.25">
      <c r="B97" t="s">
        <v>29</v>
      </c>
      <c r="C97" t="str" cm="1">
        <f t="array" ref="C97">"???"&amp;INDEX($C$5:$N$5,1,H97)&amp;INDEX($C$15:$N$15,H97)</f>
        <v>???OGS</v>
      </c>
      <c r="D97" t="str" cm="1">
        <f t="array" ref="D97">INDEX($B$6:$B$13,G97)</f>
        <v>NMVS</v>
      </c>
      <c r="E97" cm="1">
        <f t="array" ref="E97">INDEX($C$6:$N$13,G97,H97)</f>
        <v>1.5</v>
      </c>
      <c r="G97">
        <f t="shared" si="6"/>
        <v>7</v>
      </c>
      <c r="H97">
        <f t="shared" si="4"/>
        <v>7</v>
      </c>
    </row>
    <row r="98" spans="2:8" x14ac:dyDescent="0.25">
      <c r="B98" t="s">
        <v>29</v>
      </c>
      <c r="C98" t="str" cm="1">
        <f t="array" ref="C98">"???"&amp;INDEX($C$5:$N$5,1,H98)&amp;INDEX($C$15:$N$15,H98)</f>
        <v>???OHF</v>
      </c>
      <c r="D98" t="str" cm="1">
        <f t="array" ref="D98">INDEX($B$6:$B$13,G98)</f>
        <v>NMVS</v>
      </c>
      <c r="E98" cm="1">
        <f t="array" ref="E98">INDEX($C$6:$N$13,G98,H98)</f>
        <v>5.0000000000000001E-3</v>
      </c>
      <c r="G98">
        <f t="shared" si="6"/>
        <v>7</v>
      </c>
      <c r="H98">
        <f t="shared" si="4"/>
        <v>8</v>
      </c>
    </row>
    <row r="99" spans="2:8" x14ac:dyDescent="0.25">
      <c r="B99" t="s">
        <v>29</v>
      </c>
      <c r="C99" t="str" cm="1">
        <f t="array" ref="C99">"???"&amp;INDEX($C$5:$N$5,1,H99)&amp;INDEX($C$15:$N$15,H99)</f>
        <v>???OKE,-TRAOKE</v>
      </c>
      <c r="D99" t="str" cm="1">
        <f t="array" ref="D99">INDEX($B$6:$B$13,G99)</f>
        <v>NMVS</v>
      </c>
      <c r="E99" cm="1">
        <f t="array" ref="E99">INDEX($C$6:$N$13,G99,H99)</f>
        <v>5.0000000000000001E-3</v>
      </c>
      <c r="G99">
        <f t="shared" ref="G99:G127" si="7">IF(H98=$H$17,G98+1,G98)</f>
        <v>7</v>
      </c>
      <c r="H99">
        <f t="shared" si="4"/>
        <v>9</v>
      </c>
    </row>
    <row r="100" spans="2:8" x14ac:dyDescent="0.25">
      <c r="B100" t="s">
        <v>29</v>
      </c>
      <c r="C100" t="str" cm="1">
        <f t="array" ref="C100">"???"&amp;INDEX($C$5:$N$5,1,H100)&amp;INDEX($C$15:$N$15,H100)</f>
        <v>???OLP</v>
      </c>
      <c r="D100" t="str" cm="1">
        <f t="array" ref="D100">INDEX($B$6:$B$13,G100)</f>
        <v>NMVS</v>
      </c>
      <c r="E100" cm="1">
        <f t="array" ref="E100">INDEX($C$6:$N$13,G100,H100)</f>
        <v>2.3699999999999999E-2</v>
      </c>
      <c r="G100">
        <f t="shared" si="7"/>
        <v>7</v>
      </c>
      <c r="H100">
        <f t="shared" si="4"/>
        <v>10</v>
      </c>
    </row>
    <row r="101" spans="2:8" x14ac:dyDescent="0.25">
      <c r="B101" t="s">
        <v>29</v>
      </c>
      <c r="C101" t="str" cm="1">
        <f t="array" ref="C101">"???"&amp;INDEX($C$5:$N$5,1,H101)&amp;INDEX($C$15:$N$15,H101)</f>
        <v>???BIW</v>
      </c>
      <c r="D101" t="str" cm="1">
        <f t="array" ref="D101">INDEX($B$6:$B$13,G101)</f>
        <v>NMVS</v>
      </c>
      <c r="E101" cm="1">
        <f t="array" ref="E101">INDEX($C$6:$N$13,G101,H101)</f>
        <v>0.04</v>
      </c>
      <c r="G101">
        <f t="shared" si="7"/>
        <v>7</v>
      </c>
      <c r="H101">
        <f t="shared" si="4"/>
        <v>11</v>
      </c>
    </row>
    <row r="102" spans="2:8" x14ac:dyDescent="0.25">
      <c r="B102" t="s">
        <v>29</v>
      </c>
      <c r="C102" t="str" cm="1">
        <f t="array" ref="C102">"???"&amp;INDEX($C$5:$N$5,1,H102)&amp;INDEX($C$15:$N$15,H102)</f>
        <v>???WAS</v>
      </c>
      <c r="D102" t="str" cm="1">
        <f t="array" ref="D102">INDEX($B$6:$B$13,G102)</f>
        <v>NMVS</v>
      </c>
      <c r="E102" cm="1">
        <f t="array" ref="E102">INDEX($C$6:$N$13,G102,H102)</f>
        <v>5.0000000000000001E-3</v>
      </c>
      <c r="G102">
        <f t="shared" si="7"/>
        <v>7</v>
      </c>
      <c r="H102">
        <f t="shared" si="4"/>
        <v>12</v>
      </c>
    </row>
    <row r="103" spans="2:8" x14ac:dyDescent="0.25">
      <c r="B103" t="s">
        <v>29</v>
      </c>
      <c r="C103" t="str" cm="1">
        <f t="array" ref="C103">"???"&amp;INDEX($C$5:$N$5,1,H103)&amp;INDEX($C$15:$N$15,H103)</f>
        <v>???COA</v>
      </c>
      <c r="D103" t="str" cm="1">
        <f t="array" ref="D103">INDEX($B$6:$B$13,G103)</f>
        <v>PM10S</v>
      </c>
      <c r="E103" cm="1">
        <f t="array" ref="E103">INDEX($C$6:$N$13,G103,H103)</f>
        <v>4.5769644752755773E-2</v>
      </c>
      <c r="G103">
        <f t="shared" si="7"/>
        <v>8</v>
      </c>
      <c r="H103">
        <f t="shared" si="4"/>
        <v>1</v>
      </c>
    </row>
    <row r="104" spans="2:8" x14ac:dyDescent="0.25">
      <c r="B104" t="s">
        <v>29</v>
      </c>
      <c r="C104" t="str" cm="1">
        <f t="array" ref="C104">"???"&amp;INDEX($C$5:$N$5,1,H104)&amp;INDEX($C$15:$N$15,H104)</f>
        <v>???CLE,-UPSCLE</v>
      </c>
      <c r="D104" t="str" cm="1">
        <f t="array" ref="D104">INDEX($B$6:$B$13,G104)</f>
        <v>PM10S</v>
      </c>
      <c r="E104" cm="1">
        <f t="array" ref="E104">INDEX($C$6:$N$13,G104,H104)</f>
        <v>4.5769644752755773E-2</v>
      </c>
      <c r="G104">
        <f t="shared" si="7"/>
        <v>8</v>
      </c>
      <c r="H104">
        <f t="shared" si="4"/>
        <v>2</v>
      </c>
    </row>
    <row r="105" spans="2:8" x14ac:dyDescent="0.25">
      <c r="B105" t="s">
        <v>29</v>
      </c>
      <c r="C105" t="str" cm="1">
        <f t="array" ref="C105">"???"&amp;INDEX($C$5:$N$5,1,H105)&amp;INDEX($C$15:$N$15,H105)</f>
        <v>???CLD</v>
      </c>
      <c r="D105" t="str" cm="1">
        <f t="array" ref="D105">INDEX($B$6:$B$13,G105)</f>
        <v>PM10S</v>
      </c>
      <c r="E105" cm="1">
        <f t="array" ref="E105">INDEX($C$6:$N$13,G105,H105)</f>
        <v>4.5769644752755773E-2</v>
      </c>
      <c r="G105">
        <f t="shared" si="7"/>
        <v>8</v>
      </c>
      <c r="H105">
        <f t="shared" si="4"/>
        <v>3</v>
      </c>
    </row>
    <row r="106" spans="2:8" x14ac:dyDescent="0.25">
      <c r="B106" t="s">
        <v>29</v>
      </c>
      <c r="C106" t="str" cm="1">
        <f t="array" ref="C106">"???"&amp;INDEX($C$5:$N$5,1,H106)&amp;INDEX($C$15:$N$15,H106)</f>
        <v>???GAS,-UPSGAS</v>
      </c>
      <c r="D106" t="str" cm="1">
        <f t="array" ref="D106">INDEX($B$6:$B$13,G106)</f>
        <v>PM10S</v>
      </c>
      <c r="E106" cm="1">
        <f t="array" ref="E106">INDEX($C$6:$N$13,G106,H106)</f>
        <v>0</v>
      </c>
      <c r="G106">
        <f t="shared" si="7"/>
        <v>8</v>
      </c>
      <c r="H106">
        <f t="shared" si="4"/>
        <v>4</v>
      </c>
    </row>
    <row r="107" spans="2:8" x14ac:dyDescent="0.25">
      <c r="B107" t="s">
        <v>29</v>
      </c>
      <c r="C107" t="str" cm="1">
        <f t="array" ref="C107">"???"&amp;INDEX($C$5:$N$5,1,H107)&amp;INDEX($C$15:$N$15,H107)</f>
        <v>???OAG</v>
      </c>
      <c r="D107" t="str" cm="1">
        <f t="array" ref="D107">INDEX($B$6:$B$13,G107)</f>
        <v>PM10S</v>
      </c>
      <c r="E107" cm="1">
        <f t="array" ref="E107">INDEX($C$6:$N$13,G107,H107)</f>
        <v>0</v>
      </c>
      <c r="G107">
        <f t="shared" si="7"/>
        <v>8</v>
      </c>
      <c r="H107">
        <f t="shared" si="4"/>
        <v>5</v>
      </c>
    </row>
    <row r="108" spans="2:8" x14ac:dyDescent="0.25">
      <c r="B108" t="s">
        <v>29</v>
      </c>
      <c r="C108" t="str" cm="1">
        <f t="array" ref="C108">"???"&amp;INDEX($C$5:$N$5,1,H108)&amp;INDEX($C$15:$N$15,H108)</f>
        <v>???ODS</v>
      </c>
      <c r="D108" t="str" cm="1">
        <f t="array" ref="D108">INDEX($B$6:$B$13,G108)</f>
        <v>PM10S</v>
      </c>
      <c r="E108" cm="1">
        <f t="array" ref="E108">INDEX($C$6:$N$13,G108,H108)</f>
        <v>0</v>
      </c>
      <c r="G108">
        <f t="shared" si="7"/>
        <v>8</v>
      </c>
      <c r="H108">
        <f t="shared" si="4"/>
        <v>6</v>
      </c>
    </row>
    <row r="109" spans="2:8" x14ac:dyDescent="0.25">
      <c r="B109" t="s">
        <v>29</v>
      </c>
      <c r="C109" t="str" cm="1">
        <f t="array" ref="C109">"???"&amp;INDEX($C$5:$N$5,1,H109)&amp;INDEX($C$15:$N$15,H109)</f>
        <v>???OGS</v>
      </c>
      <c r="D109" t="str" cm="1">
        <f t="array" ref="D109">INDEX($B$6:$B$13,G109)</f>
        <v>PM10S</v>
      </c>
      <c r="E109" cm="1">
        <f t="array" ref="E109">INDEX($C$6:$N$13,G109,H109)</f>
        <v>0</v>
      </c>
      <c r="G109">
        <f t="shared" si="7"/>
        <v>8</v>
      </c>
      <c r="H109">
        <f t="shared" si="4"/>
        <v>7</v>
      </c>
    </row>
    <row r="110" spans="2:8" x14ac:dyDescent="0.25">
      <c r="B110" t="s">
        <v>29</v>
      </c>
      <c r="C110" t="str" cm="1">
        <f t="array" ref="C110">"???"&amp;INDEX($C$5:$N$5,1,H110)&amp;INDEX($C$15:$N$15,H110)</f>
        <v>???OHF</v>
      </c>
      <c r="D110" t="str" cm="1">
        <f t="array" ref="D110">INDEX($B$6:$B$13,G110)</f>
        <v>PM10S</v>
      </c>
      <c r="E110" cm="1">
        <f t="array" ref="E110">INDEX($C$6:$N$13,G110,H110)</f>
        <v>0</v>
      </c>
      <c r="G110">
        <f t="shared" si="7"/>
        <v>8</v>
      </c>
      <c r="H110">
        <f t="shared" si="4"/>
        <v>8</v>
      </c>
    </row>
    <row r="111" spans="2:8" x14ac:dyDescent="0.25">
      <c r="B111" t="s">
        <v>29</v>
      </c>
      <c r="C111" t="str" cm="1">
        <f t="array" ref="C111">"???"&amp;INDEX($C$5:$N$5,1,H111)&amp;INDEX($C$15:$N$15,H111)</f>
        <v>???OKE,-TRAOKE</v>
      </c>
      <c r="D111" t="str" cm="1">
        <f t="array" ref="D111">INDEX($B$6:$B$13,G111)</f>
        <v>PM10S</v>
      </c>
      <c r="E111" cm="1">
        <f t="array" ref="E111">INDEX($C$6:$N$13,G111,H111)</f>
        <v>0</v>
      </c>
      <c r="G111">
        <f t="shared" si="7"/>
        <v>8</v>
      </c>
      <c r="H111">
        <f t="shared" si="4"/>
        <v>9</v>
      </c>
    </row>
    <row r="112" spans="2:8" x14ac:dyDescent="0.25">
      <c r="B112" t="s">
        <v>29</v>
      </c>
      <c r="C112" t="str" cm="1">
        <f t="array" ref="C112">"???"&amp;INDEX($C$5:$N$5,1,H112)&amp;INDEX($C$15:$N$15,H112)</f>
        <v>???OLP</v>
      </c>
      <c r="D112" t="str" cm="1">
        <f t="array" ref="D112">INDEX($B$6:$B$13,G112)</f>
        <v>PM10S</v>
      </c>
      <c r="E112" cm="1">
        <f t="array" ref="E112">INDEX($C$6:$N$13,G112,H112)</f>
        <v>0</v>
      </c>
      <c r="G112">
        <f t="shared" si="7"/>
        <v>8</v>
      </c>
      <c r="H112">
        <f t="shared" si="4"/>
        <v>10</v>
      </c>
    </row>
    <row r="113" spans="2:8" x14ac:dyDescent="0.25">
      <c r="B113" t="s">
        <v>29</v>
      </c>
      <c r="C113" t="str" cm="1">
        <f t="array" ref="C113">"???"&amp;INDEX($C$5:$N$5,1,H113)&amp;INDEX($C$15:$N$15,H113)</f>
        <v>???BIW</v>
      </c>
      <c r="D113" t="str" cm="1">
        <f t="array" ref="D113">INDEX($B$6:$B$13,G113)</f>
        <v>PM10S</v>
      </c>
      <c r="E113" cm="1">
        <f t="array" ref="E113">INDEX($C$6:$N$13,G113,H113)</f>
        <v>0.12</v>
      </c>
      <c r="G113">
        <f t="shared" si="7"/>
        <v>8</v>
      </c>
      <c r="H113">
        <f t="shared" si="4"/>
        <v>11</v>
      </c>
    </row>
    <row r="114" spans="2:8" x14ac:dyDescent="0.25">
      <c r="B114" t="s">
        <v>29</v>
      </c>
      <c r="C114" t="str" cm="1">
        <f t="array" ref="C114">"???"&amp;INDEX($C$5:$N$5,1,H114)&amp;INDEX($C$15:$N$15,H114)</f>
        <v>???WAS</v>
      </c>
      <c r="D114" t="str" cm="1">
        <f t="array" ref="D114">INDEX($B$6:$B$13,G114)</f>
        <v>PM10S</v>
      </c>
      <c r="E114" cm="1">
        <f t="array" ref="E114">INDEX($C$6:$N$13,G114,H114)</f>
        <v>0</v>
      </c>
      <c r="G114">
        <f t="shared" si="7"/>
        <v>8</v>
      </c>
      <c r="H114">
        <f t="shared" si="4"/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Guy Cunliffe</cp:lastModifiedBy>
  <dcterms:created xsi:type="dcterms:W3CDTF">2023-08-25T06:20:49Z</dcterms:created>
  <dcterms:modified xsi:type="dcterms:W3CDTF">2023-10-05T12:05:50Z</dcterms:modified>
</cp:coreProperties>
</file>