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60C86911-7BD8-45D6-9252-A6FA3148AF6D}" xr6:coauthVersionLast="47" xr6:coauthVersionMax="47" xr10:uidLastSave="{00000000-0000-0000-0000-000000000000}"/>
  <bookViews>
    <workbookView xWindow="-120" yWindow="-120" windowWidth="29040" windowHeight="15840" xr2:uid="{229B7DCB-2FD0-4685-ABA3-BD548D839EC5}"/>
  </bookViews>
  <sheets>
    <sheet name="Calcs"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1" l="1"/>
  <c r="AA6" i="1"/>
  <c r="X7" i="1"/>
  <c r="Y7" i="1"/>
  <c r="Z7" i="1"/>
  <c r="AA25" i="1"/>
  <c r="AB25" i="1"/>
  <c r="AA19" i="1"/>
  <c r="AB19" i="1"/>
  <c r="AA21" i="1"/>
  <c r="AB21" i="1"/>
  <c r="AA15" i="1"/>
  <c r="AB15" i="1"/>
  <c r="AA13" i="1"/>
  <c r="AB13" i="1"/>
  <c r="AA9" i="1"/>
  <c r="AB9" i="1"/>
  <c r="AA4" i="1"/>
  <c r="AB4" i="1"/>
  <c r="C19" i="1"/>
  <c r="C20" i="1"/>
  <c r="C21" i="1"/>
  <c r="C22" i="1"/>
  <c r="C23" i="1"/>
  <c r="C24" i="1"/>
  <c r="C25" i="1"/>
  <c r="C26" i="1"/>
  <c r="C27" i="1"/>
  <c r="C28" i="1"/>
  <c r="C29" i="1"/>
  <c r="C30" i="1"/>
  <c r="C31" i="1"/>
  <c r="C32" i="1"/>
  <c r="C33" i="1"/>
  <c r="C34" i="1"/>
  <c r="C35" i="1"/>
  <c r="C36" i="1"/>
  <c r="C37" i="1"/>
  <c r="C38" i="1"/>
  <c r="C39" i="1"/>
  <c r="C40" i="1"/>
  <c r="C41" i="1"/>
  <c r="C42" i="1"/>
  <c r="C43" i="1"/>
  <c r="C44" i="1"/>
  <c r="C45" i="1"/>
  <c r="C18" i="1"/>
  <c r="C46" i="1"/>
  <c r="C47" i="1"/>
  <c r="C48" i="1"/>
  <c r="Z19" i="1"/>
  <c r="Y19" i="1"/>
  <c r="X19" i="1"/>
  <c r="W19" i="1"/>
  <c r="V19" i="1"/>
  <c r="U19" i="1"/>
  <c r="T19" i="1"/>
  <c r="S19" i="1"/>
  <c r="R19" i="1"/>
  <c r="Q19" i="1"/>
  <c r="P19" i="1"/>
  <c r="Q3" i="1"/>
  <c r="R3" i="1" s="1"/>
  <c r="Q15" i="1"/>
  <c r="P15" i="1"/>
  <c r="Z25" i="1"/>
  <c r="Y25" i="1"/>
  <c r="X25" i="1"/>
  <c r="W25" i="1"/>
  <c r="V25" i="1"/>
  <c r="U25" i="1"/>
  <c r="T25" i="1"/>
  <c r="S25" i="1"/>
  <c r="R25" i="1"/>
  <c r="Q25" i="1"/>
  <c r="P25" i="1"/>
  <c r="Q13" i="1"/>
  <c r="R13" i="1"/>
  <c r="S13" i="1"/>
  <c r="T13" i="1"/>
  <c r="U13" i="1"/>
  <c r="V13" i="1"/>
  <c r="W13" i="1"/>
  <c r="X13" i="1"/>
  <c r="Y13" i="1"/>
  <c r="Z13" i="1"/>
  <c r="P13" i="1"/>
  <c r="Q9" i="1"/>
  <c r="Q21" i="1"/>
  <c r="P9" i="1"/>
  <c r="P21" i="1" s="1"/>
  <c r="H10" i="1"/>
  <c r="H11" i="1" s="1"/>
  <c r="F10" i="1"/>
  <c r="D10" i="1"/>
  <c r="D11" i="1" s="1"/>
  <c r="H9" i="1"/>
  <c r="F9"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D9" i="1"/>
  <c r="F7" i="1"/>
  <c r="D7" i="1"/>
  <c r="F6" i="1"/>
  <c r="D6" i="1"/>
  <c r="AE46" i="1"/>
  <c r="AE47" i="1"/>
  <c r="AE48" i="1"/>
  <c r="AE49" i="1"/>
  <c r="AE50" i="1"/>
  <c r="AE51" i="1"/>
  <c r="AE52" i="1"/>
  <c r="AE53" i="1"/>
  <c r="AE54" i="1"/>
  <c r="AE55" i="1"/>
  <c r="AE45" i="1"/>
  <c r="P4" i="1" l="1"/>
  <c r="Q4" i="1"/>
  <c r="S3" i="1"/>
  <c r="R15" i="1"/>
  <c r="R9" i="1"/>
  <c r="R21" i="1" s="1"/>
  <c r="R4" i="1"/>
  <c r="S4" i="1" l="1"/>
  <c r="T3" i="1"/>
  <c r="S9" i="1"/>
  <c r="S21" i="1" s="1"/>
  <c r="S15" i="1"/>
  <c r="T4" i="1" l="1"/>
  <c r="T9" i="1"/>
  <c r="T21" i="1" s="1"/>
  <c r="U3" i="1"/>
  <c r="T15" i="1"/>
  <c r="U9" i="1" l="1"/>
  <c r="U21" i="1" s="1"/>
  <c r="U4" i="1"/>
  <c r="E9" i="1" s="1"/>
  <c r="V3" i="1"/>
  <c r="U15" i="1"/>
  <c r="V9" i="1" l="1"/>
  <c r="V21" i="1" s="1"/>
  <c r="V4" i="1"/>
  <c r="V15" i="1"/>
  <c r="W3" i="1"/>
  <c r="W4" i="1" l="1"/>
  <c r="W15" i="1"/>
  <c r="X3" i="1"/>
  <c r="W9" i="1"/>
  <c r="W21" i="1" s="1"/>
  <c r="X15" i="1" l="1"/>
  <c r="Y3" i="1"/>
  <c r="X9" i="1"/>
  <c r="X21" i="1" s="1"/>
  <c r="X4" i="1"/>
  <c r="Z3" i="1" l="1"/>
  <c r="Y4" i="1"/>
  <c r="Y15" i="1"/>
  <c r="Y9" i="1"/>
  <c r="Y21" i="1" s="1"/>
  <c r="AA3" i="1" l="1"/>
  <c r="Z4" i="1"/>
  <c r="Z15" i="1"/>
  <c r="Z9" i="1"/>
  <c r="Z21" i="1" s="1"/>
  <c r="AB3" i="1" l="1"/>
  <c r="E7" i="1" l="1"/>
  <c r="E10" i="1" s="1"/>
  <c r="G10" i="1" s="1"/>
  <c r="E6" i="1"/>
  <c r="G9" i="1" s="1"/>
  <c r="G11" i="1" l="1"/>
</calcChain>
</file>

<file path=xl/sharedStrings.xml><?xml version="1.0" encoding="utf-8"?>
<sst xmlns="http://schemas.openxmlformats.org/spreadsheetml/2006/main" count="71" uniqueCount="52">
  <si>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</si>
  <si>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</si>
  <si>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</si>
  <si>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</si>
  <si>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</si>
  <si>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</si>
  <si>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</si>
  <si>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</si>
  <si>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</si>
  <si>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</si>
  <si>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</si>
  <si>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</si>
  <si>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</si>
  <si>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</si>
  <si>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</si>
  <si>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</si>
  <si>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</si>
  <si>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</si>
  <si>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</si>
  <si>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</si>
  <si>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</si>
  <si>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</si>
  <si>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</si>
  <si>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</si>
  <si>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</si>
  <si>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</si>
  <si>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</si>
  <si>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</si>
  <si>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</si>
  <si>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</si>
  <si>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</si>
  <si>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</si>
  <si>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</si>
  <si>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</si>
  <si>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</si>
  <si>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</si>
  <si>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</si>
  <si>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</si>
  <si>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</si>
  <si>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</si>
  <si>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</si>
  <si>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</si>
  <si>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</si>
  <si>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</si>
  <si>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</si>
  <si>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</si>
  <si>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</si>
  <si>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</si>
  <si>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</si>
  <si>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</si>
  <si>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</si>
  <si>
    <t>https://www.usinflationcalculator.com/inflation/current-inflation-rates/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</si>
</sst>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9"/>
      <color rgb="FF2B2B2B"/>
      <name val="Inherit"/>
    </font>
    <font>
      <b/>
      <sz val="9"/>
      <color rgb="FF2B2B2B"/>
      <name val="Inherit"/>
    </font>
    <font>
      <b/>
      <sz val="11"/>
      <color theme="1"/>
      <name val="Calibri"/>
      <family val="2"/>
      <scheme val="minor"/>
    </font>
    <font>
      <u/>
      <sz val="11"/>
      <color theme="10"/>
      <name val="Calibri"/>
      <family val="2"/>
      <scheme val="minor"/>
    </font>
    <font>
      <sz val="11"/>
      <color theme="1"/>
      <name val="Calibri"/>
      <family val="2"/>
      <scheme val="minor"/>
    </font>
    <font>
      <sz val="12"/>
      <color rgb="FF66758A"/>
      <name val="Arial"/>
      <family val="2"/>
    </font>
    <font>
      <sz val="12"/>
      <color rgb="FF000000"/>
      <name val="Arial"/>
      <family val="2"/>
    </font>
    <font>
      <sz val="12"/>
      <color rgb="FF0EA600"/>
      <name val="Arial"/>
      <family val="2"/>
    </font>
    <font>
      <sz val="12"/>
      <color rgb="FF000000"/>
      <name val="Arial"/>
      <family val="2"/>
    </font>
    <font>
      <sz val="12"/>
      <color rgb="FFFF0000"/>
      <name val="Arial"/>
      <family val="2"/>
    </font>
    <font>
      <sz val="10"/>
      <color rgb="FF000000"/>
      <name val="Arial"/>
      <family val="2"/>
    </font>
    <font>
      <sz val="10"/>
      <color rgb="FF0EA600"/>
      <name val="Arial"/>
      <family val="2"/>
    </font>
    <font>
      <sz val="10"/>
      <color rgb="FF000000"/>
      <name val="Arial"/>
      <family val="2"/>
    </font>
    <font>
      <sz val="10"/>
      <color rgb="FFFF0000"/>
      <name val="Arial"/>
      <family val="2"/>
    </font>
    <font>
      <sz val="10"/>
      <color rgb="FF000000"/>
      <name val="Segoe UI"/>
      <family val="2"/>
    </font>
    <font>
      <sz val="10"/>
      <color rgb="FFFF0000"/>
      <name val="Segoe UI"/>
      <family val="2"/>
    </font>
    <font>
      <sz val="10"/>
      <color rgb="FF0EA600"/>
      <name val="Segoe UI"/>
      <family val="2"/>
    </font>
  </fonts>
  <fills count="8">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63">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2" fontId="0" fillId="0" borderId="0" xfId="0" applyNumberFormat="1"/>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0" xfId="0" applyFont="1" applyFill="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164" fontId="3" fillId="4" borderId="2" xfId="3" applyNumberFormat="1"/>
    <xf numFmtId="0" fontId="7" fillId="0" borderId="0" xfId="0" applyFont="1"/>
    <xf numFmtId="164" fontId="0" fillId="0" borderId="0" xfId="0" applyNumberFormat="1"/>
    <xf numFmtId="0" fontId="8" fillId="0" borderId="0" xfId="4"/>
    <xf numFmtId="0" fontId="10" fillId="0" borderId="3" xfId="0" applyFont="1" applyBorder="1" applyAlignment="1">
      <alignment horizontal="left" vertical="center" indent="1"/>
    </xf>
    <xf numFmtId="0" fontId="10" fillId="0" borderId="3" xfId="0" applyFont="1" applyBorder="1" applyAlignment="1">
      <alignment horizontal="center" vertical="center"/>
    </xf>
    <xf numFmtId="17" fontId="11" fillId="0" borderId="3" xfId="0" applyNumberFormat="1" applyFont="1" applyBorder="1" applyAlignment="1">
      <alignment horizontal="lef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10" fontId="12" fillId="0" borderId="3" xfId="0" applyNumberFormat="1" applyFont="1" applyBorder="1" applyAlignment="1">
      <alignment horizontal="right" vertical="center" indent="1"/>
    </xf>
    <xf numFmtId="0" fontId="14" fillId="0" borderId="3" xfId="0" applyFont="1" applyBorder="1" applyAlignment="1">
      <alignment horizontal="right" vertical="center" indent="1"/>
    </xf>
    <xf numFmtId="10" fontId="14" fillId="0" borderId="3" xfId="0" applyNumberFormat="1" applyFont="1" applyBorder="1" applyAlignment="1">
      <alignment horizontal="right" vertical="center" indent="1"/>
    </xf>
    <xf numFmtId="17" fontId="11" fillId="7" borderId="3" xfId="0" applyNumberFormat="1" applyFont="1" applyFill="1" applyBorder="1" applyAlignment="1">
      <alignment horizontal="left" vertical="center" indent="1"/>
    </xf>
    <xf numFmtId="0" fontId="14" fillId="7" borderId="3" xfId="0" applyFont="1" applyFill="1" applyBorder="1" applyAlignment="1">
      <alignment horizontal="right" vertical="center" indent="1"/>
    </xf>
    <xf numFmtId="0" fontId="13" fillId="7" borderId="3" xfId="0" applyFont="1" applyFill="1" applyBorder="1" applyAlignment="1">
      <alignment horizontal="right" vertical="center" indent="1"/>
    </xf>
    <xf numFmtId="10" fontId="14" fillId="7" borderId="3" xfId="0" applyNumberFormat="1" applyFont="1" applyFill="1" applyBorder="1" applyAlignment="1">
      <alignment horizontal="right" vertical="center" indent="1"/>
    </xf>
    <xf numFmtId="17" fontId="15" fillId="0" borderId="3" xfId="0" applyNumberFormat="1" applyFont="1" applyBorder="1" applyAlignment="1">
      <alignment horizontal="lef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10" fontId="16" fillId="0" borderId="3" xfId="0" applyNumberFormat="1" applyFont="1" applyBorder="1" applyAlignment="1">
      <alignment horizontal="right" vertical="center" indent="1"/>
    </xf>
    <xf numFmtId="0" fontId="18" fillId="0" borderId="3" xfId="0" applyFont="1" applyBorder="1" applyAlignment="1">
      <alignment horizontal="right" vertical="center" indent="1"/>
    </xf>
    <xf numFmtId="10" fontId="18" fillId="0" borderId="3" xfId="0" applyNumberFormat="1" applyFont="1" applyBorder="1" applyAlignment="1">
      <alignment horizontal="right" vertical="center" indent="1"/>
    </xf>
    <xf numFmtId="17" fontId="15" fillId="7" borderId="3" xfId="0" applyNumberFormat="1" applyFont="1" applyFill="1" applyBorder="1" applyAlignment="1">
      <alignment horizontal="left" vertical="center" indent="1"/>
    </xf>
    <xf numFmtId="0" fontId="18" fillId="7" borderId="3" xfId="0" applyFont="1" applyFill="1" applyBorder="1" applyAlignment="1">
      <alignment horizontal="right" vertical="center" indent="1"/>
    </xf>
    <xf numFmtId="0" fontId="17" fillId="7" borderId="3" xfId="0" applyFont="1" applyFill="1" applyBorder="1" applyAlignment="1">
      <alignment horizontal="right" vertical="center" indent="1"/>
    </xf>
    <xf numFmtId="10" fontId="18" fillId="7" borderId="3" xfId="0" applyNumberFormat="1" applyFont="1" applyFill="1" applyBorder="1" applyAlignment="1">
      <alignment horizontal="right" vertical="center" indent="1"/>
    </xf>
    <xf numFmtId="17" fontId="19" fillId="7" borderId="3" xfId="0" applyNumberFormat="1" applyFont="1" applyFill="1" applyBorder="1" applyAlignment="1">
      <alignment horizontal="left" vertical="center" indent="1"/>
    </xf>
    <xf numFmtId="0" fontId="20" fillId="7" borderId="3" xfId="0" applyFont="1" applyFill="1" applyBorder="1" applyAlignment="1">
      <alignment horizontal="right" vertical="center" indent="1"/>
    </xf>
    <xf numFmtId="0" fontId="19" fillId="7" borderId="3" xfId="0" applyFont="1" applyFill="1" applyBorder="1" applyAlignment="1">
      <alignment horizontal="right" vertical="center" indent="1"/>
    </xf>
    <xf numFmtId="10" fontId="20" fillId="7" borderId="3" xfId="0" applyNumberFormat="1" applyFont="1" applyFill="1" applyBorder="1" applyAlignment="1">
      <alignment horizontal="right" vertical="center" indent="1"/>
    </xf>
    <xf numFmtId="17" fontId="19" fillId="0" borderId="3" xfId="0" applyNumberFormat="1" applyFont="1" applyBorder="1" applyAlignment="1">
      <alignment horizontal="left" vertical="center" indent="1"/>
    </xf>
    <xf numFmtId="0" fontId="20" fillId="0" borderId="3" xfId="0" applyFont="1" applyBorder="1" applyAlignment="1">
      <alignment horizontal="right" vertical="center" indent="1"/>
    </xf>
    <xf numFmtId="0" fontId="19" fillId="0" borderId="3" xfId="0" applyFont="1" applyBorder="1" applyAlignment="1">
      <alignment horizontal="right" vertical="center" indent="1"/>
    </xf>
    <xf numFmtId="10" fontId="20" fillId="0" borderId="3" xfId="0" applyNumberFormat="1" applyFont="1" applyBorder="1" applyAlignment="1">
      <alignment horizontal="right" vertical="center" indent="1"/>
    </xf>
    <xf numFmtId="0" fontId="21" fillId="0" borderId="3" xfId="0" applyFont="1" applyBorder="1" applyAlignment="1">
      <alignment horizontal="right" vertical="center" indent="1"/>
    </xf>
    <xf numFmtId="10" fontId="21" fillId="0" borderId="3" xfId="0" applyNumberFormat="1" applyFont="1" applyBorder="1" applyAlignment="1">
      <alignment horizontal="right" vertical="center" indent="1"/>
    </xf>
    <xf numFmtId="17" fontId="19" fillId="0" borderId="0" xfId="0" applyNumberFormat="1" applyFont="1" applyAlignment="1">
      <alignment horizontal="left" vertical="center" indent="1"/>
    </xf>
    <xf numFmtId="0" fontId="21" fillId="0" borderId="0" xfId="0" applyFont="1" applyAlignment="1">
      <alignment horizontal="right" vertical="center" indent="1"/>
    </xf>
    <xf numFmtId="0" fontId="19" fillId="0" borderId="0" xfId="0" applyFont="1" applyAlignment="1">
      <alignment horizontal="right" vertical="center" indent="1"/>
    </xf>
    <xf numFmtId="10" fontId="21" fillId="0" borderId="0" xfId="0" applyNumberFormat="1" applyFont="1" applyAlignment="1">
      <alignment horizontal="right" vertical="center" indent="1"/>
    </xf>
    <xf numFmtId="165" fontId="0" fillId="0" borderId="0" xfId="5" applyNumberFormat="1" applyFont="1"/>
  </cellXfs>
  <cellStyles count="6">
    <cellStyle name="Bad" xfId="1" builtinId="27"/>
    <cellStyle name="Hyperlink" xfId="4" builtinId="8"/>
    <cellStyle name="Input" xfId="2" builtinId="20"/>
    <cellStyle name="Normal" xfId="0" builtinId="0"/>
    <cellStyle name="Output" xfId="3"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Calcs!$P$10:$AB$10</c:f>
              <c:numCache>
                <c:formatCode>0.000</c:formatCode>
                <c:ptCount val="13"/>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11.310914305299507</c:v>
                </c:pt>
                <c:pt idx="12">
                  <c:v>11.704205826346906</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Calcs!$P$11:$AB$11</c:f>
              <c:numCache>
                <c:formatCode>0.000</c:formatCode>
                <c:ptCount val="13"/>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11.315955102346173</c:v>
                </c:pt>
                <c:pt idx="12">
                  <c:v>10.477736205876086</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Calcs!$P$12:$AB$12</c:f>
              <c:numCache>
                <c:formatCode>0.000</c:formatCode>
                <c:ptCount val="13"/>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11.313434703822839</c:v>
                </c:pt>
                <c:pt idx="12">
                  <c:v>11.090971016111496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Calcs!$P$13:$AB$13</c:f>
              <c:numCache>
                <c:formatCode>0.000</c:formatCode>
                <c:ptCount val="13"/>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3.5643817742827609E-3</c:v>
                </c:pt>
                <c:pt idx="12">
                  <c:v>0.8672449855542077</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Calcs!$P$22:$AB$22</c:f>
              <c:numCache>
                <c:formatCode>0.000</c:formatCode>
                <c:ptCount val="13"/>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13.794397663637008</c:v>
                </c:pt>
                <c:pt idx="12">
                  <c:v>14.274042323001336</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Calcs!$P$23:$AB$23</c:f>
              <c:numCache>
                <c:formatCode>0.000</c:formatCode>
                <c:ptCount val="13"/>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13.6196634075999</c:v>
                </c:pt>
                <c:pt idx="12">
                  <c:v>12.610799451481387</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Calcs!$P$24:$AB$24</c:f>
              <c:numCache>
                <c:formatCode>0.000</c:formatCode>
                <c:ptCount val="13"/>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13.707030535618454</c:v>
                </c:pt>
                <c:pt idx="12">
                  <c:v>13.442420887241362</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Calcs!$P$25:$AB$25</c:f>
              <c:numCache>
                <c:formatCode>0.000</c:formatCode>
                <c:ptCount val="13"/>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0.12355577734942606</c:v>
                </c:pt>
                <c:pt idx="12">
                  <c:v>1.1760903132119409</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Calcs!$D$18:$D$181</c:f>
              <c:numCache>
                <c:formatCode>mmm\-yy</c:formatCode>
                <c:ptCount val="164"/>
                <c:pt idx="0">
                  <c:v>45139</c:v>
                </c:pt>
                <c:pt idx="1">
                  <c:v>45108</c:v>
                </c:pt>
                <c:pt idx="2">
                  <c:v>45078</c:v>
                </c:pt>
                <c:pt idx="3">
                  <c:v>45047</c:v>
                </c:pt>
                <c:pt idx="4">
                  <c:v>45017</c:v>
                </c:pt>
                <c:pt idx="5">
                  <c:v>44986</c:v>
                </c:pt>
                <c:pt idx="6">
                  <c:v>44958</c:v>
                </c:pt>
                <c:pt idx="7">
                  <c:v>44927</c:v>
                </c:pt>
                <c:pt idx="8">
                  <c:v>44896</c:v>
                </c:pt>
                <c:pt idx="9">
                  <c:v>44866</c:v>
                </c:pt>
                <c:pt idx="10">
                  <c:v>44835</c:v>
                </c:pt>
                <c:pt idx="11">
                  <c:v>44805</c:v>
                </c:pt>
                <c:pt idx="12">
                  <c:v>44774</c:v>
                </c:pt>
                <c:pt idx="13">
                  <c:v>44743</c:v>
                </c:pt>
                <c:pt idx="14">
                  <c:v>44713</c:v>
                </c:pt>
                <c:pt idx="15">
                  <c:v>44682</c:v>
                </c:pt>
                <c:pt idx="16">
                  <c:v>44652</c:v>
                </c:pt>
                <c:pt idx="17">
                  <c:v>44621</c:v>
                </c:pt>
                <c:pt idx="18">
                  <c:v>44593</c:v>
                </c:pt>
                <c:pt idx="19">
                  <c:v>44562</c:v>
                </c:pt>
                <c:pt idx="20">
                  <c:v>44531</c:v>
                </c:pt>
                <c:pt idx="21">
                  <c:v>44501</c:v>
                </c:pt>
                <c:pt idx="22">
                  <c:v>44470</c:v>
                </c:pt>
                <c:pt idx="23">
                  <c:v>44440</c:v>
                </c:pt>
                <c:pt idx="24">
                  <c:v>44409</c:v>
                </c:pt>
                <c:pt idx="25">
                  <c:v>44378</c:v>
                </c:pt>
                <c:pt idx="26">
                  <c:v>44348</c:v>
                </c:pt>
                <c:pt idx="27">
                  <c:v>44317</c:v>
                </c:pt>
                <c:pt idx="28">
                  <c:v>44287</c:v>
                </c:pt>
                <c:pt idx="29">
                  <c:v>44256</c:v>
                </c:pt>
                <c:pt idx="30">
                  <c:v>44228</c:v>
                </c:pt>
                <c:pt idx="31">
                  <c:v>44197</c:v>
                </c:pt>
                <c:pt idx="32">
                  <c:v>44166</c:v>
                </c:pt>
                <c:pt idx="33">
                  <c:v>44136</c:v>
                </c:pt>
                <c:pt idx="34">
                  <c:v>44105</c:v>
                </c:pt>
                <c:pt idx="35">
                  <c:v>44075</c:v>
                </c:pt>
                <c:pt idx="36">
                  <c:v>44044</c:v>
                </c:pt>
                <c:pt idx="37">
                  <c:v>44013</c:v>
                </c:pt>
                <c:pt idx="38">
                  <c:v>43983</c:v>
                </c:pt>
                <c:pt idx="39">
                  <c:v>43952</c:v>
                </c:pt>
                <c:pt idx="40">
                  <c:v>43922</c:v>
                </c:pt>
                <c:pt idx="41">
                  <c:v>43891</c:v>
                </c:pt>
                <c:pt idx="42">
                  <c:v>43862</c:v>
                </c:pt>
                <c:pt idx="43">
                  <c:v>43831</c:v>
                </c:pt>
                <c:pt idx="44">
                  <c:v>43800</c:v>
                </c:pt>
                <c:pt idx="45">
                  <c:v>43770</c:v>
                </c:pt>
                <c:pt idx="46">
                  <c:v>43739</c:v>
                </c:pt>
                <c:pt idx="47">
                  <c:v>43709</c:v>
                </c:pt>
                <c:pt idx="48">
                  <c:v>43678</c:v>
                </c:pt>
                <c:pt idx="49">
                  <c:v>43647</c:v>
                </c:pt>
                <c:pt idx="50">
                  <c:v>43617</c:v>
                </c:pt>
                <c:pt idx="51">
                  <c:v>43586</c:v>
                </c:pt>
                <c:pt idx="52">
                  <c:v>43556</c:v>
                </c:pt>
                <c:pt idx="53">
                  <c:v>43525</c:v>
                </c:pt>
                <c:pt idx="54">
                  <c:v>43497</c:v>
                </c:pt>
                <c:pt idx="55">
                  <c:v>43466</c:v>
                </c:pt>
                <c:pt idx="56">
                  <c:v>43435</c:v>
                </c:pt>
                <c:pt idx="57">
                  <c:v>43405</c:v>
                </c:pt>
                <c:pt idx="58">
                  <c:v>43374</c:v>
                </c:pt>
                <c:pt idx="59">
                  <c:v>43344</c:v>
                </c:pt>
                <c:pt idx="60">
                  <c:v>43313</c:v>
                </c:pt>
                <c:pt idx="61">
                  <c:v>43282</c:v>
                </c:pt>
                <c:pt idx="62">
                  <c:v>43252</c:v>
                </c:pt>
                <c:pt idx="63">
                  <c:v>43221</c:v>
                </c:pt>
                <c:pt idx="64">
                  <c:v>43191</c:v>
                </c:pt>
                <c:pt idx="65">
                  <c:v>43160</c:v>
                </c:pt>
                <c:pt idx="66">
                  <c:v>43132</c:v>
                </c:pt>
                <c:pt idx="67">
                  <c:v>43101</c:v>
                </c:pt>
                <c:pt idx="68">
                  <c:v>43070</c:v>
                </c:pt>
                <c:pt idx="69">
                  <c:v>43040</c:v>
                </c:pt>
                <c:pt idx="70">
                  <c:v>43009</c:v>
                </c:pt>
                <c:pt idx="71">
                  <c:v>42979</c:v>
                </c:pt>
                <c:pt idx="72">
                  <c:v>42948</c:v>
                </c:pt>
                <c:pt idx="73">
                  <c:v>42917</c:v>
                </c:pt>
                <c:pt idx="74">
                  <c:v>42887</c:v>
                </c:pt>
                <c:pt idx="75">
                  <c:v>42856</c:v>
                </c:pt>
                <c:pt idx="76">
                  <c:v>42826</c:v>
                </c:pt>
                <c:pt idx="77">
                  <c:v>42795</c:v>
                </c:pt>
                <c:pt idx="78">
                  <c:v>42767</c:v>
                </c:pt>
                <c:pt idx="79">
                  <c:v>42736</c:v>
                </c:pt>
                <c:pt idx="80">
                  <c:v>42705</c:v>
                </c:pt>
                <c:pt idx="81">
                  <c:v>42675</c:v>
                </c:pt>
                <c:pt idx="82">
                  <c:v>42644</c:v>
                </c:pt>
                <c:pt idx="83">
                  <c:v>42614</c:v>
                </c:pt>
                <c:pt idx="84">
                  <c:v>42583</c:v>
                </c:pt>
                <c:pt idx="85">
                  <c:v>42552</c:v>
                </c:pt>
                <c:pt idx="86">
                  <c:v>42522</c:v>
                </c:pt>
                <c:pt idx="87">
                  <c:v>42491</c:v>
                </c:pt>
                <c:pt idx="88">
                  <c:v>42461</c:v>
                </c:pt>
                <c:pt idx="89">
                  <c:v>42430</c:v>
                </c:pt>
                <c:pt idx="90">
                  <c:v>42401</c:v>
                </c:pt>
                <c:pt idx="91">
                  <c:v>42370</c:v>
                </c:pt>
                <c:pt idx="92">
                  <c:v>42339</c:v>
                </c:pt>
                <c:pt idx="93">
                  <c:v>42309</c:v>
                </c:pt>
                <c:pt idx="94">
                  <c:v>42278</c:v>
                </c:pt>
                <c:pt idx="95">
                  <c:v>42248</c:v>
                </c:pt>
                <c:pt idx="96">
                  <c:v>42217</c:v>
                </c:pt>
                <c:pt idx="97">
                  <c:v>42186</c:v>
                </c:pt>
                <c:pt idx="98">
                  <c:v>42156</c:v>
                </c:pt>
                <c:pt idx="99">
                  <c:v>42125</c:v>
                </c:pt>
                <c:pt idx="100">
                  <c:v>42095</c:v>
                </c:pt>
                <c:pt idx="101">
                  <c:v>42064</c:v>
                </c:pt>
                <c:pt idx="102">
                  <c:v>42036</c:v>
                </c:pt>
                <c:pt idx="103">
                  <c:v>42005</c:v>
                </c:pt>
                <c:pt idx="104">
                  <c:v>41974</c:v>
                </c:pt>
                <c:pt idx="105">
                  <c:v>41944</c:v>
                </c:pt>
                <c:pt idx="106">
                  <c:v>41913</c:v>
                </c:pt>
                <c:pt idx="107">
                  <c:v>41883</c:v>
                </c:pt>
                <c:pt idx="108">
                  <c:v>41852</c:v>
                </c:pt>
                <c:pt idx="109">
                  <c:v>41821</c:v>
                </c:pt>
                <c:pt idx="110">
                  <c:v>41791</c:v>
                </c:pt>
                <c:pt idx="111">
                  <c:v>41760</c:v>
                </c:pt>
                <c:pt idx="112">
                  <c:v>41730</c:v>
                </c:pt>
                <c:pt idx="113">
                  <c:v>41699</c:v>
                </c:pt>
                <c:pt idx="114">
                  <c:v>41671</c:v>
                </c:pt>
                <c:pt idx="115">
                  <c:v>41640</c:v>
                </c:pt>
                <c:pt idx="116">
                  <c:v>41609</c:v>
                </c:pt>
                <c:pt idx="117">
                  <c:v>41579</c:v>
                </c:pt>
                <c:pt idx="118">
                  <c:v>41548</c:v>
                </c:pt>
                <c:pt idx="119">
                  <c:v>41518</c:v>
                </c:pt>
                <c:pt idx="120">
                  <c:v>41487</c:v>
                </c:pt>
                <c:pt idx="121">
                  <c:v>41456</c:v>
                </c:pt>
                <c:pt idx="122">
                  <c:v>41426</c:v>
                </c:pt>
                <c:pt idx="123">
                  <c:v>41395</c:v>
                </c:pt>
                <c:pt idx="124">
                  <c:v>41365</c:v>
                </c:pt>
                <c:pt idx="125">
                  <c:v>41334</c:v>
                </c:pt>
                <c:pt idx="126">
                  <c:v>41306</c:v>
                </c:pt>
                <c:pt idx="127">
                  <c:v>41275</c:v>
                </c:pt>
                <c:pt idx="128">
                  <c:v>41244</c:v>
                </c:pt>
                <c:pt idx="129">
                  <c:v>41214</c:v>
                </c:pt>
                <c:pt idx="130">
                  <c:v>41183</c:v>
                </c:pt>
                <c:pt idx="131">
                  <c:v>41153</c:v>
                </c:pt>
                <c:pt idx="132">
                  <c:v>41122</c:v>
                </c:pt>
                <c:pt idx="133">
                  <c:v>41091</c:v>
                </c:pt>
                <c:pt idx="134">
                  <c:v>41061</c:v>
                </c:pt>
                <c:pt idx="135">
                  <c:v>41030</c:v>
                </c:pt>
                <c:pt idx="136">
                  <c:v>41000</c:v>
                </c:pt>
                <c:pt idx="137">
                  <c:v>40969</c:v>
                </c:pt>
                <c:pt idx="138">
                  <c:v>40940</c:v>
                </c:pt>
                <c:pt idx="139">
                  <c:v>40909</c:v>
                </c:pt>
                <c:pt idx="140">
                  <c:v>40878</c:v>
                </c:pt>
                <c:pt idx="141">
                  <c:v>40848</c:v>
                </c:pt>
                <c:pt idx="142">
                  <c:v>40817</c:v>
                </c:pt>
                <c:pt idx="143">
                  <c:v>40787</c:v>
                </c:pt>
                <c:pt idx="144">
                  <c:v>40756</c:v>
                </c:pt>
                <c:pt idx="145">
                  <c:v>40725</c:v>
                </c:pt>
                <c:pt idx="146">
                  <c:v>40695</c:v>
                </c:pt>
                <c:pt idx="147">
                  <c:v>40664</c:v>
                </c:pt>
                <c:pt idx="148">
                  <c:v>40634</c:v>
                </c:pt>
                <c:pt idx="149">
                  <c:v>40603</c:v>
                </c:pt>
                <c:pt idx="150">
                  <c:v>40575</c:v>
                </c:pt>
                <c:pt idx="151">
                  <c:v>40544</c:v>
                </c:pt>
                <c:pt idx="152">
                  <c:v>40513</c:v>
                </c:pt>
                <c:pt idx="153">
                  <c:v>40483</c:v>
                </c:pt>
                <c:pt idx="154">
                  <c:v>40452</c:v>
                </c:pt>
                <c:pt idx="155">
                  <c:v>40422</c:v>
                </c:pt>
                <c:pt idx="156">
                  <c:v>40391</c:v>
                </c:pt>
                <c:pt idx="157">
                  <c:v>40360</c:v>
                </c:pt>
                <c:pt idx="158">
                  <c:v>40330</c:v>
                </c:pt>
                <c:pt idx="159">
                  <c:v>40299</c:v>
                </c:pt>
                <c:pt idx="160">
                  <c:v>40269</c:v>
                </c:pt>
                <c:pt idx="161">
                  <c:v>40238</c:v>
                </c:pt>
                <c:pt idx="162">
                  <c:v>40210</c:v>
                </c:pt>
                <c:pt idx="163">
                  <c:v>40179</c:v>
                </c:pt>
              </c:numCache>
            </c:numRef>
          </c:xVal>
          <c:yVal>
            <c:numRef>
              <c:f>Calcs!$E$18:$E$181</c:f>
              <c:numCache>
                <c:formatCode>General</c:formatCode>
                <c:ptCount val="164"/>
                <c:pt idx="0">
                  <c:v>18.453499999999998</c:v>
                </c:pt>
                <c:pt idx="1">
                  <c:v>17.8504</c:v>
                </c:pt>
                <c:pt idx="2">
                  <c:v>18.8263</c:v>
                </c:pt>
                <c:pt idx="3">
                  <c:v>19.724799999999998</c:v>
                </c:pt>
                <c:pt idx="4">
                  <c:v>18.268799999999999</c:v>
                </c:pt>
                <c:pt idx="5">
                  <c:v>17.7803</c:v>
                </c:pt>
                <c:pt idx="6">
                  <c:v>18.348700000000001</c:v>
                </c:pt>
                <c:pt idx="7">
                  <c:v>17.398499999999999</c:v>
                </c:pt>
                <c:pt idx="8">
                  <c:v>17.0044</c:v>
                </c:pt>
                <c:pt idx="9">
                  <c:v>17.171299999999999</c:v>
                </c:pt>
                <c:pt idx="10">
                  <c:v>18.290299999999998</c:v>
                </c:pt>
                <c:pt idx="11">
                  <c:v>18.1462</c:v>
                </c:pt>
                <c:pt idx="12">
                  <c:v>17.1069</c:v>
                </c:pt>
                <c:pt idx="13">
                  <c:v>16.6389</c:v>
                </c:pt>
                <c:pt idx="14">
                  <c:v>16.271999999999998</c:v>
                </c:pt>
                <c:pt idx="15">
                  <c:v>15.6258</c:v>
                </c:pt>
                <c:pt idx="16">
                  <c:v>15.8079</c:v>
                </c:pt>
                <c:pt idx="17">
                  <c:v>14.6038</c:v>
                </c:pt>
                <c:pt idx="18">
                  <c:v>15.3614</c:v>
                </c:pt>
                <c:pt idx="19">
                  <c:v>15.380800000000001</c:v>
                </c:pt>
                <c:pt idx="20">
                  <c:v>15.992100000000001</c:v>
                </c:pt>
                <c:pt idx="21">
                  <c:v>15.8735</c:v>
                </c:pt>
                <c:pt idx="22">
                  <c:v>15.203799999999999</c:v>
                </c:pt>
                <c:pt idx="23">
                  <c:v>15.0884</c:v>
                </c:pt>
                <c:pt idx="24">
                  <c:v>14.511200000000001</c:v>
                </c:pt>
                <c:pt idx="25">
                  <c:v>14.562200000000001</c:v>
                </c:pt>
                <c:pt idx="26">
                  <c:v>14.2676</c:v>
                </c:pt>
                <c:pt idx="27">
                  <c:v>13.718299999999999</c:v>
                </c:pt>
                <c:pt idx="28">
                  <c:v>14.501300000000001</c:v>
                </c:pt>
                <c:pt idx="29">
                  <c:v>14.8125</c:v>
                </c:pt>
                <c:pt idx="30">
                  <c:v>15.092599999999999</c:v>
                </c:pt>
                <c:pt idx="31">
                  <c:v>15.157500000000001</c:v>
                </c:pt>
                <c:pt idx="32">
                  <c:v>14.687799999999999</c:v>
                </c:pt>
                <c:pt idx="33">
                  <c:v>15.466200000000001</c:v>
                </c:pt>
                <c:pt idx="34">
                  <c:v>16.2438</c:v>
                </c:pt>
                <c:pt idx="35">
                  <c:v>16.733899999999998</c:v>
                </c:pt>
                <c:pt idx="36">
                  <c:v>16.9361</c:v>
                </c:pt>
                <c:pt idx="37">
                  <c:v>17.008800000000001</c:v>
                </c:pt>
                <c:pt idx="38">
                  <c:v>17.321000000000002</c:v>
                </c:pt>
                <c:pt idx="39">
                  <c:v>17.547999999999998</c:v>
                </c:pt>
                <c:pt idx="40">
                  <c:v>18.5291</c:v>
                </c:pt>
                <c:pt idx="41">
                  <c:v>17.8552</c:v>
                </c:pt>
                <c:pt idx="42">
                  <c:v>15.669499999999999</c:v>
                </c:pt>
                <c:pt idx="43">
                  <c:v>15.0106</c:v>
                </c:pt>
                <c:pt idx="44">
                  <c:v>13.998699999999999</c:v>
                </c:pt>
                <c:pt idx="45">
                  <c:v>14.653499999999999</c:v>
                </c:pt>
                <c:pt idx="46">
                  <c:v>15.1005</c:v>
                </c:pt>
                <c:pt idx="47">
                  <c:v>15.140499999999999</c:v>
                </c:pt>
                <c:pt idx="48">
                  <c:v>15.185</c:v>
                </c:pt>
                <c:pt idx="49">
                  <c:v>14.345499999999999</c:v>
                </c:pt>
                <c:pt idx="50">
                  <c:v>14.0808</c:v>
                </c:pt>
                <c:pt idx="51">
                  <c:v>14.585000000000001</c:v>
                </c:pt>
                <c:pt idx="52">
                  <c:v>14.3005</c:v>
                </c:pt>
                <c:pt idx="53">
                  <c:v>14.4975</c:v>
                </c:pt>
                <c:pt idx="54">
                  <c:v>14.0852</c:v>
                </c:pt>
                <c:pt idx="55">
                  <c:v>13.255800000000001</c:v>
                </c:pt>
                <c:pt idx="56">
                  <c:v>14.362299999999999</c:v>
                </c:pt>
                <c:pt idx="57">
                  <c:v>13.869199999999999</c:v>
                </c:pt>
                <c:pt idx="58">
                  <c:v>14.7898</c:v>
                </c:pt>
                <c:pt idx="59">
                  <c:v>14.1473</c:v>
                </c:pt>
                <c:pt idx="60">
                  <c:v>14.6875</c:v>
                </c:pt>
                <c:pt idx="61">
                  <c:v>13.275</c:v>
                </c:pt>
                <c:pt idx="62">
                  <c:v>13.727499999999999</c:v>
                </c:pt>
                <c:pt idx="63">
                  <c:v>12.7013</c:v>
                </c:pt>
                <c:pt idx="64">
                  <c:v>12.4688</c:v>
                </c:pt>
                <c:pt idx="65">
                  <c:v>11.8385</c:v>
                </c:pt>
                <c:pt idx="66">
                  <c:v>11.7958</c:v>
                </c:pt>
                <c:pt idx="67">
                  <c:v>11.865</c:v>
                </c:pt>
                <c:pt idx="68">
                  <c:v>12.372400000000001</c:v>
                </c:pt>
                <c:pt idx="69">
                  <c:v>13.698499999999999</c:v>
                </c:pt>
                <c:pt idx="70">
                  <c:v>14.1289</c:v>
                </c:pt>
                <c:pt idx="71">
                  <c:v>13.556100000000001</c:v>
                </c:pt>
                <c:pt idx="72">
                  <c:v>13.0052</c:v>
                </c:pt>
                <c:pt idx="73">
                  <c:v>13.180300000000001</c:v>
                </c:pt>
                <c:pt idx="74">
                  <c:v>13.055099999999999</c:v>
                </c:pt>
                <c:pt idx="75">
                  <c:v>13.109</c:v>
                </c:pt>
                <c:pt idx="76">
                  <c:v>13.369300000000001</c:v>
                </c:pt>
                <c:pt idx="77">
                  <c:v>13.4247</c:v>
                </c:pt>
                <c:pt idx="78">
                  <c:v>13.129899999999999</c:v>
                </c:pt>
                <c:pt idx="79">
                  <c:v>13.475099999999999</c:v>
                </c:pt>
                <c:pt idx="80">
                  <c:v>13.7386</c:v>
                </c:pt>
                <c:pt idx="81">
                  <c:v>14.095000000000001</c:v>
                </c:pt>
                <c:pt idx="82">
                  <c:v>13.475</c:v>
                </c:pt>
                <c:pt idx="83">
                  <c:v>13.725</c:v>
                </c:pt>
                <c:pt idx="84">
                  <c:v>14.734999999999999</c:v>
                </c:pt>
                <c:pt idx="85">
                  <c:v>13.88</c:v>
                </c:pt>
                <c:pt idx="86">
                  <c:v>14.705</c:v>
                </c:pt>
                <c:pt idx="87">
                  <c:v>15.713100000000001</c:v>
                </c:pt>
                <c:pt idx="88">
                  <c:v>14.234500000000001</c:v>
                </c:pt>
                <c:pt idx="89">
                  <c:v>14.768700000000001</c:v>
                </c:pt>
                <c:pt idx="90">
                  <c:v>15.870699999999999</c:v>
                </c:pt>
                <c:pt idx="91">
                  <c:v>15.891</c:v>
                </c:pt>
                <c:pt idx="92">
                  <c:v>15.4765</c:v>
                </c:pt>
                <c:pt idx="93">
                  <c:v>14.4529</c:v>
                </c:pt>
                <c:pt idx="94">
                  <c:v>13.8247</c:v>
                </c:pt>
                <c:pt idx="95">
                  <c:v>13.855600000000001</c:v>
                </c:pt>
                <c:pt idx="96">
                  <c:v>13.2788</c:v>
                </c:pt>
                <c:pt idx="97">
                  <c:v>12.6745</c:v>
                </c:pt>
                <c:pt idx="98">
                  <c:v>12.1699</c:v>
                </c:pt>
                <c:pt idx="99">
                  <c:v>12.1555</c:v>
                </c:pt>
                <c:pt idx="100">
                  <c:v>11.913</c:v>
                </c:pt>
                <c:pt idx="101">
                  <c:v>12.1305</c:v>
                </c:pt>
                <c:pt idx="102">
                  <c:v>11.667999999999999</c:v>
                </c:pt>
                <c:pt idx="103">
                  <c:v>11.646800000000001</c:v>
                </c:pt>
                <c:pt idx="104">
                  <c:v>11.571</c:v>
                </c:pt>
                <c:pt idx="105">
                  <c:v>11.080500000000001</c:v>
                </c:pt>
                <c:pt idx="106">
                  <c:v>11.0395</c:v>
                </c:pt>
                <c:pt idx="107">
                  <c:v>11.285</c:v>
                </c:pt>
                <c:pt idx="108">
                  <c:v>10.6645</c:v>
                </c:pt>
                <c:pt idx="109">
                  <c:v>10.7065</c:v>
                </c:pt>
                <c:pt idx="110">
                  <c:v>10.638</c:v>
                </c:pt>
                <c:pt idx="111">
                  <c:v>10.571</c:v>
                </c:pt>
                <c:pt idx="112">
                  <c:v>10.523</c:v>
                </c:pt>
                <c:pt idx="113">
                  <c:v>10.532500000000001</c:v>
                </c:pt>
                <c:pt idx="114">
                  <c:v>10.758699999999999</c:v>
                </c:pt>
                <c:pt idx="115">
                  <c:v>11.122199999999999</c:v>
                </c:pt>
                <c:pt idx="116">
                  <c:v>10.497</c:v>
                </c:pt>
                <c:pt idx="117">
                  <c:v>10.175000000000001</c:v>
                </c:pt>
                <c:pt idx="118">
                  <c:v>10.049899999999999</c:v>
                </c:pt>
                <c:pt idx="119">
                  <c:v>10.027699999999999</c:v>
                </c:pt>
                <c:pt idx="120">
                  <c:v>10.28</c:v>
                </c:pt>
                <c:pt idx="121">
                  <c:v>9.8680000000000003</c:v>
                </c:pt>
                <c:pt idx="122">
                  <c:v>9.8800000000000008</c:v>
                </c:pt>
                <c:pt idx="123">
                  <c:v>10.0915</c:v>
                </c:pt>
                <c:pt idx="124">
                  <c:v>8.9681999999999995</c:v>
                </c:pt>
                <c:pt idx="125">
                  <c:v>9.2363</c:v>
                </c:pt>
                <c:pt idx="126">
                  <c:v>9.0250000000000004</c:v>
                </c:pt>
                <c:pt idx="127">
                  <c:v>8.9565999999999999</c:v>
                </c:pt>
                <c:pt idx="128">
                  <c:v>8.4573999999999998</c:v>
                </c:pt>
                <c:pt idx="129">
                  <c:v>8.9036000000000008</c:v>
                </c:pt>
                <c:pt idx="130">
                  <c:v>8.6719000000000008</c:v>
                </c:pt>
                <c:pt idx="131">
                  <c:v>8.3110999999999997</c:v>
                </c:pt>
                <c:pt idx="132">
                  <c:v>8.4</c:v>
                </c:pt>
                <c:pt idx="133">
                  <c:v>8.2588000000000008</c:v>
                </c:pt>
                <c:pt idx="134">
                  <c:v>8.1649999999999991</c:v>
                </c:pt>
                <c:pt idx="135">
                  <c:v>8.5079999999999991</c:v>
                </c:pt>
                <c:pt idx="136">
                  <c:v>7.7678000000000003</c:v>
                </c:pt>
                <c:pt idx="137">
                  <c:v>7.6725000000000003</c:v>
                </c:pt>
                <c:pt idx="138">
                  <c:v>7.5048000000000004</c:v>
                </c:pt>
                <c:pt idx="139">
                  <c:v>7.8150000000000004</c:v>
                </c:pt>
                <c:pt idx="140">
                  <c:v>8.0899000000000001</c:v>
                </c:pt>
                <c:pt idx="141">
                  <c:v>8.1181999999999999</c:v>
                </c:pt>
                <c:pt idx="142">
                  <c:v>7.9522000000000004</c:v>
                </c:pt>
                <c:pt idx="143">
                  <c:v>8.0962999999999994</c:v>
                </c:pt>
                <c:pt idx="144">
                  <c:v>6.9981999999999998</c:v>
                </c:pt>
                <c:pt idx="145">
                  <c:v>6.6924999999999999</c:v>
                </c:pt>
                <c:pt idx="146">
                  <c:v>6.7714999999999996</c:v>
                </c:pt>
                <c:pt idx="147">
                  <c:v>6.8067000000000002</c:v>
                </c:pt>
                <c:pt idx="148">
                  <c:v>6.5719000000000003</c:v>
                </c:pt>
                <c:pt idx="149">
                  <c:v>6.7721</c:v>
                </c:pt>
                <c:pt idx="150">
                  <c:v>6.9634999999999998</c:v>
                </c:pt>
                <c:pt idx="151">
                  <c:v>7.1905000000000001</c:v>
                </c:pt>
                <c:pt idx="152">
                  <c:v>6.6195000000000004</c:v>
                </c:pt>
                <c:pt idx="153">
                  <c:v>7.1087999999999996</c:v>
                </c:pt>
                <c:pt idx="154">
                  <c:v>6.9988999999999999</c:v>
                </c:pt>
                <c:pt idx="155">
                  <c:v>6.97</c:v>
                </c:pt>
                <c:pt idx="156">
                  <c:v>7.3795000000000002</c:v>
                </c:pt>
                <c:pt idx="157">
                  <c:v>7.2972000000000001</c:v>
                </c:pt>
                <c:pt idx="158">
                  <c:v>7.6725000000000003</c:v>
                </c:pt>
                <c:pt idx="159">
                  <c:v>7.6749000000000001</c:v>
                </c:pt>
                <c:pt idx="160">
                  <c:v>7.3872</c:v>
                </c:pt>
                <c:pt idx="161">
                  <c:v>7.2862</c:v>
                </c:pt>
                <c:pt idx="162">
                  <c:v>7.7169999999999996</c:v>
                </c:pt>
                <c:pt idx="163">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Calcs!$P$16:$AB$16</c:f>
              <c:numCache>
                <c:formatCode>0.000</c:formatCode>
                <c:ptCount val="13"/>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12.028091842773209</c:v>
                </c:pt>
                <c:pt idx="12">
                  <c:v>12.446320326205859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Calcs!$P$17:$AB$17</c:f>
              <c:numCache>
                <c:formatCode>0.000</c:formatCode>
                <c:ptCount val="13"/>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12.904262294681473</c:v>
                </c:pt>
                <c:pt idx="12">
                  <c:v>11.948391013593955</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Calcs!$P$18:$AB$18</c:f>
              <c:numCache>
                <c:formatCode>0.000</c:formatCode>
                <c:ptCount val="13"/>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12.46617706872734</c:v>
                </c:pt>
                <c:pt idx="12">
                  <c:v>12.197355669899906</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Calcs!$P$19:$AB$19</c:f>
              <c:numCache>
                <c:formatCode>0.000</c:formatCode>
                <c:ptCount val="13"/>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0.6195460680196152</c:v>
                </c:pt>
                <c:pt idx="12">
                  <c:v>0.3520891934994333</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638174</xdr:colOff>
      <xdr:row>52</xdr:row>
      <xdr:rowOff>80962</xdr:rowOff>
    </xdr:from>
    <xdr:to>
      <xdr:col>12</xdr:col>
      <xdr:colOff>371474</xdr:colOff>
      <xdr:row>64</xdr:row>
      <xdr:rowOff>80962</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za.investing.com/currencies/usd-zar-historical-data" TargetMode="External"/><Relationship Id="rId1" Type="http://schemas.openxmlformats.org/officeDocument/2006/relationships/hyperlink" Target="http://beta2.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224"/>
  <sheetViews>
    <sheetView tabSelected="1" workbookViewId="0">
      <selection activeCell="E3" sqref="E3"/>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19">
        <v>2015</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19">
        <v>2022</v>
      </c>
      <c r="O4" t="s">
        <v>1</v>
      </c>
      <c r="P4" s="3">
        <f t="shared" ref="P4:Z4" si="1">SUMIF($C$18:$C$181,P$3,$E$18:$E$181)/COUNTIF($C$18:$C$181,P$3)</f>
        <v>7.3112916666666665</v>
      </c>
      <c r="Q4" s="3">
        <f t="shared" si="1"/>
        <v>7.2519583333333335</v>
      </c>
      <c r="R4" s="3">
        <f t="shared" si="1"/>
        <v>8.2029916666666658</v>
      </c>
      <c r="S4" s="3">
        <f t="shared" si="1"/>
        <v>9.7545999999999999</v>
      </c>
      <c r="T4" s="3">
        <f t="shared" si="1"/>
        <v>10.874366666666667</v>
      </c>
      <c r="U4" s="3">
        <f t="shared" si="1"/>
        <v>12.937225000000003</v>
      </c>
      <c r="V4" s="3">
        <f t="shared" si="1"/>
        <v>14.569299999999998</v>
      </c>
      <c r="W4" s="3">
        <f t="shared" si="1"/>
        <v>13.292041666666664</v>
      </c>
      <c r="X4" s="3">
        <f t="shared" si="1"/>
        <v>13.294000000000002</v>
      </c>
      <c r="Y4" s="3">
        <f t="shared" si="1"/>
        <v>14.435708333333336</v>
      </c>
      <c r="Z4" s="3">
        <f t="shared" si="1"/>
        <v>16.584166666666668</v>
      </c>
      <c r="AA4" s="3">
        <f t="shared" ref="AA4:AB4" si="2">SUMIF($C$18:$C$181,AA$3,$E$18:$E$181)/COUNTIF($C$18:$C$181,AA$3)</f>
        <v>14.898416666666668</v>
      </c>
      <c r="AB4" s="3">
        <f t="shared" si="2"/>
        <v>16.450808333333331</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v>1.714</v>
      </c>
      <c r="AB5">
        <v>1.829</v>
      </c>
      <c r="AC5" s="25" t="s">
        <v>28</v>
      </c>
    </row>
    <row r="6" spans="3:29">
      <c r="D6" s="20" t="str">
        <f>"1 "&amp;E3&amp;" ZAR = "</f>
        <v xml:space="preserve">1 2015 ZAR = </v>
      </c>
      <c r="E6" s="22">
        <f>INDEX($P$5:$AB$5,1,MATCH($E$4,$P$3:$AB$3,0))/INDEX($P$5:$AB$5,1,MATCH($E$3,$P$3:$AB$3,0))</f>
        <v>1.4055467391304348</v>
      </c>
      <c r="F6" t="str">
        <f>E4&amp;" ZAR"</f>
        <v>2022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21">
        <f>Z6*(1+AA7)</f>
        <v>1.2426859017866967</v>
      </c>
      <c r="AB6" s="21">
        <f>AA6*(1+AB7)</f>
        <v>1.3421007739296325</v>
      </c>
    </row>
    <row r="7" spans="3:29">
      <c r="D7" s="20" t="str">
        <f>"1 "&amp;E3&amp;" USD = "</f>
        <v xml:space="preserve">1 2015 USD = </v>
      </c>
      <c r="E7" s="22">
        <f>INDEX($P$6:$AB$6,1,MATCH($E$4,$P$3:$AB$3,0))/INDEX($P$6:$AB$6,1,MATCH($E$3,$P$3:$AB$3,0))</f>
        <v>1.2347347505031283</v>
      </c>
      <c r="F7" t="str">
        <f>E4&amp;" USD"</f>
        <v>2022 USD</v>
      </c>
      <c r="X7" s="62">
        <f t="shared" ref="X7:Y7" si="3">X6/W6-1</f>
        <v>2.4424771540469736E-2</v>
      </c>
      <c r="Y7" s="62">
        <f t="shared" si="3"/>
        <v>1.811976567757978E-2</v>
      </c>
      <c r="Z7" s="62">
        <f>Z6/Y6-1</f>
        <v>1.2336841940568721E-2</v>
      </c>
      <c r="AA7" s="62">
        <v>4.7E-2</v>
      </c>
      <c r="AB7" s="62">
        <v>0.08</v>
      </c>
      <c r="AC7" t="s">
        <v>51</v>
      </c>
    </row>
    <row r="8" spans="3:29">
      <c r="E8" t="s">
        <v>36</v>
      </c>
      <c r="G8" t="s">
        <v>37</v>
      </c>
      <c r="O8" t="s">
        <v>38</v>
      </c>
    </row>
    <row r="9" spans="3:29">
      <c r="C9" t="s">
        <v>30</v>
      </c>
      <c r="D9" s="20" t="str">
        <f>"1 "&amp;E3&amp;" USD = "</f>
        <v xml:space="preserve">1 2015 USD = </v>
      </c>
      <c r="E9">
        <f>INDEX($P$4:$AB$4,1,MATCH($E$3,$P$3:$AB$3,0))</f>
        <v>12.937225000000003</v>
      </c>
      <c r="F9" t="str">
        <f>E3&amp;" ZAR = "</f>
        <v xml:space="preserve">2015 ZAR = </v>
      </c>
      <c r="G9" s="22">
        <f>E9*E6</f>
        <v>18.183874412146743</v>
      </c>
      <c r="H9" t="str">
        <f>E4&amp;" ZAR"</f>
        <v>2022 ZAR</v>
      </c>
      <c r="P9">
        <f>P3</f>
        <v>2010</v>
      </c>
      <c r="Q9">
        <f t="shared" ref="Q9:AB9" si="4">Q3</f>
        <v>2011</v>
      </c>
      <c r="R9">
        <f t="shared" si="4"/>
        <v>2012</v>
      </c>
      <c r="S9">
        <f t="shared" si="4"/>
        <v>2013</v>
      </c>
      <c r="T9">
        <f t="shared" si="4"/>
        <v>2014</v>
      </c>
      <c r="U9">
        <f t="shared" si="4"/>
        <v>2015</v>
      </c>
      <c r="V9">
        <f t="shared" si="4"/>
        <v>2016</v>
      </c>
      <c r="W9">
        <f t="shared" si="4"/>
        <v>2017</v>
      </c>
      <c r="X9">
        <f t="shared" si="4"/>
        <v>2018</v>
      </c>
      <c r="Y9">
        <f t="shared" si="4"/>
        <v>2019</v>
      </c>
      <c r="Z9">
        <f t="shared" si="4"/>
        <v>2020</v>
      </c>
      <c r="AA9">
        <f t="shared" si="4"/>
        <v>2021</v>
      </c>
      <c r="AB9">
        <f t="shared" si="4"/>
        <v>2022</v>
      </c>
    </row>
    <row r="10" spans="3:29">
      <c r="C10" t="s">
        <v>31</v>
      </c>
      <c r="D10" s="20" t="str">
        <f>"1 "&amp;E3&amp;" USD = "</f>
        <v xml:space="preserve">1 2015 USD = </v>
      </c>
      <c r="E10">
        <f>E7</f>
        <v>1.2347347505031283</v>
      </c>
      <c r="F10" t="str">
        <f>E4&amp;" USD = "</f>
        <v xml:space="preserve">2022 USD = </v>
      </c>
      <c r="G10" s="22">
        <f>INDEX($P$4:$AB$4,1,MATCH($E$4,$P$3:$AB$3,0))*E10</f>
        <v>20.312384723033116</v>
      </c>
      <c r="H10" t="str">
        <f>E4&amp;" ZAR"</f>
        <v>2022 ZAR</v>
      </c>
      <c r="O10" t="s">
        <v>30</v>
      </c>
      <c r="P10" s="24">
        <v>9.5139863272041474</v>
      </c>
      <c r="Q10" s="24">
        <v>8.9916464510332421</v>
      </c>
      <c r="R10" s="24">
        <v>9.6259596088435355</v>
      </c>
      <c r="S10" s="24">
        <v>10.825370325693605</v>
      </c>
      <c r="T10" s="24">
        <v>11.36865606060606</v>
      </c>
      <c r="U10" s="24">
        <v>12.937225000000003</v>
      </c>
      <c r="V10" s="24">
        <v>13.700602385008516</v>
      </c>
      <c r="W10" s="24">
        <v>11.873463872481588</v>
      </c>
      <c r="X10" s="24">
        <v>11.350793503480279</v>
      </c>
      <c r="Y10" s="24">
        <v>11.836766191325017</v>
      </c>
      <c r="Z10" s="24">
        <v>13.164308311763014</v>
      </c>
      <c r="AA10" s="24">
        <v>11.310914305299507</v>
      </c>
      <c r="AB10" s="24">
        <v>11.704205826346906</v>
      </c>
    </row>
    <row r="11" spans="3:29">
      <c r="C11" t="s">
        <v>32</v>
      </c>
      <c r="D11" s="20" t="str">
        <f>D10</f>
        <v xml:space="preserve">1 2015 USD = </v>
      </c>
      <c r="G11" s="22">
        <f>AVERAGE(G9:G10)</f>
        <v>19.248129567589928</v>
      </c>
      <c r="H11" t="str">
        <f>H10</f>
        <v>2022 ZAR</v>
      </c>
      <c r="O11" t="s">
        <v>31</v>
      </c>
      <c r="P11" s="24">
        <v>14.062177870936827</v>
      </c>
      <c r="Q11" s="24">
        <v>13.631883567656121</v>
      </c>
      <c r="R11" s="24">
        <v>13.355498217832348</v>
      </c>
      <c r="S11" s="24">
        <v>13.162696368106563</v>
      </c>
      <c r="T11" s="24">
        <v>12.952581178295658</v>
      </c>
      <c r="U11" s="24">
        <v>12.937225000000003</v>
      </c>
      <c r="V11" s="24">
        <v>12.776053439378853</v>
      </c>
      <c r="W11" s="24">
        <v>12.509555555748207</v>
      </c>
      <c r="X11" s="24">
        <v>12.211297406384533</v>
      </c>
      <c r="Y11" s="24">
        <v>11.993969489687357</v>
      </c>
      <c r="Z11" s="24">
        <v>11.847804992156442</v>
      </c>
      <c r="AA11" s="24">
        <v>11.315955102346173</v>
      </c>
      <c r="AB11" s="24">
        <v>10.477736205876086</v>
      </c>
    </row>
    <row r="12" spans="3:29">
      <c r="O12" t="s">
        <v>32</v>
      </c>
      <c r="P12" s="24">
        <v>11.788082099070486</v>
      </c>
      <c r="Q12" s="24">
        <v>11.311765009344683</v>
      </c>
      <c r="R12" s="24">
        <v>11.490728913337943</v>
      </c>
      <c r="S12" s="24">
        <v>11.994033346900084</v>
      </c>
      <c r="T12" s="24">
        <v>12.160618619450858</v>
      </c>
      <c r="U12" s="24">
        <v>12.937225000000003</v>
      </c>
      <c r="V12" s="24">
        <v>13.238327912193684</v>
      </c>
      <c r="W12" s="24">
        <v>12.191509714114897</v>
      </c>
      <c r="X12" s="24">
        <v>11.781045454932407</v>
      </c>
      <c r="Y12" s="24">
        <v>11.915367840506187</v>
      </c>
      <c r="Z12" s="24">
        <v>12.506056651959728</v>
      </c>
      <c r="AA12" s="24">
        <v>11.313434703822839</v>
      </c>
      <c r="AB12" s="24">
        <v>11.090971016111496</v>
      </c>
    </row>
    <row r="13" spans="3:29">
      <c r="O13" t="s">
        <v>40</v>
      </c>
      <c r="P13" s="24">
        <f>_xlfn.STDEV.S(P10:P11)</f>
        <v>3.2160570827086965</v>
      </c>
      <c r="Q13" s="24">
        <f t="shared" ref="Q13:Z13" si="5">_xlfn.STDEV.S(Q10:Q11)</f>
        <v>3.2811431314775441</v>
      </c>
      <c r="R13" s="24">
        <f t="shared" si="5"/>
        <v>2.637182041113026</v>
      </c>
      <c r="S13" s="24">
        <f t="shared" si="5"/>
        <v>1.6527390944341185</v>
      </c>
      <c r="T13" s="24">
        <f t="shared" si="5"/>
        <v>1.1200041916100147</v>
      </c>
      <c r="U13" s="24">
        <f t="shared" si="5"/>
        <v>0</v>
      </c>
      <c r="V13" s="24">
        <f t="shared" si="5"/>
        <v>0.65375482899360748</v>
      </c>
      <c r="W13" s="24">
        <f t="shared" si="5"/>
        <v>0.44978474269419172</v>
      </c>
      <c r="X13" s="24">
        <f t="shared" si="5"/>
        <v>0.60846814498108848</v>
      </c>
      <c r="Y13" s="24">
        <f t="shared" si="5"/>
        <v>0.11115951829690279</v>
      </c>
      <c r="Z13" s="24">
        <f t="shared" si="5"/>
        <v>0.93090842474840729</v>
      </c>
      <c r="AA13" s="24">
        <f t="shared" ref="AA13:AB13" si="6">_xlfn.STDEV.S(AA10:AA11)</f>
        <v>3.5643817742827609E-3</v>
      </c>
      <c r="AB13" s="24">
        <f t="shared" si="6"/>
        <v>0.8672449855542077</v>
      </c>
    </row>
    <row r="14" spans="3:29">
      <c r="O14" t="s">
        <v>41</v>
      </c>
    </row>
    <row r="15" spans="3:29">
      <c r="P15">
        <f t="shared" ref="P15:AB15" si="7">P3</f>
        <v>2010</v>
      </c>
      <c r="Q15">
        <f t="shared" si="7"/>
        <v>2011</v>
      </c>
      <c r="R15">
        <f t="shared" si="7"/>
        <v>2012</v>
      </c>
      <c r="S15">
        <f t="shared" si="7"/>
        <v>2013</v>
      </c>
      <c r="T15">
        <f t="shared" si="7"/>
        <v>2014</v>
      </c>
      <c r="U15">
        <f t="shared" si="7"/>
        <v>2015</v>
      </c>
      <c r="V15">
        <f t="shared" si="7"/>
        <v>2016</v>
      </c>
      <c r="W15">
        <f t="shared" si="7"/>
        <v>2017</v>
      </c>
      <c r="X15">
        <f t="shared" si="7"/>
        <v>2018</v>
      </c>
      <c r="Y15">
        <f t="shared" si="7"/>
        <v>2019</v>
      </c>
      <c r="Z15">
        <f t="shared" si="7"/>
        <v>2020</v>
      </c>
      <c r="AA15">
        <f t="shared" si="7"/>
        <v>2021</v>
      </c>
      <c r="AB15">
        <f t="shared" si="7"/>
        <v>2022</v>
      </c>
    </row>
    <row r="16" spans="3:29">
      <c r="D16" s="25" t="s">
        <v>9</v>
      </c>
      <c r="O16" t="s">
        <v>30</v>
      </c>
      <c r="P16" s="24">
        <v>10.117228213892817</v>
      </c>
      <c r="Q16" s="24">
        <v>9.5617689615154227</v>
      </c>
      <c r="R16" s="24">
        <v>10.236301250708614</v>
      </c>
      <c r="S16" s="24">
        <v>11.511761560112584</v>
      </c>
      <c r="T16" s="24">
        <v>12.089494760101012</v>
      </c>
      <c r="U16" s="24">
        <v>13.757520063405799</v>
      </c>
      <c r="V16" s="24">
        <v>14.569299999999998</v>
      </c>
      <c r="W16" s="24">
        <v>12.626310313671544</v>
      </c>
      <c r="X16" s="24">
        <v>12.070499613302399</v>
      </c>
      <c r="Y16" s="24">
        <v>12.587285786789465</v>
      </c>
      <c r="Z16" s="24">
        <v>13.999001773559581</v>
      </c>
      <c r="AA16" s="24">
        <v>12.028091842773209</v>
      </c>
      <c r="AB16" s="24">
        <v>12.446320326205859</v>
      </c>
    </row>
    <row r="17" spans="3:28" ht="18" thickBot="1">
      <c r="D17" s="1" t="s">
        <v>2</v>
      </c>
      <c r="E17" s="2" t="s">
        <v>3</v>
      </c>
      <c r="F17" s="2" t="s">
        <v>4</v>
      </c>
      <c r="G17" s="2" t="s">
        <v>5</v>
      </c>
      <c r="H17" s="2" t="s">
        <v>6</v>
      </c>
      <c r="I17" s="2" t="s">
        <v>7</v>
      </c>
      <c r="J17" s="2" t="s">
        <v>8</v>
      </c>
      <c r="O17" t="s">
        <v>31</v>
      </c>
      <c r="P17" s="24">
        <v>16.035944826558314</v>
      </c>
      <c r="Q17" s="24">
        <v>15.545254424977438</v>
      </c>
      <c r="R17" s="24">
        <v>15.230075633945136</v>
      </c>
      <c r="S17" s="24">
        <v>15.010212121121066</v>
      </c>
      <c r="T17" s="24">
        <v>14.770605168204245</v>
      </c>
      <c r="U17" s="24">
        <v>14.753093597083753</v>
      </c>
      <c r="V17" s="24">
        <v>14.569299999999998</v>
      </c>
      <c r="W17" s="24">
        <v>14.265396479683419</v>
      </c>
      <c r="X17" s="24">
        <v>13.925274823481624</v>
      </c>
      <c r="Y17" s="24">
        <v>13.677442765502215</v>
      </c>
      <c r="Z17" s="24">
        <v>13.510762622531502</v>
      </c>
      <c r="AA17" s="24">
        <v>12.904262294681473</v>
      </c>
      <c r="AB17" s="24">
        <v>11.948391013593955</v>
      </c>
    </row>
    <row r="18" spans="3:28" ht="15.75" thickBot="1">
      <c r="C18">
        <f t="shared" ref="C18:C48" si="8">YEAR(D18)</f>
        <v>2023</v>
      </c>
      <c r="D18" s="38">
        <v>45139</v>
      </c>
      <c r="E18" s="39">
        <v>18.453499999999998</v>
      </c>
      <c r="F18" s="40">
        <v>17.871700000000001</v>
      </c>
      <c r="G18" s="40">
        <v>18.488099999999999</v>
      </c>
      <c r="H18" s="40">
        <v>17.8598</v>
      </c>
      <c r="I18" s="40">
        <v>0</v>
      </c>
      <c r="J18" s="41">
        <v>3.3799999999999997E-2</v>
      </c>
      <c r="O18" t="s">
        <v>32</v>
      </c>
      <c r="P18" s="24">
        <v>13.076586520225565</v>
      </c>
      <c r="Q18" s="24">
        <v>12.553511693246431</v>
      </c>
      <c r="R18" s="24">
        <v>12.733188442326874</v>
      </c>
      <c r="S18" s="24">
        <v>13.260986840616825</v>
      </c>
      <c r="T18" s="24">
        <v>13.430049964152628</v>
      </c>
      <c r="U18" s="24">
        <v>14.255306830244777</v>
      </c>
      <c r="V18" s="24">
        <v>14.569299999999998</v>
      </c>
      <c r="W18" s="24">
        <v>13.445853396677482</v>
      </c>
      <c r="X18" s="24">
        <v>12.997887218392012</v>
      </c>
      <c r="Y18" s="24">
        <v>13.132364276145839</v>
      </c>
      <c r="Z18" s="24">
        <v>13.754882198045541</v>
      </c>
      <c r="AA18" s="24">
        <v>12.46617706872734</v>
      </c>
      <c r="AB18" s="24">
        <v>12.197355669899906</v>
      </c>
    </row>
    <row r="19" spans="3:28" ht="15.75" thickBot="1">
      <c r="C19">
        <f t="shared" si="8"/>
        <v>2023</v>
      </c>
      <c r="D19" s="38">
        <v>45108</v>
      </c>
      <c r="E19" s="42">
        <v>17.8504</v>
      </c>
      <c r="F19" s="40">
        <v>18.8339</v>
      </c>
      <c r="G19" s="40">
        <v>19.1645</v>
      </c>
      <c r="H19" s="40">
        <v>17.4131</v>
      </c>
      <c r="I19" s="40">
        <v>0</v>
      </c>
      <c r="J19" s="43">
        <v>-5.1799999999999999E-2</v>
      </c>
      <c r="O19" t="s">
        <v>40</v>
      </c>
      <c r="P19" s="24">
        <f t="shared" ref="P19:Z19" si="9">_xlfn.STDEV.S(P16:P17)</f>
        <v>4.185164652737253</v>
      </c>
      <c r="Q19" s="24">
        <f t="shared" si="9"/>
        <v>4.2309631463451218</v>
      </c>
      <c r="R19" s="24">
        <f t="shared" si="9"/>
        <v>3.5311317301022185</v>
      </c>
      <c r="S19" s="24">
        <f t="shared" si="9"/>
        <v>2.4737781153349752</v>
      </c>
      <c r="T19" s="24">
        <f t="shared" si="9"/>
        <v>1.895831350679628</v>
      </c>
      <c r="U19" s="24">
        <f t="shared" si="9"/>
        <v>0.70397679683353465</v>
      </c>
      <c r="V19" s="24">
        <f t="shared" si="9"/>
        <v>0</v>
      </c>
      <c r="W19" s="24">
        <f t="shared" si="9"/>
        <v>1.1590089429360562</v>
      </c>
      <c r="X19" s="24">
        <f t="shared" si="9"/>
        <v>1.3115241286944341</v>
      </c>
      <c r="Y19" s="24">
        <f t="shared" si="9"/>
        <v>0.77085739220562444</v>
      </c>
      <c r="Z19" s="24">
        <f t="shared" si="9"/>
        <v>0.34523721453271761</v>
      </c>
      <c r="AA19" s="24">
        <f t="shared" ref="AA19:AB19" si="10">_xlfn.STDEV.S(AA16:AA17)</f>
        <v>0.6195460680196152</v>
      </c>
      <c r="AB19" s="24">
        <f t="shared" si="10"/>
        <v>0.3520891934994333</v>
      </c>
    </row>
    <row r="20" spans="3:28" ht="15.75" thickBot="1">
      <c r="C20">
        <f t="shared" si="8"/>
        <v>2023</v>
      </c>
      <c r="D20" s="38">
        <v>45078</v>
      </c>
      <c r="E20" s="42">
        <v>18.8263</v>
      </c>
      <c r="F20" s="40">
        <v>19.706700000000001</v>
      </c>
      <c r="G20" s="40">
        <v>19.923999999999999</v>
      </c>
      <c r="H20" s="40">
        <v>18.122299999999999</v>
      </c>
      <c r="I20" s="40">
        <v>0</v>
      </c>
      <c r="J20" s="43">
        <v>-4.5600000000000002E-2</v>
      </c>
      <c r="O20" t="s">
        <v>39</v>
      </c>
    </row>
    <row r="21" spans="3:28" ht="15.75" thickBot="1">
      <c r="C21">
        <f t="shared" si="8"/>
        <v>2023</v>
      </c>
      <c r="D21" s="38">
        <v>45047</v>
      </c>
      <c r="E21" s="39">
        <v>19.724799999999998</v>
      </c>
      <c r="F21" s="40">
        <v>18.2989</v>
      </c>
      <c r="G21" s="40">
        <v>19.871500000000001</v>
      </c>
      <c r="H21" s="40">
        <v>18.167999999999999</v>
      </c>
      <c r="I21" s="40">
        <v>0</v>
      </c>
      <c r="J21" s="41">
        <v>7.9699999999999993E-2</v>
      </c>
      <c r="P21">
        <f t="shared" ref="P21:AB21" si="11">P9</f>
        <v>2010</v>
      </c>
      <c r="Q21">
        <f t="shared" si="11"/>
        <v>2011</v>
      </c>
      <c r="R21">
        <f t="shared" si="11"/>
        <v>2012</v>
      </c>
      <c r="S21">
        <f t="shared" si="11"/>
        <v>2013</v>
      </c>
      <c r="T21">
        <f t="shared" si="11"/>
        <v>2014</v>
      </c>
      <c r="U21">
        <f t="shared" si="11"/>
        <v>2015</v>
      </c>
      <c r="V21">
        <f t="shared" si="11"/>
        <v>2016</v>
      </c>
      <c r="W21">
        <f t="shared" si="11"/>
        <v>2017</v>
      </c>
      <c r="X21">
        <f t="shared" si="11"/>
        <v>2018</v>
      </c>
      <c r="Y21">
        <f t="shared" si="11"/>
        <v>2019</v>
      </c>
      <c r="Z21">
        <f t="shared" si="11"/>
        <v>2020</v>
      </c>
      <c r="AA21">
        <f t="shared" si="11"/>
        <v>2021</v>
      </c>
      <c r="AB21">
        <f t="shared" si="11"/>
        <v>2022</v>
      </c>
    </row>
    <row r="22" spans="3:28" ht="15.75" thickBot="1">
      <c r="C22">
        <f t="shared" si="8"/>
        <v>2023</v>
      </c>
      <c r="D22" s="38">
        <v>45017</v>
      </c>
      <c r="E22" s="39">
        <v>18.268799999999999</v>
      </c>
      <c r="F22" s="40">
        <v>17.764900000000001</v>
      </c>
      <c r="G22" s="40">
        <v>18.541799999999999</v>
      </c>
      <c r="H22" s="40">
        <v>17.749500000000001</v>
      </c>
      <c r="I22" s="40">
        <v>0</v>
      </c>
      <c r="J22" s="41">
        <v>2.75E-2</v>
      </c>
      <c r="O22" t="s">
        <v>30</v>
      </c>
      <c r="P22" s="24">
        <v>11.602926803394624</v>
      </c>
      <c r="Q22" s="24">
        <v>10.965899258760107</v>
      </c>
      <c r="R22" s="24">
        <v>11.739485522959182</v>
      </c>
      <c r="S22" s="24">
        <v>13.202245114595899</v>
      </c>
      <c r="T22" s="24">
        <v>13.864817500000003</v>
      </c>
      <c r="U22" s="24">
        <v>15.777789619565224</v>
      </c>
      <c r="V22" s="24">
        <v>16.708778126064736</v>
      </c>
      <c r="W22" s="24">
        <v>14.48046354883081</v>
      </c>
      <c r="X22" s="24">
        <v>13.843032946635736</v>
      </c>
      <c r="Y22" s="24">
        <v>14.435708333333336</v>
      </c>
      <c r="Z22" s="24">
        <v>16.054732528041416</v>
      </c>
      <c r="AA22" s="24">
        <v>13.794397663637008</v>
      </c>
      <c r="AB22" s="24">
        <v>14.274042323001336</v>
      </c>
    </row>
    <row r="23" spans="3:28" ht="15.75" thickBot="1">
      <c r="C23">
        <f t="shared" si="8"/>
        <v>2023</v>
      </c>
      <c r="D23" s="38">
        <v>44986</v>
      </c>
      <c r="E23" s="42">
        <v>17.7803</v>
      </c>
      <c r="F23" s="40">
        <v>18.312799999999999</v>
      </c>
      <c r="G23" s="40">
        <v>18.720800000000001</v>
      </c>
      <c r="H23" s="40">
        <v>17.694299999999998</v>
      </c>
      <c r="I23" s="40">
        <v>0</v>
      </c>
      <c r="J23" s="43">
        <v>-3.1E-2</v>
      </c>
      <c r="O23" t="s">
        <v>31</v>
      </c>
      <c r="P23" s="24">
        <v>16.924963703704556</v>
      </c>
      <c r="Q23" s="24">
        <v>16.407069851715352</v>
      </c>
      <c r="R23" s="24">
        <v>16.074417821785413</v>
      </c>
      <c r="S23" s="24">
        <v>15.842365266444027</v>
      </c>
      <c r="T23" s="24">
        <v>15.589474711809782</v>
      </c>
      <c r="U23" s="24">
        <v>15.570992314369857</v>
      </c>
      <c r="V23" s="24">
        <v>15.377009359622845</v>
      </c>
      <c r="W23" s="24">
        <v>15.05625769164083</v>
      </c>
      <c r="X23" s="24">
        <v>14.697279985723222</v>
      </c>
      <c r="Y23" s="24">
        <v>14.435708333333336</v>
      </c>
      <c r="Z23" s="24">
        <v>14.259787587757094</v>
      </c>
      <c r="AA23" s="24">
        <v>13.6196634075999</v>
      </c>
      <c r="AB23" s="24">
        <v>12.610799451481387</v>
      </c>
    </row>
    <row r="24" spans="3:28" ht="15.75" thickBot="1">
      <c r="C24">
        <f t="shared" si="8"/>
        <v>2023</v>
      </c>
      <c r="D24" s="38">
        <v>44958</v>
      </c>
      <c r="E24" s="39">
        <v>18.348700000000001</v>
      </c>
      <c r="F24" s="40">
        <v>17.423200000000001</v>
      </c>
      <c r="G24" s="40">
        <v>18.520099999999999</v>
      </c>
      <c r="H24" s="40">
        <v>16.927</v>
      </c>
      <c r="I24" s="40">
        <v>0</v>
      </c>
      <c r="J24" s="41">
        <v>5.4600000000000003E-2</v>
      </c>
      <c r="O24" t="s">
        <v>32</v>
      </c>
      <c r="P24" s="24">
        <v>14.26394525354959</v>
      </c>
      <c r="Q24" s="24">
        <v>13.68648455523773</v>
      </c>
      <c r="R24" s="24">
        <v>13.906951672372298</v>
      </c>
      <c r="S24" s="24">
        <v>14.522305190519962</v>
      </c>
      <c r="T24" s="24">
        <v>14.727146105904893</v>
      </c>
      <c r="U24" s="24">
        <v>15.67439096696754</v>
      </c>
      <c r="V24" s="24">
        <v>16.042893742843791</v>
      </c>
      <c r="W24" s="24">
        <v>14.768360620235821</v>
      </c>
      <c r="X24" s="24">
        <v>14.270156466179479</v>
      </c>
      <c r="Y24" s="24">
        <v>14.435708333333336</v>
      </c>
      <c r="Z24" s="24">
        <v>15.157260057899254</v>
      </c>
      <c r="AA24" s="24">
        <v>13.707030535618454</v>
      </c>
      <c r="AB24" s="24">
        <v>13.442420887241362</v>
      </c>
    </row>
    <row r="25" spans="3:28" ht="15.75" thickBot="1">
      <c r="C25">
        <f t="shared" si="8"/>
        <v>2023</v>
      </c>
      <c r="D25" s="38">
        <v>44927</v>
      </c>
      <c r="E25" s="39">
        <v>17.398499999999999</v>
      </c>
      <c r="F25" s="40">
        <v>17.011900000000001</v>
      </c>
      <c r="G25" s="40">
        <v>17.493500000000001</v>
      </c>
      <c r="H25" s="40">
        <v>16.691299999999998</v>
      </c>
      <c r="I25" s="40">
        <v>0</v>
      </c>
      <c r="J25" s="41">
        <v>2.3199999999999998E-2</v>
      </c>
      <c r="O25" t="s">
        <v>40</v>
      </c>
      <c r="P25" s="24">
        <f>_xlfn.STDEV.S(P22:P23)</f>
        <v>3.7632483819341918</v>
      </c>
      <c r="Q25" s="24">
        <f t="shared" ref="Q25:Z25" si="12">_xlfn.STDEV.S(Q22:Q23)</f>
        <v>3.8474886238714787</v>
      </c>
      <c r="R25" s="24">
        <f t="shared" si="12"/>
        <v>3.0652600244846093</v>
      </c>
      <c r="S25" s="24">
        <f t="shared" si="12"/>
        <v>1.8668468625190691</v>
      </c>
      <c r="T25" s="24">
        <f t="shared" si="12"/>
        <v>1.2195168096929787</v>
      </c>
      <c r="U25" s="24">
        <f t="shared" si="12"/>
        <v>0.14622777683474844</v>
      </c>
      <c r="V25" s="24">
        <f t="shared" si="12"/>
        <v>0.94170272572350489</v>
      </c>
      <c r="W25" s="24">
        <f t="shared" si="12"/>
        <v>0.40714794294846046</v>
      </c>
      <c r="X25" s="24">
        <f t="shared" si="12"/>
        <v>0.60404387414729122</v>
      </c>
      <c r="Y25" s="24">
        <f t="shared" si="12"/>
        <v>0</v>
      </c>
      <c r="Z25" s="24">
        <f t="shared" si="12"/>
        <v>1.2692177391315271</v>
      </c>
      <c r="AA25" s="24">
        <f t="shared" ref="AA25:AB25" si="13">_xlfn.STDEV.S(AA22:AA23)</f>
        <v>0.12355577734942606</v>
      </c>
      <c r="AB25" s="24">
        <f t="shared" si="13"/>
        <v>1.1760903132119409</v>
      </c>
    </row>
    <row r="26" spans="3:28" ht="15.75" thickBot="1">
      <c r="C26">
        <f t="shared" si="8"/>
        <v>2022</v>
      </c>
      <c r="D26" s="38">
        <v>44896</v>
      </c>
      <c r="E26" s="42">
        <v>17.0044</v>
      </c>
      <c r="F26" s="40">
        <v>17.146100000000001</v>
      </c>
      <c r="G26" s="40">
        <v>17.963200000000001</v>
      </c>
      <c r="H26" s="40">
        <v>16.880600000000001</v>
      </c>
      <c r="I26" s="40">
        <v>0</v>
      </c>
      <c r="J26" s="43">
        <v>-9.7000000000000003E-3</v>
      </c>
    </row>
    <row r="27" spans="3:28" ht="15.75" thickBot="1">
      <c r="C27">
        <f t="shared" si="8"/>
        <v>2022</v>
      </c>
      <c r="D27" s="38">
        <v>44866</v>
      </c>
      <c r="E27" s="42">
        <v>17.171299999999999</v>
      </c>
      <c r="F27" s="40">
        <v>18.297799999999999</v>
      </c>
      <c r="G27" s="40">
        <v>18.529900000000001</v>
      </c>
      <c r="H27" s="40">
        <v>16.894400000000001</v>
      </c>
      <c r="I27" s="40">
        <v>0</v>
      </c>
      <c r="J27" s="43">
        <v>-6.1199999999999997E-2</v>
      </c>
    </row>
    <row r="28" spans="3:28" ht="15.75" thickBot="1">
      <c r="C28">
        <f t="shared" si="8"/>
        <v>2022</v>
      </c>
      <c r="D28" s="38">
        <v>44835</v>
      </c>
      <c r="E28" s="39">
        <v>18.290299999999998</v>
      </c>
      <c r="F28" s="40">
        <v>18.075600000000001</v>
      </c>
      <c r="G28" s="40">
        <v>18.581700000000001</v>
      </c>
      <c r="H28" s="40">
        <v>17.569400000000002</v>
      </c>
      <c r="I28" s="40">
        <v>0</v>
      </c>
      <c r="J28" s="41">
        <v>7.9000000000000008E-3</v>
      </c>
    </row>
    <row r="29" spans="3:28" ht="15.75" thickBot="1">
      <c r="C29">
        <f t="shared" si="8"/>
        <v>2022</v>
      </c>
      <c r="D29" s="38">
        <v>44805</v>
      </c>
      <c r="E29" s="39">
        <v>18.1462</v>
      </c>
      <c r="F29" s="40">
        <v>17.1022</v>
      </c>
      <c r="G29" s="40">
        <v>18.224299999999999</v>
      </c>
      <c r="H29" s="40">
        <v>16.991800000000001</v>
      </c>
      <c r="I29" s="40">
        <v>0</v>
      </c>
      <c r="J29" s="41">
        <v>6.08E-2</v>
      </c>
    </row>
    <row r="30" spans="3:28" ht="15.75" thickBot="1">
      <c r="C30">
        <f t="shared" si="8"/>
        <v>2022</v>
      </c>
      <c r="D30" s="38">
        <v>44774</v>
      </c>
      <c r="E30" s="39">
        <v>17.1069</v>
      </c>
      <c r="F30" s="40">
        <v>16.561699999999998</v>
      </c>
      <c r="G30" s="40">
        <v>17.143000000000001</v>
      </c>
      <c r="H30" s="40">
        <v>16.1084</v>
      </c>
      <c r="I30" s="40">
        <v>0</v>
      </c>
      <c r="J30" s="41">
        <v>2.81E-2</v>
      </c>
    </row>
    <row r="31" spans="3:28" ht="15.75" thickBot="1">
      <c r="C31">
        <f t="shared" si="8"/>
        <v>2022</v>
      </c>
      <c r="D31" s="38">
        <v>44743</v>
      </c>
      <c r="E31" s="39">
        <v>16.6389</v>
      </c>
      <c r="F31" s="40">
        <v>16.280200000000001</v>
      </c>
      <c r="G31" s="40">
        <v>17.3094</v>
      </c>
      <c r="H31" s="40">
        <v>16.2181</v>
      </c>
      <c r="I31" s="40">
        <v>0</v>
      </c>
      <c r="J31" s="41">
        <v>2.2499999999999999E-2</v>
      </c>
    </row>
    <row r="32" spans="3:28" ht="15.75" thickBot="1">
      <c r="C32">
        <f t="shared" si="8"/>
        <v>2022</v>
      </c>
      <c r="D32" s="38">
        <v>44713</v>
      </c>
      <c r="E32" s="39">
        <v>16.271999999999998</v>
      </c>
      <c r="F32" s="40">
        <v>15.6288</v>
      </c>
      <c r="G32" s="40">
        <v>16.475999999999999</v>
      </c>
      <c r="H32" s="40">
        <v>15.1654</v>
      </c>
      <c r="I32" s="40">
        <v>0</v>
      </c>
      <c r="J32" s="41">
        <v>4.1399999999999999E-2</v>
      </c>
    </row>
    <row r="33" spans="3:31" ht="15.75" thickBot="1">
      <c r="C33">
        <f t="shared" si="8"/>
        <v>2022</v>
      </c>
      <c r="D33" s="38">
        <v>44682</v>
      </c>
      <c r="E33" s="42">
        <v>15.6258</v>
      </c>
      <c r="F33" s="40">
        <v>15.8154</v>
      </c>
      <c r="G33" s="40">
        <v>16.3248</v>
      </c>
      <c r="H33" s="40">
        <v>15.4108</v>
      </c>
      <c r="I33" s="40">
        <v>0</v>
      </c>
      <c r="J33" s="43">
        <v>-1.15E-2</v>
      </c>
    </row>
    <row r="34" spans="3:31" ht="15.75" thickBot="1">
      <c r="C34">
        <f t="shared" si="8"/>
        <v>2022</v>
      </c>
      <c r="D34" s="38">
        <v>44652</v>
      </c>
      <c r="E34" s="39">
        <v>15.8079</v>
      </c>
      <c r="F34" s="40">
        <v>14.619199999999999</v>
      </c>
      <c r="G34" s="40">
        <v>16.135200000000001</v>
      </c>
      <c r="H34" s="40">
        <v>14.4429</v>
      </c>
      <c r="I34" s="40">
        <v>0</v>
      </c>
      <c r="J34" s="41">
        <v>8.2500000000000004E-2</v>
      </c>
    </row>
    <row r="35" spans="3:31" ht="15.75" thickBot="1">
      <c r="C35">
        <f t="shared" si="8"/>
        <v>2022</v>
      </c>
      <c r="D35" s="38">
        <v>44621</v>
      </c>
      <c r="E35" s="42">
        <v>14.6038</v>
      </c>
      <c r="F35" s="40">
        <v>15.389099999999999</v>
      </c>
      <c r="G35" s="40">
        <v>15.566599999999999</v>
      </c>
      <c r="H35" s="40">
        <v>14.4011</v>
      </c>
      <c r="I35" s="40">
        <v>0</v>
      </c>
      <c r="J35" s="43">
        <v>-4.9299999999999997E-2</v>
      </c>
    </row>
    <row r="36" spans="3:31" ht="15.75" thickBot="1">
      <c r="C36">
        <f t="shared" si="8"/>
        <v>2022</v>
      </c>
      <c r="D36" s="38">
        <v>44593</v>
      </c>
      <c r="E36" s="42">
        <v>15.3614</v>
      </c>
      <c r="F36" s="40">
        <v>15.3788</v>
      </c>
      <c r="G36" s="40">
        <v>15.592599999999999</v>
      </c>
      <c r="H36" s="40">
        <v>14.9094</v>
      </c>
      <c r="I36" s="40">
        <v>0</v>
      </c>
      <c r="J36" s="43">
        <v>-1.2999999999999999E-3</v>
      </c>
    </row>
    <row r="37" spans="3:31" ht="15.75" thickBot="1">
      <c r="C37">
        <f t="shared" si="8"/>
        <v>2022</v>
      </c>
      <c r="D37" s="38">
        <v>44562</v>
      </c>
      <c r="E37" s="42">
        <v>15.380800000000001</v>
      </c>
      <c r="F37" s="40">
        <v>16.003799999999998</v>
      </c>
      <c r="G37" s="40">
        <v>16.080300000000001</v>
      </c>
      <c r="H37" s="40">
        <v>15.059900000000001</v>
      </c>
      <c r="I37" s="40">
        <v>0</v>
      </c>
      <c r="J37" s="43">
        <v>-3.8199999999999998E-2</v>
      </c>
    </row>
    <row r="38" spans="3:31" ht="15.75" thickBot="1">
      <c r="C38">
        <f t="shared" si="8"/>
        <v>2021</v>
      </c>
      <c r="D38" s="38">
        <v>44531</v>
      </c>
      <c r="E38" s="39">
        <v>15.992100000000001</v>
      </c>
      <c r="F38" s="40">
        <v>15.909000000000001</v>
      </c>
      <c r="G38" s="40">
        <v>16.269600000000001</v>
      </c>
      <c r="H38" s="40">
        <v>15.497299999999999</v>
      </c>
      <c r="I38" s="40">
        <v>0</v>
      </c>
      <c r="J38" s="41">
        <v>7.4999999999999997E-3</v>
      </c>
    </row>
    <row r="39" spans="3:31" ht="15.75" thickBot="1">
      <c r="C39">
        <f t="shared" si="8"/>
        <v>2021</v>
      </c>
      <c r="D39" s="38">
        <v>44501</v>
      </c>
      <c r="E39" s="39">
        <v>15.8735</v>
      </c>
      <c r="F39" s="40">
        <v>15.2088</v>
      </c>
      <c r="G39" s="40">
        <v>16.368300000000001</v>
      </c>
      <c r="H39" s="40">
        <v>14.861000000000001</v>
      </c>
      <c r="I39" s="40">
        <v>0</v>
      </c>
      <c r="J39" s="41">
        <v>4.3999999999999997E-2</v>
      </c>
    </row>
    <row r="40" spans="3:31" ht="15.75" thickBot="1">
      <c r="C40">
        <f t="shared" si="8"/>
        <v>2021</v>
      </c>
      <c r="D40" s="38">
        <v>44470</v>
      </c>
      <c r="E40" s="39">
        <v>15.203799999999999</v>
      </c>
      <c r="F40" s="40">
        <v>15.0892</v>
      </c>
      <c r="G40" s="40">
        <v>15.331300000000001</v>
      </c>
      <c r="H40" s="40">
        <v>14.350300000000001</v>
      </c>
      <c r="I40" s="40">
        <v>0</v>
      </c>
      <c r="J40" s="41">
        <v>7.6E-3</v>
      </c>
    </row>
    <row r="41" spans="3:31" ht="15.75" thickBot="1">
      <c r="C41">
        <f t="shared" si="8"/>
        <v>2021</v>
      </c>
      <c r="D41" s="38">
        <v>44440</v>
      </c>
      <c r="E41" s="39">
        <v>15.0884</v>
      </c>
      <c r="F41" s="40">
        <v>14.5166</v>
      </c>
      <c r="G41" s="40">
        <v>15.255000000000001</v>
      </c>
      <c r="H41" s="40">
        <v>14.061199999999999</v>
      </c>
      <c r="I41" s="40">
        <v>0</v>
      </c>
      <c r="J41" s="41">
        <v>3.9800000000000002E-2</v>
      </c>
    </row>
    <row r="42" spans="3:31" ht="15.75" thickBot="1">
      <c r="C42">
        <f t="shared" si="8"/>
        <v>2021</v>
      </c>
      <c r="D42" s="38">
        <v>44409</v>
      </c>
      <c r="E42" s="42">
        <v>14.511200000000001</v>
      </c>
      <c r="F42" s="40">
        <v>14.5604</v>
      </c>
      <c r="G42" s="40">
        <v>15.3963</v>
      </c>
      <c r="H42" s="40">
        <v>14.222200000000001</v>
      </c>
      <c r="I42" s="40">
        <v>0</v>
      </c>
      <c r="J42" s="43">
        <v>-3.5000000000000001E-3</v>
      </c>
    </row>
    <row r="43" spans="3:31" ht="15.75" thickBot="1">
      <c r="C43">
        <f t="shared" si="8"/>
        <v>2021</v>
      </c>
      <c r="D43" s="38">
        <v>44378</v>
      </c>
      <c r="E43" s="39">
        <v>14.562200000000001</v>
      </c>
      <c r="F43" s="40">
        <v>14.2826</v>
      </c>
      <c r="G43" s="40">
        <v>14.998799999999999</v>
      </c>
      <c r="H43" s="40">
        <v>14.1615</v>
      </c>
      <c r="I43" s="40">
        <v>0</v>
      </c>
      <c r="J43" s="41">
        <v>2.06E-2</v>
      </c>
      <c r="O43" t="s">
        <v>27</v>
      </c>
    </row>
    <row r="44" spans="3:31" ht="15.75" thickBot="1">
      <c r="C44">
        <f t="shared" si="8"/>
        <v>2021</v>
      </c>
      <c r="D44" s="38">
        <v>44348</v>
      </c>
      <c r="E44" s="39">
        <v>14.2676</v>
      </c>
      <c r="F44" s="40">
        <v>13.7258</v>
      </c>
      <c r="G44" s="40">
        <v>14.4031</v>
      </c>
      <c r="H44" s="40">
        <v>13.4</v>
      </c>
      <c r="I44" s="40">
        <v>0</v>
      </c>
      <c r="J44" s="41">
        <v>0.04</v>
      </c>
      <c r="O44" s="16" t="s">
        <v>0</v>
      </c>
      <c r="P44" s="17" t="s">
        <v>12</v>
      </c>
      <c r="Q44" s="17" t="s">
        <v>13</v>
      </c>
      <c r="R44" s="17" t="s">
        <v>14</v>
      </c>
      <c r="S44" s="17" t="s">
        <v>15</v>
      </c>
      <c r="T44" s="17" t="s">
        <v>16</v>
      </c>
      <c r="U44" s="17" t="s">
        <v>17</v>
      </c>
      <c r="V44" s="17" t="s">
        <v>18</v>
      </c>
      <c r="W44" s="17" t="s">
        <v>19</v>
      </c>
      <c r="X44" s="17" t="s">
        <v>20</v>
      </c>
      <c r="Y44" s="17" t="s">
        <v>21</v>
      </c>
      <c r="Z44" s="17" t="s">
        <v>22</v>
      </c>
      <c r="AA44" s="17" t="s">
        <v>23</v>
      </c>
      <c r="AB44" s="17" t="s">
        <v>24</v>
      </c>
      <c r="AC44" s="17" t="s">
        <v>25</v>
      </c>
      <c r="AD44" s="18" t="s">
        <v>26</v>
      </c>
    </row>
    <row r="45" spans="3:31" ht="15.75" thickBot="1">
      <c r="C45">
        <f t="shared" si="8"/>
        <v>2021</v>
      </c>
      <c r="D45" s="44">
        <v>44317</v>
      </c>
      <c r="E45" s="45">
        <v>13.718299999999999</v>
      </c>
      <c r="F45" s="46">
        <v>14.5321</v>
      </c>
      <c r="G45" s="46">
        <v>14.544499999999999</v>
      </c>
      <c r="H45" s="46">
        <v>13.675700000000001</v>
      </c>
      <c r="I45" s="46">
        <v>0</v>
      </c>
      <c r="J45" s="47">
        <v>-5.3499999999999999E-2</v>
      </c>
      <c r="O45" s="6">
        <v>2010</v>
      </c>
      <c r="P45" s="7">
        <v>216.68700000000001</v>
      </c>
      <c r="Q45" s="7">
        <v>216.74100000000001</v>
      </c>
      <c r="R45" s="7">
        <v>217.631</v>
      </c>
      <c r="S45" s="7">
        <v>218.00899999999999</v>
      </c>
      <c r="T45" s="7">
        <v>218.178</v>
      </c>
      <c r="U45" s="7">
        <v>217.965</v>
      </c>
      <c r="V45" s="7">
        <v>218.011</v>
      </c>
      <c r="W45" s="7">
        <v>218.31200000000001</v>
      </c>
      <c r="X45" s="7">
        <v>218.43899999999999</v>
      </c>
      <c r="Y45" s="7">
        <v>218.71100000000001</v>
      </c>
      <c r="Z45" s="7">
        <v>218.803</v>
      </c>
      <c r="AA45" s="7">
        <v>219.179</v>
      </c>
      <c r="AB45" s="7">
        <v>218.05600000000001</v>
      </c>
      <c r="AC45" s="7">
        <v>1.5</v>
      </c>
      <c r="AD45" s="8">
        <v>1.6</v>
      </c>
      <c r="AE45">
        <f t="shared" ref="AE45:AE55" si="14">AB45/$AB$45</f>
        <v>1</v>
      </c>
    </row>
    <row r="46" spans="3:31" ht="15.75" thickBot="1">
      <c r="C46">
        <f t="shared" ref="C46" si="15">YEAR(D46)</f>
        <v>2021</v>
      </c>
      <c r="D46" s="48">
        <v>44287</v>
      </c>
      <c r="E46" s="49">
        <v>14.501300000000001</v>
      </c>
      <c r="F46" s="50">
        <v>14.7852</v>
      </c>
      <c r="G46" s="50">
        <v>14.847099999999999</v>
      </c>
      <c r="H46" s="50">
        <v>14.1469</v>
      </c>
      <c r="I46" s="50">
        <v>0</v>
      </c>
      <c r="J46" s="51">
        <v>-1.7999999999999999E-2</v>
      </c>
      <c r="O46" s="9">
        <v>2011</v>
      </c>
      <c r="P46" s="5">
        <v>220.22300000000001</v>
      </c>
      <c r="Q46" s="5">
        <v>221.309</v>
      </c>
      <c r="R46" s="5">
        <v>223.46700000000001</v>
      </c>
      <c r="S46" s="5">
        <v>224.90600000000001</v>
      </c>
      <c r="T46" s="5">
        <v>225.964</v>
      </c>
      <c r="U46" s="5">
        <v>225.72200000000001</v>
      </c>
      <c r="V46" s="5">
        <v>225.922</v>
      </c>
      <c r="W46" s="5">
        <v>226.54499999999999</v>
      </c>
      <c r="X46" s="5">
        <v>226.88900000000001</v>
      </c>
      <c r="Y46" s="5">
        <v>226.42099999999999</v>
      </c>
      <c r="Z46" s="5">
        <v>226.23</v>
      </c>
      <c r="AA46" s="5">
        <v>225.672</v>
      </c>
      <c r="AB46" s="5">
        <v>224.93899999999999</v>
      </c>
      <c r="AC46" s="5">
        <v>3</v>
      </c>
      <c r="AD46" s="10">
        <v>3.2</v>
      </c>
      <c r="AE46">
        <f t="shared" si="14"/>
        <v>1.0315652859815827</v>
      </c>
    </row>
    <row r="47" spans="3:31" ht="15.75" thickBot="1">
      <c r="C47">
        <f t="shared" si="8"/>
        <v>2021</v>
      </c>
      <c r="D47" s="52">
        <v>44256</v>
      </c>
      <c r="E47" s="53">
        <v>14.8125</v>
      </c>
      <c r="F47" s="54">
        <v>15.0471</v>
      </c>
      <c r="G47" s="54">
        <v>15.5702</v>
      </c>
      <c r="H47" s="54">
        <v>14.609400000000001</v>
      </c>
      <c r="I47" s="54">
        <v>0</v>
      </c>
      <c r="J47" s="55">
        <v>-1.8599999999999998E-2</v>
      </c>
      <c r="O47" s="11">
        <v>2012</v>
      </c>
      <c r="P47" s="4">
        <v>226.655</v>
      </c>
      <c r="Q47" s="4">
        <v>227.66300000000001</v>
      </c>
      <c r="R47" s="4">
        <v>229.392</v>
      </c>
      <c r="S47" s="4">
        <v>230.08500000000001</v>
      </c>
      <c r="T47" s="4">
        <v>229.815</v>
      </c>
      <c r="U47" s="4">
        <v>229.47800000000001</v>
      </c>
      <c r="V47" s="4">
        <v>229.10400000000001</v>
      </c>
      <c r="W47" s="4">
        <v>230.37899999999999</v>
      </c>
      <c r="X47" s="4">
        <v>231.40700000000001</v>
      </c>
      <c r="Y47" s="4">
        <v>231.31700000000001</v>
      </c>
      <c r="Z47" s="4">
        <v>230.221</v>
      </c>
      <c r="AA47" s="4">
        <v>229.601</v>
      </c>
      <c r="AB47" s="4">
        <v>229.59399999999999</v>
      </c>
      <c r="AC47" s="4">
        <v>1.7</v>
      </c>
      <c r="AD47" s="12">
        <v>2.1</v>
      </c>
      <c r="AE47">
        <f t="shared" si="14"/>
        <v>1.0529130131709286</v>
      </c>
    </row>
    <row r="48" spans="3:31" ht="15.75" thickBot="1">
      <c r="C48">
        <f t="shared" si="8"/>
        <v>2021</v>
      </c>
      <c r="D48" s="52">
        <v>44228</v>
      </c>
      <c r="E48" s="53">
        <v>15.092599999999999</v>
      </c>
      <c r="F48" s="54">
        <v>15.164999999999999</v>
      </c>
      <c r="G48" s="54">
        <v>15.222300000000001</v>
      </c>
      <c r="H48" s="54">
        <v>14.396000000000001</v>
      </c>
      <c r="I48" s="54">
        <v>0</v>
      </c>
      <c r="J48" s="55">
        <v>-4.3E-3</v>
      </c>
      <c r="O48" s="9">
        <v>2013</v>
      </c>
      <c r="P48" s="5">
        <v>230.28</v>
      </c>
      <c r="Q48" s="5">
        <v>232.166</v>
      </c>
      <c r="R48" s="5">
        <v>232.773</v>
      </c>
      <c r="S48" s="5">
        <v>232.53100000000001</v>
      </c>
      <c r="T48" s="5">
        <v>232.94499999999999</v>
      </c>
      <c r="U48" s="5">
        <v>233.50399999999999</v>
      </c>
      <c r="V48" s="5">
        <v>233.596</v>
      </c>
      <c r="W48" s="5">
        <v>233.87700000000001</v>
      </c>
      <c r="X48" s="5">
        <v>234.149</v>
      </c>
      <c r="Y48" s="5">
        <v>233.54599999999999</v>
      </c>
      <c r="Z48" s="5">
        <v>233.06899999999999</v>
      </c>
      <c r="AA48" s="5">
        <v>233.04900000000001</v>
      </c>
      <c r="AB48" s="5">
        <v>232.95699999999999</v>
      </c>
      <c r="AC48" s="5">
        <v>1.5</v>
      </c>
      <c r="AD48" s="10">
        <v>1.5</v>
      </c>
      <c r="AE48">
        <f t="shared" si="14"/>
        <v>1.0683356568954763</v>
      </c>
    </row>
    <row r="49" spans="3:31" ht="15.75" thickBot="1">
      <c r="C49">
        <f t="shared" ref="C49:C111" si="16">YEAR(D49)</f>
        <v>2021</v>
      </c>
      <c r="D49" s="52">
        <v>44197</v>
      </c>
      <c r="E49" s="56">
        <v>15.157500000000001</v>
      </c>
      <c r="F49" s="54">
        <v>14.695</v>
      </c>
      <c r="G49" s="54">
        <v>15.665699999999999</v>
      </c>
      <c r="H49" s="54">
        <v>14.5063</v>
      </c>
      <c r="I49" s="54">
        <v>0</v>
      </c>
      <c r="J49" s="57">
        <v>3.2000000000000001E-2</v>
      </c>
      <c r="O49" s="11">
        <v>2014</v>
      </c>
      <c r="P49" s="4">
        <v>233.916</v>
      </c>
      <c r="Q49" s="4">
        <v>234.78100000000001</v>
      </c>
      <c r="R49" s="4">
        <v>236.29300000000001</v>
      </c>
      <c r="S49" s="4">
        <v>237.072</v>
      </c>
      <c r="T49" s="4">
        <v>237.9</v>
      </c>
      <c r="U49" s="4">
        <v>238.34299999999999</v>
      </c>
      <c r="V49" s="4">
        <v>238.25</v>
      </c>
      <c r="W49" s="4">
        <v>237.852</v>
      </c>
      <c r="X49" s="4">
        <v>238.03100000000001</v>
      </c>
      <c r="Y49" s="4">
        <v>237.43299999999999</v>
      </c>
      <c r="Z49" s="4">
        <v>236.15100000000001</v>
      </c>
      <c r="AA49" s="4">
        <v>234.81200000000001</v>
      </c>
      <c r="AB49" s="4">
        <v>236.73599999999999</v>
      </c>
      <c r="AC49" s="4">
        <v>0.8</v>
      </c>
      <c r="AD49" s="12">
        <v>1.6</v>
      </c>
      <c r="AE49">
        <f t="shared" si="14"/>
        <v>1.0856660674322192</v>
      </c>
    </row>
    <row r="50" spans="3:31" ht="15.75" thickBot="1">
      <c r="C50">
        <f t="shared" si="16"/>
        <v>2020</v>
      </c>
      <c r="D50" s="52">
        <v>44166</v>
      </c>
      <c r="E50" s="53">
        <v>14.687799999999999</v>
      </c>
      <c r="F50" s="54">
        <v>15.473699999999999</v>
      </c>
      <c r="G50" s="54">
        <v>15.4841</v>
      </c>
      <c r="H50" s="54">
        <v>14.5107</v>
      </c>
      <c r="I50" s="54">
        <v>0</v>
      </c>
      <c r="J50" s="55">
        <v>-5.0299999999999997E-2</v>
      </c>
      <c r="O50" s="9">
        <v>2015</v>
      </c>
      <c r="P50" s="5">
        <v>233.70699999999999</v>
      </c>
      <c r="Q50" s="5">
        <v>234.72200000000001</v>
      </c>
      <c r="R50" s="5">
        <v>236.119</v>
      </c>
      <c r="S50" s="5">
        <v>236.59899999999999</v>
      </c>
      <c r="T50" s="5">
        <v>237.80500000000001</v>
      </c>
      <c r="U50" s="5">
        <v>238.63800000000001</v>
      </c>
      <c r="V50" s="5">
        <v>238.654</v>
      </c>
      <c r="W50" s="5">
        <v>238.316</v>
      </c>
      <c r="X50" s="5">
        <v>237.94499999999999</v>
      </c>
      <c r="Y50" s="5">
        <v>237.83799999999999</v>
      </c>
      <c r="Z50" s="5">
        <v>237.33600000000001</v>
      </c>
      <c r="AA50" s="5">
        <v>236.52500000000001</v>
      </c>
      <c r="AB50" s="5">
        <v>237.017</v>
      </c>
      <c r="AC50" s="5">
        <v>0.7</v>
      </c>
      <c r="AD50" s="10">
        <v>0.1</v>
      </c>
      <c r="AE50">
        <f t="shared" si="14"/>
        <v>1.0869547272260336</v>
      </c>
    </row>
    <row r="51" spans="3:31" ht="15.75" thickBot="1">
      <c r="C51">
        <f t="shared" si="16"/>
        <v>2020</v>
      </c>
      <c r="D51" s="52">
        <v>44136</v>
      </c>
      <c r="E51" s="53">
        <v>15.466200000000001</v>
      </c>
      <c r="F51" s="54">
        <v>16.251300000000001</v>
      </c>
      <c r="G51" s="54">
        <v>16.437200000000001</v>
      </c>
      <c r="H51" s="54">
        <v>15.0962</v>
      </c>
      <c r="I51" s="54">
        <v>0</v>
      </c>
      <c r="J51" s="55">
        <v>-4.7899999999999998E-2</v>
      </c>
      <c r="O51" s="11">
        <v>2016</v>
      </c>
      <c r="P51" s="4">
        <v>236.916</v>
      </c>
      <c r="Q51" s="4">
        <v>237.11099999999999</v>
      </c>
      <c r="R51" s="4">
        <v>238.13200000000001</v>
      </c>
      <c r="S51" s="4">
        <v>239.261</v>
      </c>
      <c r="T51" s="4">
        <v>240.23599999999999</v>
      </c>
      <c r="U51" s="4">
        <v>241.03800000000001</v>
      </c>
      <c r="V51" s="4">
        <v>240.64699999999999</v>
      </c>
      <c r="W51" s="4">
        <v>240.85300000000001</v>
      </c>
      <c r="X51" s="4">
        <v>241.428</v>
      </c>
      <c r="Y51" s="4">
        <v>241.72900000000001</v>
      </c>
      <c r="Z51" s="4">
        <v>241.35300000000001</v>
      </c>
      <c r="AA51" s="4">
        <v>241.43199999999999</v>
      </c>
      <c r="AB51" s="4">
        <v>240.00700000000001</v>
      </c>
      <c r="AC51" s="4">
        <v>2.1</v>
      </c>
      <c r="AD51" s="12">
        <v>1.3</v>
      </c>
      <c r="AE51">
        <f t="shared" si="14"/>
        <v>1.1006668011886855</v>
      </c>
    </row>
    <row r="52" spans="3:31" ht="15.75" thickBot="1">
      <c r="C52">
        <f t="shared" si="16"/>
        <v>2020</v>
      </c>
      <c r="D52" s="52">
        <v>44105</v>
      </c>
      <c r="E52" s="53">
        <v>16.2438</v>
      </c>
      <c r="F52" s="54">
        <v>16.749300000000002</v>
      </c>
      <c r="G52" s="54">
        <v>16.803599999999999</v>
      </c>
      <c r="H52" s="54">
        <v>16.088200000000001</v>
      </c>
      <c r="I52" s="54">
        <v>0</v>
      </c>
      <c r="J52" s="55">
        <v>-2.93E-2</v>
      </c>
      <c r="O52" s="9">
        <v>2017</v>
      </c>
      <c r="P52" s="5">
        <v>242.839</v>
      </c>
      <c r="Q52" s="5">
        <v>243.60300000000001</v>
      </c>
      <c r="R52" s="5">
        <v>243.80099999999999</v>
      </c>
      <c r="S52" s="5">
        <v>244.524</v>
      </c>
      <c r="T52" s="5">
        <v>244.733</v>
      </c>
      <c r="U52" s="5">
        <v>244.95500000000001</v>
      </c>
      <c r="V52" s="5">
        <v>244.786</v>
      </c>
      <c r="W52" s="5">
        <v>245.51900000000001</v>
      </c>
      <c r="X52" s="5">
        <v>246.81899999999999</v>
      </c>
      <c r="Y52" s="5">
        <v>246.66300000000001</v>
      </c>
      <c r="Z52" s="5">
        <v>246.66900000000001</v>
      </c>
      <c r="AA52" s="5">
        <v>246.524</v>
      </c>
      <c r="AB52" s="5">
        <v>245.12</v>
      </c>
      <c r="AC52" s="5">
        <v>2.1</v>
      </c>
      <c r="AD52" s="10">
        <v>2.1</v>
      </c>
      <c r="AE52">
        <f t="shared" si="14"/>
        <v>1.1241149062626115</v>
      </c>
    </row>
    <row r="53" spans="3:31" ht="15.75" thickBot="1">
      <c r="C53">
        <f t="shared" si="16"/>
        <v>2020</v>
      </c>
      <c r="D53" s="52">
        <v>44075</v>
      </c>
      <c r="E53" s="53">
        <v>16.733899999999998</v>
      </c>
      <c r="F53" s="54">
        <v>16.927499999999998</v>
      </c>
      <c r="G53" s="54">
        <v>17.268000000000001</v>
      </c>
      <c r="H53" s="54">
        <v>16.0807</v>
      </c>
      <c r="I53" s="54">
        <v>0</v>
      </c>
      <c r="J53" s="55">
        <v>-1.1900000000000001E-2</v>
      </c>
      <c r="O53" s="11">
        <v>2018</v>
      </c>
      <c r="P53" s="4">
        <v>247.86699999999999</v>
      </c>
      <c r="Q53" s="4">
        <v>248.99100000000001</v>
      </c>
      <c r="R53" s="4">
        <v>249.554</v>
      </c>
      <c r="S53" s="4">
        <v>250.54599999999999</v>
      </c>
      <c r="T53" s="4">
        <v>251.58799999999999</v>
      </c>
      <c r="U53" s="4">
        <v>251.989</v>
      </c>
      <c r="V53" s="4">
        <v>252.006</v>
      </c>
      <c r="W53" s="4">
        <v>252.14599999999999</v>
      </c>
      <c r="X53" s="4">
        <v>252.43899999999999</v>
      </c>
      <c r="Y53" s="4">
        <v>252.88499999999999</v>
      </c>
      <c r="Z53" s="4">
        <v>252.03800000000001</v>
      </c>
      <c r="AA53" s="4">
        <v>251.233</v>
      </c>
      <c r="AB53" s="4">
        <v>251.107</v>
      </c>
      <c r="AC53" s="4">
        <v>1.9</v>
      </c>
      <c r="AD53" s="12">
        <v>2.4</v>
      </c>
      <c r="AE53">
        <f t="shared" si="14"/>
        <v>1.1515711560333124</v>
      </c>
    </row>
    <row r="54" spans="3:31" ht="15.75" thickBot="1">
      <c r="C54">
        <f t="shared" si="16"/>
        <v>2020</v>
      </c>
      <c r="D54" s="52">
        <v>44044</v>
      </c>
      <c r="E54" s="53">
        <v>16.9361</v>
      </c>
      <c r="F54" s="54">
        <v>17.047499999999999</v>
      </c>
      <c r="G54" s="54">
        <v>17.790099999999999</v>
      </c>
      <c r="H54" s="54">
        <v>16.545400000000001</v>
      </c>
      <c r="I54" s="54">
        <v>0</v>
      </c>
      <c r="J54" s="55">
        <v>-4.3E-3</v>
      </c>
      <c r="O54" s="9">
        <v>2019</v>
      </c>
      <c r="P54" s="5">
        <v>251.71199999999999</v>
      </c>
      <c r="Q54" s="5">
        <v>252.77600000000001</v>
      </c>
      <c r="R54" s="5">
        <v>254.202</v>
      </c>
      <c r="S54" s="5">
        <v>255.548</v>
      </c>
      <c r="T54" s="5">
        <v>256.09199999999998</v>
      </c>
      <c r="U54" s="5">
        <v>256.14299999999997</v>
      </c>
      <c r="V54" s="5">
        <v>256.57100000000003</v>
      </c>
      <c r="W54" s="5">
        <v>256.55799999999999</v>
      </c>
      <c r="X54" s="5">
        <v>256.75900000000001</v>
      </c>
      <c r="Y54" s="5">
        <v>257.346</v>
      </c>
      <c r="Z54" s="5">
        <v>257.20800000000003</v>
      </c>
      <c r="AA54" s="5">
        <v>256.97399999999999</v>
      </c>
      <c r="AB54" s="5">
        <v>255.65700000000001</v>
      </c>
      <c r="AC54" s="5">
        <v>2.2999999999999998</v>
      </c>
      <c r="AD54" s="10">
        <v>1.8</v>
      </c>
      <c r="AE54">
        <f t="shared" si="14"/>
        <v>1.1724373555416956</v>
      </c>
    </row>
    <row r="55" spans="3:31" ht="15.75" thickBot="1">
      <c r="C55">
        <f t="shared" si="16"/>
        <v>2020</v>
      </c>
      <c r="D55" s="52">
        <v>44013</v>
      </c>
      <c r="E55" s="53">
        <v>17.008800000000001</v>
      </c>
      <c r="F55" s="54">
        <v>17.345600000000001</v>
      </c>
      <c r="G55" s="54">
        <v>17.382000000000001</v>
      </c>
      <c r="H55" s="54">
        <v>16.340900000000001</v>
      </c>
      <c r="I55" s="54">
        <v>0</v>
      </c>
      <c r="J55" s="55">
        <v>-1.7999999999999999E-2</v>
      </c>
      <c r="O55" s="13">
        <v>2020</v>
      </c>
      <c r="P55" s="14">
        <v>257.971</v>
      </c>
      <c r="Q55" s="14">
        <v>258.678</v>
      </c>
      <c r="R55" s="14">
        <v>258.11500000000001</v>
      </c>
      <c r="S55" s="14">
        <v>256.38900000000001</v>
      </c>
      <c r="T55" s="14">
        <v>256.39400000000001</v>
      </c>
      <c r="U55" s="14">
        <v>257.79700000000003</v>
      </c>
      <c r="V55" s="14">
        <v>259.101</v>
      </c>
      <c r="W55" s="14">
        <v>259.91800000000001</v>
      </c>
      <c r="X55" s="14">
        <v>260.27999999999997</v>
      </c>
      <c r="Y55" s="14">
        <v>260.38799999999998</v>
      </c>
      <c r="Z55" s="14">
        <v>260.22899999999998</v>
      </c>
      <c r="AA55" s="14">
        <v>260.47399999999999</v>
      </c>
      <c r="AB55" s="14">
        <v>258.81099999999998</v>
      </c>
      <c r="AC55" s="14">
        <v>1.4</v>
      </c>
      <c r="AD55" s="15">
        <v>1.2</v>
      </c>
      <c r="AE55">
        <f t="shared" si="14"/>
        <v>1.1869015298822319</v>
      </c>
    </row>
    <row r="56" spans="3:31" ht="15.75" thickBot="1">
      <c r="C56">
        <f t="shared" si="16"/>
        <v>2020</v>
      </c>
      <c r="D56" s="52">
        <v>43983</v>
      </c>
      <c r="E56" s="53">
        <v>17.321000000000002</v>
      </c>
      <c r="F56" s="54">
        <v>17.565000000000001</v>
      </c>
      <c r="G56" s="54">
        <v>17.619</v>
      </c>
      <c r="H56" s="54">
        <v>16.334900000000001</v>
      </c>
      <c r="I56" s="54">
        <v>0</v>
      </c>
      <c r="J56" s="55">
        <v>-1.29E-2</v>
      </c>
    </row>
    <row r="57" spans="3:31" ht="15.75" thickBot="1">
      <c r="C57">
        <f t="shared" si="16"/>
        <v>2020</v>
      </c>
      <c r="D57" s="52">
        <v>43952</v>
      </c>
      <c r="E57" s="53">
        <v>17.547999999999998</v>
      </c>
      <c r="F57" s="54">
        <v>18.529599999999999</v>
      </c>
      <c r="G57" s="54">
        <v>18.9618</v>
      </c>
      <c r="H57" s="54">
        <v>17.293099999999999</v>
      </c>
      <c r="I57" s="54">
        <v>0</v>
      </c>
      <c r="J57" s="55">
        <v>-5.2900000000000003E-2</v>
      </c>
    </row>
    <row r="58" spans="3:31" ht="15.75" thickBot="1">
      <c r="C58">
        <f t="shared" si="16"/>
        <v>2020</v>
      </c>
      <c r="D58" s="52">
        <v>43922</v>
      </c>
      <c r="E58" s="56">
        <v>18.5291</v>
      </c>
      <c r="F58" s="54">
        <v>17.837</v>
      </c>
      <c r="G58" s="54">
        <v>19.354700000000001</v>
      </c>
      <c r="H58" s="54">
        <v>17.803599999999999</v>
      </c>
      <c r="I58" s="54">
        <v>0</v>
      </c>
      <c r="J58" s="57">
        <v>3.7699999999999997E-2</v>
      </c>
    </row>
    <row r="59" spans="3:31" ht="15.75" thickBot="1">
      <c r="C59">
        <f t="shared" si="16"/>
        <v>2020</v>
      </c>
      <c r="D59" s="52">
        <v>43891</v>
      </c>
      <c r="E59" s="56">
        <v>17.8552</v>
      </c>
      <c r="F59" s="54">
        <v>15.6531</v>
      </c>
      <c r="G59" s="54">
        <v>18.089300000000001</v>
      </c>
      <c r="H59" s="54">
        <v>15.2111</v>
      </c>
      <c r="I59" s="54">
        <v>0</v>
      </c>
      <c r="J59" s="57">
        <v>0.13950000000000001</v>
      </c>
    </row>
    <row r="60" spans="3:31" ht="15.75" thickBot="1">
      <c r="C60">
        <f t="shared" si="16"/>
        <v>2020</v>
      </c>
      <c r="D60" s="52">
        <v>43862</v>
      </c>
      <c r="E60" s="56">
        <v>15.669499999999999</v>
      </c>
      <c r="F60" s="54">
        <v>14.9976</v>
      </c>
      <c r="G60" s="54">
        <v>15.835800000000001</v>
      </c>
      <c r="H60" s="54">
        <v>14.6655</v>
      </c>
      <c r="I60" s="54">
        <v>0</v>
      </c>
      <c r="J60" s="57">
        <v>4.3900000000000002E-2</v>
      </c>
    </row>
    <row r="61" spans="3:31" ht="15.75" thickBot="1">
      <c r="C61">
        <f t="shared" si="16"/>
        <v>2020</v>
      </c>
      <c r="D61" s="52">
        <v>43831</v>
      </c>
      <c r="E61" s="56">
        <v>15.0106</v>
      </c>
      <c r="F61" s="54">
        <v>14.0212</v>
      </c>
      <c r="G61" s="54">
        <v>15.0527</v>
      </c>
      <c r="H61" s="54">
        <v>13.940899999999999</v>
      </c>
      <c r="I61" s="54">
        <v>0</v>
      </c>
      <c r="J61" s="57">
        <v>7.2300000000000003E-2</v>
      </c>
    </row>
    <row r="62" spans="3:31" ht="15.75" thickBot="1">
      <c r="C62">
        <f t="shared" si="16"/>
        <v>2019</v>
      </c>
      <c r="D62" s="52">
        <v>43800</v>
      </c>
      <c r="E62" s="53">
        <v>13.998699999999999</v>
      </c>
      <c r="F62" s="54">
        <v>14.642200000000001</v>
      </c>
      <c r="G62" s="54">
        <v>14.872</v>
      </c>
      <c r="H62" s="54">
        <v>13.957100000000001</v>
      </c>
      <c r="I62" s="54">
        <v>0</v>
      </c>
      <c r="J62" s="55">
        <v>-4.4699999999999997E-2</v>
      </c>
    </row>
    <row r="63" spans="3:31" ht="15.75" thickBot="1">
      <c r="C63">
        <f t="shared" si="16"/>
        <v>2019</v>
      </c>
      <c r="D63" s="52">
        <v>43770</v>
      </c>
      <c r="E63" s="53">
        <v>14.653499999999999</v>
      </c>
      <c r="F63" s="54">
        <v>15.108000000000001</v>
      </c>
      <c r="G63" s="54">
        <v>15.178000000000001</v>
      </c>
      <c r="H63" s="54">
        <v>14.5984</v>
      </c>
      <c r="I63" s="54">
        <v>0</v>
      </c>
      <c r="J63" s="55">
        <v>-2.9600000000000001E-2</v>
      </c>
    </row>
    <row r="64" spans="3:31" ht="15.75" thickBot="1">
      <c r="C64">
        <f t="shared" si="16"/>
        <v>2019</v>
      </c>
      <c r="D64" s="52">
        <v>43739</v>
      </c>
      <c r="E64" s="53">
        <v>15.1005</v>
      </c>
      <c r="F64" s="54">
        <v>15.144600000000001</v>
      </c>
      <c r="G64" s="54">
        <v>15.404999999999999</v>
      </c>
      <c r="H64" s="54">
        <v>14.512499999999999</v>
      </c>
      <c r="I64" s="54">
        <v>0</v>
      </c>
      <c r="J64" s="55">
        <v>-2.5999999999999999E-3</v>
      </c>
    </row>
    <row r="65" spans="3:10" ht="15.75" thickBot="1">
      <c r="C65">
        <f t="shared" si="16"/>
        <v>2019</v>
      </c>
      <c r="D65" s="52">
        <v>43709</v>
      </c>
      <c r="E65" s="53">
        <v>15.140499999999999</v>
      </c>
      <c r="F65" s="54">
        <v>15.2315</v>
      </c>
      <c r="G65" s="54">
        <v>15.2951</v>
      </c>
      <c r="H65" s="54">
        <v>14.4984</v>
      </c>
      <c r="I65" s="54">
        <v>0</v>
      </c>
      <c r="J65" s="55">
        <v>-2.8999999999999998E-3</v>
      </c>
    </row>
    <row r="66" spans="3:10" ht="15.75" thickBot="1">
      <c r="C66">
        <f t="shared" si="16"/>
        <v>2019</v>
      </c>
      <c r="D66" s="52">
        <v>43678</v>
      </c>
      <c r="E66" s="56">
        <v>15.185</v>
      </c>
      <c r="F66" s="54">
        <v>14.3428</v>
      </c>
      <c r="G66" s="54">
        <v>15.5025</v>
      </c>
      <c r="H66" s="54">
        <v>14.329700000000001</v>
      </c>
      <c r="I66" s="54">
        <v>0</v>
      </c>
      <c r="J66" s="57">
        <v>5.8500000000000003E-2</v>
      </c>
    </row>
    <row r="67" spans="3:10" ht="15.75" thickBot="1">
      <c r="C67">
        <f t="shared" si="16"/>
        <v>2019</v>
      </c>
      <c r="D67" s="52">
        <v>43647</v>
      </c>
      <c r="E67" s="56">
        <v>14.345499999999999</v>
      </c>
      <c r="F67" s="54">
        <v>14.071300000000001</v>
      </c>
      <c r="G67" s="54">
        <v>14.392099999999999</v>
      </c>
      <c r="H67" s="54">
        <v>13.8116</v>
      </c>
      <c r="I67" s="54">
        <v>0</v>
      </c>
      <c r="J67" s="57">
        <v>1.8800000000000001E-2</v>
      </c>
    </row>
    <row r="68" spans="3:10" ht="15.75" thickBot="1">
      <c r="C68">
        <f t="shared" si="16"/>
        <v>2019</v>
      </c>
      <c r="D68" s="52">
        <v>43617</v>
      </c>
      <c r="E68" s="53">
        <v>14.0808</v>
      </c>
      <c r="F68" s="54">
        <v>14.596</v>
      </c>
      <c r="G68" s="54">
        <v>15.174200000000001</v>
      </c>
      <c r="H68" s="54">
        <v>14.067500000000001</v>
      </c>
      <c r="I68" s="54">
        <v>0</v>
      </c>
      <c r="J68" s="55">
        <v>-3.4599999999999999E-2</v>
      </c>
    </row>
    <row r="69" spans="3:10" ht="15.75" thickBot="1">
      <c r="C69">
        <f t="shared" si="16"/>
        <v>2019</v>
      </c>
      <c r="D69" s="52">
        <v>43586</v>
      </c>
      <c r="E69" s="56">
        <v>14.585000000000001</v>
      </c>
      <c r="F69" s="54">
        <v>14.290800000000001</v>
      </c>
      <c r="G69" s="54">
        <v>14.8954</v>
      </c>
      <c r="H69" s="54">
        <v>14.1225</v>
      </c>
      <c r="I69" s="54">
        <v>0</v>
      </c>
      <c r="J69" s="57">
        <v>1.9900000000000001E-2</v>
      </c>
    </row>
    <row r="70" spans="3:10" ht="15.75" thickBot="1">
      <c r="C70">
        <f t="shared" si="16"/>
        <v>2019</v>
      </c>
      <c r="D70" s="52">
        <v>43556</v>
      </c>
      <c r="E70" s="53">
        <v>14.3005</v>
      </c>
      <c r="F70" s="54">
        <v>14.4924</v>
      </c>
      <c r="G70" s="54">
        <v>14.559100000000001</v>
      </c>
      <c r="H70" s="54">
        <v>13.8711</v>
      </c>
      <c r="I70" s="54">
        <v>0</v>
      </c>
      <c r="J70" s="55">
        <v>-1.3599999999999999E-2</v>
      </c>
    </row>
    <row r="71" spans="3:10" ht="15.75" thickBot="1">
      <c r="C71">
        <f t="shared" si="16"/>
        <v>2019</v>
      </c>
      <c r="D71" s="52">
        <v>43525</v>
      </c>
      <c r="E71" s="56">
        <v>14.4975</v>
      </c>
      <c r="F71" s="54">
        <v>14.0878</v>
      </c>
      <c r="G71" s="54">
        <v>14.7624</v>
      </c>
      <c r="H71" s="54">
        <v>14.074999999999999</v>
      </c>
      <c r="I71" s="54">
        <v>0</v>
      </c>
      <c r="J71" s="57">
        <v>2.93E-2</v>
      </c>
    </row>
    <row r="72" spans="3:10" ht="15.75" thickBot="1">
      <c r="C72">
        <f t="shared" si="16"/>
        <v>2019</v>
      </c>
      <c r="D72" s="52">
        <v>43497</v>
      </c>
      <c r="E72" s="56">
        <v>14.0852</v>
      </c>
      <c r="F72" s="54">
        <v>13.2515</v>
      </c>
      <c r="G72" s="54">
        <v>14.375500000000001</v>
      </c>
      <c r="H72" s="54">
        <v>13.236599999999999</v>
      </c>
      <c r="I72" s="54">
        <v>0</v>
      </c>
      <c r="J72" s="57">
        <v>6.2600000000000003E-2</v>
      </c>
    </row>
    <row r="73" spans="3:10" ht="15.75" thickBot="1">
      <c r="C73">
        <f t="shared" si="16"/>
        <v>2019</v>
      </c>
      <c r="D73" s="52">
        <v>43466</v>
      </c>
      <c r="E73" s="53">
        <v>13.255800000000001</v>
      </c>
      <c r="F73" s="54">
        <v>14.3546</v>
      </c>
      <c r="G73" s="54">
        <v>14.6881</v>
      </c>
      <c r="H73" s="54">
        <v>13.2281</v>
      </c>
      <c r="I73" s="54">
        <v>0</v>
      </c>
      <c r="J73" s="55">
        <v>-7.6999999999999999E-2</v>
      </c>
    </row>
    <row r="74" spans="3:10" ht="15.75" thickBot="1">
      <c r="C74">
        <f t="shared" si="16"/>
        <v>2018</v>
      </c>
      <c r="D74" s="52">
        <v>43435</v>
      </c>
      <c r="E74" s="56">
        <v>14.362299999999999</v>
      </c>
      <c r="F74" s="54">
        <v>13.7342</v>
      </c>
      <c r="G74" s="54">
        <v>14.705299999999999</v>
      </c>
      <c r="H74" s="54">
        <v>13.5496</v>
      </c>
      <c r="I74" s="54">
        <v>0</v>
      </c>
      <c r="J74" s="57">
        <v>3.56E-2</v>
      </c>
    </row>
    <row r="75" spans="3:10" ht="15.75" thickBot="1">
      <c r="C75">
        <f t="shared" si="16"/>
        <v>2018</v>
      </c>
      <c r="D75" s="52">
        <v>43405</v>
      </c>
      <c r="E75" s="53">
        <v>13.869199999999999</v>
      </c>
      <c r="F75" s="54">
        <v>14.772399999999999</v>
      </c>
      <c r="G75" s="54">
        <v>14.799300000000001</v>
      </c>
      <c r="H75" s="54">
        <v>13.599299999999999</v>
      </c>
      <c r="I75" s="54">
        <v>0</v>
      </c>
      <c r="J75" s="55">
        <v>-6.2199999999999998E-2</v>
      </c>
    </row>
    <row r="76" spans="3:10" ht="15.75" thickBot="1">
      <c r="C76">
        <f t="shared" si="16"/>
        <v>2018</v>
      </c>
      <c r="D76" s="52">
        <v>43374</v>
      </c>
      <c r="E76" s="56">
        <v>14.7898</v>
      </c>
      <c r="F76" s="54">
        <v>14.1448</v>
      </c>
      <c r="G76" s="54">
        <v>15.065</v>
      </c>
      <c r="H76" s="54">
        <v>14.0548</v>
      </c>
      <c r="I76" s="54">
        <v>0</v>
      </c>
      <c r="J76" s="57">
        <v>4.5400000000000003E-2</v>
      </c>
    </row>
    <row r="77" spans="3:10" ht="15.75" thickBot="1">
      <c r="C77">
        <f t="shared" si="16"/>
        <v>2018</v>
      </c>
      <c r="D77" s="52">
        <v>43344</v>
      </c>
      <c r="E77" s="53">
        <v>14.1473</v>
      </c>
      <c r="F77" s="54">
        <v>14.6875</v>
      </c>
      <c r="G77" s="54">
        <v>15.699400000000001</v>
      </c>
      <c r="H77" s="54">
        <v>13.9975</v>
      </c>
      <c r="I77" s="54">
        <v>0</v>
      </c>
      <c r="J77" s="55">
        <v>-3.6799999999999999E-2</v>
      </c>
    </row>
    <row r="78" spans="3:10" ht="15.75" thickBot="1">
      <c r="C78">
        <f t="shared" si="16"/>
        <v>2018</v>
      </c>
      <c r="D78" s="52">
        <v>43313</v>
      </c>
      <c r="E78" s="56">
        <v>14.6875</v>
      </c>
      <c r="F78" s="54">
        <v>13.2651</v>
      </c>
      <c r="G78" s="54">
        <v>15.481299999999999</v>
      </c>
      <c r="H78" s="54">
        <v>13.1706</v>
      </c>
      <c r="I78" s="54">
        <v>0</v>
      </c>
      <c r="J78" s="57">
        <v>0.10639999999999999</v>
      </c>
    </row>
    <row r="79" spans="3:10" ht="15.75" thickBot="1">
      <c r="C79">
        <f t="shared" si="16"/>
        <v>2018</v>
      </c>
      <c r="D79" s="52">
        <v>43282</v>
      </c>
      <c r="E79" s="53">
        <v>13.275</v>
      </c>
      <c r="F79" s="54">
        <v>13.725300000000001</v>
      </c>
      <c r="G79" s="54">
        <v>13.9252</v>
      </c>
      <c r="H79" s="54">
        <v>13.072800000000001</v>
      </c>
      <c r="I79" s="54">
        <v>0</v>
      </c>
      <c r="J79" s="55">
        <v>-3.3000000000000002E-2</v>
      </c>
    </row>
    <row r="80" spans="3:10" ht="15.75" thickBot="1">
      <c r="C80">
        <f t="shared" si="16"/>
        <v>2018</v>
      </c>
      <c r="D80" s="52">
        <v>43252</v>
      </c>
      <c r="E80" s="56">
        <v>13.727499999999999</v>
      </c>
      <c r="F80" s="54">
        <v>12.6906</v>
      </c>
      <c r="G80" s="54">
        <v>14.0002</v>
      </c>
      <c r="H80" s="54">
        <v>12.508800000000001</v>
      </c>
      <c r="I80" s="54">
        <v>0</v>
      </c>
      <c r="J80" s="57">
        <v>8.0799999999999997E-2</v>
      </c>
    </row>
    <row r="81" spans="3:10" ht="15.75" thickBot="1">
      <c r="C81">
        <f t="shared" si="16"/>
        <v>2018</v>
      </c>
      <c r="D81" s="52">
        <v>43221</v>
      </c>
      <c r="E81" s="56">
        <v>12.7013</v>
      </c>
      <c r="F81" s="54">
        <v>12.4663</v>
      </c>
      <c r="G81" s="54">
        <v>12.8992</v>
      </c>
      <c r="H81" s="54">
        <v>12.179600000000001</v>
      </c>
      <c r="I81" s="54">
        <v>0</v>
      </c>
      <c r="J81" s="57">
        <v>1.8599999999999998E-2</v>
      </c>
    </row>
    <row r="82" spans="3:10" ht="15.75" thickBot="1">
      <c r="C82">
        <f t="shared" si="16"/>
        <v>2018</v>
      </c>
      <c r="D82" s="52">
        <v>43191</v>
      </c>
      <c r="E82" s="56">
        <v>12.4688</v>
      </c>
      <c r="F82" s="54">
        <v>11.8713</v>
      </c>
      <c r="G82" s="54">
        <v>12.535</v>
      </c>
      <c r="H82" s="54">
        <v>11.7875</v>
      </c>
      <c r="I82" s="54">
        <v>0</v>
      </c>
      <c r="J82" s="57">
        <v>5.3199999999999997E-2</v>
      </c>
    </row>
    <row r="83" spans="3:10" ht="15.75" thickBot="1">
      <c r="C83">
        <f t="shared" si="16"/>
        <v>2018</v>
      </c>
      <c r="D83" s="52">
        <v>43160</v>
      </c>
      <c r="E83" s="56">
        <v>11.8385</v>
      </c>
      <c r="F83" s="54">
        <v>11.7988</v>
      </c>
      <c r="G83" s="54">
        <v>12.115</v>
      </c>
      <c r="H83" s="54">
        <v>11.603999999999999</v>
      </c>
      <c r="I83" s="54">
        <v>0</v>
      </c>
      <c r="J83" s="57">
        <v>3.5999999999999999E-3</v>
      </c>
    </row>
    <row r="84" spans="3:10" ht="15.75" thickBot="1">
      <c r="C84">
        <f t="shared" si="16"/>
        <v>2018</v>
      </c>
      <c r="D84" s="52">
        <v>43132</v>
      </c>
      <c r="E84" s="53">
        <v>11.7958</v>
      </c>
      <c r="F84" s="54">
        <v>11.8675</v>
      </c>
      <c r="G84" s="54">
        <v>12.201499999999999</v>
      </c>
      <c r="H84" s="54">
        <v>11.5075</v>
      </c>
      <c r="I84" s="54">
        <v>0</v>
      </c>
      <c r="J84" s="55">
        <v>-5.7999999999999996E-3</v>
      </c>
    </row>
    <row r="85" spans="3:10" ht="15.75" thickBot="1">
      <c r="C85">
        <f t="shared" si="16"/>
        <v>2018</v>
      </c>
      <c r="D85" s="52">
        <v>43101</v>
      </c>
      <c r="E85" s="53">
        <v>11.865</v>
      </c>
      <c r="F85" s="54">
        <v>12.3749</v>
      </c>
      <c r="G85" s="54">
        <v>12.5573</v>
      </c>
      <c r="H85" s="54">
        <v>11.797499999999999</v>
      </c>
      <c r="I85" s="54">
        <v>0</v>
      </c>
      <c r="J85" s="55">
        <v>-4.1000000000000002E-2</v>
      </c>
    </row>
    <row r="86" spans="3:10" ht="15.75" thickBot="1">
      <c r="C86">
        <f t="shared" si="16"/>
        <v>2017</v>
      </c>
      <c r="D86" s="52">
        <v>43070</v>
      </c>
      <c r="E86" s="53">
        <v>12.372400000000001</v>
      </c>
      <c r="F86" s="54">
        <v>13.6915</v>
      </c>
      <c r="G86" s="54">
        <v>13.817500000000001</v>
      </c>
      <c r="H86" s="54">
        <v>12.2399</v>
      </c>
      <c r="I86" s="54">
        <v>0</v>
      </c>
      <c r="J86" s="55">
        <v>-9.6799999999999997E-2</v>
      </c>
    </row>
    <row r="87" spans="3:10" ht="15.75" thickBot="1">
      <c r="C87">
        <f t="shared" si="16"/>
        <v>2017</v>
      </c>
      <c r="D87" s="52">
        <v>43040</v>
      </c>
      <c r="E87" s="53">
        <v>13.698499999999999</v>
      </c>
      <c r="F87" s="54">
        <v>14.128299999999999</v>
      </c>
      <c r="G87" s="54">
        <v>14.58</v>
      </c>
      <c r="H87" s="54">
        <v>13.557499999999999</v>
      </c>
      <c r="I87" s="54">
        <v>0</v>
      </c>
      <c r="J87" s="55">
        <v>-3.0499999999999999E-2</v>
      </c>
    </row>
    <row r="88" spans="3:10" ht="15.75" thickBot="1">
      <c r="C88">
        <f t="shared" si="16"/>
        <v>2017</v>
      </c>
      <c r="D88" s="52">
        <v>43009</v>
      </c>
      <c r="E88" s="56">
        <v>14.1289</v>
      </c>
      <c r="F88" s="54">
        <v>13.5619</v>
      </c>
      <c r="G88" s="54">
        <v>14.3552</v>
      </c>
      <c r="H88" s="54">
        <v>13.247400000000001</v>
      </c>
      <c r="I88" s="54">
        <v>0</v>
      </c>
      <c r="J88" s="57">
        <v>4.2299999999999997E-2</v>
      </c>
    </row>
    <row r="89" spans="3:10" ht="15.75" thickBot="1">
      <c r="C89">
        <f t="shared" si="16"/>
        <v>2017</v>
      </c>
      <c r="D89" s="52">
        <v>42979</v>
      </c>
      <c r="E89" s="56">
        <v>13.556100000000001</v>
      </c>
      <c r="F89" s="54">
        <v>13.0101</v>
      </c>
      <c r="G89" s="54">
        <v>13.7195</v>
      </c>
      <c r="H89" s="54">
        <v>12.739000000000001</v>
      </c>
      <c r="I89" s="54">
        <v>0</v>
      </c>
      <c r="J89" s="57">
        <v>4.24E-2</v>
      </c>
    </row>
    <row r="90" spans="3:10" ht="15.75" thickBot="1">
      <c r="C90">
        <f t="shared" si="16"/>
        <v>2017</v>
      </c>
      <c r="D90" s="52">
        <v>42948</v>
      </c>
      <c r="E90" s="53">
        <v>13.0052</v>
      </c>
      <c r="F90" s="54">
        <v>13.2235</v>
      </c>
      <c r="G90" s="54">
        <v>13.549799999999999</v>
      </c>
      <c r="H90" s="54">
        <v>12.952400000000001</v>
      </c>
      <c r="I90" s="54">
        <v>0</v>
      </c>
      <c r="J90" s="55">
        <v>-1.3299999999999999E-2</v>
      </c>
    </row>
    <row r="91" spans="3:10" ht="15.75" thickBot="1">
      <c r="C91">
        <f t="shared" si="16"/>
        <v>2017</v>
      </c>
      <c r="D91" s="52">
        <v>42917</v>
      </c>
      <c r="E91" s="56">
        <v>13.180300000000001</v>
      </c>
      <c r="F91" s="54">
        <v>13.073700000000001</v>
      </c>
      <c r="G91" s="54">
        <v>13.642799999999999</v>
      </c>
      <c r="H91" s="54">
        <v>12.867000000000001</v>
      </c>
      <c r="I91" s="54">
        <v>0</v>
      </c>
      <c r="J91" s="57">
        <v>9.5999999999999992E-3</v>
      </c>
    </row>
    <row r="92" spans="3:10" ht="15.75" thickBot="1">
      <c r="C92">
        <f t="shared" si="16"/>
        <v>2017</v>
      </c>
      <c r="D92" s="52">
        <v>42887</v>
      </c>
      <c r="E92" s="53">
        <v>13.055099999999999</v>
      </c>
      <c r="F92" s="54">
        <v>13.125</v>
      </c>
      <c r="G92" s="54">
        <v>13.1525</v>
      </c>
      <c r="H92" s="54">
        <v>12.543799999999999</v>
      </c>
      <c r="I92" s="54">
        <v>0</v>
      </c>
      <c r="J92" s="55">
        <v>-4.1000000000000003E-3</v>
      </c>
    </row>
    <row r="93" spans="3:10" ht="15.75" thickBot="1">
      <c r="C93">
        <f t="shared" si="16"/>
        <v>2017</v>
      </c>
      <c r="D93" s="52">
        <v>42856</v>
      </c>
      <c r="E93" s="53">
        <v>13.109</v>
      </c>
      <c r="F93" s="54">
        <v>13.3588</v>
      </c>
      <c r="G93" s="54">
        <v>13.715</v>
      </c>
      <c r="H93" s="54">
        <v>12.637499999999999</v>
      </c>
      <c r="I93" s="54">
        <v>0</v>
      </c>
      <c r="J93" s="55">
        <v>-1.95E-2</v>
      </c>
    </row>
    <row r="94" spans="3:10" ht="15.75" thickBot="1">
      <c r="C94">
        <f t="shared" si="16"/>
        <v>2017</v>
      </c>
      <c r="D94" s="52">
        <v>42826</v>
      </c>
      <c r="E94" s="53">
        <v>13.369300000000001</v>
      </c>
      <c r="F94" s="54">
        <v>13.415900000000001</v>
      </c>
      <c r="G94" s="54">
        <v>13.9603</v>
      </c>
      <c r="H94" s="54">
        <v>12.875</v>
      </c>
      <c r="I94" s="54">
        <v>0</v>
      </c>
      <c r="J94" s="55">
        <v>-4.1000000000000003E-3</v>
      </c>
    </row>
    <row r="95" spans="3:10" ht="15.75" thickBot="1">
      <c r="C95">
        <f t="shared" si="16"/>
        <v>2017</v>
      </c>
      <c r="D95" s="52">
        <v>42795</v>
      </c>
      <c r="E95" s="56">
        <v>13.4247</v>
      </c>
      <c r="F95" s="54">
        <v>13.123799999999999</v>
      </c>
      <c r="G95" s="54">
        <v>13.617800000000001</v>
      </c>
      <c r="H95" s="54">
        <v>12.3094</v>
      </c>
      <c r="I95" s="54">
        <v>0</v>
      </c>
      <c r="J95" s="57">
        <v>2.2499999999999999E-2</v>
      </c>
    </row>
    <row r="96" spans="3:10" ht="15.75" thickBot="1">
      <c r="C96">
        <f t="shared" si="16"/>
        <v>2017</v>
      </c>
      <c r="D96" s="52">
        <v>42767</v>
      </c>
      <c r="E96" s="53">
        <v>13.129899999999999</v>
      </c>
      <c r="F96" s="54">
        <v>13.4758</v>
      </c>
      <c r="G96" s="54">
        <v>13.545</v>
      </c>
      <c r="H96" s="54">
        <v>12.8005</v>
      </c>
      <c r="I96" s="54">
        <v>0</v>
      </c>
      <c r="J96" s="55">
        <v>-2.5600000000000001E-2</v>
      </c>
    </row>
    <row r="97" spans="3:10" ht="15.75" thickBot="1">
      <c r="C97">
        <f t="shared" si="16"/>
        <v>2017</v>
      </c>
      <c r="D97" s="52">
        <v>42736</v>
      </c>
      <c r="E97" s="53">
        <v>13.475099999999999</v>
      </c>
      <c r="F97" s="54">
        <v>13.731</v>
      </c>
      <c r="G97" s="54">
        <v>13.99</v>
      </c>
      <c r="H97" s="54">
        <v>13.204599999999999</v>
      </c>
      <c r="I97" s="54">
        <v>0</v>
      </c>
      <c r="J97" s="55">
        <v>-1.9199999999999998E-2</v>
      </c>
    </row>
    <row r="98" spans="3:10" ht="15.75" thickBot="1">
      <c r="C98">
        <f t="shared" si="16"/>
        <v>2016</v>
      </c>
      <c r="D98" s="52">
        <v>42705</v>
      </c>
      <c r="E98" s="53">
        <v>13.7386</v>
      </c>
      <c r="F98" s="54">
        <v>14.092000000000001</v>
      </c>
      <c r="G98" s="54">
        <v>14.1844</v>
      </c>
      <c r="H98" s="54">
        <v>13.456200000000001</v>
      </c>
      <c r="I98" s="54">
        <v>0</v>
      </c>
      <c r="J98" s="55">
        <v>-2.53E-2</v>
      </c>
    </row>
    <row r="99" spans="3:10" ht="15.75" thickBot="1">
      <c r="C99">
        <f t="shared" si="16"/>
        <v>2016</v>
      </c>
      <c r="D99" s="52">
        <v>42675</v>
      </c>
      <c r="E99" s="56">
        <v>14.095000000000001</v>
      </c>
      <c r="F99" s="54">
        <v>13.4747</v>
      </c>
      <c r="G99" s="54">
        <v>14.66</v>
      </c>
      <c r="H99" s="54">
        <v>13.175000000000001</v>
      </c>
      <c r="I99" s="54">
        <v>0</v>
      </c>
      <c r="J99" s="57">
        <v>4.5999999999999999E-2</v>
      </c>
    </row>
    <row r="100" spans="3:10" ht="15.75" thickBot="1">
      <c r="C100">
        <f t="shared" si="16"/>
        <v>2016</v>
      </c>
      <c r="D100" s="52">
        <v>42644</v>
      </c>
      <c r="E100" s="53">
        <v>13.475</v>
      </c>
      <c r="F100" s="54">
        <v>13.77</v>
      </c>
      <c r="G100" s="54">
        <v>14.5084</v>
      </c>
      <c r="H100" s="54">
        <v>13.4674</v>
      </c>
      <c r="I100" s="54">
        <v>0</v>
      </c>
      <c r="J100" s="55">
        <v>-1.8200000000000001E-2</v>
      </c>
    </row>
    <row r="101" spans="3:10" ht="15.75" thickBot="1">
      <c r="C101">
        <f t="shared" si="16"/>
        <v>2016</v>
      </c>
      <c r="D101" s="52">
        <v>42614</v>
      </c>
      <c r="E101" s="53">
        <v>13.725</v>
      </c>
      <c r="F101" s="54">
        <v>14.7285</v>
      </c>
      <c r="G101" s="54">
        <v>14.765499999999999</v>
      </c>
      <c r="H101" s="54">
        <v>13.384600000000001</v>
      </c>
      <c r="I101" s="54">
        <v>0</v>
      </c>
      <c r="J101" s="55">
        <v>-6.8500000000000005E-2</v>
      </c>
    </row>
    <row r="102" spans="3:10" ht="15.75" thickBot="1">
      <c r="C102">
        <f t="shared" si="16"/>
        <v>2016</v>
      </c>
      <c r="D102" s="52">
        <v>42583</v>
      </c>
      <c r="E102" s="56">
        <v>14.734999999999999</v>
      </c>
      <c r="F102" s="54">
        <v>13.8688</v>
      </c>
      <c r="G102" s="54">
        <v>14.7475</v>
      </c>
      <c r="H102" s="54">
        <v>13.195</v>
      </c>
      <c r="I102" s="54">
        <v>0</v>
      </c>
      <c r="J102" s="57">
        <v>6.1600000000000002E-2</v>
      </c>
    </row>
    <row r="103" spans="3:10" ht="15.75" thickBot="1">
      <c r="C103">
        <f t="shared" si="16"/>
        <v>2016</v>
      </c>
      <c r="D103" s="52">
        <v>42552</v>
      </c>
      <c r="E103" s="53">
        <v>13.88</v>
      </c>
      <c r="F103" s="54">
        <v>14.7049</v>
      </c>
      <c r="G103" s="54">
        <v>14.9564</v>
      </c>
      <c r="H103" s="54">
        <v>13.823499999999999</v>
      </c>
      <c r="I103" s="54">
        <v>0</v>
      </c>
      <c r="J103" s="55">
        <v>-5.6099999999999997E-2</v>
      </c>
    </row>
    <row r="104" spans="3:10" ht="15.75" thickBot="1">
      <c r="C104">
        <f t="shared" si="16"/>
        <v>2016</v>
      </c>
      <c r="D104" s="52">
        <v>42522</v>
      </c>
      <c r="E104" s="53">
        <v>14.705</v>
      </c>
      <c r="F104" s="54">
        <v>15.730600000000001</v>
      </c>
      <c r="G104" s="54">
        <v>15.759499999999999</v>
      </c>
      <c r="H104" s="54">
        <v>14.32</v>
      </c>
      <c r="I104" s="54">
        <v>0</v>
      </c>
      <c r="J104" s="55">
        <v>-6.4199999999999993E-2</v>
      </c>
    </row>
    <row r="105" spans="3:10" ht="15.75" thickBot="1">
      <c r="C105">
        <f t="shared" si="16"/>
        <v>2016</v>
      </c>
      <c r="D105" s="52">
        <v>42491</v>
      </c>
      <c r="E105" s="56">
        <v>15.713100000000001</v>
      </c>
      <c r="F105" s="54">
        <v>14.2075</v>
      </c>
      <c r="G105" s="54">
        <v>15.984500000000001</v>
      </c>
      <c r="H105" s="54">
        <v>14.1717</v>
      </c>
      <c r="I105" s="54">
        <v>0</v>
      </c>
      <c r="J105" s="57">
        <v>0.10390000000000001</v>
      </c>
    </row>
    <row r="106" spans="3:10" ht="15.75" thickBot="1">
      <c r="C106">
        <f t="shared" si="16"/>
        <v>2016</v>
      </c>
      <c r="D106" s="52">
        <v>42461</v>
      </c>
      <c r="E106" s="53">
        <v>14.234500000000001</v>
      </c>
      <c r="F106" s="54">
        <v>14.7523</v>
      </c>
      <c r="G106" s="54">
        <v>15.2995</v>
      </c>
      <c r="H106" s="54">
        <v>14.1029</v>
      </c>
      <c r="I106" s="54">
        <v>0</v>
      </c>
      <c r="J106" s="55">
        <v>-3.6200000000000003E-2</v>
      </c>
    </row>
    <row r="107" spans="3:10" ht="15.75" thickBot="1">
      <c r="C107">
        <f t="shared" si="16"/>
        <v>2016</v>
      </c>
      <c r="D107" s="52">
        <v>42430</v>
      </c>
      <c r="E107" s="53">
        <v>14.768700000000001</v>
      </c>
      <c r="F107" s="54">
        <v>15.8567</v>
      </c>
      <c r="G107" s="54">
        <v>16.246500000000001</v>
      </c>
      <c r="H107" s="54">
        <v>14.625500000000001</v>
      </c>
      <c r="I107" s="54">
        <v>0</v>
      </c>
      <c r="J107" s="55">
        <v>-6.9400000000000003E-2</v>
      </c>
    </row>
    <row r="108" spans="3:10" ht="15.75" thickBot="1">
      <c r="C108">
        <f t="shared" si="16"/>
        <v>2016</v>
      </c>
      <c r="D108" s="52">
        <v>42401</v>
      </c>
      <c r="E108" s="53">
        <v>15.870699999999999</v>
      </c>
      <c r="F108" s="54">
        <v>15.848000000000001</v>
      </c>
      <c r="G108" s="54">
        <v>16.449200000000001</v>
      </c>
      <c r="H108" s="54">
        <v>15.068300000000001</v>
      </c>
      <c r="I108" s="54">
        <v>0</v>
      </c>
      <c r="J108" s="55">
        <v>-1.2999999999999999E-3</v>
      </c>
    </row>
    <row r="109" spans="3:10" ht="15.75" thickBot="1">
      <c r="C109">
        <f t="shared" si="16"/>
        <v>2016</v>
      </c>
      <c r="D109" s="52">
        <v>42370</v>
      </c>
      <c r="E109" s="56">
        <v>15.891</v>
      </c>
      <c r="F109" s="54">
        <v>15.476000000000001</v>
      </c>
      <c r="G109" s="54">
        <v>17.848400000000002</v>
      </c>
      <c r="H109" s="54">
        <v>15.4533</v>
      </c>
      <c r="I109" s="54">
        <v>0</v>
      </c>
      <c r="J109" s="57">
        <v>2.6800000000000001E-2</v>
      </c>
    </row>
    <row r="110" spans="3:10" ht="15.75" thickBot="1">
      <c r="C110">
        <f t="shared" si="16"/>
        <v>2015</v>
      </c>
      <c r="D110" s="52">
        <v>42339</v>
      </c>
      <c r="E110" s="56">
        <v>15.4765</v>
      </c>
      <c r="F110" s="54">
        <v>14.4527</v>
      </c>
      <c r="G110" s="54">
        <v>16.038499999999999</v>
      </c>
      <c r="H110" s="54">
        <v>14.257199999999999</v>
      </c>
      <c r="I110" s="54">
        <v>0</v>
      </c>
      <c r="J110" s="57">
        <v>7.0800000000000002E-2</v>
      </c>
    </row>
    <row r="111" spans="3:10" ht="15.75" thickBot="1">
      <c r="C111">
        <f t="shared" si="16"/>
        <v>2015</v>
      </c>
      <c r="D111" s="52">
        <v>42309</v>
      </c>
      <c r="E111" s="56">
        <v>14.4529</v>
      </c>
      <c r="F111" s="54">
        <v>13.8125</v>
      </c>
      <c r="G111" s="54">
        <v>14.4954</v>
      </c>
      <c r="H111" s="54">
        <v>13.7225</v>
      </c>
      <c r="I111" s="54">
        <v>0</v>
      </c>
      <c r="J111" s="57">
        <v>4.5400000000000003E-2</v>
      </c>
    </row>
    <row r="112" spans="3:10" ht="15.75" thickBot="1">
      <c r="C112">
        <f t="shared" ref="C112:C175" si="17">YEAR(D112)</f>
        <v>2015</v>
      </c>
      <c r="D112" s="52">
        <v>42278</v>
      </c>
      <c r="E112" s="53">
        <v>13.8247</v>
      </c>
      <c r="F112" s="54">
        <v>13.8468</v>
      </c>
      <c r="G112" s="54">
        <v>14.0237</v>
      </c>
      <c r="H112" s="54">
        <v>13.013</v>
      </c>
      <c r="I112" s="54">
        <v>0</v>
      </c>
      <c r="J112" s="55">
        <v>-2.2000000000000001E-3</v>
      </c>
    </row>
    <row r="113" spans="3:10" ht="15.75" thickBot="1">
      <c r="C113">
        <f t="shared" si="17"/>
        <v>2015</v>
      </c>
      <c r="D113" s="52">
        <v>42248</v>
      </c>
      <c r="E113" s="56">
        <v>13.855600000000001</v>
      </c>
      <c r="F113" s="54">
        <v>13.289099999999999</v>
      </c>
      <c r="G113" s="54">
        <v>14.172499999999999</v>
      </c>
      <c r="H113" s="54">
        <v>13.172499999999999</v>
      </c>
      <c r="I113" s="54">
        <v>0</v>
      </c>
      <c r="J113" s="57">
        <v>4.3400000000000001E-2</v>
      </c>
    </row>
    <row r="114" spans="3:10" ht="15.75" thickBot="1">
      <c r="C114">
        <f t="shared" si="17"/>
        <v>2015</v>
      </c>
      <c r="D114" s="52">
        <v>42217</v>
      </c>
      <c r="E114" s="56">
        <v>13.2788</v>
      </c>
      <c r="F114" s="54">
        <v>12.6942</v>
      </c>
      <c r="G114" s="54">
        <v>13.676500000000001</v>
      </c>
      <c r="H114" s="54">
        <v>12.6113</v>
      </c>
      <c r="I114" s="54">
        <v>0</v>
      </c>
      <c r="J114" s="57">
        <v>4.7699999999999999E-2</v>
      </c>
    </row>
    <row r="115" spans="3:10" ht="15.75" thickBot="1">
      <c r="C115">
        <f t="shared" si="17"/>
        <v>2015</v>
      </c>
      <c r="D115" s="52">
        <v>42186</v>
      </c>
      <c r="E115" s="56">
        <v>12.6745</v>
      </c>
      <c r="F115" s="54">
        <v>12.1685</v>
      </c>
      <c r="G115" s="54">
        <v>12.776999999999999</v>
      </c>
      <c r="H115" s="54">
        <v>12.1447</v>
      </c>
      <c r="I115" s="54">
        <v>0</v>
      </c>
      <c r="J115" s="57">
        <v>4.1500000000000002E-2</v>
      </c>
    </row>
    <row r="116" spans="3:10" ht="15.75" thickBot="1">
      <c r="C116">
        <f t="shared" si="17"/>
        <v>2015</v>
      </c>
      <c r="D116" s="52">
        <v>42156</v>
      </c>
      <c r="E116" s="56">
        <v>12.1699</v>
      </c>
      <c r="F116" s="54">
        <v>12.175000000000001</v>
      </c>
      <c r="G116" s="54">
        <v>12.64</v>
      </c>
      <c r="H116" s="54">
        <v>12.0535</v>
      </c>
      <c r="I116" s="54">
        <v>0</v>
      </c>
      <c r="J116" s="57">
        <v>1.1999999999999999E-3</v>
      </c>
    </row>
    <row r="117" spans="3:10" ht="15.75" thickBot="1">
      <c r="C117">
        <f t="shared" si="17"/>
        <v>2015</v>
      </c>
      <c r="D117" s="52">
        <v>42125</v>
      </c>
      <c r="E117" s="56">
        <v>12.1555</v>
      </c>
      <c r="F117" s="54">
        <v>11.910299999999999</v>
      </c>
      <c r="G117" s="54">
        <v>12.2088</v>
      </c>
      <c r="H117" s="54">
        <v>11.7271</v>
      </c>
      <c r="I117" s="54">
        <v>0</v>
      </c>
      <c r="J117" s="57">
        <v>2.0400000000000001E-2</v>
      </c>
    </row>
    <row r="118" spans="3:10" ht="15.75" thickBot="1">
      <c r="C118">
        <f t="shared" si="17"/>
        <v>2015</v>
      </c>
      <c r="D118" s="52">
        <v>42095</v>
      </c>
      <c r="E118" s="53">
        <v>11.913</v>
      </c>
      <c r="F118" s="54">
        <v>12.1295</v>
      </c>
      <c r="G118" s="54">
        <v>12.3055</v>
      </c>
      <c r="H118" s="54">
        <v>11.693</v>
      </c>
      <c r="I118" s="54">
        <v>0</v>
      </c>
      <c r="J118" s="55">
        <v>-1.7899999999999999E-2</v>
      </c>
    </row>
    <row r="119" spans="3:10" ht="15.75" thickBot="1">
      <c r="C119">
        <f t="shared" si="17"/>
        <v>2015</v>
      </c>
      <c r="D119" s="52">
        <v>42064</v>
      </c>
      <c r="E119" s="56">
        <v>12.1305</v>
      </c>
      <c r="F119" s="54">
        <v>11.654999999999999</v>
      </c>
      <c r="G119" s="54">
        <v>12.529500000000001</v>
      </c>
      <c r="H119" s="54">
        <v>11.654999999999999</v>
      </c>
      <c r="I119" s="54">
        <v>0</v>
      </c>
      <c r="J119" s="57">
        <v>3.9600000000000003E-2</v>
      </c>
    </row>
    <row r="120" spans="3:10" ht="15.75" thickBot="1">
      <c r="C120">
        <f t="shared" si="17"/>
        <v>2015</v>
      </c>
      <c r="D120" s="52">
        <v>42036</v>
      </c>
      <c r="E120" s="56">
        <v>11.667999999999999</v>
      </c>
      <c r="F120" s="54">
        <v>11.6485</v>
      </c>
      <c r="G120" s="54">
        <v>11.8995</v>
      </c>
      <c r="H120" s="54">
        <v>11.259</v>
      </c>
      <c r="I120" s="54">
        <v>0</v>
      </c>
      <c r="J120" s="57">
        <v>1.8E-3</v>
      </c>
    </row>
    <row r="121" spans="3:10" ht="15.75" thickBot="1">
      <c r="C121">
        <f t="shared" si="17"/>
        <v>2015</v>
      </c>
      <c r="D121" s="52">
        <v>42005</v>
      </c>
      <c r="E121" s="56">
        <v>11.646800000000001</v>
      </c>
      <c r="F121" s="54">
        <v>11.5753</v>
      </c>
      <c r="G121" s="54">
        <v>11.784800000000001</v>
      </c>
      <c r="H121" s="54">
        <v>11.3613</v>
      </c>
      <c r="I121" s="54">
        <v>0</v>
      </c>
      <c r="J121" s="57">
        <v>6.6E-3</v>
      </c>
    </row>
    <row r="122" spans="3:10" ht="15.75" thickBot="1">
      <c r="C122">
        <f t="shared" si="17"/>
        <v>2014</v>
      </c>
      <c r="D122" s="52">
        <v>41974</v>
      </c>
      <c r="E122" s="56">
        <v>11.571</v>
      </c>
      <c r="F122" s="54">
        <v>11.085000000000001</v>
      </c>
      <c r="G122" s="54">
        <v>11.8195</v>
      </c>
      <c r="H122" s="54">
        <v>10.961499999999999</v>
      </c>
      <c r="I122" s="54">
        <v>0</v>
      </c>
      <c r="J122" s="57">
        <v>4.4299999999999999E-2</v>
      </c>
    </row>
    <row r="123" spans="3:10" ht="15.75" thickBot="1">
      <c r="C123">
        <f t="shared" si="17"/>
        <v>2014</v>
      </c>
      <c r="D123" s="52">
        <v>41944</v>
      </c>
      <c r="E123" s="56">
        <v>11.080500000000001</v>
      </c>
      <c r="F123" s="54">
        <v>11.045999999999999</v>
      </c>
      <c r="G123" s="54">
        <v>11.363</v>
      </c>
      <c r="H123" s="54">
        <v>10.9062</v>
      </c>
      <c r="I123" s="54">
        <v>0</v>
      </c>
      <c r="J123" s="57">
        <v>3.7000000000000002E-3</v>
      </c>
    </row>
    <row r="124" spans="3:10" ht="15.75" thickBot="1">
      <c r="C124">
        <f t="shared" si="17"/>
        <v>2014</v>
      </c>
      <c r="D124" s="52">
        <v>41913</v>
      </c>
      <c r="E124" s="53">
        <v>11.0395</v>
      </c>
      <c r="F124" s="54">
        <v>11.282500000000001</v>
      </c>
      <c r="G124" s="54">
        <v>11.3865</v>
      </c>
      <c r="H124" s="54">
        <v>10.827</v>
      </c>
      <c r="I124" s="54">
        <v>0</v>
      </c>
      <c r="J124" s="55">
        <v>-2.18E-2</v>
      </c>
    </row>
    <row r="125" spans="3:10" ht="15.75" thickBot="1">
      <c r="C125">
        <f t="shared" si="17"/>
        <v>2014</v>
      </c>
      <c r="D125" s="52">
        <v>41883</v>
      </c>
      <c r="E125" s="56">
        <v>11.285</v>
      </c>
      <c r="F125" s="54">
        <v>10.6645</v>
      </c>
      <c r="G125" s="54">
        <v>11.352</v>
      </c>
      <c r="H125" s="54">
        <v>10.602499999999999</v>
      </c>
      <c r="I125" s="54">
        <v>0</v>
      </c>
      <c r="J125" s="57">
        <v>5.8200000000000002E-2</v>
      </c>
    </row>
    <row r="126" spans="3:10" ht="15.75" thickBot="1">
      <c r="C126">
        <f t="shared" si="17"/>
        <v>2014</v>
      </c>
      <c r="D126" s="52">
        <v>41852</v>
      </c>
      <c r="E126" s="53">
        <v>10.6645</v>
      </c>
      <c r="F126" s="54">
        <v>10.7075</v>
      </c>
      <c r="G126" s="54">
        <v>10.836499999999999</v>
      </c>
      <c r="H126" s="54">
        <v>10.521599999999999</v>
      </c>
      <c r="I126" s="54">
        <v>0</v>
      </c>
      <c r="J126" s="55">
        <v>-3.8999999999999998E-3</v>
      </c>
    </row>
    <row r="127" spans="3:10" ht="15.75" thickBot="1">
      <c r="C127">
        <f t="shared" si="17"/>
        <v>2014</v>
      </c>
      <c r="D127" s="52">
        <v>41821</v>
      </c>
      <c r="E127" s="56">
        <v>10.7065</v>
      </c>
      <c r="F127" s="54">
        <v>10.6393</v>
      </c>
      <c r="G127" s="54">
        <v>10.849</v>
      </c>
      <c r="H127" s="54">
        <v>10.465999999999999</v>
      </c>
      <c r="I127" s="54">
        <v>0</v>
      </c>
      <c r="J127" s="57">
        <v>6.4000000000000003E-3</v>
      </c>
    </row>
    <row r="128" spans="3:10" ht="15.75" thickBot="1">
      <c r="C128">
        <f t="shared" si="17"/>
        <v>2014</v>
      </c>
      <c r="D128" s="52">
        <v>41791</v>
      </c>
      <c r="E128" s="56">
        <v>10.638</v>
      </c>
      <c r="F128" s="54">
        <v>10.573499999999999</v>
      </c>
      <c r="G128" s="54">
        <v>10.864000000000001</v>
      </c>
      <c r="H128" s="54">
        <v>10.5299</v>
      </c>
      <c r="I128" s="54">
        <v>0</v>
      </c>
      <c r="J128" s="57">
        <v>6.3E-3</v>
      </c>
    </row>
    <row r="129" spans="3:10" ht="15.75" thickBot="1">
      <c r="C129">
        <f t="shared" si="17"/>
        <v>2014</v>
      </c>
      <c r="D129" s="52">
        <v>41760</v>
      </c>
      <c r="E129" s="56">
        <v>10.571</v>
      </c>
      <c r="F129" s="54">
        <v>10.478</v>
      </c>
      <c r="G129" s="54">
        <v>10.596500000000001</v>
      </c>
      <c r="H129" s="54">
        <v>10.2255</v>
      </c>
      <c r="I129" s="54">
        <v>0</v>
      </c>
      <c r="J129" s="57">
        <v>4.5999999999999999E-3</v>
      </c>
    </row>
    <row r="130" spans="3:10" ht="15.75" thickBot="1">
      <c r="C130">
        <f t="shared" si="17"/>
        <v>2014</v>
      </c>
      <c r="D130" s="52">
        <v>41730</v>
      </c>
      <c r="E130" s="53">
        <v>10.523</v>
      </c>
      <c r="F130" s="54">
        <v>10.579499999999999</v>
      </c>
      <c r="G130" s="54">
        <v>10.733499999999999</v>
      </c>
      <c r="H130" s="54">
        <v>10.363</v>
      </c>
      <c r="I130" s="54">
        <v>0</v>
      </c>
      <c r="J130" s="55">
        <v>-8.9999999999999998E-4</v>
      </c>
    </row>
    <row r="131" spans="3:10" ht="15.75" thickBot="1">
      <c r="C131">
        <f t="shared" si="17"/>
        <v>2014</v>
      </c>
      <c r="D131" s="52">
        <v>41699</v>
      </c>
      <c r="E131" s="53">
        <v>10.532500000000001</v>
      </c>
      <c r="F131" s="54">
        <v>10.737500000000001</v>
      </c>
      <c r="G131" s="54">
        <v>10.985799999999999</v>
      </c>
      <c r="H131" s="54">
        <v>10.4725</v>
      </c>
      <c r="I131" s="54">
        <v>0</v>
      </c>
      <c r="J131" s="55">
        <v>-2.1000000000000001E-2</v>
      </c>
    </row>
    <row r="132" spans="3:10" ht="15.75" thickBot="1">
      <c r="C132">
        <f t="shared" si="17"/>
        <v>2014</v>
      </c>
      <c r="D132" s="52">
        <v>41671</v>
      </c>
      <c r="E132" s="53">
        <v>10.758699999999999</v>
      </c>
      <c r="F132" s="54">
        <v>11.0823</v>
      </c>
      <c r="G132" s="54">
        <v>11.2835</v>
      </c>
      <c r="H132" s="54">
        <v>10.61</v>
      </c>
      <c r="I132" s="54">
        <v>0</v>
      </c>
      <c r="J132" s="55">
        <v>-3.27E-2</v>
      </c>
    </row>
    <row r="133" spans="3:10" ht="15.75" thickBot="1">
      <c r="C133">
        <f t="shared" si="17"/>
        <v>2014</v>
      </c>
      <c r="D133" s="52">
        <v>41640</v>
      </c>
      <c r="E133" s="56">
        <v>11.122199999999999</v>
      </c>
      <c r="F133" s="54">
        <v>10.4619</v>
      </c>
      <c r="G133" s="54">
        <v>11.399699999999999</v>
      </c>
      <c r="H133" s="54">
        <v>10.4032</v>
      </c>
      <c r="I133" s="54">
        <v>0</v>
      </c>
      <c r="J133" s="57">
        <v>5.96E-2</v>
      </c>
    </row>
    <row r="134" spans="3:10" ht="15.75" thickBot="1">
      <c r="C134">
        <f t="shared" si="17"/>
        <v>2013</v>
      </c>
      <c r="D134" s="52">
        <v>41609</v>
      </c>
      <c r="E134" s="56">
        <v>10.497</v>
      </c>
      <c r="F134" s="54">
        <v>10.192</v>
      </c>
      <c r="G134" s="54">
        <v>10.627599999999999</v>
      </c>
      <c r="H134" s="54">
        <v>10.128</v>
      </c>
      <c r="I134" s="54">
        <v>0</v>
      </c>
      <c r="J134" s="57">
        <v>3.1600000000000003E-2</v>
      </c>
    </row>
    <row r="135" spans="3:10" ht="15.75" thickBot="1">
      <c r="C135">
        <f t="shared" si="17"/>
        <v>2013</v>
      </c>
      <c r="D135" s="52">
        <v>41579</v>
      </c>
      <c r="E135" s="56">
        <v>10.175000000000001</v>
      </c>
      <c r="F135" s="54">
        <v>10.0199</v>
      </c>
      <c r="G135" s="54">
        <v>10.477</v>
      </c>
      <c r="H135" s="54">
        <v>9.9825999999999997</v>
      </c>
      <c r="I135" s="54">
        <v>0</v>
      </c>
      <c r="J135" s="57">
        <v>1.24E-2</v>
      </c>
    </row>
    <row r="136" spans="3:10" ht="15.75" thickBot="1">
      <c r="C136">
        <f t="shared" si="17"/>
        <v>2013</v>
      </c>
      <c r="D136" s="52">
        <v>41548</v>
      </c>
      <c r="E136" s="56">
        <v>10.049899999999999</v>
      </c>
      <c r="F136" s="54">
        <v>10.071</v>
      </c>
      <c r="G136" s="54">
        <v>10.204800000000001</v>
      </c>
      <c r="H136" s="54">
        <v>9.7149999999999999</v>
      </c>
      <c r="I136" s="54">
        <v>0</v>
      </c>
      <c r="J136" s="57">
        <v>2.2000000000000001E-3</v>
      </c>
    </row>
    <row r="137" spans="3:10" ht="15.75" thickBot="1">
      <c r="C137">
        <f t="shared" si="17"/>
        <v>2013</v>
      </c>
      <c r="D137" s="52">
        <v>41518</v>
      </c>
      <c r="E137" s="53">
        <v>10.027699999999999</v>
      </c>
      <c r="F137" s="54">
        <v>10.2287</v>
      </c>
      <c r="G137" s="54">
        <v>10.351699999999999</v>
      </c>
      <c r="H137" s="54">
        <v>9.5116999999999994</v>
      </c>
      <c r="I137" s="54">
        <v>0</v>
      </c>
      <c r="J137" s="55">
        <v>-2.4500000000000001E-2</v>
      </c>
    </row>
    <row r="138" spans="3:10" ht="15.75" thickBot="1">
      <c r="C138">
        <f t="shared" si="17"/>
        <v>2013</v>
      </c>
      <c r="D138" s="52">
        <v>41487</v>
      </c>
      <c r="E138" s="56">
        <v>10.28</v>
      </c>
      <c r="F138" s="54">
        <v>9.875</v>
      </c>
      <c r="G138" s="54">
        <v>10.5548</v>
      </c>
      <c r="H138" s="54">
        <v>9.75</v>
      </c>
      <c r="I138" s="54">
        <v>0</v>
      </c>
      <c r="J138" s="57">
        <v>4.1799999999999997E-2</v>
      </c>
    </row>
    <row r="139" spans="3:10" ht="15.75" thickBot="1">
      <c r="C139">
        <f t="shared" si="17"/>
        <v>2013</v>
      </c>
      <c r="D139" s="52">
        <v>41456</v>
      </c>
      <c r="E139" s="53">
        <v>9.8680000000000003</v>
      </c>
      <c r="F139" s="54">
        <v>9.9297000000000004</v>
      </c>
      <c r="G139" s="54">
        <v>10.347</v>
      </c>
      <c r="H139" s="54">
        <v>9.6237999999999992</v>
      </c>
      <c r="I139" s="54">
        <v>0</v>
      </c>
      <c r="J139" s="55">
        <v>-1.1999999999999999E-3</v>
      </c>
    </row>
    <row r="140" spans="3:10" ht="15.75" thickBot="1">
      <c r="C140">
        <f t="shared" si="17"/>
        <v>2013</v>
      </c>
      <c r="D140" s="52">
        <v>41426</v>
      </c>
      <c r="E140" s="53">
        <v>9.8800000000000008</v>
      </c>
      <c r="F140" s="54">
        <v>10.065</v>
      </c>
      <c r="G140" s="54">
        <v>10.41</v>
      </c>
      <c r="H140" s="54">
        <v>9.68</v>
      </c>
      <c r="I140" s="54">
        <v>0</v>
      </c>
      <c r="J140" s="55">
        <v>-2.1000000000000001E-2</v>
      </c>
    </row>
    <row r="141" spans="3:10" ht="15.75" thickBot="1">
      <c r="C141">
        <f t="shared" si="17"/>
        <v>2013</v>
      </c>
      <c r="D141" s="52">
        <v>41395</v>
      </c>
      <c r="E141" s="56">
        <v>10.0915</v>
      </c>
      <c r="F141" s="54">
        <v>9.0135000000000005</v>
      </c>
      <c r="G141" s="54">
        <v>10.33</v>
      </c>
      <c r="H141" s="54">
        <v>8.8953000000000007</v>
      </c>
      <c r="I141" s="54">
        <v>0</v>
      </c>
      <c r="J141" s="57">
        <v>0.12529999999999999</v>
      </c>
    </row>
    <row r="142" spans="3:10" ht="15.75" thickBot="1">
      <c r="C142">
        <f t="shared" si="17"/>
        <v>2013</v>
      </c>
      <c r="D142" s="52">
        <v>41365</v>
      </c>
      <c r="E142" s="53">
        <v>8.9681999999999995</v>
      </c>
      <c r="F142" s="54">
        <v>9.2128999999999994</v>
      </c>
      <c r="G142" s="54">
        <v>9.3125</v>
      </c>
      <c r="H142" s="54">
        <v>8.827</v>
      </c>
      <c r="I142" s="54">
        <v>0</v>
      </c>
      <c r="J142" s="55">
        <v>-2.9000000000000001E-2</v>
      </c>
    </row>
    <row r="143" spans="3:10" ht="15.75" thickBot="1">
      <c r="C143">
        <f t="shared" si="17"/>
        <v>2013</v>
      </c>
      <c r="D143" s="52">
        <v>41334</v>
      </c>
      <c r="E143" s="56">
        <v>9.2363</v>
      </c>
      <c r="F143" s="54">
        <v>8.9938000000000002</v>
      </c>
      <c r="G143" s="54">
        <v>9.3834</v>
      </c>
      <c r="H143" s="54">
        <v>8.9838000000000005</v>
      </c>
      <c r="I143" s="54">
        <v>0</v>
      </c>
      <c r="J143" s="57">
        <v>2.3400000000000001E-2</v>
      </c>
    </row>
    <row r="144" spans="3:10" ht="15.75" thickBot="1">
      <c r="C144">
        <f t="shared" si="17"/>
        <v>2013</v>
      </c>
      <c r="D144" s="52">
        <v>41306</v>
      </c>
      <c r="E144" s="56">
        <v>9.0250000000000004</v>
      </c>
      <c r="F144" s="54">
        <v>8.9857999999999993</v>
      </c>
      <c r="G144" s="54">
        <v>9.0779999999999994</v>
      </c>
      <c r="H144" s="54">
        <v>8.7650000000000006</v>
      </c>
      <c r="I144" s="54">
        <v>0</v>
      </c>
      <c r="J144" s="57">
        <v>7.6E-3</v>
      </c>
    </row>
    <row r="145" spans="3:10" ht="15.75" thickBot="1">
      <c r="C145">
        <f t="shared" si="17"/>
        <v>2013</v>
      </c>
      <c r="D145" s="52">
        <v>41275</v>
      </c>
      <c r="E145" s="56">
        <v>8.9565999999999999</v>
      </c>
      <c r="F145" s="54">
        <v>8.4563000000000006</v>
      </c>
      <c r="G145" s="54">
        <v>9.1623000000000001</v>
      </c>
      <c r="H145" s="54">
        <v>8.3836999999999993</v>
      </c>
      <c r="I145" s="54">
        <v>0</v>
      </c>
      <c r="J145" s="57">
        <v>5.8999999999999997E-2</v>
      </c>
    </row>
    <row r="146" spans="3:10" ht="15.75" thickBot="1">
      <c r="C146">
        <f t="shared" si="17"/>
        <v>2012</v>
      </c>
      <c r="D146" s="52">
        <v>41244</v>
      </c>
      <c r="E146" s="53">
        <v>8.4573999999999998</v>
      </c>
      <c r="F146" s="54">
        <v>8.8621999999999996</v>
      </c>
      <c r="G146" s="54">
        <v>8.9305000000000003</v>
      </c>
      <c r="H146" s="54">
        <v>8.3916000000000004</v>
      </c>
      <c r="I146" s="54">
        <v>0</v>
      </c>
      <c r="J146" s="55">
        <v>-5.0099999999999999E-2</v>
      </c>
    </row>
    <row r="147" spans="3:10" ht="15.75" thickBot="1">
      <c r="C147">
        <f t="shared" si="17"/>
        <v>2012</v>
      </c>
      <c r="D147" s="52">
        <v>41214</v>
      </c>
      <c r="E147" s="56">
        <v>8.9036000000000008</v>
      </c>
      <c r="F147" s="54">
        <v>8.6868999999999996</v>
      </c>
      <c r="G147" s="54">
        <v>9.0249000000000006</v>
      </c>
      <c r="H147" s="54">
        <v>8.5637000000000008</v>
      </c>
      <c r="I147" s="54">
        <v>0</v>
      </c>
      <c r="J147" s="57">
        <v>2.6700000000000002E-2</v>
      </c>
    </row>
    <row r="148" spans="3:10" ht="15.75" thickBot="1">
      <c r="C148">
        <f t="shared" si="17"/>
        <v>2012</v>
      </c>
      <c r="D148" s="52">
        <v>41183</v>
      </c>
      <c r="E148" s="56">
        <v>8.6719000000000008</v>
      </c>
      <c r="F148" s="54">
        <v>8.3033000000000001</v>
      </c>
      <c r="G148" s="54">
        <v>8.9956999999999994</v>
      </c>
      <c r="H148" s="54">
        <v>8.1827000000000005</v>
      </c>
      <c r="I148" s="54">
        <v>0</v>
      </c>
      <c r="J148" s="57">
        <v>4.3400000000000001E-2</v>
      </c>
    </row>
    <row r="149" spans="3:10" ht="15.75" thickBot="1">
      <c r="C149">
        <f t="shared" si="17"/>
        <v>2012</v>
      </c>
      <c r="D149" s="52">
        <v>41153</v>
      </c>
      <c r="E149" s="53">
        <v>8.3110999999999997</v>
      </c>
      <c r="F149" s="54">
        <v>8.3902000000000001</v>
      </c>
      <c r="G149" s="54">
        <v>8.4803999999999995</v>
      </c>
      <c r="H149" s="54">
        <v>8.0890000000000004</v>
      </c>
      <c r="I149" s="54">
        <v>0</v>
      </c>
      <c r="J149" s="55">
        <v>-1.06E-2</v>
      </c>
    </row>
    <row r="150" spans="3:10" ht="15.75" thickBot="1">
      <c r="C150">
        <f t="shared" si="17"/>
        <v>2012</v>
      </c>
      <c r="D150" s="52">
        <v>41122</v>
      </c>
      <c r="E150" s="56">
        <v>8.4</v>
      </c>
      <c r="F150" s="54">
        <v>8.2438000000000002</v>
      </c>
      <c r="G150" s="54">
        <v>8.5021000000000004</v>
      </c>
      <c r="H150" s="54">
        <v>8.0050000000000008</v>
      </c>
      <c r="I150" s="54">
        <v>0</v>
      </c>
      <c r="J150" s="57">
        <v>1.7100000000000001E-2</v>
      </c>
    </row>
    <row r="151" spans="3:10" ht="15.75" thickBot="1">
      <c r="C151">
        <f t="shared" si="17"/>
        <v>2012</v>
      </c>
      <c r="D151" s="52">
        <v>41091</v>
      </c>
      <c r="E151" s="56">
        <v>8.2588000000000008</v>
      </c>
      <c r="F151" s="54">
        <v>8.2065000000000001</v>
      </c>
      <c r="G151" s="54">
        <v>8.5982000000000003</v>
      </c>
      <c r="H151" s="54">
        <v>8.06</v>
      </c>
      <c r="I151" s="54">
        <v>0</v>
      </c>
      <c r="J151" s="57">
        <v>1.15E-2</v>
      </c>
    </row>
    <row r="152" spans="3:10" ht="15.75" thickBot="1">
      <c r="C152">
        <f t="shared" si="17"/>
        <v>2012</v>
      </c>
      <c r="D152" s="52">
        <v>41061</v>
      </c>
      <c r="E152" s="53">
        <v>8.1649999999999991</v>
      </c>
      <c r="F152" s="54">
        <v>8.4749999999999996</v>
      </c>
      <c r="G152" s="54">
        <v>8.7104999999999997</v>
      </c>
      <c r="H152" s="54">
        <v>8.125</v>
      </c>
      <c r="I152" s="54">
        <v>0</v>
      </c>
      <c r="J152" s="55">
        <v>-4.0300000000000002E-2</v>
      </c>
    </row>
    <row r="153" spans="3:10" ht="15.75" thickBot="1">
      <c r="C153">
        <f t="shared" si="17"/>
        <v>2012</v>
      </c>
      <c r="D153" s="52">
        <v>41030</v>
      </c>
      <c r="E153" s="56">
        <v>8.5079999999999991</v>
      </c>
      <c r="F153" s="54">
        <v>7.7736000000000001</v>
      </c>
      <c r="G153" s="54">
        <v>8.5891999999999999</v>
      </c>
      <c r="H153" s="54">
        <v>7.6449999999999996</v>
      </c>
      <c r="I153" s="54">
        <v>0</v>
      </c>
      <c r="J153" s="57">
        <v>9.5299999999999996E-2</v>
      </c>
    </row>
    <row r="154" spans="3:10" ht="15.75" thickBot="1">
      <c r="C154">
        <f t="shared" si="17"/>
        <v>2012</v>
      </c>
      <c r="D154" s="52">
        <v>41000</v>
      </c>
      <c r="E154" s="56">
        <v>7.7678000000000003</v>
      </c>
      <c r="F154" s="54">
        <v>7.6333000000000002</v>
      </c>
      <c r="G154" s="54">
        <v>8.0577000000000005</v>
      </c>
      <c r="H154" s="54">
        <v>7.5773999999999999</v>
      </c>
      <c r="I154" s="54">
        <v>0</v>
      </c>
      <c r="J154" s="57">
        <v>1.24E-2</v>
      </c>
    </row>
    <row r="155" spans="3:10" ht="15.75" thickBot="1">
      <c r="C155">
        <f t="shared" si="17"/>
        <v>2012</v>
      </c>
      <c r="D155" s="52">
        <v>40969</v>
      </c>
      <c r="E155" s="56">
        <v>7.6725000000000003</v>
      </c>
      <c r="F155" s="54">
        <v>7.5235000000000003</v>
      </c>
      <c r="G155" s="54">
        <v>7.8040000000000003</v>
      </c>
      <c r="H155" s="54">
        <v>7.4088000000000003</v>
      </c>
      <c r="I155" s="54">
        <v>0</v>
      </c>
      <c r="J155" s="57">
        <v>2.23E-2</v>
      </c>
    </row>
    <row r="156" spans="3:10" ht="15.75" thickBot="1">
      <c r="C156">
        <f t="shared" si="17"/>
        <v>2012</v>
      </c>
      <c r="D156" s="52">
        <v>40940</v>
      </c>
      <c r="E156" s="53">
        <v>7.5048000000000004</v>
      </c>
      <c r="F156" s="54">
        <v>7.7948000000000004</v>
      </c>
      <c r="G156" s="54">
        <v>7.9009</v>
      </c>
      <c r="H156" s="54">
        <v>7.37</v>
      </c>
      <c r="I156" s="54">
        <v>0</v>
      </c>
      <c r="J156" s="55">
        <v>-3.9699999999999999E-2</v>
      </c>
    </row>
    <row r="157" spans="3:10" ht="15.75" thickBot="1">
      <c r="C157">
        <f t="shared" si="17"/>
        <v>2012</v>
      </c>
      <c r="D157" s="52">
        <v>40909</v>
      </c>
      <c r="E157" s="53">
        <v>7.8150000000000004</v>
      </c>
      <c r="F157" s="54">
        <v>8.0649999999999995</v>
      </c>
      <c r="G157" s="54">
        <v>8.2420000000000009</v>
      </c>
      <c r="H157" s="54">
        <v>7.6993</v>
      </c>
      <c r="I157" s="54">
        <v>0</v>
      </c>
      <c r="J157" s="55">
        <v>-3.4000000000000002E-2</v>
      </c>
    </row>
    <row r="158" spans="3:10" ht="15.75" thickBot="1">
      <c r="C158">
        <f t="shared" si="17"/>
        <v>2011</v>
      </c>
      <c r="D158" s="52">
        <v>40878</v>
      </c>
      <c r="E158" s="53">
        <v>8.0899000000000001</v>
      </c>
      <c r="F158" s="54">
        <v>8.1356999999999999</v>
      </c>
      <c r="G158" s="54">
        <v>8.4771000000000001</v>
      </c>
      <c r="H158" s="54">
        <v>7.9337</v>
      </c>
      <c r="I158" s="54">
        <v>0</v>
      </c>
      <c r="J158" s="55">
        <v>-3.5000000000000001E-3</v>
      </c>
    </row>
    <row r="159" spans="3:10" ht="15.75" thickBot="1">
      <c r="C159">
        <f t="shared" si="17"/>
        <v>2011</v>
      </c>
      <c r="D159" s="52">
        <v>40848</v>
      </c>
      <c r="E159" s="56">
        <v>8.1181999999999999</v>
      </c>
      <c r="F159" s="54">
        <v>7.9276999999999997</v>
      </c>
      <c r="G159" s="54">
        <v>8.6091999999999995</v>
      </c>
      <c r="H159" s="54">
        <v>7.7466999999999997</v>
      </c>
      <c r="I159" s="54">
        <v>0</v>
      </c>
      <c r="J159" s="57">
        <v>2.0899999999999998E-2</v>
      </c>
    </row>
    <row r="160" spans="3:10" ht="15.75" thickBot="1">
      <c r="C160">
        <f t="shared" si="17"/>
        <v>2011</v>
      </c>
      <c r="D160" s="52">
        <v>40817</v>
      </c>
      <c r="E160" s="53">
        <v>7.9522000000000004</v>
      </c>
      <c r="F160" s="54">
        <v>8.1026000000000007</v>
      </c>
      <c r="G160" s="54">
        <v>8.3622999999999994</v>
      </c>
      <c r="H160" s="54">
        <v>7.6409000000000002</v>
      </c>
      <c r="I160" s="54">
        <v>0</v>
      </c>
      <c r="J160" s="55">
        <v>-1.78E-2</v>
      </c>
    </row>
    <row r="161" spans="3:10" ht="15.75" thickBot="1">
      <c r="C161">
        <f t="shared" si="17"/>
        <v>2011</v>
      </c>
      <c r="D161" s="52">
        <v>40787</v>
      </c>
      <c r="E161" s="56">
        <v>8.0962999999999994</v>
      </c>
      <c r="F161" s="54">
        <v>7.0164999999999997</v>
      </c>
      <c r="G161" s="54">
        <v>8.5299999999999994</v>
      </c>
      <c r="H161" s="54">
        <v>6.97</v>
      </c>
      <c r="I161" s="54">
        <v>0</v>
      </c>
      <c r="J161" s="57">
        <v>0.15690000000000001</v>
      </c>
    </row>
    <row r="162" spans="3:10" ht="15.75" thickBot="1">
      <c r="C162">
        <f t="shared" si="17"/>
        <v>2011</v>
      </c>
      <c r="D162" s="52">
        <v>40756</v>
      </c>
      <c r="E162" s="56">
        <v>6.9981999999999998</v>
      </c>
      <c r="F162" s="54">
        <v>6.6913</v>
      </c>
      <c r="G162" s="54">
        <v>7.5098000000000003</v>
      </c>
      <c r="H162" s="54">
        <v>6.6116999999999999</v>
      </c>
      <c r="I162" s="54">
        <v>0</v>
      </c>
      <c r="J162" s="57">
        <v>4.5699999999999998E-2</v>
      </c>
    </row>
    <row r="163" spans="3:10" ht="15.75" thickBot="1">
      <c r="C163">
        <f t="shared" si="17"/>
        <v>2011</v>
      </c>
      <c r="D163" s="52">
        <v>40725</v>
      </c>
      <c r="E163" s="53">
        <v>6.6924999999999999</v>
      </c>
      <c r="F163" s="54">
        <v>6.7629999999999999</v>
      </c>
      <c r="G163" s="54">
        <v>7.0198</v>
      </c>
      <c r="H163" s="54">
        <v>6.6036000000000001</v>
      </c>
      <c r="I163" s="54">
        <v>0</v>
      </c>
      <c r="J163" s="55">
        <v>-1.17E-2</v>
      </c>
    </row>
    <row r="164" spans="3:10" ht="15.75" thickBot="1">
      <c r="C164">
        <f t="shared" si="17"/>
        <v>2011</v>
      </c>
      <c r="D164" s="52">
        <v>40695</v>
      </c>
      <c r="E164" s="53">
        <v>6.7714999999999996</v>
      </c>
      <c r="F164" s="54">
        <v>6.8277000000000001</v>
      </c>
      <c r="G164" s="54">
        <v>6.9683000000000002</v>
      </c>
      <c r="H164" s="54">
        <v>6.6734999999999998</v>
      </c>
      <c r="I164" s="54">
        <v>0</v>
      </c>
      <c r="J164" s="55">
        <v>-5.1999999999999998E-3</v>
      </c>
    </row>
    <row r="165" spans="3:10" ht="15.75" thickBot="1">
      <c r="C165">
        <f t="shared" si="17"/>
        <v>2011</v>
      </c>
      <c r="D165" s="52">
        <v>40664</v>
      </c>
      <c r="E165" s="56">
        <v>6.8067000000000002</v>
      </c>
      <c r="F165" s="54">
        <v>6.5655000000000001</v>
      </c>
      <c r="G165" s="54">
        <v>7.0755999999999997</v>
      </c>
      <c r="H165" s="54">
        <v>6.5381999999999998</v>
      </c>
      <c r="I165" s="54">
        <v>0</v>
      </c>
      <c r="J165" s="57">
        <v>3.5700000000000003E-2</v>
      </c>
    </row>
    <row r="166" spans="3:10" ht="15.75" thickBot="1">
      <c r="C166">
        <f t="shared" si="17"/>
        <v>2011</v>
      </c>
      <c r="D166" s="52">
        <v>40634</v>
      </c>
      <c r="E166" s="53">
        <v>6.5719000000000003</v>
      </c>
      <c r="F166" s="54">
        <v>6.7739000000000003</v>
      </c>
      <c r="G166" s="54">
        <v>6.9077999999999999</v>
      </c>
      <c r="H166" s="54">
        <v>6.5407999999999999</v>
      </c>
      <c r="I166" s="54">
        <v>0</v>
      </c>
      <c r="J166" s="55">
        <v>-2.9600000000000001E-2</v>
      </c>
    </row>
    <row r="167" spans="3:10" ht="15.75" thickBot="1">
      <c r="C167">
        <f t="shared" si="17"/>
        <v>2011</v>
      </c>
      <c r="D167" s="52">
        <v>40603</v>
      </c>
      <c r="E167" s="53">
        <v>6.7721</v>
      </c>
      <c r="F167" s="54">
        <v>6.9577999999999998</v>
      </c>
      <c r="G167" s="54">
        <v>7.1916000000000002</v>
      </c>
      <c r="H167" s="54">
        <v>6.7164999999999999</v>
      </c>
      <c r="I167" s="54">
        <v>0</v>
      </c>
      <c r="J167" s="55">
        <v>-2.75E-2</v>
      </c>
    </row>
    <row r="168" spans="3:10" ht="15.75" thickBot="1">
      <c r="C168">
        <f t="shared" si="17"/>
        <v>2011</v>
      </c>
      <c r="D168" s="52">
        <v>40575</v>
      </c>
      <c r="E168" s="53">
        <v>6.9634999999999998</v>
      </c>
      <c r="F168" s="54">
        <v>7.2205000000000004</v>
      </c>
      <c r="G168" s="54">
        <v>7.4027000000000003</v>
      </c>
      <c r="H168" s="54">
        <v>6.9355000000000002</v>
      </c>
      <c r="I168" s="54">
        <v>0</v>
      </c>
      <c r="J168" s="55">
        <v>-3.1600000000000003E-2</v>
      </c>
    </row>
    <row r="169" spans="3:10" ht="15.75" thickBot="1">
      <c r="C169">
        <f t="shared" si="17"/>
        <v>2011</v>
      </c>
      <c r="D169" s="52">
        <v>40544</v>
      </c>
      <c r="E169" s="56">
        <v>7.1905000000000001</v>
      </c>
      <c r="F169" s="54">
        <v>6.585</v>
      </c>
      <c r="G169" s="54">
        <v>7.2135999999999996</v>
      </c>
      <c r="H169" s="54">
        <v>6.5449999999999999</v>
      </c>
      <c r="I169" s="54">
        <v>0</v>
      </c>
      <c r="J169" s="57">
        <v>8.6300000000000002E-2</v>
      </c>
    </row>
    <row r="170" spans="3:10" ht="15.75" thickBot="1">
      <c r="C170">
        <f t="shared" si="17"/>
        <v>2010</v>
      </c>
      <c r="D170" s="52">
        <v>40513</v>
      </c>
      <c r="E170" s="53">
        <v>6.6195000000000004</v>
      </c>
      <c r="F170" s="54">
        <v>7.1052999999999997</v>
      </c>
      <c r="G170" s="54">
        <v>7.1315</v>
      </c>
      <c r="H170" s="54">
        <v>6.5374999999999996</v>
      </c>
      <c r="I170" s="54">
        <v>0</v>
      </c>
      <c r="J170" s="55">
        <v>-6.88E-2</v>
      </c>
    </row>
    <row r="171" spans="3:10" ht="15.75" thickBot="1">
      <c r="C171">
        <f t="shared" si="17"/>
        <v>2010</v>
      </c>
      <c r="D171" s="52">
        <v>40483</v>
      </c>
      <c r="E171" s="56">
        <v>7.1087999999999996</v>
      </c>
      <c r="F171" s="54">
        <v>6.98</v>
      </c>
      <c r="G171" s="54">
        <v>7.2286000000000001</v>
      </c>
      <c r="H171" s="54">
        <v>6.7603999999999997</v>
      </c>
      <c r="I171" s="54">
        <v>0</v>
      </c>
      <c r="J171" s="57">
        <v>1.5699999999999999E-2</v>
      </c>
    </row>
    <row r="172" spans="3:10" ht="15.75" thickBot="1">
      <c r="C172">
        <f t="shared" si="17"/>
        <v>2010</v>
      </c>
      <c r="D172" s="52">
        <v>40452</v>
      </c>
      <c r="E172" s="56">
        <v>6.9988999999999999</v>
      </c>
      <c r="F172" s="54">
        <v>6.9744999999999999</v>
      </c>
      <c r="G172" s="54">
        <v>7.0987999999999998</v>
      </c>
      <c r="H172" s="54">
        <v>6.734</v>
      </c>
      <c r="I172" s="54">
        <v>0</v>
      </c>
      <c r="J172" s="57">
        <v>4.1000000000000003E-3</v>
      </c>
    </row>
    <row r="173" spans="3:10" ht="15.75" thickBot="1">
      <c r="C173">
        <f t="shared" si="17"/>
        <v>2010</v>
      </c>
      <c r="D173" s="52">
        <v>40422</v>
      </c>
      <c r="E173" s="53">
        <v>6.97</v>
      </c>
      <c r="F173" s="54">
        <v>7.3766999999999996</v>
      </c>
      <c r="G173" s="54">
        <v>7.4009999999999998</v>
      </c>
      <c r="H173" s="54">
        <v>6.9050000000000002</v>
      </c>
      <c r="I173" s="54">
        <v>0</v>
      </c>
      <c r="J173" s="55">
        <v>-5.5500000000000001E-2</v>
      </c>
    </row>
    <row r="174" spans="3:10" ht="15.75" thickBot="1">
      <c r="C174">
        <f t="shared" si="17"/>
        <v>2010</v>
      </c>
      <c r="D174" s="52">
        <v>40391</v>
      </c>
      <c r="E174" s="56">
        <v>7.3795000000000002</v>
      </c>
      <c r="F174" s="54">
        <v>7.3042999999999996</v>
      </c>
      <c r="G174" s="54">
        <v>7.4496000000000002</v>
      </c>
      <c r="H174" s="54">
        <v>7.1394000000000002</v>
      </c>
      <c r="I174" s="54">
        <v>0</v>
      </c>
      <c r="J174" s="57">
        <v>1.1299999999999999E-2</v>
      </c>
    </row>
    <row r="175" spans="3:10" ht="15.75" thickBot="1">
      <c r="C175">
        <f t="shared" si="17"/>
        <v>2010</v>
      </c>
      <c r="D175" s="52">
        <v>40360</v>
      </c>
      <c r="E175" s="53">
        <v>7.2972000000000001</v>
      </c>
      <c r="F175" s="54">
        <v>7.6604000000000001</v>
      </c>
      <c r="G175" s="54">
        <v>7.7892999999999999</v>
      </c>
      <c r="H175" s="54">
        <v>7.2408999999999999</v>
      </c>
      <c r="I175" s="54">
        <v>0</v>
      </c>
      <c r="J175" s="55">
        <v>-4.8899999999999999E-2</v>
      </c>
    </row>
    <row r="176" spans="3:10" ht="15.75" thickBot="1">
      <c r="C176">
        <f t="shared" ref="C176:C181" si="18">YEAR(D176)</f>
        <v>2010</v>
      </c>
      <c r="D176" s="52">
        <v>40330</v>
      </c>
      <c r="E176" s="53">
        <v>7.6725000000000003</v>
      </c>
      <c r="F176" s="54">
        <v>7.6948999999999996</v>
      </c>
      <c r="G176" s="54">
        <v>7.86</v>
      </c>
      <c r="H176" s="54">
        <v>7.3674999999999997</v>
      </c>
      <c r="I176" s="54">
        <v>0</v>
      </c>
      <c r="J176" s="55">
        <v>-2.9999999999999997E-4</v>
      </c>
    </row>
    <row r="177" spans="3:10" ht="15.75" thickBot="1">
      <c r="C177">
        <f t="shared" si="18"/>
        <v>2010</v>
      </c>
      <c r="D177" s="52">
        <v>40299</v>
      </c>
      <c r="E177" s="56">
        <v>7.6749000000000001</v>
      </c>
      <c r="F177" s="54">
        <v>7.37</v>
      </c>
      <c r="G177" s="54">
        <v>8.109</v>
      </c>
      <c r="H177" s="54">
        <v>7.335</v>
      </c>
      <c r="I177" s="54">
        <v>0</v>
      </c>
      <c r="J177" s="57">
        <v>3.8899999999999997E-2</v>
      </c>
    </row>
    <row r="178" spans="3:10" ht="15.75" thickBot="1">
      <c r="C178">
        <f t="shared" si="18"/>
        <v>2010</v>
      </c>
      <c r="D178" s="52">
        <v>40269</v>
      </c>
      <c r="E178" s="56">
        <v>7.3872</v>
      </c>
      <c r="F178" s="54">
        <v>7.2877000000000001</v>
      </c>
      <c r="G178" s="54">
        <v>7.5312000000000001</v>
      </c>
      <c r="H178" s="54">
        <v>7.1536999999999997</v>
      </c>
      <c r="I178" s="54">
        <v>0</v>
      </c>
      <c r="J178" s="57">
        <v>1.3899999999999999E-2</v>
      </c>
    </row>
    <row r="179" spans="3:10" ht="15.75" thickBot="1">
      <c r="C179">
        <f t="shared" si="18"/>
        <v>2010</v>
      </c>
      <c r="D179" s="52">
        <v>40238</v>
      </c>
      <c r="E179" s="53">
        <v>7.2862</v>
      </c>
      <c r="F179" s="54">
        <v>7.7096</v>
      </c>
      <c r="G179" s="54">
        <v>7.7191999999999998</v>
      </c>
      <c r="H179" s="54">
        <v>7.1962999999999999</v>
      </c>
      <c r="I179" s="54">
        <v>0</v>
      </c>
      <c r="J179" s="55">
        <v>-5.5800000000000002E-2</v>
      </c>
    </row>
    <row r="180" spans="3:10" ht="15.75" thickBot="1">
      <c r="C180">
        <f t="shared" si="18"/>
        <v>2010</v>
      </c>
      <c r="D180" s="52">
        <v>40210</v>
      </c>
      <c r="E180" s="56">
        <v>7.7169999999999996</v>
      </c>
      <c r="F180" s="54">
        <v>7.6052999999999997</v>
      </c>
      <c r="G180" s="54">
        <v>7.9154999999999998</v>
      </c>
      <c r="H180" s="54">
        <v>7.391</v>
      </c>
      <c r="I180" s="54">
        <v>0</v>
      </c>
      <c r="J180" s="57">
        <v>1.2200000000000001E-2</v>
      </c>
    </row>
    <row r="181" spans="3:10">
      <c r="C181">
        <f t="shared" si="18"/>
        <v>2010</v>
      </c>
      <c r="D181" s="58">
        <v>40179</v>
      </c>
      <c r="E181" s="59">
        <v>7.6238000000000001</v>
      </c>
      <c r="F181" s="60">
        <v>7.3890000000000002</v>
      </c>
      <c r="G181" s="60">
        <v>7.6923000000000004</v>
      </c>
      <c r="H181" s="60">
        <v>7.22</v>
      </c>
      <c r="I181" s="60">
        <v>0</v>
      </c>
      <c r="J181" s="61">
        <v>2.8899999999999999E-2</v>
      </c>
    </row>
    <row r="196" spans="3:9" ht="15.75" thickBot="1">
      <c r="C196" s="26" t="s">
        <v>2</v>
      </c>
      <c r="D196" s="27" t="s">
        <v>3</v>
      </c>
      <c r="E196" s="27" t="s">
        <v>4</v>
      </c>
      <c r="F196" s="27" t="s">
        <v>5</v>
      </c>
      <c r="G196" s="27" t="s">
        <v>6</v>
      </c>
      <c r="H196" s="27" t="s">
        <v>7</v>
      </c>
      <c r="I196" s="27" t="s">
        <v>8</v>
      </c>
    </row>
    <row r="197" spans="3:9" ht="15.75" thickBot="1">
      <c r="C197" s="28">
        <v>45139</v>
      </c>
      <c r="D197" s="29">
        <v>18.453499999999998</v>
      </c>
      <c r="E197" s="30">
        <v>17.871700000000001</v>
      </c>
      <c r="F197" s="30">
        <v>18.488099999999999</v>
      </c>
      <c r="G197" s="30">
        <v>17.8598</v>
      </c>
      <c r="H197" s="30">
        <v>0</v>
      </c>
      <c r="I197" s="31">
        <v>3.3799999999999997E-2</v>
      </c>
    </row>
    <row r="198" spans="3:9" ht="15.75" thickBot="1">
      <c r="C198" s="28">
        <v>45108</v>
      </c>
      <c r="D198" s="32">
        <v>17.8504</v>
      </c>
      <c r="E198" s="30">
        <v>18.8339</v>
      </c>
      <c r="F198" s="30">
        <v>19.1645</v>
      </c>
      <c r="G198" s="30">
        <v>17.4131</v>
      </c>
      <c r="H198" s="30">
        <v>0</v>
      </c>
      <c r="I198" s="33">
        <v>-5.1799999999999999E-2</v>
      </c>
    </row>
    <row r="199" spans="3:9" ht="15.75" thickBot="1">
      <c r="C199" s="28">
        <v>45078</v>
      </c>
      <c r="D199" s="32">
        <v>18.8263</v>
      </c>
      <c r="E199" s="30">
        <v>19.706700000000001</v>
      </c>
      <c r="F199" s="30">
        <v>19.923999999999999</v>
      </c>
      <c r="G199" s="30">
        <v>18.122299999999999</v>
      </c>
      <c r="H199" s="30">
        <v>0</v>
      </c>
      <c r="I199" s="33">
        <v>-4.5600000000000002E-2</v>
      </c>
    </row>
    <row r="200" spans="3:9" ht="15.75" thickBot="1">
      <c r="C200" s="28">
        <v>45047</v>
      </c>
      <c r="D200" s="29">
        <v>19.724799999999998</v>
      </c>
      <c r="E200" s="30">
        <v>18.2989</v>
      </c>
      <c r="F200" s="30">
        <v>19.871500000000001</v>
      </c>
      <c r="G200" s="30">
        <v>18.167999999999999</v>
      </c>
      <c r="H200" s="30">
        <v>0</v>
      </c>
      <c r="I200" s="31">
        <v>7.9699999999999993E-2</v>
      </c>
    </row>
    <row r="201" spans="3:9" ht="15.75" thickBot="1">
      <c r="C201" s="28">
        <v>45017</v>
      </c>
      <c r="D201" s="29">
        <v>18.268799999999999</v>
      </c>
      <c r="E201" s="30">
        <v>17.764900000000001</v>
      </c>
      <c r="F201" s="30">
        <v>18.541799999999999</v>
      </c>
      <c r="G201" s="30">
        <v>17.749500000000001</v>
      </c>
      <c r="H201" s="30">
        <v>0</v>
      </c>
      <c r="I201" s="31">
        <v>2.75E-2</v>
      </c>
    </row>
    <row r="202" spans="3:9" ht="15.75" thickBot="1">
      <c r="C202" s="28">
        <v>44986</v>
      </c>
      <c r="D202" s="32">
        <v>17.7803</v>
      </c>
      <c r="E202" s="30">
        <v>18.312799999999999</v>
      </c>
      <c r="F202" s="30">
        <v>18.720800000000001</v>
      </c>
      <c r="G202" s="30">
        <v>17.694299999999998</v>
      </c>
      <c r="H202" s="30">
        <v>0</v>
      </c>
      <c r="I202" s="33">
        <v>-3.1E-2</v>
      </c>
    </row>
    <row r="203" spans="3:9" ht="15.75" thickBot="1">
      <c r="C203" s="28">
        <v>44958</v>
      </c>
      <c r="D203" s="29">
        <v>18.348700000000001</v>
      </c>
      <c r="E203" s="30">
        <v>17.423200000000001</v>
      </c>
      <c r="F203" s="30">
        <v>18.520099999999999</v>
      </c>
      <c r="G203" s="30">
        <v>16.927</v>
      </c>
      <c r="H203" s="30">
        <v>0</v>
      </c>
      <c r="I203" s="31">
        <v>5.4600000000000003E-2</v>
      </c>
    </row>
    <row r="204" spans="3:9" ht="15.75" thickBot="1">
      <c r="C204" s="28">
        <v>44927</v>
      </c>
      <c r="D204" s="29">
        <v>17.398499999999999</v>
      </c>
      <c r="E204" s="30">
        <v>17.011900000000001</v>
      </c>
      <c r="F204" s="30">
        <v>17.493500000000001</v>
      </c>
      <c r="G204" s="30">
        <v>16.691299999999998</v>
      </c>
      <c r="H204" s="30">
        <v>0</v>
      </c>
      <c r="I204" s="31">
        <v>2.3199999999999998E-2</v>
      </c>
    </row>
    <row r="205" spans="3:9" ht="15.75" thickBot="1">
      <c r="C205" s="28">
        <v>44896</v>
      </c>
      <c r="D205" s="32">
        <v>17.0044</v>
      </c>
      <c r="E205" s="30">
        <v>17.146100000000001</v>
      </c>
      <c r="F205" s="30">
        <v>17.963200000000001</v>
      </c>
      <c r="G205" s="30">
        <v>16.880600000000001</v>
      </c>
      <c r="H205" s="30">
        <v>0</v>
      </c>
      <c r="I205" s="33">
        <v>-9.7000000000000003E-3</v>
      </c>
    </row>
    <row r="206" spans="3:9" ht="15.75" thickBot="1">
      <c r="C206" s="28">
        <v>44866</v>
      </c>
      <c r="D206" s="32">
        <v>17.171299999999999</v>
      </c>
      <c r="E206" s="30">
        <v>18.297799999999999</v>
      </c>
      <c r="F206" s="30">
        <v>18.529900000000001</v>
      </c>
      <c r="G206" s="30">
        <v>16.894400000000001</v>
      </c>
      <c r="H206" s="30">
        <v>0</v>
      </c>
      <c r="I206" s="33">
        <v>-6.1199999999999997E-2</v>
      </c>
    </row>
    <row r="207" spans="3:9" ht="15.75" thickBot="1">
      <c r="C207" s="28">
        <v>44835</v>
      </c>
      <c r="D207" s="29">
        <v>18.290299999999998</v>
      </c>
      <c r="E207" s="30">
        <v>18.075600000000001</v>
      </c>
      <c r="F207" s="30">
        <v>18.581700000000001</v>
      </c>
      <c r="G207" s="30">
        <v>17.569400000000002</v>
      </c>
      <c r="H207" s="30">
        <v>0</v>
      </c>
      <c r="I207" s="31">
        <v>7.9000000000000008E-3</v>
      </c>
    </row>
    <row r="208" spans="3:9" ht="15.75" thickBot="1">
      <c r="C208" s="28">
        <v>44805</v>
      </c>
      <c r="D208" s="29">
        <v>18.1462</v>
      </c>
      <c r="E208" s="30">
        <v>17.1022</v>
      </c>
      <c r="F208" s="30">
        <v>18.224299999999999</v>
      </c>
      <c r="G208" s="30">
        <v>16.991800000000001</v>
      </c>
      <c r="H208" s="30">
        <v>0</v>
      </c>
      <c r="I208" s="31">
        <v>6.08E-2</v>
      </c>
    </row>
    <row r="209" spans="3:9" ht="15.75" thickBot="1">
      <c r="C209" s="28">
        <v>44774</v>
      </c>
      <c r="D209" s="29">
        <v>17.1069</v>
      </c>
      <c r="E209" s="30">
        <v>16.561699999999998</v>
      </c>
      <c r="F209" s="30">
        <v>17.143000000000001</v>
      </c>
      <c r="G209" s="30">
        <v>16.1084</v>
      </c>
      <c r="H209" s="30">
        <v>0</v>
      </c>
      <c r="I209" s="31">
        <v>2.81E-2</v>
      </c>
    </row>
    <row r="210" spans="3:9" ht="15.75" thickBot="1">
      <c r="C210" s="28">
        <v>44743</v>
      </c>
      <c r="D210" s="29">
        <v>16.6389</v>
      </c>
      <c r="E210" s="30">
        <v>16.280200000000001</v>
      </c>
      <c r="F210" s="30">
        <v>17.3094</v>
      </c>
      <c r="G210" s="30">
        <v>16.2181</v>
      </c>
      <c r="H210" s="30">
        <v>0</v>
      </c>
      <c r="I210" s="31">
        <v>2.2499999999999999E-2</v>
      </c>
    </row>
    <row r="211" spans="3:9" ht="15.75" thickBot="1">
      <c r="C211" s="28">
        <v>44713</v>
      </c>
      <c r="D211" s="29">
        <v>16.271999999999998</v>
      </c>
      <c r="E211" s="30">
        <v>15.6288</v>
      </c>
      <c r="F211" s="30">
        <v>16.475999999999999</v>
      </c>
      <c r="G211" s="30">
        <v>15.1654</v>
      </c>
      <c r="H211" s="30">
        <v>0</v>
      </c>
      <c r="I211" s="31">
        <v>4.1399999999999999E-2</v>
      </c>
    </row>
    <row r="212" spans="3:9" ht="15.75" thickBot="1">
      <c r="C212" s="28">
        <v>44682</v>
      </c>
      <c r="D212" s="32">
        <v>15.6258</v>
      </c>
      <c r="E212" s="30">
        <v>15.8154</v>
      </c>
      <c r="F212" s="30">
        <v>16.3248</v>
      </c>
      <c r="G212" s="30">
        <v>15.4108</v>
      </c>
      <c r="H212" s="30">
        <v>0</v>
      </c>
      <c r="I212" s="33">
        <v>-1.15E-2</v>
      </c>
    </row>
    <row r="213" spans="3:9" ht="15.75" thickBot="1">
      <c r="C213" s="28">
        <v>44652</v>
      </c>
      <c r="D213" s="29">
        <v>15.8079</v>
      </c>
      <c r="E213" s="30">
        <v>14.619199999999999</v>
      </c>
      <c r="F213" s="30">
        <v>16.135200000000001</v>
      </c>
      <c r="G213" s="30">
        <v>14.4429</v>
      </c>
      <c r="H213" s="30">
        <v>0</v>
      </c>
      <c r="I213" s="31">
        <v>8.2500000000000004E-2</v>
      </c>
    </row>
    <row r="214" spans="3:9" ht="15.75" thickBot="1">
      <c r="C214" s="28">
        <v>44621</v>
      </c>
      <c r="D214" s="32">
        <v>14.6038</v>
      </c>
      <c r="E214" s="30">
        <v>15.389099999999999</v>
      </c>
      <c r="F214" s="30">
        <v>15.566599999999999</v>
      </c>
      <c r="G214" s="30">
        <v>14.4011</v>
      </c>
      <c r="H214" s="30">
        <v>0</v>
      </c>
      <c r="I214" s="33">
        <v>-4.9299999999999997E-2</v>
      </c>
    </row>
    <row r="215" spans="3:9" ht="15.75" thickBot="1">
      <c r="C215" s="28">
        <v>44593</v>
      </c>
      <c r="D215" s="32">
        <v>15.3614</v>
      </c>
      <c r="E215" s="30">
        <v>15.3788</v>
      </c>
      <c r="F215" s="30">
        <v>15.592599999999999</v>
      </c>
      <c r="G215" s="30">
        <v>14.9094</v>
      </c>
      <c r="H215" s="30">
        <v>0</v>
      </c>
      <c r="I215" s="33">
        <v>-1.2999999999999999E-3</v>
      </c>
    </row>
    <row r="216" spans="3:9" ht="15.75" thickBot="1">
      <c r="C216" s="28">
        <v>44562</v>
      </c>
      <c r="D216" s="32">
        <v>15.380800000000001</v>
      </c>
      <c r="E216" s="30">
        <v>16.003799999999998</v>
      </c>
      <c r="F216" s="30">
        <v>16.080300000000001</v>
      </c>
      <c r="G216" s="30">
        <v>15.059900000000001</v>
      </c>
      <c r="H216" s="30">
        <v>0</v>
      </c>
      <c r="I216" s="33">
        <v>-3.8199999999999998E-2</v>
      </c>
    </row>
    <row r="217" spans="3:9" ht="15.75" thickBot="1">
      <c r="C217" s="28">
        <v>44531</v>
      </c>
      <c r="D217" s="29">
        <v>15.992100000000001</v>
      </c>
      <c r="E217" s="30">
        <v>15.909000000000001</v>
      </c>
      <c r="F217" s="30">
        <v>16.269600000000001</v>
      </c>
      <c r="G217" s="30">
        <v>15.497299999999999</v>
      </c>
      <c r="H217" s="30">
        <v>0</v>
      </c>
      <c r="I217" s="31">
        <v>7.4999999999999997E-3</v>
      </c>
    </row>
    <row r="218" spans="3:9" ht="15.75" thickBot="1">
      <c r="C218" s="28">
        <v>44501</v>
      </c>
      <c r="D218" s="29">
        <v>15.8735</v>
      </c>
      <c r="E218" s="30">
        <v>15.2088</v>
      </c>
      <c r="F218" s="30">
        <v>16.368300000000001</v>
      </c>
      <c r="G218" s="30">
        <v>14.861000000000001</v>
      </c>
      <c r="H218" s="30">
        <v>0</v>
      </c>
      <c r="I218" s="31">
        <v>4.3999999999999997E-2</v>
      </c>
    </row>
    <row r="219" spans="3:9" ht="15.75" thickBot="1">
      <c r="C219" s="28">
        <v>44470</v>
      </c>
      <c r="D219" s="29">
        <v>15.203799999999999</v>
      </c>
      <c r="E219" s="30">
        <v>15.0892</v>
      </c>
      <c r="F219" s="30">
        <v>15.331300000000001</v>
      </c>
      <c r="G219" s="30">
        <v>14.350300000000001</v>
      </c>
      <c r="H219" s="30">
        <v>0</v>
      </c>
      <c r="I219" s="31">
        <v>7.6E-3</v>
      </c>
    </row>
    <row r="220" spans="3:9" ht="15.75" thickBot="1">
      <c r="C220" s="28">
        <v>44440</v>
      </c>
      <c r="D220" s="29">
        <v>15.0884</v>
      </c>
      <c r="E220" s="30">
        <v>14.5166</v>
      </c>
      <c r="F220" s="30">
        <v>15.255000000000001</v>
      </c>
      <c r="G220" s="30">
        <v>14.061199999999999</v>
      </c>
      <c r="H220" s="30">
        <v>0</v>
      </c>
      <c r="I220" s="31">
        <v>3.9800000000000002E-2</v>
      </c>
    </row>
    <row r="221" spans="3:9" ht="15.75" thickBot="1">
      <c r="C221" s="28">
        <v>44409</v>
      </c>
      <c r="D221" s="32">
        <v>14.511200000000001</v>
      </c>
      <c r="E221" s="30">
        <v>14.5604</v>
      </c>
      <c r="F221" s="30">
        <v>15.3963</v>
      </c>
      <c r="G221" s="30">
        <v>14.222200000000001</v>
      </c>
      <c r="H221" s="30">
        <v>0</v>
      </c>
      <c r="I221" s="33">
        <v>-3.5000000000000001E-3</v>
      </c>
    </row>
    <row r="222" spans="3:9" ht="15.75" thickBot="1">
      <c r="C222" s="28">
        <v>44378</v>
      </c>
      <c r="D222" s="29">
        <v>14.562200000000001</v>
      </c>
      <c r="E222" s="30">
        <v>14.2826</v>
      </c>
      <c r="F222" s="30">
        <v>14.998799999999999</v>
      </c>
      <c r="G222" s="30">
        <v>14.1615</v>
      </c>
      <c r="H222" s="30">
        <v>0</v>
      </c>
      <c r="I222" s="31">
        <v>2.06E-2</v>
      </c>
    </row>
    <row r="223" spans="3:9" ht="15.75" thickBot="1">
      <c r="C223" s="28">
        <v>44348</v>
      </c>
      <c r="D223" s="29">
        <v>14.2676</v>
      </c>
      <c r="E223" s="30">
        <v>13.7258</v>
      </c>
      <c r="F223" s="30">
        <v>14.4031</v>
      </c>
      <c r="G223" s="30">
        <v>13.4</v>
      </c>
      <c r="H223" s="30">
        <v>0</v>
      </c>
      <c r="I223" s="31">
        <v>0.04</v>
      </c>
    </row>
    <row r="224" spans="3:9" ht="15.75" thickBot="1">
      <c r="C224" s="34">
        <v>44317</v>
      </c>
      <c r="D224" s="35">
        <v>13.718299999999999</v>
      </c>
      <c r="E224" s="36">
        <v>14.5321</v>
      </c>
      <c r="F224" s="36">
        <v>14.544499999999999</v>
      </c>
      <c r="G224" s="36">
        <v>13.675700000000001</v>
      </c>
      <c r="H224" s="36">
        <v>0</v>
      </c>
      <c r="I224" s="37">
        <v>-5.3499999999999999E-2</v>
      </c>
    </row>
  </sheetData>
  <hyperlinks>
    <hyperlink ref="AC5" r:id="rId1" xr:uid="{371CCD4D-74E8-4DA9-8FC6-EC0EC1534183}"/>
    <hyperlink ref="D16" r:id="rId2" xr:uid="{1B82ED03-2E86-40F8-BFE8-AD4534158C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23"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Bruno</cp:lastModifiedBy>
  <dcterms:created xsi:type="dcterms:W3CDTF">2021-03-23T08:56:55Z</dcterms:created>
  <dcterms:modified xsi:type="dcterms:W3CDTF">2023-08-14T09:49:25Z</dcterms:modified>
</cp:coreProperties>
</file>