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D6F36780-28C8-4E4A-B1F7-2144FB63EDD8}" xr6:coauthVersionLast="47" xr6:coauthVersionMax="47" xr10:uidLastSave="{00000000-0000-0000-0000-000000000000}"/>
  <bookViews>
    <workbookView xWindow="1620" yWindow="4290" windowWidth="28800" windowHeight="15435" xr2:uid="{C1B70B9D-8344-40AC-9A9A-E8478B15E237}"/>
  </bookViews>
  <sheets>
    <sheet name="Sheet1" sheetId="3" r:id="rId1"/>
    <sheet name="MTSAO_EAF_CONVERTER" sheetId="1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9" i="3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11" i="2"/>
  <c r="AC31" i="1" a="1"/>
  <c r="AC31" i="1" s="1"/>
  <c r="M24" i="3" s="1"/>
  <c r="P31" i="1"/>
  <c r="O31" i="1"/>
  <c r="N31" i="1"/>
  <c r="M31" i="1"/>
  <c r="L31" i="1"/>
  <c r="K31" i="1"/>
  <c r="J31" i="1"/>
  <c r="I31" i="1"/>
  <c r="P30" i="1"/>
  <c r="O30" i="1"/>
  <c r="N30" i="1"/>
  <c r="M30" i="1"/>
  <c r="L30" i="1"/>
  <c r="K30" i="1"/>
  <c r="J30" i="1"/>
  <c r="I30" i="1"/>
  <c r="P29" i="1"/>
  <c r="O29" i="1"/>
  <c r="N29" i="1"/>
  <c r="M29" i="1"/>
  <c r="L29" i="1"/>
  <c r="K29" i="1"/>
  <c r="J29" i="1"/>
  <c r="I29" i="1"/>
  <c r="P28" i="1"/>
  <c r="O28" i="1"/>
  <c r="N28" i="1"/>
  <c r="M28" i="1"/>
  <c r="L28" i="1"/>
  <c r="K28" i="1"/>
  <c r="J28" i="1"/>
  <c r="I28" i="1"/>
  <c r="P27" i="1"/>
  <c r="O27" i="1"/>
  <c r="N27" i="1"/>
  <c r="M27" i="1"/>
  <c r="L27" i="1"/>
  <c r="K27" i="1"/>
  <c r="J27" i="1"/>
  <c r="I27" i="1"/>
  <c r="P26" i="1"/>
  <c r="O26" i="1"/>
  <c r="N26" i="1"/>
  <c r="M26" i="1"/>
  <c r="L26" i="1"/>
  <c r="K26" i="1"/>
  <c r="J26" i="1"/>
  <c r="I26" i="1"/>
  <c r="P25" i="1"/>
  <c r="O25" i="1"/>
  <c r="N25" i="1"/>
  <c r="M25" i="1"/>
  <c r="L25" i="1"/>
  <c r="K25" i="1"/>
  <c r="J25" i="1"/>
  <c r="I25" i="1"/>
  <c r="P24" i="1"/>
  <c r="O24" i="1"/>
  <c r="N24" i="1"/>
  <c r="M24" i="1"/>
  <c r="L24" i="1"/>
  <c r="K24" i="1"/>
  <c r="J24" i="1"/>
  <c r="I24" i="1"/>
  <c r="P23" i="1"/>
  <c r="O23" i="1"/>
  <c r="N23" i="1"/>
  <c r="M23" i="1"/>
  <c r="L23" i="1"/>
  <c r="K23" i="1"/>
  <c r="J23" i="1"/>
  <c r="I23" i="1"/>
  <c r="P22" i="1"/>
  <c r="O22" i="1"/>
  <c r="N22" i="1"/>
  <c r="M22" i="1"/>
  <c r="L22" i="1"/>
  <c r="K22" i="1"/>
  <c r="J22" i="1"/>
  <c r="I22" i="1"/>
  <c r="P21" i="1"/>
  <c r="O21" i="1"/>
  <c r="N21" i="1"/>
  <c r="M21" i="1"/>
  <c r="L21" i="1"/>
  <c r="K21" i="1"/>
  <c r="J21" i="1"/>
  <c r="I21" i="1"/>
  <c r="P20" i="1"/>
  <c r="O20" i="1"/>
  <c r="N20" i="1"/>
  <c r="M20" i="1"/>
  <c r="L20" i="1"/>
  <c r="K20" i="1"/>
  <c r="J20" i="1"/>
  <c r="I20" i="1"/>
  <c r="P19" i="1"/>
  <c r="O19" i="1"/>
  <c r="N19" i="1"/>
  <c r="M19" i="1"/>
  <c r="L19" i="1"/>
  <c r="K19" i="1"/>
  <c r="J19" i="1"/>
  <c r="I19" i="1"/>
  <c r="P18" i="1"/>
  <c r="O18" i="1"/>
  <c r="N18" i="1"/>
  <c r="M18" i="1"/>
  <c r="L18" i="1"/>
  <c r="K18" i="1"/>
  <c r="J18" i="1"/>
  <c r="I18" i="1"/>
  <c r="P17" i="1"/>
  <c r="O17" i="1"/>
  <c r="N17" i="1"/>
  <c r="M17" i="1"/>
  <c r="L17" i="1"/>
  <c r="K17" i="1"/>
  <c r="J17" i="1"/>
  <c r="I17" i="1"/>
  <c r="P16" i="1"/>
  <c r="O16" i="1"/>
  <c r="N16" i="1"/>
  <c r="M16" i="1"/>
  <c r="L16" i="1"/>
  <c r="K16" i="1"/>
  <c r="J16" i="1"/>
  <c r="I16" i="1"/>
  <c r="H31" i="1"/>
  <c r="G31" i="1"/>
  <c r="F31" i="1"/>
  <c r="E31" i="1"/>
  <c r="H30" i="1"/>
  <c r="G30" i="1"/>
  <c r="F30" i="1"/>
  <c r="E30" i="1"/>
  <c r="H29" i="1"/>
  <c r="G29" i="1"/>
  <c r="F29" i="1"/>
  <c r="E29" i="1"/>
  <c r="H28" i="1"/>
  <c r="G28" i="1"/>
  <c r="F28" i="1"/>
  <c r="E28" i="1"/>
  <c r="H27" i="1"/>
  <c r="G27" i="1"/>
  <c r="F27" i="1"/>
  <c r="E27" i="1"/>
  <c r="H26" i="1"/>
  <c r="G26" i="1"/>
  <c r="F26" i="1"/>
  <c r="E26" i="1"/>
  <c r="H25" i="1"/>
  <c r="G25" i="1"/>
  <c r="F25" i="1"/>
  <c r="E25" i="1"/>
  <c r="H24" i="1"/>
  <c r="G24" i="1"/>
  <c r="F24" i="1"/>
  <c r="E24" i="1"/>
  <c r="H23" i="1"/>
  <c r="G23" i="1"/>
  <c r="F23" i="1"/>
  <c r="E23" i="1"/>
  <c r="H22" i="1"/>
  <c r="G22" i="1"/>
  <c r="F22" i="1"/>
  <c r="E22" i="1"/>
  <c r="H21" i="1"/>
  <c r="G21" i="1"/>
  <c r="F21" i="1"/>
  <c r="E21" i="1"/>
  <c r="H20" i="1"/>
  <c r="G20" i="1"/>
  <c r="F20" i="1"/>
  <c r="E20" i="1"/>
  <c r="H19" i="1"/>
  <c r="G19" i="1"/>
  <c r="F19" i="1"/>
  <c r="E19" i="1"/>
  <c r="H18" i="1"/>
  <c r="G18" i="1"/>
  <c r="F18" i="1"/>
  <c r="E18" i="1"/>
  <c r="H17" i="1"/>
  <c r="G17" i="1"/>
  <c r="F17" i="1"/>
  <c r="E17" i="1"/>
  <c r="H16" i="1"/>
  <c r="G16" i="1"/>
  <c r="F16" i="1"/>
  <c r="E16" i="1"/>
  <c r="R16" i="1" l="1" a="1"/>
  <c r="R16" i="1" s="1"/>
  <c r="Z16" i="1" a="1"/>
  <c r="Z16" i="1" s="1"/>
  <c r="J9" i="3" s="1"/>
  <c r="V17" i="1" a="1"/>
  <c r="V17" i="1" s="1"/>
  <c r="F10" i="3" s="1"/>
  <c r="R18" i="1" a="1"/>
  <c r="R18" i="1" s="1"/>
  <c r="Z18" i="1" a="1"/>
  <c r="Z18" i="1" s="1"/>
  <c r="J11" i="3" s="1"/>
  <c r="V19" i="1" a="1"/>
  <c r="V19" i="1" s="1"/>
  <c r="F12" i="3" s="1"/>
  <c r="R20" i="1" a="1"/>
  <c r="R20" i="1" s="1"/>
  <c r="Z20" i="1" a="1"/>
  <c r="Z20" i="1" s="1"/>
  <c r="J13" i="3" s="1"/>
  <c r="V21" i="1" a="1"/>
  <c r="V21" i="1" s="1"/>
  <c r="F14" i="3" s="1"/>
  <c r="R22" i="1" a="1"/>
  <c r="R22" i="1" s="1"/>
  <c r="Z22" i="1" a="1"/>
  <c r="Z22" i="1" s="1"/>
  <c r="J15" i="3" s="1"/>
  <c r="V23" i="1" a="1"/>
  <c r="V23" i="1" s="1"/>
  <c r="F16" i="3" s="1"/>
  <c r="R24" i="1" a="1"/>
  <c r="R24" i="1" s="1"/>
  <c r="Z24" i="1" a="1"/>
  <c r="Z24" i="1" s="1"/>
  <c r="J17" i="3" s="1"/>
  <c r="V25" i="1" a="1"/>
  <c r="V25" i="1" s="1"/>
  <c r="F18" i="3" s="1"/>
  <c r="R26" i="1" a="1"/>
  <c r="R26" i="1" s="1"/>
  <c r="Z26" i="1" a="1"/>
  <c r="Z26" i="1" s="1"/>
  <c r="J19" i="3" s="1"/>
  <c r="V27" i="1" a="1"/>
  <c r="V27" i="1" s="1"/>
  <c r="F20" i="3" s="1"/>
  <c r="R28" i="1" a="1"/>
  <c r="R28" i="1" s="1"/>
  <c r="Z28" i="1" a="1"/>
  <c r="Z28" i="1" s="1"/>
  <c r="J21" i="3" s="1"/>
  <c r="V29" i="1" a="1"/>
  <c r="V29" i="1" s="1"/>
  <c r="F22" i="3" s="1"/>
  <c r="R30" i="1" a="1"/>
  <c r="R30" i="1" s="1"/>
  <c r="Z30" i="1" a="1"/>
  <c r="Z30" i="1" s="1"/>
  <c r="J23" i="3" s="1"/>
  <c r="V31" i="1" a="1"/>
  <c r="V31" i="1" s="1"/>
  <c r="F24" i="3" s="1"/>
  <c r="AA16" i="1" a="1"/>
  <c r="AA16" i="1" s="1"/>
  <c r="K9" i="3" s="1"/>
  <c r="S20" i="1" a="1"/>
  <c r="S20" i="1" s="1"/>
  <c r="S24" i="1" a="1"/>
  <c r="S24" i="1" s="1"/>
  <c r="AA26" i="1" a="1"/>
  <c r="AA26" i="1" s="1"/>
  <c r="K19" i="3" s="1"/>
  <c r="W31" i="1" a="1"/>
  <c r="W31" i="1" s="1"/>
  <c r="G24" i="3" s="1"/>
  <c r="T16" i="1" a="1"/>
  <c r="T16" i="1" s="1"/>
  <c r="AB16" i="1" a="1"/>
  <c r="AB16" i="1" s="1"/>
  <c r="L9" i="3" s="1"/>
  <c r="X17" i="1" a="1"/>
  <c r="X17" i="1" s="1"/>
  <c r="H10" i="3" s="1"/>
  <c r="T18" i="1" a="1"/>
  <c r="T18" i="1" s="1"/>
  <c r="AB18" i="1" a="1"/>
  <c r="AB18" i="1" s="1"/>
  <c r="L11" i="3" s="1"/>
  <c r="X19" i="1" a="1"/>
  <c r="X19" i="1" s="1"/>
  <c r="H12" i="3" s="1"/>
  <c r="T20" i="1" a="1"/>
  <c r="T20" i="1" s="1"/>
  <c r="AB20" i="1" a="1"/>
  <c r="AB20" i="1" s="1"/>
  <c r="L13" i="3" s="1"/>
  <c r="X21" i="1" a="1"/>
  <c r="X21" i="1" s="1"/>
  <c r="H14" i="3" s="1"/>
  <c r="T22" i="1" a="1"/>
  <c r="T22" i="1" s="1"/>
  <c r="AB22" i="1" a="1"/>
  <c r="AB22" i="1" s="1"/>
  <c r="L15" i="3" s="1"/>
  <c r="X23" i="1" a="1"/>
  <c r="X23" i="1" s="1"/>
  <c r="H16" i="3" s="1"/>
  <c r="T24" i="1" a="1"/>
  <c r="T24" i="1" s="1"/>
  <c r="AB24" i="1" a="1"/>
  <c r="AB24" i="1" s="1"/>
  <c r="L17" i="3" s="1"/>
  <c r="X25" i="1" a="1"/>
  <c r="X25" i="1" s="1"/>
  <c r="H18" i="3" s="1"/>
  <c r="T26" i="1" a="1"/>
  <c r="T26" i="1" s="1"/>
  <c r="AB26" i="1" a="1"/>
  <c r="AB26" i="1" s="1"/>
  <c r="L19" i="3" s="1"/>
  <c r="X27" i="1" a="1"/>
  <c r="X27" i="1" s="1"/>
  <c r="H20" i="3" s="1"/>
  <c r="T28" i="1" a="1"/>
  <c r="T28" i="1" s="1"/>
  <c r="AB28" i="1" a="1"/>
  <c r="AB28" i="1" s="1"/>
  <c r="L21" i="3" s="1"/>
  <c r="X29" i="1" a="1"/>
  <c r="X29" i="1" s="1"/>
  <c r="H22" i="3" s="1"/>
  <c r="T30" i="1" a="1"/>
  <c r="T30" i="1" s="1"/>
  <c r="AB30" i="1" a="1"/>
  <c r="AB30" i="1" s="1"/>
  <c r="L23" i="3" s="1"/>
  <c r="X31" i="1" a="1"/>
  <c r="X31" i="1" s="1"/>
  <c r="H24" i="3" s="1"/>
  <c r="W17" i="1" a="1"/>
  <c r="W17" i="1" s="1"/>
  <c r="G10" i="3" s="1"/>
  <c r="W21" i="1" a="1"/>
  <c r="W21" i="1" s="1"/>
  <c r="G14" i="3" s="1"/>
  <c r="W25" i="1" a="1"/>
  <c r="W25" i="1" s="1"/>
  <c r="G18" i="3" s="1"/>
  <c r="W27" i="1" a="1"/>
  <c r="W27" i="1" s="1"/>
  <c r="G20" i="3" s="1"/>
  <c r="AA30" i="1" a="1"/>
  <c r="AA30" i="1" s="1"/>
  <c r="K23" i="3" s="1"/>
  <c r="U16" i="1" a="1"/>
  <c r="U16" i="1" s="1"/>
  <c r="E9" i="3" s="1"/>
  <c r="AC16" i="1" a="1"/>
  <c r="AC16" i="1" s="1"/>
  <c r="M9" i="3" s="1"/>
  <c r="Y17" i="1" a="1"/>
  <c r="Y17" i="1" s="1"/>
  <c r="I10" i="3" s="1"/>
  <c r="U18" i="1" a="1"/>
  <c r="U18" i="1" s="1"/>
  <c r="E11" i="3" s="1"/>
  <c r="AC18" i="1" a="1"/>
  <c r="AC18" i="1" s="1"/>
  <c r="M11" i="3" s="1"/>
  <c r="Y19" i="1" a="1"/>
  <c r="Y19" i="1" s="1"/>
  <c r="I12" i="3" s="1"/>
  <c r="U20" i="1" a="1"/>
  <c r="U20" i="1" s="1"/>
  <c r="E13" i="3" s="1"/>
  <c r="AC20" i="1" a="1"/>
  <c r="AC20" i="1" s="1"/>
  <c r="M13" i="3" s="1"/>
  <c r="Y21" i="1" a="1"/>
  <c r="Y21" i="1" s="1"/>
  <c r="I14" i="3" s="1"/>
  <c r="U22" i="1" a="1"/>
  <c r="U22" i="1" s="1"/>
  <c r="E15" i="3" s="1"/>
  <c r="AC22" i="1" a="1"/>
  <c r="AC22" i="1" s="1"/>
  <c r="M15" i="3" s="1"/>
  <c r="Y23" i="1" a="1"/>
  <c r="Y23" i="1" s="1"/>
  <c r="I16" i="3" s="1"/>
  <c r="U24" i="1" a="1"/>
  <c r="U24" i="1" s="1"/>
  <c r="E17" i="3" s="1"/>
  <c r="AC24" i="1" a="1"/>
  <c r="AC24" i="1" s="1"/>
  <c r="M17" i="3" s="1"/>
  <c r="Y25" i="1" a="1"/>
  <c r="Y25" i="1" s="1"/>
  <c r="I18" i="3" s="1"/>
  <c r="U26" i="1" a="1"/>
  <c r="U26" i="1" s="1"/>
  <c r="E19" i="3" s="1"/>
  <c r="AC26" i="1" a="1"/>
  <c r="AC26" i="1" s="1"/>
  <c r="M19" i="3" s="1"/>
  <c r="Y27" i="1" a="1"/>
  <c r="Y27" i="1" s="1"/>
  <c r="I20" i="3" s="1"/>
  <c r="U28" i="1" a="1"/>
  <c r="U28" i="1" s="1"/>
  <c r="E21" i="3" s="1"/>
  <c r="AC28" i="1" a="1"/>
  <c r="AC28" i="1" s="1"/>
  <c r="M21" i="3" s="1"/>
  <c r="Y29" i="1" a="1"/>
  <c r="Y29" i="1" s="1"/>
  <c r="I22" i="3" s="1"/>
  <c r="U30" i="1" a="1"/>
  <c r="U30" i="1" s="1"/>
  <c r="E23" i="3" s="1"/>
  <c r="AC30" i="1" a="1"/>
  <c r="AC30" i="1" s="1"/>
  <c r="M23" i="3" s="1"/>
  <c r="Y31" i="1" a="1"/>
  <c r="Y31" i="1" s="1"/>
  <c r="I24" i="3" s="1"/>
  <c r="S18" i="1" a="1"/>
  <c r="S18" i="1" s="1"/>
  <c r="W23" i="1" a="1"/>
  <c r="W23" i="1" s="1"/>
  <c r="G16" i="3" s="1"/>
  <c r="S28" i="1" a="1"/>
  <c r="S28" i="1" s="1"/>
  <c r="V16" i="1" a="1"/>
  <c r="V16" i="1" s="1"/>
  <c r="F9" i="3" s="1"/>
  <c r="R17" i="1" a="1"/>
  <c r="R17" i="1" s="1"/>
  <c r="Z17" i="1" a="1"/>
  <c r="Z17" i="1" s="1"/>
  <c r="J10" i="3" s="1"/>
  <c r="V18" i="1" a="1"/>
  <c r="V18" i="1" s="1"/>
  <c r="F11" i="3" s="1"/>
  <c r="R19" i="1" a="1"/>
  <c r="R19" i="1" s="1"/>
  <c r="Z19" i="1" a="1"/>
  <c r="Z19" i="1" s="1"/>
  <c r="J12" i="3" s="1"/>
  <c r="V20" i="1" a="1"/>
  <c r="V20" i="1" s="1"/>
  <c r="F13" i="3" s="1"/>
  <c r="R21" i="1" a="1"/>
  <c r="R21" i="1" s="1"/>
  <c r="Z21" i="1" a="1"/>
  <c r="Z21" i="1" s="1"/>
  <c r="J14" i="3" s="1"/>
  <c r="V22" i="1" a="1"/>
  <c r="V22" i="1" s="1"/>
  <c r="F15" i="3" s="1"/>
  <c r="R23" i="1" a="1"/>
  <c r="R23" i="1" s="1"/>
  <c r="Z23" i="1" a="1"/>
  <c r="Z23" i="1" s="1"/>
  <c r="J16" i="3" s="1"/>
  <c r="V24" i="1" a="1"/>
  <c r="V24" i="1" s="1"/>
  <c r="F17" i="3" s="1"/>
  <c r="R25" i="1" a="1"/>
  <c r="R25" i="1" s="1"/>
  <c r="Z25" i="1" a="1"/>
  <c r="Z25" i="1" s="1"/>
  <c r="J18" i="3" s="1"/>
  <c r="V26" i="1" a="1"/>
  <c r="V26" i="1" s="1"/>
  <c r="F19" i="3" s="1"/>
  <c r="R27" i="1" a="1"/>
  <c r="R27" i="1" s="1"/>
  <c r="Z27" i="1" a="1"/>
  <c r="Z27" i="1" s="1"/>
  <c r="J20" i="3" s="1"/>
  <c r="V28" i="1" a="1"/>
  <c r="V28" i="1" s="1"/>
  <c r="F21" i="3" s="1"/>
  <c r="R29" i="1" a="1"/>
  <c r="R29" i="1" s="1"/>
  <c r="Z29" i="1" a="1"/>
  <c r="Z29" i="1" s="1"/>
  <c r="J22" i="3" s="1"/>
  <c r="V30" i="1" a="1"/>
  <c r="V30" i="1" s="1"/>
  <c r="F23" i="3" s="1"/>
  <c r="R31" i="1" a="1"/>
  <c r="R31" i="1" s="1"/>
  <c r="Z31" i="1" a="1"/>
  <c r="Z31" i="1" s="1"/>
  <c r="J24" i="3" s="1"/>
  <c r="W19" i="1" a="1"/>
  <c r="W19" i="1" s="1"/>
  <c r="G12" i="3" s="1"/>
  <c r="AA22" i="1" a="1"/>
  <c r="AA22" i="1" s="1"/>
  <c r="K15" i="3" s="1"/>
  <c r="S26" i="1" a="1"/>
  <c r="S26" i="1" s="1"/>
  <c r="S30" i="1" a="1"/>
  <c r="S30" i="1" s="1"/>
  <c r="W16" i="1" a="1"/>
  <c r="W16" i="1" s="1"/>
  <c r="G9" i="3" s="1"/>
  <c r="S17" i="1" a="1"/>
  <c r="S17" i="1" s="1"/>
  <c r="AA17" i="1" a="1"/>
  <c r="AA17" i="1" s="1"/>
  <c r="K10" i="3" s="1"/>
  <c r="W18" i="1" a="1"/>
  <c r="W18" i="1" s="1"/>
  <c r="G11" i="3" s="1"/>
  <c r="S19" i="1" a="1"/>
  <c r="S19" i="1" s="1"/>
  <c r="AA19" i="1" a="1"/>
  <c r="AA19" i="1" s="1"/>
  <c r="K12" i="3" s="1"/>
  <c r="W20" i="1" a="1"/>
  <c r="W20" i="1" s="1"/>
  <c r="G13" i="3" s="1"/>
  <c r="S21" i="1" a="1"/>
  <c r="S21" i="1" s="1"/>
  <c r="AA21" i="1" a="1"/>
  <c r="AA21" i="1" s="1"/>
  <c r="K14" i="3" s="1"/>
  <c r="W22" i="1" a="1"/>
  <c r="W22" i="1" s="1"/>
  <c r="G15" i="3" s="1"/>
  <c r="S23" i="1" a="1"/>
  <c r="S23" i="1" s="1"/>
  <c r="AA23" i="1" a="1"/>
  <c r="AA23" i="1" s="1"/>
  <c r="K16" i="3" s="1"/>
  <c r="W24" i="1" a="1"/>
  <c r="W24" i="1" s="1"/>
  <c r="G17" i="3" s="1"/>
  <c r="S25" i="1" a="1"/>
  <c r="S25" i="1" s="1"/>
  <c r="AA25" i="1" a="1"/>
  <c r="AA25" i="1" s="1"/>
  <c r="K18" i="3" s="1"/>
  <c r="W26" i="1" a="1"/>
  <c r="W26" i="1" s="1"/>
  <c r="G19" i="3" s="1"/>
  <c r="S27" i="1" a="1"/>
  <c r="S27" i="1" s="1"/>
  <c r="AA27" i="1" a="1"/>
  <c r="AA27" i="1" s="1"/>
  <c r="K20" i="3" s="1"/>
  <c r="W28" i="1" a="1"/>
  <c r="W28" i="1" s="1"/>
  <c r="G21" i="3" s="1"/>
  <c r="S29" i="1" a="1"/>
  <c r="S29" i="1" s="1"/>
  <c r="AA29" i="1" a="1"/>
  <c r="AA29" i="1" s="1"/>
  <c r="K22" i="3" s="1"/>
  <c r="W30" i="1" a="1"/>
  <c r="W30" i="1" s="1"/>
  <c r="G23" i="3" s="1"/>
  <c r="S31" i="1" a="1"/>
  <c r="S31" i="1" s="1"/>
  <c r="AA31" i="1" a="1"/>
  <c r="AA31" i="1" s="1"/>
  <c r="K24" i="3" s="1"/>
  <c r="AA18" i="1" a="1"/>
  <c r="AA18" i="1" s="1"/>
  <c r="K11" i="3" s="1"/>
  <c r="S22" i="1" a="1"/>
  <c r="S22" i="1" s="1"/>
  <c r="AA24" i="1" a="1"/>
  <c r="AA24" i="1" s="1"/>
  <c r="K17" i="3" s="1"/>
  <c r="W29" i="1" a="1"/>
  <c r="W29" i="1" s="1"/>
  <c r="G22" i="3" s="1"/>
  <c r="X16" i="1" a="1"/>
  <c r="X16" i="1" s="1"/>
  <c r="H9" i="3" s="1"/>
  <c r="T17" i="1" a="1"/>
  <c r="T17" i="1" s="1"/>
  <c r="AB17" i="1" a="1"/>
  <c r="AB17" i="1" s="1"/>
  <c r="L10" i="3" s="1"/>
  <c r="X18" i="1" a="1"/>
  <c r="X18" i="1" s="1"/>
  <c r="H11" i="3" s="1"/>
  <c r="T19" i="1" a="1"/>
  <c r="T19" i="1" s="1"/>
  <c r="AB19" i="1" a="1"/>
  <c r="AB19" i="1" s="1"/>
  <c r="L12" i="3" s="1"/>
  <c r="X20" i="1" a="1"/>
  <c r="X20" i="1" s="1"/>
  <c r="H13" i="3" s="1"/>
  <c r="T21" i="1" a="1"/>
  <c r="T21" i="1" s="1"/>
  <c r="AB21" i="1" a="1"/>
  <c r="AB21" i="1" s="1"/>
  <c r="L14" i="3" s="1"/>
  <c r="X22" i="1" a="1"/>
  <c r="X22" i="1" s="1"/>
  <c r="H15" i="3" s="1"/>
  <c r="T23" i="1" a="1"/>
  <c r="T23" i="1" s="1"/>
  <c r="AB23" i="1" a="1"/>
  <c r="AB23" i="1" s="1"/>
  <c r="L16" i="3" s="1"/>
  <c r="X24" i="1" a="1"/>
  <c r="X24" i="1" s="1"/>
  <c r="H17" i="3" s="1"/>
  <c r="T25" i="1" a="1"/>
  <c r="T25" i="1" s="1"/>
  <c r="AB25" i="1" a="1"/>
  <c r="AB25" i="1" s="1"/>
  <c r="L18" i="3" s="1"/>
  <c r="X26" i="1" a="1"/>
  <c r="X26" i="1" s="1"/>
  <c r="H19" i="3" s="1"/>
  <c r="T27" i="1" a="1"/>
  <c r="T27" i="1" s="1"/>
  <c r="AB27" i="1" a="1"/>
  <c r="AB27" i="1" s="1"/>
  <c r="L20" i="3" s="1"/>
  <c r="X28" i="1" a="1"/>
  <c r="X28" i="1" s="1"/>
  <c r="H21" i="3" s="1"/>
  <c r="T29" i="1" a="1"/>
  <c r="T29" i="1" s="1"/>
  <c r="AB29" i="1" a="1"/>
  <c r="AB29" i="1" s="1"/>
  <c r="L22" i="3" s="1"/>
  <c r="X30" i="1" a="1"/>
  <c r="X30" i="1" s="1"/>
  <c r="H23" i="3" s="1"/>
  <c r="T31" i="1" a="1"/>
  <c r="T31" i="1" s="1"/>
  <c r="AB31" i="1" a="1"/>
  <c r="AB31" i="1" s="1"/>
  <c r="L24" i="3" s="1"/>
  <c r="S16" i="1" a="1"/>
  <c r="S16" i="1" s="1"/>
  <c r="AA20" i="1" a="1"/>
  <c r="AA20" i="1" s="1"/>
  <c r="K13" i="3" s="1"/>
  <c r="AA28" i="1" a="1"/>
  <c r="AA28" i="1" s="1"/>
  <c r="K21" i="3" s="1"/>
  <c r="Y16" i="1" a="1"/>
  <c r="Y16" i="1" s="1"/>
  <c r="I9" i="3" s="1"/>
  <c r="U17" i="1" a="1"/>
  <c r="U17" i="1" s="1"/>
  <c r="E10" i="3" s="1"/>
  <c r="AC17" i="1" a="1"/>
  <c r="AC17" i="1" s="1"/>
  <c r="M10" i="3" s="1"/>
  <c r="Y18" i="1" a="1"/>
  <c r="Y18" i="1" s="1"/>
  <c r="I11" i="3" s="1"/>
  <c r="U19" i="1" a="1"/>
  <c r="U19" i="1" s="1"/>
  <c r="E12" i="3" s="1"/>
  <c r="AC19" i="1" a="1"/>
  <c r="AC19" i="1" s="1"/>
  <c r="M12" i="3" s="1"/>
  <c r="Y20" i="1" a="1"/>
  <c r="Y20" i="1" s="1"/>
  <c r="I13" i="3" s="1"/>
  <c r="U21" i="1" a="1"/>
  <c r="U21" i="1" s="1"/>
  <c r="E14" i="3" s="1"/>
  <c r="AC21" i="1" a="1"/>
  <c r="AC21" i="1" s="1"/>
  <c r="M14" i="3" s="1"/>
  <c r="Y22" i="1" a="1"/>
  <c r="Y22" i="1" s="1"/>
  <c r="I15" i="3" s="1"/>
  <c r="U23" i="1" a="1"/>
  <c r="U23" i="1" s="1"/>
  <c r="E16" i="3" s="1"/>
  <c r="AC23" i="1" a="1"/>
  <c r="AC23" i="1" s="1"/>
  <c r="M16" i="3" s="1"/>
  <c r="Y24" i="1" a="1"/>
  <c r="Y24" i="1" s="1"/>
  <c r="I17" i="3" s="1"/>
  <c r="U25" i="1" a="1"/>
  <c r="U25" i="1" s="1"/>
  <c r="E18" i="3" s="1"/>
  <c r="AC25" i="1" a="1"/>
  <c r="AC25" i="1" s="1"/>
  <c r="M18" i="3" s="1"/>
  <c r="Y26" i="1" a="1"/>
  <c r="Y26" i="1" s="1"/>
  <c r="I19" i="3" s="1"/>
  <c r="U27" i="1" a="1"/>
  <c r="U27" i="1" s="1"/>
  <c r="E20" i="3" s="1"/>
  <c r="AC27" i="1" a="1"/>
  <c r="AC27" i="1" s="1"/>
  <c r="M20" i="3" s="1"/>
  <c r="Y28" i="1" a="1"/>
  <c r="Y28" i="1" s="1"/>
  <c r="I21" i="3" s="1"/>
  <c r="U29" i="1" a="1"/>
  <c r="U29" i="1" s="1"/>
  <c r="E22" i="3" s="1"/>
  <c r="AC29" i="1" a="1"/>
  <c r="AC29" i="1" s="1"/>
  <c r="M22" i="3" s="1"/>
  <c r="Y30" i="1" a="1"/>
  <c r="Y30" i="1" s="1"/>
  <c r="I23" i="3" s="1"/>
  <c r="U31" i="1" a="1"/>
  <c r="U31" i="1" s="1"/>
  <c r="E24" i="3" s="1"/>
  <c r="AA30" i="2" l="1"/>
  <c r="AA26" i="2"/>
  <c r="Z26" i="2"/>
  <c r="Y26" i="2"/>
  <c r="X26" i="2"/>
  <c r="W26" i="2"/>
  <c r="V26" i="2"/>
  <c r="U26" i="2"/>
  <c r="T26" i="2"/>
  <c r="S26" i="2"/>
  <c r="R26" i="2"/>
  <c r="Q26" i="2"/>
  <c r="P26" i="2"/>
  <c r="E26" i="2"/>
  <c r="F26" i="2"/>
  <c r="G26" i="2"/>
  <c r="H26" i="2"/>
  <c r="I26" i="2"/>
  <c r="J26" i="2"/>
  <c r="K26" i="2"/>
  <c r="L26" i="2"/>
  <c r="M26" i="2"/>
  <c r="N26" i="2"/>
  <c r="O26" i="2"/>
  <c r="D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<sst xmlns="http://schemas.openxmlformats.org/spreadsheetml/2006/main" count="167" uniqueCount="98">
  <si>
    <t>TechName</t>
  </si>
  <si>
    <t>TechDesc</t>
  </si>
  <si>
    <t>ETCLECAMD-E</t>
  </si>
  <si>
    <t>CAMDEN</t>
  </si>
  <si>
    <t>ETCLEGROO-E</t>
  </si>
  <si>
    <t>GROOTVLEI</t>
  </si>
  <si>
    <t>ETCLEKOMA-E</t>
  </si>
  <si>
    <t>KOMATI</t>
  </si>
  <si>
    <t>ETCLEARNO-E</t>
  </si>
  <si>
    <t>ARNOT</t>
  </si>
  <si>
    <t>ETCLEDUVH-E</t>
  </si>
  <si>
    <t>DUVHA</t>
  </si>
  <si>
    <t>ETCLEHEND-E</t>
  </si>
  <si>
    <t>HENDRINA</t>
  </si>
  <si>
    <t>ETCLEKEND-E</t>
  </si>
  <si>
    <t>KENDAL</t>
  </si>
  <si>
    <t>ETCLEKRIE-E</t>
  </si>
  <si>
    <t>KRIEL</t>
  </si>
  <si>
    <t>ETCLELETH-E</t>
  </si>
  <si>
    <t>LETHABO</t>
  </si>
  <si>
    <t>ETCLEMAJD-E</t>
  </si>
  <si>
    <t>MAJUBA DRY</t>
  </si>
  <si>
    <t>ETCLEMAJW-E</t>
  </si>
  <si>
    <t>MAJUBA WET</t>
  </si>
  <si>
    <t>ETCLEMATI-E</t>
  </si>
  <si>
    <t>MATIMBA</t>
  </si>
  <si>
    <t>ETCLEMATL-E</t>
  </si>
  <si>
    <t>MATLA</t>
  </si>
  <si>
    <t>ETCLETUTU-E</t>
  </si>
  <si>
    <t>TUTUKA</t>
  </si>
  <si>
    <t>ETCLEMEDU-N</t>
  </si>
  <si>
    <t>MEDUPI</t>
  </si>
  <si>
    <t>ETCLEKUSI-N</t>
  </si>
  <si>
    <t>KUSILE</t>
  </si>
  <si>
    <t>~FI_T</t>
  </si>
  <si>
    <t>*</t>
  </si>
  <si>
    <t>FOM Costs [R/kW, 2022 ZAR]</t>
  </si>
  <si>
    <t>As per ELC tech sheet on 30 Nov 20223</t>
  </si>
  <si>
    <t>Low</t>
  </si>
  <si>
    <t>High</t>
  </si>
  <si>
    <t>FOM</t>
  </si>
  <si>
    <t>EAF</t>
  </si>
  <si>
    <t>https://www.energy.gov.za/irp/irp-update-draft-report2018/epri-report-2017.pdf</t>
  </si>
  <si>
    <t>EPRI 2017 report converted to 2022 rands (pp 7-1 of:</t>
  </si>
  <si>
    <t>Arnot</t>
  </si>
  <si>
    <t>Duvha</t>
  </si>
  <si>
    <t>Hendrina</t>
  </si>
  <si>
    <t>Kendal</t>
  </si>
  <si>
    <t>Kriel</t>
  </si>
  <si>
    <t>Lethabo</t>
  </si>
  <si>
    <t>Matimba</t>
  </si>
  <si>
    <t>Majuba</t>
  </si>
  <si>
    <t>Matla</t>
  </si>
  <si>
    <t>Medupi</t>
  </si>
  <si>
    <t>Tutuka</t>
  </si>
  <si>
    <t>Kusile</t>
  </si>
  <si>
    <t>Camden</t>
  </si>
  <si>
    <t>Grootvlei</t>
  </si>
  <si>
    <t>Komati</t>
  </si>
  <si>
    <t>EAF forecasts</t>
  </si>
  <si>
    <t>MTSAO 2023 Low EAF</t>
  </si>
  <si>
    <t>Plant</t>
  </si>
  <si>
    <t>CAP</t>
  </si>
  <si>
    <t>MTSAO 2023 High EAF</t>
  </si>
  <si>
    <t>NCAP_FOM~2020</t>
  </si>
  <si>
    <t>NCAP_FOM~2021</t>
  </si>
  <si>
    <t>NCAP_FOM~2022</t>
  </si>
  <si>
    <t>NCAP_FOM~2023</t>
  </si>
  <si>
    <t>NCAP_FOM~2024</t>
  </si>
  <si>
    <t>NCAP_FOM~2025</t>
  </si>
  <si>
    <t>NCAP_FOM~2026</t>
  </si>
  <si>
    <t>NCAP_FOM~2027</t>
  </si>
  <si>
    <t>NCAP_FOM~2028</t>
  </si>
  <si>
    <t>NCAP_FOM~2029</t>
  </si>
  <si>
    <t>NCAP_FOM~2030</t>
  </si>
  <si>
    <t>NCAP_FOM~2031</t>
  </si>
  <si>
    <t>NCAP_AFA~UP~2020</t>
  </si>
  <si>
    <t>NCAP_AFA~UP~2021</t>
  </si>
  <si>
    <t>NCAP_AFA~UP~2022</t>
  </si>
  <si>
    <t>NCAP_AFA~UP~2023</t>
  </si>
  <si>
    <t>NCAP_AFA~UP~2024</t>
  </si>
  <si>
    <t>NCAP_AFA~UP~2025</t>
  </si>
  <si>
    <t>NCAP_AFA~UP~2026</t>
  </si>
  <si>
    <t>NCAP_AFA~UP~2027</t>
  </si>
  <si>
    <t>NCAP_AFA~UP~2028</t>
  </si>
  <si>
    <t>NCAP_AFA~UP~2029</t>
  </si>
  <si>
    <t>NCAP_AFA~UP~2030</t>
  </si>
  <si>
    <t>NCAP_AFA~UP~2031</t>
  </si>
  <si>
    <t>[empty]</t>
  </si>
  <si>
    <t>FOM costs [ZAR 2022 R/kW]</t>
  </si>
  <si>
    <t xml:space="preserve">Availability based on FOM costs </t>
  </si>
  <si>
    <t>TechDesc* to match with Data</t>
  </si>
  <si>
    <t>LimType</t>
  </si>
  <si>
    <t>Attribute</t>
  </si>
  <si>
    <t>Pset_PN</t>
  </si>
  <si>
    <t>~TFM_UPD-TS</t>
  </si>
  <si>
    <t>NCAP_AFA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</si>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</sst>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2" fontId="0" fillId="0" borderId="0" xfId="0" applyNumberFormat="1"/>
    <xf numFmtId="0" fontId="3" fillId="2" borderId="3" xfId="3" applyBorder="1"/>
    <xf numFmtId="0" fontId="0" fillId="0" borderId="2" xfId="0" applyBorder="1"/>
    <xf numFmtId="0" fontId="0" fillId="3" borderId="2" xfId="0" applyFill="1" applyBorder="1"/>
    <xf numFmtId="0" fontId="7" fillId="0" borderId="0" xfId="5"/>
    <xf numFmtId="166" fontId="10" fillId="0" borderId="0" xfId="7" applyNumberFormat="1" applyFont="1"/>
    <xf numFmtId="0" fontId="6" fillId="4" borderId="4" xfId="6" applyFont="1" applyFill="1" applyBorder="1" applyAlignment="1">
      <alignment horizontal="left" vertical="top" wrapText="1"/>
    </xf>
    <xf numFmtId="3" fontId="0" fillId="5" borderId="2" xfId="0" applyNumberFormat="1" applyFill="1" applyBorder="1"/>
    <xf numFmtId="9" fontId="4" fillId="6" borderId="0" xfId="1" applyFont="1" applyFill="1"/>
    <xf numFmtId="166" fontId="0" fillId="7" borderId="2" xfId="7" applyNumberFormat="1" applyFont="1" applyFill="1" applyBorder="1"/>
    <xf numFmtId="9" fontId="4" fillId="7" borderId="0" xfId="1" applyFont="1" applyFill="1"/>
    <xf numFmtId="166" fontId="0" fillId="6" borderId="2" xfId="1" applyNumberFormat="1" applyFont="1" applyFill="1" applyBorder="1"/>
    <xf numFmtId="166" fontId="3" fillId="8" borderId="1" xfId="7" applyNumberFormat="1" applyFont="1" applyFill="1" applyBorder="1"/>
    <xf numFmtId="166" fontId="3" fillId="8" borderId="1" xfId="3" applyNumberFormat="1" applyFill="1"/>
    <xf numFmtId="166" fontId="3" fillId="8" borderId="5" xfId="3" applyNumberFormat="1" applyFill="1" applyBorder="1"/>
    <xf numFmtId="166" fontId="3" fillId="9" borderId="2" xfId="3" applyNumberFormat="1" applyFill="1" applyBorder="1"/>
    <xf numFmtId="166" fontId="3" fillId="2" borderId="3" xfId="3" applyNumberFormat="1" applyBorder="1"/>
    <xf numFmtId="0" fontId="9" fillId="3" borderId="0" xfId="0" applyFont="1" applyFill="1" applyAlignment="1">
      <alignment wrapText="1"/>
    </xf>
    <xf numFmtId="2" fontId="0" fillId="3" borderId="2" xfId="0" applyNumberFormat="1" applyFill="1" applyBorder="1"/>
    <xf numFmtId="164" fontId="2" fillId="0" borderId="2" xfId="2" applyNumberFormat="1" applyFill="1" applyBorder="1" applyAlignment="1">
      <alignment horizontal="left"/>
    </xf>
    <xf numFmtId="164" fontId="2" fillId="0" borderId="2" xfId="2" applyNumberFormat="1" applyFill="1" applyBorder="1" applyAlignment="1">
      <alignment horizontal="left" wrapText="1"/>
    </xf>
    <xf numFmtId="0" fontId="12" fillId="0" borderId="2" xfId="4" applyFont="1" applyBorder="1"/>
    <xf numFmtId="0" fontId="13" fillId="0" borderId="2" xfId="4" applyFont="1" applyBorder="1"/>
    <xf numFmtId="2" fontId="0" fillId="10" borderId="2" xfId="0" applyNumberFormat="1" applyFill="1" applyBorder="1"/>
    <xf numFmtId="0" fontId="0" fillId="11" borderId="2" xfId="0" applyFill="1" applyBorder="1"/>
    <xf numFmtId="0" fontId="6" fillId="11" borderId="2" xfId="4" applyFont="1" applyFill="1" applyBorder="1"/>
    <xf numFmtId="165" fontId="0" fillId="6" borderId="2" xfId="0" applyNumberFormat="1" applyFill="1" applyBorder="1"/>
    <xf numFmtId="0" fontId="4" fillId="0" borderId="0" xfId="0" applyFont="1"/>
  </cellXfs>
  <cellStyles count="8">
    <cellStyle name="Heading 4" xfId="2" builtinId="19"/>
    <cellStyle name="Hyperlink" xfId="5" builtinId="8"/>
    <cellStyle name="Input" xfId="3" builtinId="20"/>
    <cellStyle name="Normal" xfId="0" builtinId="0"/>
    <cellStyle name="Normal 12" xfId="6" xr:uid="{59EF8EAF-1F14-4D9A-93E6-66B576319C91}"/>
    <cellStyle name="Normal 13" xfId="4" xr:uid="{12D282C7-5DC3-42A6-B44C-E0EBE4472BAD}"/>
    <cellStyle name="Percent" xfId="1" builtinId="5"/>
    <cellStyle name="Percent 3" xfId="7" xr:uid="{B42E950B-9471-418B-8AD5-2CB6DEE95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.gov.za/irp/irp-update-draft-report2018/epri-report-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B7B-BFBA-49D2-8685-84C955E03781}">
  <dimension ref="B3:M24"/>
  <sheetViews>
    <sheetView tabSelected="1" workbookViewId="0">
      <selection activeCell="Q25" sqref="Q25"/>
    </sheetView>
  </sheetViews>
  <sheetFormatPr defaultRowHeight="15" x14ac:dyDescent="0.25"/>
  <cols>
    <col min="2" max="2" width="16.28515625" customWidth="1"/>
    <col min="4" max="4" width="12.42578125" customWidth="1"/>
  </cols>
  <sheetData>
    <row r="3" spans="2:13" x14ac:dyDescent="0.25">
      <c r="B3" t="s">
        <v>40</v>
      </c>
      <c r="C3" s="2" t="s">
        <v>38</v>
      </c>
    </row>
    <row r="4" spans="2:13" x14ac:dyDescent="0.25">
      <c r="B4" t="s">
        <v>41</v>
      </c>
      <c r="C4" s="4" t="str">
        <f>IF(C3="Low","MTSAO 2023 Low EAF","MTSAO 2023 High EAF")</f>
        <v>MTSAO 2023 Low EAF</v>
      </c>
    </row>
    <row r="7" spans="2:13" x14ac:dyDescent="0.25">
      <c r="B7" s="28" t="s">
        <v>95</v>
      </c>
    </row>
    <row r="8" spans="2:13" x14ac:dyDescent="0.25">
      <c r="B8" t="s">
        <v>94</v>
      </c>
      <c r="C8" t="s">
        <v>92</v>
      </c>
      <c r="D8" t="s">
        <v>93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</row>
    <row r="9" spans="2:13" x14ac:dyDescent="0.25">
      <c r="B9" t="str">
        <f>MTSAO_EAF_CONVERTER!B16</f>
        <v>ETCLECAMD-E</v>
      </c>
      <c r="C9" t="s">
        <v>97</v>
      </c>
      <c r="D9" t="s">
        <v>96</v>
      </c>
      <c r="E9">
        <f>MTSAO_EAF_CONVERTER!U16</f>
        <v>0.37249920000000009</v>
      </c>
      <c r="F9">
        <f>MTSAO_EAF_CONVERTER!V16</f>
        <v>0.30773280000000008</v>
      </c>
      <c r="G9">
        <f>MTSAO_EAF_CONVERTER!W16</f>
        <v>0.25224000000000002</v>
      </c>
      <c r="H9">
        <f>MTSAO_EAF_CONVERTER!X16</f>
        <v>0.233322</v>
      </c>
      <c r="I9">
        <f>MTSAO_EAF_CONVERTER!Y16</f>
        <v>0.21440399999999998</v>
      </c>
      <c r="J9">
        <f>MTSAO_EAF_CONVERTER!Z16</f>
        <v>0.19548599999999997</v>
      </c>
      <c r="K9">
        <f>MTSAO_EAF_CONVERTER!AA16</f>
        <v>0</v>
      </c>
      <c r="L9">
        <f>MTSAO_EAF_CONVERTER!AB16</f>
        <v>0</v>
      </c>
      <c r="M9">
        <f>MTSAO_EAF_CONVERTER!AC16</f>
        <v>0</v>
      </c>
    </row>
    <row r="10" spans="2:13" x14ac:dyDescent="0.25">
      <c r="B10" t="str">
        <f>MTSAO_EAF_CONVERTER!B17</f>
        <v>ETCLEGROO-E</v>
      </c>
      <c r="C10" t="s">
        <v>97</v>
      </c>
      <c r="D10" t="s">
        <v>96</v>
      </c>
      <c r="E10">
        <f>MTSAO_EAF_CONVERTER!U17</f>
        <v>0</v>
      </c>
      <c r="F10">
        <f>MTSAO_EAF_CONVERTER!V17</f>
        <v>0</v>
      </c>
      <c r="G10">
        <f>MTSAO_EAF_CONVERTER!W17</f>
        <v>0</v>
      </c>
      <c r="H10">
        <f>MTSAO_EAF_CONVERTER!X17</f>
        <v>0</v>
      </c>
      <c r="I10">
        <f>MTSAO_EAF_CONVERTER!Y17</f>
        <v>0</v>
      </c>
      <c r="J10">
        <f>MTSAO_EAF_CONVERTER!Z17</f>
        <v>0</v>
      </c>
      <c r="K10">
        <f>MTSAO_EAF_CONVERTER!AA17</f>
        <v>0</v>
      </c>
      <c r="L10">
        <f>MTSAO_EAF_CONVERTER!AB17</f>
        <v>0</v>
      </c>
      <c r="M10">
        <f>MTSAO_EAF_CONVERTER!AC17</f>
        <v>0</v>
      </c>
    </row>
    <row r="11" spans="2:13" x14ac:dyDescent="0.25">
      <c r="B11" t="str">
        <f>MTSAO_EAF_CONVERTER!B18</f>
        <v>ETCLEKOMA-E</v>
      </c>
      <c r="C11" t="s">
        <v>97</v>
      </c>
      <c r="D11" t="s">
        <v>96</v>
      </c>
      <c r="E11">
        <f>MTSAO_EAF_CONVERTER!U18</f>
        <v>0</v>
      </c>
      <c r="F11">
        <f>MTSAO_EAF_CONVERTER!V18</f>
        <v>0</v>
      </c>
      <c r="G11">
        <f>MTSAO_EAF_CONVERTER!W18</f>
        <v>0</v>
      </c>
      <c r="H11">
        <f>MTSAO_EAF_CONVERTER!X18</f>
        <v>0</v>
      </c>
      <c r="I11">
        <f>MTSAO_EAF_CONVERTER!Y18</f>
        <v>0</v>
      </c>
      <c r="J11">
        <f>MTSAO_EAF_CONVERTER!Z18</f>
        <v>0</v>
      </c>
      <c r="K11">
        <f>MTSAO_EAF_CONVERTER!AA18</f>
        <v>0</v>
      </c>
      <c r="L11">
        <f>MTSAO_EAF_CONVERTER!AB18</f>
        <v>0</v>
      </c>
      <c r="M11">
        <f>MTSAO_EAF_CONVERTER!AC18</f>
        <v>0</v>
      </c>
    </row>
    <row r="12" spans="2:13" x14ac:dyDescent="0.25">
      <c r="B12" t="str">
        <f>MTSAO_EAF_CONVERTER!B19</f>
        <v>ETCLEARNO-E</v>
      </c>
      <c r="C12" t="s">
        <v>97</v>
      </c>
      <c r="D12" t="s">
        <v>96</v>
      </c>
      <c r="E12">
        <f>MTSAO_EAF_CONVERTER!U19</f>
        <v>0.35867520000000008</v>
      </c>
      <c r="F12">
        <f>MTSAO_EAF_CONVERTER!V19</f>
        <v>0.30656160000000005</v>
      </c>
      <c r="G12">
        <f>MTSAO_EAF_CONVERTER!W19</f>
        <v>0.26192000000000004</v>
      </c>
      <c r="H12">
        <f>MTSAO_EAF_CONVERTER!X19</f>
        <v>0.25666900000000004</v>
      </c>
      <c r="I12">
        <f>MTSAO_EAF_CONVERTER!Y19</f>
        <v>0.22922799999999999</v>
      </c>
      <c r="J12">
        <f>MTSAO_EAF_CONVERTER!Z19</f>
        <v>0.18847999999999995</v>
      </c>
      <c r="K12">
        <f>MTSAO_EAF_CONVERTER!AA19</f>
        <v>0.15271199999999996</v>
      </c>
      <c r="L12">
        <f>MTSAO_EAF_CONVERTER!AB19</f>
        <v>0.13644999999999999</v>
      </c>
      <c r="M12">
        <f>MTSAO_EAF_CONVERTER!AC19</f>
        <v>0</v>
      </c>
    </row>
    <row r="13" spans="2:13" x14ac:dyDescent="0.25">
      <c r="B13" t="str">
        <f>MTSAO_EAF_CONVERTER!B20</f>
        <v>ETCLEDUVH-E</v>
      </c>
      <c r="C13" t="s">
        <v>97</v>
      </c>
      <c r="D13" t="s">
        <v>96</v>
      </c>
      <c r="E13">
        <f>MTSAO_EAF_CONVERTER!U20</f>
        <v>0.32785920000000007</v>
      </c>
      <c r="F13">
        <f>MTSAO_EAF_CONVERTER!V20</f>
        <v>0.30656160000000005</v>
      </c>
      <c r="G13">
        <f>MTSAO_EAF_CONVERTER!W20</f>
        <v>0.24448</v>
      </c>
      <c r="H13">
        <f>MTSAO_EAF_CONVERTER!X20</f>
        <v>0.24871399999999999</v>
      </c>
      <c r="I13">
        <f>MTSAO_EAF_CONVERTER!Y20</f>
        <v>0.21640999999999996</v>
      </c>
      <c r="J13">
        <f>MTSAO_EAF_CONVERTER!Z20</f>
        <v>0.18426399999999996</v>
      </c>
      <c r="K13">
        <f>MTSAO_EAF_CONVERTER!AA20</f>
        <v>0.17054799999999995</v>
      </c>
      <c r="L13">
        <f>MTSAO_EAF_CONVERTER!AB20</f>
        <v>0.15052499999999999</v>
      </c>
      <c r="M13">
        <f>MTSAO_EAF_CONVERTER!AC20</f>
        <v>0.14949999999999999</v>
      </c>
    </row>
    <row r="14" spans="2:13" x14ac:dyDescent="0.25">
      <c r="B14" t="str">
        <f>MTSAO_EAF_CONVERTER!B21</f>
        <v>ETCLEHEND-E</v>
      </c>
      <c r="C14" t="s">
        <v>97</v>
      </c>
      <c r="D14" t="s">
        <v>96</v>
      </c>
      <c r="E14">
        <f>MTSAO_EAF_CONVERTER!U21</f>
        <v>0.39945599999999998</v>
      </c>
      <c r="F14">
        <f>MTSAO_EAF_CONVERTER!V21</f>
        <v>0.33842800000000001</v>
      </c>
      <c r="G14">
        <f>MTSAO_EAF_CONVERTER!W21</f>
        <v>0.27739999999999998</v>
      </c>
      <c r="H14">
        <f>MTSAO_EAF_CONVERTER!X21</f>
        <v>0</v>
      </c>
      <c r="I14">
        <f>MTSAO_EAF_CONVERTER!Y21</f>
        <v>0</v>
      </c>
      <c r="J14">
        <f>MTSAO_EAF_CONVERTER!Z21</f>
        <v>0</v>
      </c>
      <c r="K14">
        <f>MTSAO_EAF_CONVERTER!AA21</f>
        <v>0</v>
      </c>
      <c r="L14">
        <f>MTSAO_EAF_CONVERTER!AB21</f>
        <v>0</v>
      </c>
      <c r="M14">
        <f>MTSAO_EAF_CONVERTER!AC21</f>
        <v>0</v>
      </c>
    </row>
    <row r="15" spans="2:13" x14ac:dyDescent="0.25">
      <c r="B15" t="str">
        <f>MTSAO_EAF_CONVERTER!B22</f>
        <v>ETCLEKEND-E</v>
      </c>
      <c r="C15" t="s">
        <v>97</v>
      </c>
      <c r="D15" t="s">
        <v>96</v>
      </c>
      <c r="E15">
        <f>MTSAO_EAF_CONVERTER!U22</f>
        <v>0.57657959999999986</v>
      </c>
      <c r="F15">
        <f>MTSAO_EAF_CONVERTER!V22</f>
        <v>0.51358319999999991</v>
      </c>
      <c r="G15">
        <f>MTSAO_EAF_CONVERTER!W22</f>
        <v>0.51898</v>
      </c>
      <c r="H15">
        <f>MTSAO_EAF_CONVERTER!X22</f>
        <v>0.51621600000000001</v>
      </c>
      <c r="I15">
        <f>MTSAO_EAF_CONVERTER!Y22</f>
        <v>0.46504699999999993</v>
      </c>
      <c r="J15">
        <f>MTSAO_EAF_CONVERTER!Z22</f>
        <v>0.51961149999999989</v>
      </c>
      <c r="K15">
        <f>MTSAO_EAF_CONVERTER!AA22</f>
        <v>0.47129599999999994</v>
      </c>
      <c r="L15">
        <f>MTSAO_EAF_CONVERTER!AB22</f>
        <v>0.45587499999999997</v>
      </c>
      <c r="M15">
        <f>MTSAO_EAF_CONVERTER!AC22</f>
        <v>0.45331250000000001</v>
      </c>
    </row>
    <row r="16" spans="2:13" x14ac:dyDescent="0.25">
      <c r="B16" t="str">
        <f>MTSAO_EAF_CONVERTER!B23</f>
        <v>ETCLEKRIE-E</v>
      </c>
      <c r="C16" t="s">
        <v>97</v>
      </c>
      <c r="D16" t="s">
        <v>96</v>
      </c>
      <c r="E16">
        <f>MTSAO_EAF_CONVERTER!U23</f>
        <v>0.29600640000000006</v>
      </c>
      <c r="F16">
        <f>MTSAO_EAF_CONVERTER!V23</f>
        <v>0.31817600000000007</v>
      </c>
      <c r="G16">
        <f>MTSAO_EAF_CONVERTER!W23</f>
        <v>0.25775999999999999</v>
      </c>
      <c r="H16">
        <f>MTSAO_EAF_CONVERTER!X23</f>
        <v>0.24194300000000002</v>
      </c>
      <c r="I16">
        <f>MTSAO_EAF_CONVERTER!Y23</f>
        <v>0.23422599999999996</v>
      </c>
      <c r="J16">
        <f>MTSAO_EAF_CONVERTER!Z23</f>
        <v>0.15847199999999997</v>
      </c>
      <c r="K16">
        <f>MTSAO_EAF_CONVERTER!AA23</f>
        <v>0.16951199999999994</v>
      </c>
      <c r="L16">
        <f>MTSAO_EAF_CONVERTER!AB23</f>
        <v>0.16037500000000002</v>
      </c>
      <c r="M16">
        <f>MTSAO_EAF_CONVERTER!AC23</f>
        <v>0</v>
      </c>
    </row>
    <row r="17" spans="2:13" x14ac:dyDescent="0.25">
      <c r="B17" t="str">
        <f>MTSAO_EAF_CONVERTER!B24</f>
        <v>ETCLELETH-E</v>
      </c>
      <c r="C17" t="s">
        <v>97</v>
      </c>
      <c r="D17" t="s">
        <v>96</v>
      </c>
      <c r="E17">
        <f>MTSAO_EAF_CONVERTER!U24</f>
        <v>0.40896000000000005</v>
      </c>
      <c r="F17">
        <f>MTSAO_EAF_CONVERTER!V24</f>
        <v>0.34360080000000004</v>
      </c>
      <c r="G17">
        <f>MTSAO_EAF_CONVERTER!W24</f>
        <v>0.29951999999999995</v>
      </c>
      <c r="H17">
        <f>MTSAO_EAF_CONVERTER!X24</f>
        <v>0.25333899999999998</v>
      </c>
      <c r="I17">
        <f>MTSAO_EAF_CONVERTER!Y24</f>
        <v>0.23089399999999996</v>
      </c>
      <c r="J17">
        <f>MTSAO_EAF_CONVERTER!Z24</f>
        <v>0.21334199999999995</v>
      </c>
      <c r="K17">
        <f>MTSAO_EAF_CONVERTER!AA24</f>
        <v>0.20736799999999994</v>
      </c>
      <c r="L17">
        <f>MTSAO_EAF_CONVERTER!AB24</f>
        <v>0.18340000000000001</v>
      </c>
      <c r="M17">
        <f>MTSAO_EAF_CONVERTER!AC24</f>
        <v>0.18237500000000001</v>
      </c>
    </row>
    <row r="18" spans="2:13" x14ac:dyDescent="0.25">
      <c r="B18" t="str">
        <f>MTSAO_EAF_CONVERTER!B25</f>
        <v>ETCLEMAJD-E</v>
      </c>
      <c r="C18" t="s">
        <v>97</v>
      </c>
      <c r="D18" t="s">
        <v>96</v>
      </c>
      <c r="E18">
        <f>MTSAO_EAF_CONVERTER!U25</f>
        <v>0.57224559999999991</v>
      </c>
      <c r="F18">
        <f>MTSAO_EAF_CONVERTER!V25</f>
        <v>0.55427999999999977</v>
      </c>
      <c r="G18">
        <f>MTSAO_EAF_CONVERTER!W25</f>
        <v>0.53927999999999998</v>
      </c>
      <c r="H18">
        <f>MTSAO_EAF_CONVERTER!X25</f>
        <v>0.48039049999999989</v>
      </c>
      <c r="I18">
        <f>MTSAO_EAF_CONVERTER!Y25</f>
        <v>0.48360600000000004</v>
      </c>
      <c r="J18">
        <f>MTSAO_EAF_CONVERTER!Z25</f>
        <v>0.47114149999999999</v>
      </c>
      <c r="K18">
        <f>MTSAO_EAF_CONVERTER!AA25</f>
        <v>0.4584319999999999</v>
      </c>
      <c r="L18">
        <f>MTSAO_EAF_CONVERTER!AB25</f>
        <v>0.4433125</v>
      </c>
      <c r="M18">
        <f>MTSAO_EAF_CONVERTER!AC25</f>
        <v>0.44074999999999998</v>
      </c>
    </row>
    <row r="19" spans="2:13" x14ac:dyDescent="0.25">
      <c r="B19" t="str">
        <f>MTSAO_EAF_CONVERTER!B26</f>
        <v>ETCLEMAJW-E</v>
      </c>
      <c r="C19" t="s">
        <v>97</v>
      </c>
      <c r="D19" t="s">
        <v>96</v>
      </c>
      <c r="E19">
        <f>MTSAO_EAF_CONVERTER!U26</f>
        <v>0.57224559999999991</v>
      </c>
      <c r="F19">
        <f>MTSAO_EAF_CONVERTER!V26</f>
        <v>0.55427999999999977</v>
      </c>
      <c r="G19">
        <f>MTSAO_EAF_CONVERTER!W26</f>
        <v>0.53927999999999998</v>
      </c>
      <c r="H19">
        <f>MTSAO_EAF_CONVERTER!X26</f>
        <v>0.48039049999999989</v>
      </c>
      <c r="I19">
        <f>MTSAO_EAF_CONVERTER!Y26</f>
        <v>0.48360600000000004</v>
      </c>
      <c r="J19">
        <f>MTSAO_EAF_CONVERTER!Z26</f>
        <v>0.47114149999999999</v>
      </c>
      <c r="K19">
        <f>MTSAO_EAF_CONVERTER!AA26</f>
        <v>0.4584319999999999</v>
      </c>
      <c r="L19">
        <f>MTSAO_EAF_CONVERTER!AB26</f>
        <v>0.4433125</v>
      </c>
      <c r="M19">
        <f>MTSAO_EAF_CONVERTER!AC26</f>
        <v>0.44074999999999998</v>
      </c>
    </row>
    <row r="20" spans="2:13" x14ac:dyDescent="0.25">
      <c r="B20" t="str">
        <f>MTSAO_EAF_CONVERTER!B27</f>
        <v>ETCLEMATI-E</v>
      </c>
      <c r="C20" t="s">
        <v>97</v>
      </c>
      <c r="D20" t="s">
        <v>96</v>
      </c>
      <c r="E20">
        <f>MTSAO_EAF_CONVERTER!U27</f>
        <v>0.63922559999999984</v>
      </c>
      <c r="F20">
        <f>MTSAO_EAF_CONVERTER!V27</f>
        <v>0.60412799999999989</v>
      </c>
      <c r="G20">
        <f>MTSAO_EAF_CONVERTER!W27</f>
        <v>0.54859000000000002</v>
      </c>
      <c r="H20">
        <f>MTSAO_EAF_CONVERTER!X27</f>
        <v>0.54354749999999996</v>
      </c>
      <c r="I20">
        <f>MTSAO_EAF_CONVERTER!Y27</f>
        <v>0.52789299999999995</v>
      </c>
      <c r="J20">
        <f>MTSAO_EAF_CONVERTER!Z27</f>
        <v>0.50074750000000001</v>
      </c>
      <c r="K20">
        <f>MTSAO_EAF_CONVERTER!AA27</f>
        <v>0.51270399999999994</v>
      </c>
      <c r="L20">
        <f>MTSAO_EAF_CONVERTER!AB27</f>
        <v>0.49631249999999993</v>
      </c>
      <c r="M20">
        <f>MTSAO_EAF_CONVERTER!AC27</f>
        <v>0.49375000000000002</v>
      </c>
    </row>
    <row r="21" spans="2:13" x14ac:dyDescent="0.25">
      <c r="B21" t="str">
        <f>MTSAO_EAF_CONVERTER!B28</f>
        <v>ETCLEMATL-E</v>
      </c>
      <c r="C21" t="s">
        <v>97</v>
      </c>
      <c r="D21" t="s">
        <v>96</v>
      </c>
      <c r="E21">
        <f>MTSAO_EAF_CONVERTER!U28</f>
        <v>0.55924359999999984</v>
      </c>
      <c r="F21">
        <f>MTSAO_EAF_CONVERTER!V28</f>
        <v>0.51700559999999984</v>
      </c>
      <c r="G21">
        <f>MTSAO_EAF_CONVERTER!W28</f>
        <v>0.49370999999999998</v>
      </c>
      <c r="H21">
        <f>MTSAO_EAF_CONVERTER!X28</f>
        <v>0.47717099999999996</v>
      </c>
      <c r="I21">
        <f>MTSAO_EAF_CONVERTER!Y28</f>
        <v>0.46296999999999994</v>
      </c>
      <c r="J21">
        <f>MTSAO_EAF_CONVERTER!Z28</f>
        <v>0.49753799999999992</v>
      </c>
      <c r="K21">
        <f>MTSAO_EAF_CONVERTER!AA28</f>
        <v>0.45036799999999994</v>
      </c>
      <c r="L21">
        <f>MTSAO_EAF_CONVERTER!AB28</f>
        <v>0.43543749999999998</v>
      </c>
      <c r="M21">
        <f>MTSAO_EAF_CONVERTER!AC28</f>
        <v>0.43287500000000007</v>
      </c>
    </row>
    <row r="22" spans="2:13" x14ac:dyDescent="0.25">
      <c r="B22" t="str">
        <f>MTSAO_EAF_CONVERTER!B29</f>
        <v>ETCLETUTU-E</v>
      </c>
      <c r="C22" t="s">
        <v>97</v>
      </c>
      <c r="D22" t="s">
        <v>96</v>
      </c>
      <c r="E22">
        <f>MTSAO_EAF_CONVERTER!U29</f>
        <v>0.34070400000000006</v>
      </c>
      <c r="F22">
        <f>MTSAO_EAF_CONVERTER!V29</f>
        <v>0.26800960000000007</v>
      </c>
      <c r="G22">
        <f>MTSAO_EAF_CONVERTER!W29</f>
        <v>0.24459999999999998</v>
      </c>
      <c r="H22">
        <f>MTSAO_EAF_CONVERTER!X29</f>
        <v>0.214008</v>
      </c>
      <c r="I22">
        <f>MTSAO_EAF_CONVERTER!Y29</f>
        <v>0.19505799999999998</v>
      </c>
      <c r="J22">
        <f>MTSAO_EAF_CONVERTER!Z29</f>
        <v>0.19390499999999994</v>
      </c>
      <c r="K22">
        <f>MTSAO_EAF_CONVERTER!AA29</f>
        <v>0.16458399999999995</v>
      </c>
      <c r="L22">
        <f>MTSAO_EAF_CONVERTER!AB29</f>
        <v>0.14507500000000001</v>
      </c>
      <c r="M22">
        <f>MTSAO_EAF_CONVERTER!AC29</f>
        <v>0.144175</v>
      </c>
    </row>
    <row r="23" spans="2:13" x14ac:dyDescent="0.25">
      <c r="B23" t="str">
        <f>MTSAO_EAF_CONVERTER!B30</f>
        <v>ETCLEMEDU-N</v>
      </c>
      <c r="C23" t="s">
        <v>97</v>
      </c>
      <c r="D23" t="s">
        <v>96</v>
      </c>
      <c r="E23">
        <f>MTSAO_EAF_CONVERTER!U30</f>
        <v>0.65861039999999982</v>
      </c>
      <c r="F23">
        <f>MTSAO_EAF_CONVERTER!V30</f>
        <v>0.63388799999999978</v>
      </c>
      <c r="G23">
        <f>MTSAO_EAF_CONVERTER!W30</f>
        <v>0.57330000000000003</v>
      </c>
      <c r="H23">
        <f>MTSAO_EAF_CONVERTER!X30</f>
        <v>0.58903149999999993</v>
      </c>
      <c r="I23">
        <f>MTSAO_EAF_CONVERTER!Y30</f>
        <v>0.58062199999999986</v>
      </c>
      <c r="J23">
        <f>MTSAO_EAF_CONVERTER!Z30</f>
        <v>0.52085599999999987</v>
      </c>
      <c r="K23">
        <f>MTSAO_EAF_CONVERTER!AA30</f>
        <v>0.52326399999999995</v>
      </c>
      <c r="L23">
        <f>MTSAO_EAF_CONVERTER!AB30</f>
        <v>0.50662499999999999</v>
      </c>
      <c r="M23">
        <f>MTSAO_EAF_CONVERTER!AC30</f>
        <v>0.50362499999999999</v>
      </c>
    </row>
    <row r="24" spans="2:13" x14ac:dyDescent="0.25">
      <c r="B24" t="str">
        <f>MTSAO_EAF_CONVERTER!B31</f>
        <v>ETCLEKUSI-N</v>
      </c>
      <c r="C24" t="s">
        <v>97</v>
      </c>
      <c r="D24" t="s">
        <v>96</v>
      </c>
      <c r="E24">
        <f>MTSAO_EAF_CONVERTER!U31</f>
        <v>0.64174719999999985</v>
      </c>
      <c r="F24">
        <f>MTSAO_EAF_CONVERTER!V31</f>
        <v>0.60725279999999981</v>
      </c>
      <c r="G24">
        <f>MTSAO_EAF_CONVERTER!W31</f>
        <v>0.58211999999999997</v>
      </c>
      <c r="H24">
        <f>MTSAO_EAF_CONVERTER!X31</f>
        <v>0.5357384999999999</v>
      </c>
      <c r="I24">
        <f>MTSAO_EAF_CONVERTER!Y31</f>
        <v>0.55214699999999994</v>
      </c>
      <c r="J24">
        <f>MTSAO_EAF_CONVERTER!Z31</f>
        <v>0.53493849999999987</v>
      </c>
      <c r="K24">
        <f>MTSAO_EAF_CONVERTER!AA31</f>
        <v>0.51276799999999989</v>
      </c>
      <c r="L24">
        <f>MTSAO_EAF_CONVERTER!AB31</f>
        <v>0.49637500000000001</v>
      </c>
      <c r="M24">
        <f>MTSAO_EAF_CONVERTER!AC31</f>
        <v>0.49337500000000001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3F9C1A-6E5A-41CF-B930-3C3065644566}">
          <x14:formula1>
            <xm:f>DATA!$B$3:$B$4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4F75-52AE-48DE-8E19-D92E6BC1EFEA}">
  <dimension ref="A12:AC31"/>
  <sheetViews>
    <sheetView workbookViewId="0">
      <selection activeCell="I38" sqref="I38"/>
    </sheetView>
  </sheetViews>
  <sheetFormatPr defaultRowHeight="15" x14ac:dyDescent="0.25"/>
  <cols>
    <col min="2" max="2" width="14.140625" customWidth="1"/>
    <col min="3" max="3" width="20.28515625" customWidth="1"/>
    <col min="4" max="4" width="12.7109375" customWidth="1"/>
    <col min="18" max="29" width="10.7109375" customWidth="1"/>
  </cols>
  <sheetData>
    <row r="12" spans="1:29" x14ac:dyDescent="0.25">
      <c r="E12" t="s">
        <v>89</v>
      </c>
      <c r="R12" t="s">
        <v>90</v>
      </c>
    </row>
    <row r="13" spans="1:29" x14ac:dyDescent="0.25">
      <c r="B13" t="s">
        <v>34</v>
      </c>
    </row>
    <row r="14" spans="1:29" ht="45" x14ac:dyDescent="0.25">
      <c r="A14" s="3"/>
      <c r="B14" s="20" t="s">
        <v>0</v>
      </c>
      <c r="C14" s="20" t="s">
        <v>1</v>
      </c>
      <c r="D14" s="21" t="s">
        <v>91</v>
      </c>
      <c r="E14" s="21" t="s">
        <v>64</v>
      </c>
      <c r="F14" s="21" t="s">
        <v>65</v>
      </c>
      <c r="G14" s="21" t="s">
        <v>66</v>
      </c>
      <c r="H14" s="21" t="s">
        <v>67</v>
      </c>
      <c r="I14" s="21" t="s">
        <v>68</v>
      </c>
      <c r="J14" s="21" t="s">
        <v>69</v>
      </c>
      <c r="K14" s="21" t="s">
        <v>70</v>
      </c>
      <c r="L14" s="21" t="s">
        <v>71</v>
      </c>
      <c r="M14" s="21" t="s">
        <v>72</v>
      </c>
      <c r="N14" s="21" t="s">
        <v>73</v>
      </c>
      <c r="O14" s="21" t="s">
        <v>74</v>
      </c>
      <c r="P14" s="21" t="s">
        <v>75</v>
      </c>
      <c r="Q14" s="21" t="s">
        <v>88</v>
      </c>
      <c r="R14" s="21" t="s">
        <v>76</v>
      </c>
      <c r="S14" s="21" t="s">
        <v>77</v>
      </c>
      <c r="T14" s="21" t="s">
        <v>78</v>
      </c>
      <c r="U14" s="21" t="s">
        <v>79</v>
      </c>
      <c r="V14" s="21" t="s">
        <v>80</v>
      </c>
      <c r="W14" s="21" t="s">
        <v>81</v>
      </c>
      <c r="X14" s="21" t="s">
        <v>82</v>
      </c>
      <c r="Y14" s="21" t="s">
        <v>83</v>
      </c>
      <c r="Z14" s="21" t="s">
        <v>84</v>
      </c>
      <c r="AA14" s="21" t="s">
        <v>85</v>
      </c>
      <c r="AB14" s="21" t="s">
        <v>86</v>
      </c>
      <c r="AC14" s="21" t="s">
        <v>87</v>
      </c>
    </row>
    <row r="15" spans="1:29" x14ac:dyDescent="0.25">
      <c r="A15" s="25" t="s">
        <v>35</v>
      </c>
      <c r="B15" s="26"/>
      <c r="C15" s="26"/>
      <c r="D15" s="26"/>
      <c r="E15" s="25">
        <v>2020</v>
      </c>
      <c r="F15" s="25">
        <v>2021</v>
      </c>
      <c r="G15" s="25">
        <v>2022</v>
      </c>
      <c r="H15" s="25">
        <v>2023</v>
      </c>
      <c r="I15" s="25">
        <v>2024</v>
      </c>
      <c r="J15" s="25">
        <v>2025</v>
      </c>
      <c r="K15" s="25">
        <v>2026</v>
      </c>
      <c r="L15" s="25">
        <v>2027</v>
      </c>
      <c r="M15" s="25">
        <v>2028</v>
      </c>
      <c r="N15" s="25">
        <v>2029</v>
      </c>
      <c r="O15" s="25">
        <v>2030</v>
      </c>
      <c r="P15" s="25">
        <v>2031</v>
      </c>
      <c r="Q15" s="25"/>
      <c r="R15" s="25">
        <v>2020</v>
      </c>
      <c r="S15" s="25">
        <v>2021</v>
      </c>
      <c r="T15" s="25">
        <v>2022</v>
      </c>
      <c r="U15" s="25">
        <v>2023</v>
      </c>
      <c r="V15" s="25">
        <v>2024</v>
      </c>
      <c r="W15" s="25">
        <v>2025</v>
      </c>
      <c r="X15" s="25">
        <v>2026</v>
      </c>
      <c r="Y15" s="25">
        <v>2027</v>
      </c>
      <c r="Z15" s="25">
        <v>2028</v>
      </c>
      <c r="AA15" s="25">
        <v>2029</v>
      </c>
      <c r="AB15" s="25">
        <v>2030</v>
      </c>
      <c r="AC15" s="25">
        <v>2031</v>
      </c>
    </row>
    <row r="16" spans="1:29" x14ac:dyDescent="0.25">
      <c r="A16" s="3"/>
      <c r="B16" s="22" t="s">
        <v>2</v>
      </c>
      <c r="C16" s="23" t="s">
        <v>3</v>
      </c>
      <c r="D16" s="23" t="s">
        <v>56</v>
      </c>
      <c r="E16" s="19">
        <f>DATA!$C$3</f>
        <v>543.03708177844862</v>
      </c>
      <c r="F16" s="19">
        <f>DATA!$C$3</f>
        <v>543.03708177844862</v>
      </c>
      <c r="G16" s="19">
        <f>DATA!$C$3</f>
        <v>543.03708177844862</v>
      </c>
      <c r="H16" s="19">
        <f>DATA!$C$3</f>
        <v>543.03708177844862</v>
      </c>
      <c r="I16" s="24">
        <f>VLOOKUP(Sheet1!$C$3,DATA!$B$3:$C$4,2,FALSE)</f>
        <v>543.03708177844862</v>
      </c>
      <c r="J16" s="24">
        <f>VLOOKUP(Sheet1!$C$3,DATA!$B$3:$C$4,2,FALSE)</f>
        <v>543.03708177844862</v>
      </c>
      <c r="K16" s="24">
        <f>VLOOKUP(Sheet1!$C$3,DATA!$B$3:$C$4,2,FALSE)</f>
        <v>543.03708177844862</v>
      </c>
      <c r="L16" s="24">
        <f>VLOOKUP(Sheet1!$C$3,DATA!$B$3:$C$4,2,FALSE)</f>
        <v>543.03708177844862</v>
      </c>
      <c r="M16" s="24">
        <f>VLOOKUP(Sheet1!$C$3,DATA!$B$3:$C$4,2,FALSE)</f>
        <v>543.03708177844862</v>
      </c>
      <c r="N16" s="24">
        <f>VLOOKUP(Sheet1!$C$3,DATA!$B$3:$C$4,2,FALSE)</f>
        <v>543.03708177844862</v>
      </c>
      <c r="O16" s="24">
        <f>VLOOKUP(Sheet1!$C$3,DATA!$B$3:$C$4,2,FALSE)</f>
        <v>543.03708177844862</v>
      </c>
      <c r="P16" s="24">
        <f>VLOOKUP(Sheet1!$C$3,DATA!$B$3:$C$4,2,FALSE)</f>
        <v>543.03708177844862</v>
      </c>
      <c r="Q16" s="3"/>
      <c r="R16" s="27" cm="1">
        <f t="array" ref="R16">INDEX(DATA!$D$11:$AA$25,MATCH($D16,DATA!$B$11:$B$25,0),MATCH(1,(DATA!$D$9:$AA$9=Sheet1!$C$4)*(DATA!$D$10:$AA$10=R$15),0))</f>
        <v>0.504</v>
      </c>
      <c r="S16" s="27" cm="1">
        <f t="array" ref="S16">INDEX(DATA!$D$11:$AA$25,MATCH($D16,DATA!$B$11:$B$25,0),MATCH(1,(DATA!$D$9:$AA$9=Sheet1!$C$4)*(DATA!$D$10:$AA$10=S$15),0))</f>
        <v>0.41969120000000004</v>
      </c>
      <c r="T16" s="27" cm="1">
        <f t="array" ref="T16">INDEX(DATA!$D$11:$AA$25,MATCH($D16,DATA!$B$11:$B$25,0),MATCH(1,(DATA!$D$9:$AA$9=Sheet1!$C$4)*(DATA!$D$10:$AA$10=T$15),0))</f>
        <v>0.40663360000000004</v>
      </c>
      <c r="U16" s="27" cm="1">
        <f t="array" ref="U16">INDEX(DATA!$D$11:$AA$25,MATCH($D16,DATA!$B$11:$B$25,0),MATCH(1,(DATA!$D$9:$AA$9=Sheet1!$C$4)*(DATA!$D$10:$AA$10=U$15),0))</f>
        <v>0.37249920000000009</v>
      </c>
      <c r="V16" s="27" cm="1">
        <f t="array" ref="V16">INDEX(DATA!$D$11:$AA$25,MATCH($D16,DATA!$B$11:$B$25,0),MATCH(1,(DATA!$D$9:$AA$9=Sheet1!$C$4)*(DATA!$D$10:$AA$10=V$15),0))</f>
        <v>0.30773280000000008</v>
      </c>
      <c r="W16" s="27" cm="1">
        <f t="array" ref="W16">INDEX(DATA!$D$11:$AA$25,MATCH($D16,DATA!$B$11:$B$25,0),MATCH(1,(DATA!$D$9:$AA$9=Sheet1!$C$4)*(DATA!$D$10:$AA$10=W$15),0))</f>
        <v>0.25224000000000002</v>
      </c>
      <c r="X16" s="27" cm="1">
        <f t="array" ref="X16">INDEX(DATA!$D$11:$AA$25,MATCH($D16,DATA!$B$11:$B$25,0),MATCH(1,(DATA!$D$9:$AA$9=Sheet1!$C$4)*(DATA!$D$10:$AA$10=X$15),0))</f>
        <v>0.233322</v>
      </c>
      <c r="Y16" s="27" cm="1">
        <f t="array" ref="Y16">INDEX(DATA!$D$11:$AA$25,MATCH($D16,DATA!$B$11:$B$25,0),MATCH(1,(DATA!$D$9:$AA$9=Sheet1!$C$4)*(DATA!$D$10:$AA$10=Y$15),0))</f>
        <v>0.21440399999999998</v>
      </c>
      <c r="Z16" s="27" cm="1">
        <f t="array" ref="Z16">INDEX(DATA!$D$11:$AA$25,MATCH($D16,DATA!$B$11:$B$25,0),MATCH(1,(DATA!$D$9:$AA$9=Sheet1!$C$4)*(DATA!$D$10:$AA$10=Z$15),0))</f>
        <v>0.19548599999999997</v>
      </c>
      <c r="AA16" s="27" cm="1">
        <f t="array" ref="AA16">INDEX(DATA!$D$11:$AA$25,MATCH($D16,DATA!$B$11:$B$25,0),MATCH(1,(DATA!$D$9:$AA$9=Sheet1!$C$4)*(DATA!$D$10:$AA$10=AA$15),0))</f>
        <v>0</v>
      </c>
      <c r="AB16" s="27" cm="1">
        <f t="array" ref="AB16">INDEX(DATA!$D$11:$AA$25,MATCH($D16,DATA!$B$11:$B$25,0),MATCH(1,(DATA!$D$9:$AA$9=Sheet1!$C$4)*(DATA!$D$10:$AA$10=AB$15),0))</f>
        <v>0</v>
      </c>
      <c r="AC16" s="27" cm="1">
        <f t="array" ref="AC16">INDEX(DATA!$D$11:$AA$25,MATCH($D16,DATA!$B$11:$B$25,0),MATCH(1,(DATA!$D$9:$AA$9=Sheet1!$C$4)*(DATA!$D$10:$AA$10=AC$15),0))</f>
        <v>0</v>
      </c>
    </row>
    <row r="17" spans="1:29" x14ac:dyDescent="0.25">
      <c r="A17" s="3"/>
      <c r="B17" s="22" t="s">
        <v>4</v>
      </c>
      <c r="C17" s="23" t="s">
        <v>5</v>
      </c>
      <c r="D17" s="23" t="s">
        <v>57</v>
      </c>
      <c r="E17" s="19">
        <f>DATA!$C$3</f>
        <v>543.03708177844862</v>
      </c>
      <c r="F17" s="19">
        <f>DATA!$C$3</f>
        <v>543.03708177844862</v>
      </c>
      <c r="G17" s="19">
        <f>DATA!$C$3</f>
        <v>543.03708177844862</v>
      </c>
      <c r="H17" s="19">
        <f>DATA!$C$3</f>
        <v>543.03708177844862</v>
      </c>
      <c r="I17" s="24">
        <f>VLOOKUP(Sheet1!$C$3,DATA!$B$3:$C$4,2,FALSE)</f>
        <v>543.03708177844862</v>
      </c>
      <c r="J17" s="24">
        <f>VLOOKUP(Sheet1!$C$3,DATA!$B$3:$C$4,2,FALSE)</f>
        <v>543.03708177844862</v>
      </c>
      <c r="K17" s="24">
        <f>VLOOKUP(Sheet1!$C$3,DATA!$B$3:$C$4,2,FALSE)</f>
        <v>543.03708177844862</v>
      </c>
      <c r="L17" s="24">
        <f>VLOOKUP(Sheet1!$C$3,DATA!$B$3:$C$4,2,FALSE)</f>
        <v>543.03708177844862</v>
      </c>
      <c r="M17" s="24">
        <f>VLOOKUP(Sheet1!$C$3,DATA!$B$3:$C$4,2,FALSE)</f>
        <v>543.03708177844862</v>
      </c>
      <c r="N17" s="24">
        <f>VLOOKUP(Sheet1!$C$3,DATA!$B$3:$C$4,2,FALSE)</f>
        <v>543.03708177844862</v>
      </c>
      <c r="O17" s="24">
        <f>VLOOKUP(Sheet1!$C$3,DATA!$B$3:$C$4,2,FALSE)</f>
        <v>543.03708177844862</v>
      </c>
      <c r="P17" s="24">
        <f>VLOOKUP(Sheet1!$C$3,DATA!$B$3:$C$4,2,FALSE)</f>
        <v>543.03708177844862</v>
      </c>
      <c r="Q17" s="3"/>
      <c r="R17" s="27" cm="1">
        <f t="array" ref="R17">INDEX(DATA!$D$11:$AA$25,MATCH($D17,DATA!$B$11:$B$25,0),MATCH(1,(DATA!$D$9:$AA$9=Sheet1!$C$4)*(DATA!$D$10:$AA$10=R$15),0))</f>
        <v>0.74886000000000008</v>
      </c>
      <c r="S17" s="27" cm="1">
        <f t="array" ref="S17">INDEX(DATA!$D$11:$AA$25,MATCH($D17,DATA!$B$11:$B$25,0),MATCH(1,(DATA!$D$9:$AA$9=Sheet1!$C$4)*(DATA!$D$10:$AA$10=S$15),0))</f>
        <v>0.670408</v>
      </c>
      <c r="T17" s="27" cm="1">
        <f t="array" ref="T17">INDEX(DATA!$D$11:$AA$25,MATCH($D17,DATA!$B$11:$B$25,0),MATCH(1,(DATA!$D$9:$AA$9=Sheet1!$C$4)*(DATA!$D$10:$AA$10=T$15),0))</f>
        <v>0.59195600000000004</v>
      </c>
      <c r="U17" s="27" cm="1">
        <f t="array" ref="U17">INDEX(DATA!$D$11:$AA$25,MATCH($D17,DATA!$B$11:$B$25,0),MATCH(1,(DATA!$D$9:$AA$9=Sheet1!$C$4)*(DATA!$D$10:$AA$10=U$15),0))</f>
        <v>0</v>
      </c>
      <c r="V17" s="27" cm="1">
        <f t="array" ref="V17">INDEX(DATA!$D$11:$AA$25,MATCH($D17,DATA!$B$11:$B$25,0),MATCH(1,(DATA!$D$9:$AA$9=Sheet1!$C$4)*(DATA!$D$10:$AA$10=V$15),0))</f>
        <v>0</v>
      </c>
      <c r="W17" s="27" cm="1">
        <f t="array" ref="W17">INDEX(DATA!$D$11:$AA$25,MATCH($D17,DATA!$B$11:$B$25,0),MATCH(1,(DATA!$D$9:$AA$9=Sheet1!$C$4)*(DATA!$D$10:$AA$10=W$15),0))</f>
        <v>0</v>
      </c>
      <c r="X17" s="27" cm="1">
        <f t="array" ref="X17">INDEX(DATA!$D$11:$AA$25,MATCH($D17,DATA!$B$11:$B$25,0),MATCH(1,(DATA!$D$9:$AA$9=Sheet1!$C$4)*(DATA!$D$10:$AA$10=X$15),0))</f>
        <v>0</v>
      </c>
      <c r="Y17" s="27" cm="1">
        <f t="array" ref="Y17">INDEX(DATA!$D$11:$AA$25,MATCH($D17,DATA!$B$11:$B$25,0),MATCH(1,(DATA!$D$9:$AA$9=Sheet1!$C$4)*(DATA!$D$10:$AA$10=Y$15),0))</f>
        <v>0</v>
      </c>
      <c r="Z17" s="27" cm="1">
        <f t="array" ref="Z17">INDEX(DATA!$D$11:$AA$25,MATCH($D17,DATA!$B$11:$B$25,0),MATCH(1,(DATA!$D$9:$AA$9=Sheet1!$C$4)*(DATA!$D$10:$AA$10=Z$15),0))</f>
        <v>0</v>
      </c>
      <c r="AA17" s="27" cm="1">
        <f t="array" ref="AA17">INDEX(DATA!$D$11:$AA$25,MATCH($D17,DATA!$B$11:$B$25,0),MATCH(1,(DATA!$D$9:$AA$9=Sheet1!$C$4)*(DATA!$D$10:$AA$10=AA$15),0))</f>
        <v>0</v>
      </c>
      <c r="AB17" s="27" cm="1">
        <f t="array" ref="AB17">INDEX(DATA!$D$11:$AA$25,MATCH($D17,DATA!$B$11:$B$25,0),MATCH(1,(DATA!$D$9:$AA$9=Sheet1!$C$4)*(DATA!$D$10:$AA$10=AB$15),0))</f>
        <v>0</v>
      </c>
      <c r="AC17" s="27" cm="1">
        <f t="array" ref="AC17">INDEX(DATA!$D$11:$AA$25,MATCH($D17,DATA!$B$11:$B$25,0),MATCH(1,(DATA!$D$9:$AA$9=Sheet1!$C$4)*(DATA!$D$10:$AA$10=AC$15),0))</f>
        <v>0</v>
      </c>
    </row>
    <row r="18" spans="1:29" x14ac:dyDescent="0.25">
      <c r="A18" s="3"/>
      <c r="B18" s="22" t="s">
        <v>6</v>
      </c>
      <c r="C18" s="23" t="s">
        <v>7</v>
      </c>
      <c r="D18" s="23" t="s">
        <v>58</v>
      </c>
      <c r="E18" s="19">
        <f>DATA!$C$3</f>
        <v>543.03708177844862</v>
      </c>
      <c r="F18" s="19">
        <f>DATA!$C$3</f>
        <v>543.03708177844862</v>
      </c>
      <c r="G18" s="19">
        <f>DATA!$C$3</f>
        <v>543.03708177844862</v>
      </c>
      <c r="H18" s="19">
        <f>DATA!$C$3</f>
        <v>543.03708177844862</v>
      </c>
      <c r="I18" s="24">
        <f>VLOOKUP(Sheet1!$C$3,DATA!$B$3:$C$4,2,FALSE)</f>
        <v>543.03708177844862</v>
      </c>
      <c r="J18" s="24">
        <f>VLOOKUP(Sheet1!$C$3,DATA!$B$3:$C$4,2,FALSE)</f>
        <v>543.03708177844862</v>
      </c>
      <c r="K18" s="24">
        <f>VLOOKUP(Sheet1!$C$3,DATA!$B$3:$C$4,2,FALSE)</f>
        <v>543.03708177844862</v>
      </c>
      <c r="L18" s="24">
        <f>VLOOKUP(Sheet1!$C$3,DATA!$B$3:$C$4,2,FALSE)</f>
        <v>543.03708177844862</v>
      </c>
      <c r="M18" s="24">
        <f>VLOOKUP(Sheet1!$C$3,DATA!$B$3:$C$4,2,FALSE)</f>
        <v>543.03708177844862</v>
      </c>
      <c r="N18" s="24">
        <f>VLOOKUP(Sheet1!$C$3,DATA!$B$3:$C$4,2,FALSE)</f>
        <v>543.03708177844862</v>
      </c>
      <c r="O18" s="24">
        <f>VLOOKUP(Sheet1!$C$3,DATA!$B$3:$C$4,2,FALSE)</f>
        <v>543.03708177844862</v>
      </c>
      <c r="P18" s="24">
        <f>VLOOKUP(Sheet1!$C$3,DATA!$B$3:$C$4,2,FALSE)</f>
        <v>543.03708177844862</v>
      </c>
      <c r="Q18" s="3"/>
      <c r="R18" s="27" cm="1">
        <f t="array" ref="R18">INDEX(DATA!$D$11:$AA$25,MATCH($D18,DATA!$B$11:$B$25,0),MATCH(1,(DATA!$D$9:$AA$9=Sheet1!$C$4)*(DATA!$D$10:$AA$10=R$15),0))</f>
        <v>0.73407599999999995</v>
      </c>
      <c r="S18" s="27" cm="1">
        <f t="array" ref="S18">INDEX(DATA!$D$11:$AA$25,MATCH($D18,DATA!$B$11:$B$25,0),MATCH(1,(DATA!$D$9:$AA$9=Sheet1!$C$4)*(DATA!$D$10:$AA$10=S$15),0))</f>
        <v>0.6571728</v>
      </c>
      <c r="T18" s="27" cm="1">
        <f t="array" ref="T18">INDEX(DATA!$D$11:$AA$25,MATCH($D18,DATA!$B$11:$B$25,0),MATCH(1,(DATA!$D$9:$AA$9=Sheet1!$C$4)*(DATA!$D$10:$AA$10=T$15),0))</f>
        <v>0.58026960000000005</v>
      </c>
      <c r="U18" s="27" cm="1">
        <f t="array" ref="U18">INDEX(DATA!$D$11:$AA$25,MATCH($D18,DATA!$B$11:$B$25,0),MATCH(1,(DATA!$D$9:$AA$9=Sheet1!$C$4)*(DATA!$D$10:$AA$10=U$15),0))</f>
        <v>0</v>
      </c>
      <c r="V18" s="27" cm="1">
        <f t="array" ref="V18">INDEX(DATA!$D$11:$AA$25,MATCH($D18,DATA!$B$11:$B$25,0),MATCH(1,(DATA!$D$9:$AA$9=Sheet1!$C$4)*(DATA!$D$10:$AA$10=V$15),0))</f>
        <v>0</v>
      </c>
      <c r="W18" s="27" cm="1">
        <f t="array" ref="W18">INDEX(DATA!$D$11:$AA$25,MATCH($D18,DATA!$B$11:$B$25,0),MATCH(1,(DATA!$D$9:$AA$9=Sheet1!$C$4)*(DATA!$D$10:$AA$10=W$15),0))</f>
        <v>0</v>
      </c>
      <c r="X18" s="27" cm="1">
        <f t="array" ref="X18">INDEX(DATA!$D$11:$AA$25,MATCH($D18,DATA!$B$11:$B$25,0),MATCH(1,(DATA!$D$9:$AA$9=Sheet1!$C$4)*(DATA!$D$10:$AA$10=X$15),0))</f>
        <v>0</v>
      </c>
      <c r="Y18" s="27" cm="1">
        <f t="array" ref="Y18">INDEX(DATA!$D$11:$AA$25,MATCH($D18,DATA!$B$11:$B$25,0),MATCH(1,(DATA!$D$9:$AA$9=Sheet1!$C$4)*(DATA!$D$10:$AA$10=Y$15),0))</f>
        <v>0</v>
      </c>
      <c r="Z18" s="27" cm="1">
        <f t="array" ref="Z18">INDEX(DATA!$D$11:$AA$25,MATCH($D18,DATA!$B$11:$B$25,0),MATCH(1,(DATA!$D$9:$AA$9=Sheet1!$C$4)*(DATA!$D$10:$AA$10=Z$15),0))</f>
        <v>0</v>
      </c>
      <c r="AA18" s="27" cm="1">
        <f t="array" ref="AA18">INDEX(DATA!$D$11:$AA$25,MATCH($D18,DATA!$B$11:$B$25,0),MATCH(1,(DATA!$D$9:$AA$9=Sheet1!$C$4)*(DATA!$D$10:$AA$10=AA$15),0))</f>
        <v>0</v>
      </c>
      <c r="AB18" s="27" cm="1">
        <f t="array" ref="AB18">INDEX(DATA!$D$11:$AA$25,MATCH($D18,DATA!$B$11:$B$25,0),MATCH(1,(DATA!$D$9:$AA$9=Sheet1!$C$4)*(DATA!$D$10:$AA$10=AB$15),0))</f>
        <v>0</v>
      </c>
      <c r="AC18" s="27" cm="1">
        <f t="array" ref="AC18">INDEX(DATA!$D$11:$AA$25,MATCH($D18,DATA!$B$11:$B$25,0),MATCH(1,(DATA!$D$9:$AA$9=Sheet1!$C$4)*(DATA!$D$10:$AA$10=AC$15),0))</f>
        <v>0</v>
      </c>
    </row>
    <row r="19" spans="1:29" x14ac:dyDescent="0.25">
      <c r="A19" s="3"/>
      <c r="B19" s="22" t="s">
        <v>8</v>
      </c>
      <c r="C19" s="23" t="s">
        <v>9</v>
      </c>
      <c r="D19" s="23" t="s">
        <v>44</v>
      </c>
      <c r="E19" s="19">
        <f>DATA!$C$3</f>
        <v>543.03708177844862</v>
      </c>
      <c r="F19" s="19">
        <f>DATA!$C$3</f>
        <v>543.03708177844862</v>
      </c>
      <c r="G19" s="19">
        <f>DATA!$C$3</f>
        <v>543.03708177844862</v>
      </c>
      <c r="H19" s="19">
        <f>DATA!$C$3</f>
        <v>543.03708177844862</v>
      </c>
      <c r="I19" s="24">
        <f>VLOOKUP(Sheet1!$C$3,DATA!$B$3:$C$4,2,FALSE)</f>
        <v>543.03708177844862</v>
      </c>
      <c r="J19" s="24">
        <f>VLOOKUP(Sheet1!$C$3,DATA!$B$3:$C$4,2,FALSE)</f>
        <v>543.03708177844862</v>
      </c>
      <c r="K19" s="24">
        <f>VLOOKUP(Sheet1!$C$3,DATA!$B$3:$C$4,2,FALSE)</f>
        <v>543.03708177844862</v>
      </c>
      <c r="L19" s="24">
        <f>VLOOKUP(Sheet1!$C$3,DATA!$B$3:$C$4,2,FALSE)</f>
        <v>543.03708177844862</v>
      </c>
      <c r="M19" s="24">
        <f>VLOOKUP(Sheet1!$C$3,DATA!$B$3:$C$4,2,FALSE)</f>
        <v>543.03708177844862</v>
      </c>
      <c r="N19" s="24">
        <f>VLOOKUP(Sheet1!$C$3,DATA!$B$3:$C$4,2,FALSE)</f>
        <v>543.03708177844862</v>
      </c>
      <c r="O19" s="24">
        <f>VLOOKUP(Sheet1!$C$3,DATA!$B$3:$C$4,2,FALSE)</f>
        <v>543.03708177844862</v>
      </c>
      <c r="P19" s="24">
        <f>VLOOKUP(Sheet1!$C$3,DATA!$B$3:$C$4,2,FALSE)</f>
        <v>543.03708177844862</v>
      </c>
      <c r="Q19" s="3"/>
      <c r="R19" s="27" cm="1">
        <f t="array" ref="R19">INDEX(DATA!$D$11:$AA$25,MATCH($D19,DATA!$B$11:$B$25,0),MATCH(1,(DATA!$D$9:$AA$9=Sheet1!$C$4)*(DATA!$D$10:$AA$10=R$15),0))</f>
        <v>0.54650399999999999</v>
      </c>
      <c r="S19" s="27" cm="1">
        <f t="array" ref="S19">INDEX(DATA!$D$11:$AA$25,MATCH($D19,DATA!$B$11:$B$25,0),MATCH(1,(DATA!$D$9:$AA$9=Sheet1!$C$4)*(DATA!$D$10:$AA$10=S$15),0))</f>
        <v>0.46954879999999999</v>
      </c>
      <c r="T19" s="27" cm="1">
        <f t="array" ref="T19">INDEX(DATA!$D$11:$AA$25,MATCH($D19,DATA!$B$11:$B$25,0),MATCH(1,(DATA!$D$9:$AA$9=Sheet1!$C$4)*(DATA!$D$10:$AA$10=T$15),0))</f>
        <v>0.4339904</v>
      </c>
      <c r="U19" s="27" cm="1">
        <f t="array" ref="U19">INDEX(DATA!$D$11:$AA$25,MATCH($D19,DATA!$B$11:$B$25,0),MATCH(1,(DATA!$D$9:$AA$9=Sheet1!$C$4)*(DATA!$D$10:$AA$10=U$15),0))</f>
        <v>0.35867520000000008</v>
      </c>
      <c r="V19" s="27" cm="1">
        <f t="array" ref="V19">INDEX(DATA!$D$11:$AA$25,MATCH($D19,DATA!$B$11:$B$25,0),MATCH(1,(DATA!$D$9:$AA$9=Sheet1!$C$4)*(DATA!$D$10:$AA$10=V$15),0))</f>
        <v>0.30656160000000005</v>
      </c>
      <c r="W19" s="27" cm="1">
        <f t="array" ref="W19">INDEX(DATA!$D$11:$AA$25,MATCH($D19,DATA!$B$11:$B$25,0),MATCH(1,(DATA!$D$9:$AA$9=Sheet1!$C$4)*(DATA!$D$10:$AA$10=W$15),0))</f>
        <v>0.26192000000000004</v>
      </c>
      <c r="X19" s="27" cm="1">
        <f t="array" ref="X19">INDEX(DATA!$D$11:$AA$25,MATCH($D19,DATA!$B$11:$B$25,0),MATCH(1,(DATA!$D$9:$AA$9=Sheet1!$C$4)*(DATA!$D$10:$AA$10=X$15),0))</f>
        <v>0.25666900000000004</v>
      </c>
      <c r="Y19" s="27" cm="1">
        <f t="array" ref="Y19">INDEX(DATA!$D$11:$AA$25,MATCH($D19,DATA!$B$11:$B$25,0),MATCH(1,(DATA!$D$9:$AA$9=Sheet1!$C$4)*(DATA!$D$10:$AA$10=Y$15),0))</f>
        <v>0.22922799999999999</v>
      </c>
      <c r="Z19" s="27" cm="1">
        <f t="array" ref="Z19">INDEX(DATA!$D$11:$AA$25,MATCH($D19,DATA!$B$11:$B$25,0),MATCH(1,(DATA!$D$9:$AA$9=Sheet1!$C$4)*(DATA!$D$10:$AA$10=Z$15),0))</f>
        <v>0.18847999999999995</v>
      </c>
      <c r="AA19" s="27" cm="1">
        <f t="array" ref="AA19">INDEX(DATA!$D$11:$AA$25,MATCH($D19,DATA!$B$11:$B$25,0),MATCH(1,(DATA!$D$9:$AA$9=Sheet1!$C$4)*(DATA!$D$10:$AA$10=AA$15),0))</f>
        <v>0.15271199999999996</v>
      </c>
      <c r="AB19" s="27" cm="1">
        <f t="array" ref="AB19">INDEX(DATA!$D$11:$AA$25,MATCH($D19,DATA!$B$11:$B$25,0),MATCH(1,(DATA!$D$9:$AA$9=Sheet1!$C$4)*(DATA!$D$10:$AA$10=AB$15),0))</f>
        <v>0.13644999999999999</v>
      </c>
      <c r="AC19" s="27" cm="1">
        <f t="array" ref="AC19">INDEX(DATA!$D$11:$AA$25,MATCH($D19,DATA!$B$11:$B$25,0),MATCH(1,(DATA!$D$9:$AA$9=Sheet1!$C$4)*(DATA!$D$10:$AA$10=AC$15),0))</f>
        <v>0</v>
      </c>
    </row>
    <row r="20" spans="1:29" x14ac:dyDescent="0.25">
      <c r="A20" s="3"/>
      <c r="B20" s="22" t="s">
        <v>10</v>
      </c>
      <c r="C20" s="23" t="s">
        <v>11</v>
      </c>
      <c r="D20" s="23" t="s">
        <v>45</v>
      </c>
      <c r="E20" s="19">
        <f>DATA!$C$3</f>
        <v>543.03708177844862</v>
      </c>
      <c r="F20" s="19">
        <f>DATA!$C$3</f>
        <v>543.03708177844862</v>
      </c>
      <c r="G20" s="19">
        <f>DATA!$C$3</f>
        <v>543.03708177844862</v>
      </c>
      <c r="H20" s="19">
        <f>DATA!$C$3</f>
        <v>543.03708177844862</v>
      </c>
      <c r="I20" s="24">
        <f>VLOOKUP(Sheet1!$C$3,DATA!$B$3:$C$4,2,FALSE)</f>
        <v>543.03708177844862</v>
      </c>
      <c r="J20" s="24">
        <f>VLOOKUP(Sheet1!$C$3,DATA!$B$3:$C$4,2,FALSE)</f>
        <v>543.03708177844862</v>
      </c>
      <c r="K20" s="24">
        <f>VLOOKUP(Sheet1!$C$3,DATA!$B$3:$C$4,2,FALSE)</f>
        <v>543.03708177844862</v>
      </c>
      <c r="L20" s="24">
        <f>VLOOKUP(Sheet1!$C$3,DATA!$B$3:$C$4,2,FALSE)</f>
        <v>543.03708177844862</v>
      </c>
      <c r="M20" s="24">
        <f>VLOOKUP(Sheet1!$C$3,DATA!$B$3:$C$4,2,FALSE)</f>
        <v>543.03708177844862</v>
      </c>
      <c r="N20" s="24">
        <f>VLOOKUP(Sheet1!$C$3,DATA!$B$3:$C$4,2,FALSE)</f>
        <v>543.03708177844862</v>
      </c>
      <c r="O20" s="24">
        <f>VLOOKUP(Sheet1!$C$3,DATA!$B$3:$C$4,2,FALSE)</f>
        <v>543.03708177844862</v>
      </c>
      <c r="P20" s="24">
        <f>VLOOKUP(Sheet1!$C$3,DATA!$B$3:$C$4,2,FALSE)</f>
        <v>543.03708177844862</v>
      </c>
      <c r="Q20" s="3"/>
      <c r="R20" s="27" cm="1">
        <f t="array" ref="R20">INDEX(DATA!$D$11:$AA$25,MATCH($D20,DATA!$B$11:$B$25,0),MATCH(1,(DATA!$D$9:$AA$9=Sheet1!$C$4)*(DATA!$D$10:$AA$10=R$15),0))</f>
        <v>0.45763199999999993</v>
      </c>
      <c r="S20" s="27" cm="1">
        <f t="array" ref="S20">INDEX(DATA!$D$11:$AA$25,MATCH($D20,DATA!$B$11:$B$25,0),MATCH(1,(DATA!$D$9:$AA$9=Sheet1!$C$4)*(DATA!$D$10:$AA$10=S$15),0))</f>
        <v>0.37351840000000003</v>
      </c>
      <c r="T20" s="27" cm="1">
        <f t="array" ref="T20">INDEX(DATA!$D$11:$AA$25,MATCH($D20,DATA!$B$11:$B$25,0),MATCH(1,(DATA!$D$9:$AA$9=Sheet1!$C$4)*(DATA!$D$10:$AA$10=T$15),0))</f>
        <v>0.39946239999999994</v>
      </c>
      <c r="U20" s="27" cm="1">
        <f t="array" ref="U20">INDEX(DATA!$D$11:$AA$25,MATCH($D20,DATA!$B$11:$B$25,0),MATCH(1,(DATA!$D$9:$AA$9=Sheet1!$C$4)*(DATA!$D$10:$AA$10=U$15),0))</f>
        <v>0.32785920000000007</v>
      </c>
      <c r="V20" s="27" cm="1">
        <f t="array" ref="V20">INDEX(DATA!$D$11:$AA$25,MATCH($D20,DATA!$B$11:$B$25,0),MATCH(1,(DATA!$D$9:$AA$9=Sheet1!$C$4)*(DATA!$D$10:$AA$10=V$15),0))</f>
        <v>0.30656160000000005</v>
      </c>
      <c r="W20" s="27" cm="1">
        <f t="array" ref="W20">INDEX(DATA!$D$11:$AA$25,MATCH($D20,DATA!$B$11:$B$25,0),MATCH(1,(DATA!$D$9:$AA$9=Sheet1!$C$4)*(DATA!$D$10:$AA$10=W$15),0))</f>
        <v>0.24448</v>
      </c>
      <c r="X20" s="27" cm="1">
        <f t="array" ref="X20">INDEX(DATA!$D$11:$AA$25,MATCH($D20,DATA!$B$11:$B$25,0),MATCH(1,(DATA!$D$9:$AA$9=Sheet1!$C$4)*(DATA!$D$10:$AA$10=X$15),0))</f>
        <v>0.24871399999999999</v>
      </c>
      <c r="Y20" s="27" cm="1">
        <f t="array" ref="Y20">INDEX(DATA!$D$11:$AA$25,MATCH($D20,DATA!$B$11:$B$25,0),MATCH(1,(DATA!$D$9:$AA$9=Sheet1!$C$4)*(DATA!$D$10:$AA$10=Y$15),0))</f>
        <v>0.21640999999999996</v>
      </c>
      <c r="Z20" s="27" cm="1">
        <f t="array" ref="Z20">INDEX(DATA!$D$11:$AA$25,MATCH($D20,DATA!$B$11:$B$25,0),MATCH(1,(DATA!$D$9:$AA$9=Sheet1!$C$4)*(DATA!$D$10:$AA$10=Z$15),0))</f>
        <v>0.18426399999999996</v>
      </c>
      <c r="AA20" s="27" cm="1">
        <f t="array" ref="AA20">INDEX(DATA!$D$11:$AA$25,MATCH($D20,DATA!$B$11:$B$25,0),MATCH(1,(DATA!$D$9:$AA$9=Sheet1!$C$4)*(DATA!$D$10:$AA$10=AA$15),0))</f>
        <v>0.17054799999999995</v>
      </c>
      <c r="AB20" s="27" cm="1">
        <f t="array" ref="AB20">INDEX(DATA!$D$11:$AA$25,MATCH($D20,DATA!$B$11:$B$25,0),MATCH(1,(DATA!$D$9:$AA$9=Sheet1!$C$4)*(DATA!$D$10:$AA$10=AB$15),0))</f>
        <v>0.15052499999999999</v>
      </c>
      <c r="AC20" s="27" cm="1">
        <f t="array" ref="AC20">INDEX(DATA!$D$11:$AA$25,MATCH($D20,DATA!$B$11:$B$25,0),MATCH(1,(DATA!$D$9:$AA$9=Sheet1!$C$4)*(DATA!$D$10:$AA$10=AC$15),0))</f>
        <v>0.14949999999999999</v>
      </c>
    </row>
    <row r="21" spans="1:29" x14ac:dyDescent="0.25">
      <c r="A21" s="3"/>
      <c r="B21" s="22" t="s">
        <v>12</v>
      </c>
      <c r="C21" s="23" t="s">
        <v>13</v>
      </c>
      <c r="D21" s="23" t="s">
        <v>46</v>
      </c>
      <c r="E21" s="19">
        <f>DATA!$C$3</f>
        <v>543.03708177844862</v>
      </c>
      <c r="F21" s="19">
        <f>DATA!$C$3</f>
        <v>543.03708177844862</v>
      </c>
      <c r="G21" s="19">
        <f>DATA!$C$3</f>
        <v>543.03708177844862</v>
      </c>
      <c r="H21" s="19">
        <f>DATA!$C$3</f>
        <v>543.03708177844862</v>
      </c>
      <c r="I21" s="24">
        <f>VLOOKUP(Sheet1!$C$3,DATA!$B$3:$C$4,2,FALSE)</f>
        <v>543.03708177844862</v>
      </c>
      <c r="J21" s="24">
        <f>VLOOKUP(Sheet1!$C$3,DATA!$B$3:$C$4,2,FALSE)</f>
        <v>543.03708177844862</v>
      </c>
      <c r="K21" s="24">
        <f>VLOOKUP(Sheet1!$C$3,DATA!$B$3:$C$4,2,FALSE)</f>
        <v>543.03708177844862</v>
      </c>
      <c r="L21" s="24">
        <f>VLOOKUP(Sheet1!$C$3,DATA!$B$3:$C$4,2,FALSE)</f>
        <v>543.03708177844862</v>
      </c>
      <c r="M21" s="24">
        <f>VLOOKUP(Sheet1!$C$3,DATA!$B$3:$C$4,2,FALSE)</f>
        <v>543.03708177844862</v>
      </c>
      <c r="N21" s="24">
        <f>VLOOKUP(Sheet1!$C$3,DATA!$B$3:$C$4,2,FALSE)</f>
        <v>543.03708177844862</v>
      </c>
      <c r="O21" s="24">
        <f>VLOOKUP(Sheet1!$C$3,DATA!$B$3:$C$4,2,FALSE)</f>
        <v>543.03708177844862</v>
      </c>
      <c r="P21" s="24">
        <f>VLOOKUP(Sheet1!$C$3,DATA!$B$3:$C$4,2,FALSE)</f>
        <v>543.03708177844862</v>
      </c>
      <c r="Q21" s="3"/>
      <c r="R21" s="27" cm="1">
        <f t="array" ref="R21">INDEX(DATA!$D$11:$AA$25,MATCH($D21,DATA!$B$11:$B$25,0),MATCH(1,(DATA!$D$9:$AA$9=Sheet1!$C$4)*(DATA!$D$10:$AA$10=R$15),0))</f>
        <v>0.51181199999999993</v>
      </c>
      <c r="S21" s="27" cm="1">
        <f t="array" ref="S21">INDEX(DATA!$D$11:$AA$25,MATCH($D21,DATA!$B$11:$B$25,0),MATCH(1,(DATA!$D$9:$AA$9=Sheet1!$C$4)*(DATA!$D$10:$AA$10=S$15),0))</f>
        <v>0.4208192</v>
      </c>
      <c r="T21" s="27" cm="1">
        <f t="array" ref="T21">INDEX(DATA!$D$11:$AA$25,MATCH($D21,DATA!$B$11:$B$25,0),MATCH(1,(DATA!$D$9:$AA$9=Sheet1!$C$4)*(DATA!$D$10:$AA$10=T$15),0))</f>
        <v>0.46048399999999995</v>
      </c>
      <c r="U21" s="27" cm="1">
        <f t="array" ref="U21">INDEX(DATA!$D$11:$AA$25,MATCH($D21,DATA!$B$11:$B$25,0),MATCH(1,(DATA!$D$9:$AA$9=Sheet1!$C$4)*(DATA!$D$10:$AA$10=U$15),0))</f>
        <v>0.39945599999999998</v>
      </c>
      <c r="V21" s="27" cm="1">
        <f t="array" ref="V21">INDEX(DATA!$D$11:$AA$25,MATCH($D21,DATA!$B$11:$B$25,0),MATCH(1,(DATA!$D$9:$AA$9=Sheet1!$C$4)*(DATA!$D$10:$AA$10=V$15),0))</f>
        <v>0.33842800000000001</v>
      </c>
      <c r="W21" s="27" cm="1">
        <f t="array" ref="W21">INDEX(DATA!$D$11:$AA$25,MATCH($D21,DATA!$B$11:$B$25,0),MATCH(1,(DATA!$D$9:$AA$9=Sheet1!$C$4)*(DATA!$D$10:$AA$10=W$15),0))</f>
        <v>0.27739999999999998</v>
      </c>
      <c r="X21" s="27" cm="1">
        <f t="array" ref="X21">INDEX(DATA!$D$11:$AA$25,MATCH($D21,DATA!$B$11:$B$25,0),MATCH(1,(DATA!$D$9:$AA$9=Sheet1!$C$4)*(DATA!$D$10:$AA$10=X$15),0))</f>
        <v>0</v>
      </c>
      <c r="Y21" s="27" cm="1">
        <f t="array" ref="Y21">INDEX(DATA!$D$11:$AA$25,MATCH($D21,DATA!$B$11:$B$25,0),MATCH(1,(DATA!$D$9:$AA$9=Sheet1!$C$4)*(DATA!$D$10:$AA$10=Y$15),0))</f>
        <v>0</v>
      </c>
      <c r="Z21" s="27" cm="1">
        <f t="array" ref="Z21">INDEX(DATA!$D$11:$AA$25,MATCH($D21,DATA!$B$11:$B$25,0),MATCH(1,(DATA!$D$9:$AA$9=Sheet1!$C$4)*(DATA!$D$10:$AA$10=Z$15),0))</f>
        <v>0</v>
      </c>
      <c r="AA21" s="27" cm="1">
        <f t="array" ref="AA21">INDEX(DATA!$D$11:$AA$25,MATCH($D21,DATA!$B$11:$B$25,0),MATCH(1,(DATA!$D$9:$AA$9=Sheet1!$C$4)*(DATA!$D$10:$AA$10=AA$15),0))</f>
        <v>0</v>
      </c>
      <c r="AB21" s="27" cm="1">
        <f t="array" ref="AB21">INDEX(DATA!$D$11:$AA$25,MATCH($D21,DATA!$B$11:$B$25,0),MATCH(1,(DATA!$D$9:$AA$9=Sheet1!$C$4)*(DATA!$D$10:$AA$10=AB$15),0))</f>
        <v>0</v>
      </c>
      <c r="AC21" s="27" cm="1">
        <f t="array" ref="AC21">INDEX(DATA!$D$11:$AA$25,MATCH($D21,DATA!$B$11:$B$25,0),MATCH(1,(DATA!$D$9:$AA$9=Sheet1!$C$4)*(DATA!$D$10:$AA$10=AC$15),0))</f>
        <v>0</v>
      </c>
    </row>
    <row r="22" spans="1:29" x14ac:dyDescent="0.25">
      <c r="A22" s="3"/>
      <c r="B22" s="22" t="s">
        <v>14</v>
      </c>
      <c r="C22" s="23" t="s">
        <v>15</v>
      </c>
      <c r="D22" s="23" t="s">
        <v>47</v>
      </c>
      <c r="E22" s="19">
        <f>DATA!$C$3</f>
        <v>543.03708177844862</v>
      </c>
      <c r="F22" s="19">
        <f>DATA!$C$3</f>
        <v>543.03708177844862</v>
      </c>
      <c r="G22" s="19">
        <f>DATA!$C$3</f>
        <v>543.03708177844862</v>
      </c>
      <c r="H22" s="19">
        <f>DATA!$C$3</f>
        <v>543.03708177844862</v>
      </c>
      <c r="I22" s="24">
        <f>VLOOKUP(Sheet1!$C$3,DATA!$B$3:$C$4,2,FALSE)</f>
        <v>543.03708177844862</v>
      </c>
      <c r="J22" s="24">
        <f>VLOOKUP(Sheet1!$C$3,DATA!$B$3:$C$4,2,FALSE)</f>
        <v>543.03708177844862</v>
      </c>
      <c r="K22" s="24">
        <f>VLOOKUP(Sheet1!$C$3,DATA!$B$3:$C$4,2,FALSE)</f>
        <v>543.03708177844862</v>
      </c>
      <c r="L22" s="24">
        <f>VLOOKUP(Sheet1!$C$3,DATA!$B$3:$C$4,2,FALSE)</f>
        <v>543.03708177844862</v>
      </c>
      <c r="M22" s="24">
        <f>VLOOKUP(Sheet1!$C$3,DATA!$B$3:$C$4,2,FALSE)</f>
        <v>543.03708177844862</v>
      </c>
      <c r="N22" s="24">
        <f>VLOOKUP(Sheet1!$C$3,DATA!$B$3:$C$4,2,FALSE)</f>
        <v>543.03708177844862</v>
      </c>
      <c r="O22" s="24">
        <f>VLOOKUP(Sheet1!$C$3,DATA!$B$3:$C$4,2,FALSE)</f>
        <v>543.03708177844862</v>
      </c>
      <c r="P22" s="24">
        <f>VLOOKUP(Sheet1!$C$3,DATA!$B$3:$C$4,2,FALSE)</f>
        <v>543.03708177844862</v>
      </c>
      <c r="Q22" s="3"/>
      <c r="R22" s="27" cm="1">
        <f t="array" ref="R22">INDEX(DATA!$D$11:$AA$25,MATCH($D22,DATA!$B$11:$B$25,0),MATCH(1,(DATA!$D$9:$AA$9=Sheet1!$C$4)*(DATA!$D$10:$AA$10=R$15),0))</f>
        <v>0.63571999999999995</v>
      </c>
      <c r="S22" s="27" cm="1">
        <f t="array" ref="S22">INDEX(DATA!$D$11:$AA$25,MATCH($D22,DATA!$B$11:$B$25,0),MATCH(1,(DATA!$D$9:$AA$9=Sheet1!$C$4)*(DATA!$D$10:$AA$10=S$15),0))</f>
        <v>0.62493840000000001</v>
      </c>
      <c r="T22" s="27" cm="1">
        <f t="array" ref="T22">INDEX(DATA!$D$11:$AA$25,MATCH($D22,DATA!$B$11:$B$25,0),MATCH(1,(DATA!$D$9:$AA$9=Sheet1!$C$4)*(DATA!$D$10:$AA$10=T$15),0))</f>
        <v>0.54471039999999982</v>
      </c>
      <c r="U22" s="27" cm="1">
        <f t="array" ref="U22">INDEX(DATA!$D$11:$AA$25,MATCH($D22,DATA!$B$11:$B$25,0),MATCH(1,(DATA!$D$9:$AA$9=Sheet1!$C$4)*(DATA!$D$10:$AA$10=U$15),0))</f>
        <v>0.57657959999999986</v>
      </c>
      <c r="V22" s="27" cm="1">
        <f t="array" ref="V22">INDEX(DATA!$D$11:$AA$25,MATCH($D22,DATA!$B$11:$B$25,0),MATCH(1,(DATA!$D$9:$AA$9=Sheet1!$C$4)*(DATA!$D$10:$AA$10=V$15),0))</f>
        <v>0.51358319999999991</v>
      </c>
      <c r="W22" s="27" cm="1">
        <f t="array" ref="W22">INDEX(DATA!$D$11:$AA$25,MATCH($D22,DATA!$B$11:$B$25,0),MATCH(1,(DATA!$D$9:$AA$9=Sheet1!$C$4)*(DATA!$D$10:$AA$10=W$15),0))</f>
        <v>0.51898</v>
      </c>
      <c r="X22" s="27" cm="1">
        <f t="array" ref="X22">INDEX(DATA!$D$11:$AA$25,MATCH($D22,DATA!$B$11:$B$25,0),MATCH(1,(DATA!$D$9:$AA$9=Sheet1!$C$4)*(DATA!$D$10:$AA$10=X$15),0))</f>
        <v>0.51621600000000001</v>
      </c>
      <c r="Y22" s="27" cm="1">
        <f t="array" ref="Y22">INDEX(DATA!$D$11:$AA$25,MATCH($D22,DATA!$B$11:$B$25,0),MATCH(1,(DATA!$D$9:$AA$9=Sheet1!$C$4)*(DATA!$D$10:$AA$10=Y$15),0))</f>
        <v>0.46504699999999993</v>
      </c>
      <c r="Z22" s="27" cm="1">
        <f t="array" ref="Z22">INDEX(DATA!$D$11:$AA$25,MATCH($D22,DATA!$B$11:$B$25,0),MATCH(1,(DATA!$D$9:$AA$9=Sheet1!$C$4)*(DATA!$D$10:$AA$10=Z$15),0))</f>
        <v>0.51961149999999989</v>
      </c>
      <c r="AA22" s="27" cm="1">
        <f t="array" ref="AA22">INDEX(DATA!$D$11:$AA$25,MATCH($D22,DATA!$B$11:$B$25,0),MATCH(1,(DATA!$D$9:$AA$9=Sheet1!$C$4)*(DATA!$D$10:$AA$10=AA$15),0))</f>
        <v>0.47129599999999994</v>
      </c>
      <c r="AB22" s="27" cm="1">
        <f t="array" ref="AB22">INDEX(DATA!$D$11:$AA$25,MATCH($D22,DATA!$B$11:$B$25,0),MATCH(1,(DATA!$D$9:$AA$9=Sheet1!$C$4)*(DATA!$D$10:$AA$10=AB$15),0))</f>
        <v>0.45587499999999997</v>
      </c>
      <c r="AC22" s="27" cm="1">
        <f t="array" ref="AC22">INDEX(DATA!$D$11:$AA$25,MATCH($D22,DATA!$B$11:$B$25,0),MATCH(1,(DATA!$D$9:$AA$9=Sheet1!$C$4)*(DATA!$D$10:$AA$10=AC$15),0))</f>
        <v>0.45331250000000001</v>
      </c>
    </row>
    <row r="23" spans="1:29" x14ac:dyDescent="0.25">
      <c r="A23" s="3"/>
      <c r="B23" s="22" t="s">
        <v>16</v>
      </c>
      <c r="C23" s="23" t="s">
        <v>17</v>
      </c>
      <c r="D23" s="23" t="s">
        <v>48</v>
      </c>
      <c r="E23" s="19">
        <f>DATA!$C$3</f>
        <v>543.03708177844862</v>
      </c>
      <c r="F23" s="19">
        <f>DATA!$C$3</f>
        <v>543.03708177844862</v>
      </c>
      <c r="G23" s="19">
        <f>DATA!$C$3</f>
        <v>543.03708177844862</v>
      </c>
      <c r="H23" s="19">
        <f>DATA!$C$3</f>
        <v>543.03708177844862</v>
      </c>
      <c r="I23" s="24">
        <f>VLOOKUP(Sheet1!$C$3,DATA!$B$3:$C$4,2,FALSE)</f>
        <v>543.03708177844862</v>
      </c>
      <c r="J23" s="24">
        <f>VLOOKUP(Sheet1!$C$3,DATA!$B$3:$C$4,2,FALSE)</f>
        <v>543.03708177844862</v>
      </c>
      <c r="K23" s="24">
        <f>VLOOKUP(Sheet1!$C$3,DATA!$B$3:$C$4,2,FALSE)</f>
        <v>543.03708177844862</v>
      </c>
      <c r="L23" s="24">
        <f>VLOOKUP(Sheet1!$C$3,DATA!$B$3:$C$4,2,FALSE)</f>
        <v>543.03708177844862</v>
      </c>
      <c r="M23" s="24">
        <f>VLOOKUP(Sheet1!$C$3,DATA!$B$3:$C$4,2,FALSE)</f>
        <v>543.03708177844862</v>
      </c>
      <c r="N23" s="24">
        <f>VLOOKUP(Sheet1!$C$3,DATA!$B$3:$C$4,2,FALSE)</f>
        <v>543.03708177844862</v>
      </c>
      <c r="O23" s="24">
        <f>VLOOKUP(Sheet1!$C$3,DATA!$B$3:$C$4,2,FALSE)</f>
        <v>543.03708177844862</v>
      </c>
      <c r="P23" s="24">
        <f>VLOOKUP(Sheet1!$C$3,DATA!$B$3:$C$4,2,FALSE)</f>
        <v>543.03708177844862</v>
      </c>
      <c r="Q23" s="3"/>
      <c r="R23" s="27" cm="1">
        <f t="array" ref="R23">INDEX(DATA!$D$11:$AA$25,MATCH($D23,DATA!$B$11:$B$25,0),MATCH(1,(DATA!$D$9:$AA$9=Sheet1!$C$4)*(DATA!$D$10:$AA$10=R$15),0))</f>
        <v>0.45444000000000001</v>
      </c>
      <c r="S23" s="27" cm="1">
        <f t="array" ref="S23">INDEX(DATA!$D$11:$AA$25,MATCH($D23,DATA!$B$11:$B$25,0),MATCH(1,(DATA!$D$9:$AA$9=Sheet1!$C$4)*(DATA!$D$10:$AA$10=S$15),0))</f>
        <v>0.47691839999999996</v>
      </c>
      <c r="T23" s="27" cm="1">
        <f t="array" ref="T23">INDEX(DATA!$D$11:$AA$25,MATCH($D23,DATA!$B$11:$B$25,0),MATCH(1,(DATA!$D$9:$AA$9=Sheet1!$C$4)*(DATA!$D$10:$AA$10=T$15),0))</f>
        <v>0.36274320000000004</v>
      </c>
      <c r="U23" s="27" cm="1">
        <f t="array" ref="U23">INDEX(DATA!$D$11:$AA$25,MATCH($D23,DATA!$B$11:$B$25,0),MATCH(1,(DATA!$D$9:$AA$9=Sheet1!$C$4)*(DATA!$D$10:$AA$10=U$15),0))</f>
        <v>0.29600640000000006</v>
      </c>
      <c r="V23" s="27" cm="1">
        <f t="array" ref="V23">INDEX(DATA!$D$11:$AA$25,MATCH($D23,DATA!$B$11:$B$25,0),MATCH(1,(DATA!$D$9:$AA$9=Sheet1!$C$4)*(DATA!$D$10:$AA$10=V$15),0))</f>
        <v>0.31817600000000007</v>
      </c>
      <c r="W23" s="27" cm="1">
        <f t="array" ref="W23">INDEX(DATA!$D$11:$AA$25,MATCH($D23,DATA!$B$11:$B$25,0),MATCH(1,(DATA!$D$9:$AA$9=Sheet1!$C$4)*(DATA!$D$10:$AA$10=W$15),0))</f>
        <v>0.25775999999999999</v>
      </c>
      <c r="X23" s="27" cm="1">
        <f t="array" ref="X23">INDEX(DATA!$D$11:$AA$25,MATCH($D23,DATA!$B$11:$B$25,0),MATCH(1,(DATA!$D$9:$AA$9=Sheet1!$C$4)*(DATA!$D$10:$AA$10=X$15),0))</f>
        <v>0.24194300000000002</v>
      </c>
      <c r="Y23" s="27" cm="1">
        <f t="array" ref="Y23">INDEX(DATA!$D$11:$AA$25,MATCH($D23,DATA!$B$11:$B$25,0),MATCH(1,(DATA!$D$9:$AA$9=Sheet1!$C$4)*(DATA!$D$10:$AA$10=Y$15),0))</f>
        <v>0.23422599999999996</v>
      </c>
      <c r="Z23" s="27" cm="1">
        <f t="array" ref="Z23">INDEX(DATA!$D$11:$AA$25,MATCH($D23,DATA!$B$11:$B$25,0),MATCH(1,(DATA!$D$9:$AA$9=Sheet1!$C$4)*(DATA!$D$10:$AA$10=Z$15),0))</f>
        <v>0.15847199999999997</v>
      </c>
      <c r="AA23" s="27" cm="1">
        <f t="array" ref="AA23">INDEX(DATA!$D$11:$AA$25,MATCH($D23,DATA!$B$11:$B$25,0),MATCH(1,(DATA!$D$9:$AA$9=Sheet1!$C$4)*(DATA!$D$10:$AA$10=AA$15),0))</f>
        <v>0.16951199999999994</v>
      </c>
      <c r="AB23" s="27" cm="1">
        <f t="array" ref="AB23">INDEX(DATA!$D$11:$AA$25,MATCH($D23,DATA!$B$11:$B$25,0),MATCH(1,(DATA!$D$9:$AA$9=Sheet1!$C$4)*(DATA!$D$10:$AA$10=AB$15),0))</f>
        <v>0.16037500000000002</v>
      </c>
      <c r="AC23" s="27" cm="1">
        <f t="array" ref="AC23">INDEX(DATA!$D$11:$AA$25,MATCH($D23,DATA!$B$11:$B$25,0),MATCH(1,(DATA!$D$9:$AA$9=Sheet1!$C$4)*(DATA!$D$10:$AA$10=AC$15),0))</f>
        <v>0</v>
      </c>
    </row>
    <row r="24" spans="1:29" x14ac:dyDescent="0.25">
      <c r="A24" s="3"/>
      <c r="B24" s="22" t="s">
        <v>18</v>
      </c>
      <c r="C24" s="23" t="s">
        <v>19</v>
      </c>
      <c r="D24" s="23" t="s">
        <v>49</v>
      </c>
      <c r="E24" s="19">
        <f>DATA!$C$3</f>
        <v>543.03708177844862</v>
      </c>
      <c r="F24" s="19">
        <f>DATA!$C$3</f>
        <v>543.03708177844862</v>
      </c>
      <c r="G24" s="19">
        <f>DATA!$C$3</f>
        <v>543.03708177844862</v>
      </c>
      <c r="H24" s="19">
        <f>DATA!$C$3</f>
        <v>543.03708177844862</v>
      </c>
      <c r="I24" s="24">
        <f>VLOOKUP(Sheet1!$C$3,DATA!$B$3:$C$4,2,FALSE)</f>
        <v>543.03708177844862</v>
      </c>
      <c r="J24" s="24">
        <f>VLOOKUP(Sheet1!$C$3,DATA!$B$3:$C$4,2,FALSE)</f>
        <v>543.03708177844862</v>
      </c>
      <c r="K24" s="24">
        <f>VLOOKUP(Sheet1!$C$3,DATA!$B$3:$C$4,2,FALSE)</f>
        <v>543.03708177844862</v>
      </c>
      <c r="L24" s="24">
        <f>VLOOKUP(Sheet1!$C$3,DATA!$B$3:$C$4,2,FALSE)</f>
        <v>543.03708177844862</v>
      </c>
      <c r="M24" s="24">
        <f>VLOOKUP(Sheet1!$C$3,DATA!$B$3:$C$4,2,FALSE)</f>
        <v>543.03708177844862</v>
      </c>
      <c r="N24" s="24">
        <f>VLOOKUP(Sheet1!$C$3,DATA!$B$3:$C$4,2,FALSE)</f>
        <v>543.03708177844862</v>
      </c>
      <c r="O24" s="24">
        <f>VLOOKUP(Sheet1!$C$3,DATA!$B$3:$C$4,2,FALSE)</f>
        <v>543.03708177844862</v>
      </c>
      <c r="P24" s="24">
        <f>VLOOKUP(Sheet1!$C$3,DATA!$B$3:$C$4,2,FALSE)</f>
        <v>543.03708177844862</v>
      </c>
      <c r="Q24" s="3"/>
      <c r="R24" s="27" cm="1">
        <f t="array" ref="R24">INDEX(DATA!$D$11:$AA$25,MATCH($D24,DATA!$B$11:$B$25,0),MATCH(1,(DATA!$D$9:$AA$9=Sheet1!$C$4)*(DATA!$D$10:$AA$10=R$15),0))</f>
        <v>0.62143199999999998</v>
      </c>
      <c r="S24" s="27" cm="1">
        <f t="array" ref="S24">INDEX(DATA!$D$11:$AA$25,MATCH($D24,DATA!$B$11:$B$25,0),MATCH(1,(DATA!$D$9:$AA$9=Sheet1!$C$4)*(DATA!$D$10:$AA$10=S$15),0))</f>
        <v>0.54429760000000005</v>
      </c>
      <c r="T24" s="27" cm="1">
        <f t="array" ref="T24">INDEX(DATA!$D$11:$AA$25,MATCH($D24,DATA!$B$11:$B$25,0),MATCH(1,(DATA!$D$9:$AA$9=Sheet1!$C$4)*(DATA!$D$10:$AA$10=T$15),0))</f>
        <v>0.50205040000000001</v>
      </c>
      <c r="U24" s="27" cm="1">
        <f t="array" ref="U24">INDEX(DATA!$D$11:$AA$25,MATCH($D24,DATA!$B$11:$B$25,0),MATCH(1,(DATA!$D$9:$AA$9=Sheet1!$C$4)*(DATA!$D$10:$AA$10=U$15),0))</f>
        <v>0.40896000000000005</v>
      </c>
      <c r="V24" s="27" cm="1">
        <f t="array" ref="V24">INDEX(DATA!$D$11:$AA$25,MATCH($D24,DATA!$B$11:$B$25,0),MATCH(1,(DATA!$D$9:$AA$9=Sheet1!$C$4)*(DATA!$D$10:$AA$10=V$15),0))</f>
        <v>0.34360080000000004</v>
      </c>
      <c r="W24" s="27" cm="1">
        <f t="array" ref="W24">INDEX(DATA!$D$11:$AA$25,MATCH($D24,DATA!$B$11:$B$25,0),MATCH(1,(DATA!$D$9:$AA$9=Sheet1!$C$4)*(DATA!$D$10:$AA$10=W$15),0))</f>
        <v>0.29951999999999995</v>
      </c>
      <c r="X24" s="27" cm="1">
        <f t="array" ref="X24">INDEX(DATA!$D$11:$AA$25,MATCH($D24,DATA!$B$11:$B$25,0),MATCH(1,(DATA!$D$9:$AA$9=Sheet1!$C$4)*(DATA!$D$10:$AA$10=X$15),0))</f>
        <v>0.25333899999999998</v>
      </c>
      <c r="Y24" s="27" cm="1">
        <f t="array" ref="Y24">INDEX(DATA!$D$11:$AA$25,MATCH($D24,DATA!$B$11:$B$25,0),MATCH(1,(DATA!$D$9:$AA$9=Sheet1!$C$4)*(DATA!$D$10:$AA$10=Y$15),0))</f>
        <v>0.23089399999999996</v>
      </c>
      <c r="Z24" s="27" cm="1">
        <f t="array" ref="Z24">INDEX(DATA!$D$11:$AA$25,MATCH($D24,DATA!$B$11:$B$25,0),MATCH(1,(DATA!$D$9:$AA$9=Sheet1!$C$4)*(DATA!$D$10:$AA$10=Z$15),0))</f>
        <v>0.21334199999999995</v>
      </c>
      <c r="AA24" s="27" cm="1">
        <f t="array" ref="AA24">INDEX(DATA!$D$11:$AA$25,MATCH($D24,DATA!$B$11:$B$25,0),MATCH(1,(DATA!$D$9:$AA$9=Sheet1!$C$4)*(DATA!$D$10:$AA$10=AA$15),0))</f>
        <v>0.20736799999999994</v>
      </c>
      <c r="AB24" s="27" cm="1">
        <f t="array" ref="AB24">INDEX(DATA!$D$11:$AA$25,MATCH($D24,DATA!$B$11:$B$25,0),MATCH(1,(DATA!$D$9:$AA$9=Sheet1!$C$4)*(DATA!$D$10:$AA$10=AB$15),0))</f>
        <v>0.18340000000000001</v>
      </c>
      <c r="AC24" s="27" cm="1">
        <f t="array" ref="AC24">INDEX(DATA!$D$11:$AA$25,MATCH($D24,DATA!$B$11:$B$25,0),MATCH(1,(DATA!$D$9:$AA$9=Sheet1!$C$4)*(DATA!$D$10:$AA$10=AC$15),0))</f>
        <v>0.18237500000000001</v>
      </c>
    </row>
    <row r="25" spans="1:29" x14ac:dyDescent="0.25">
      <c r="A25" s="3"/>
      <c r="B25" s="22" t="s">
        <v>20</v>
      </c>
      <c r="C25" s="23" t="s">
        <v>21</v>
      </c>
      <c r="D25" s="23" t="s">
        <v>51</v>
      </c>
      <c r="E25" s="19">
        <f>DATA!$C$3</f>
        <v>543.03708177844862</v>
      </c>
      <c r="F25" s="19">
        <f>DATA!$C$3</f>
        <v>543.03708177844862</v>
      </c>
      <c r="G25" s="19">
        <f>DATA!$C$3</f>
        <v>543.03708177844862</v>
      </c>
      <c r="H25" s="19">
        <f>DATA!$C$3</f>
        <v>543.03708177844862</v>
      </c>
      <c r="I25" s="24">
        <f>VLOOKUP(Sheet1!$C$3,DATA!$B$3:$C$4,2,FALSE)</f>
        <v>543.03708177844862</v>
      </c>
      <c r="J25" s="24">
        <f>VLOOKUP(Sheet1!$C$3,DATA!$B$3:$C$4,2,FALSE)</f>
        <v>543.03708177844862</v>
      </c>
      <c r="K25" s="24">
        <f>VLOOKUP(Sheet1!$C$3,DATA!$B$3:$C$4,2,FALSE)</f>
        <v>543.03708177844862</v>
      </c>
      <c r="L25" s="24">
        <f>VLOOKUP(Sheet1!$C$3,DATA!$B$3:$C$4,2,FALSE)</f>
        <v>543.03708177844862</v>
      </c>
      <c r="M25" s="24">
        <f>VLOOKUP(Sheet1!$C$3,DATA!$B$3:$C$4,2,FALSE)</f>
        <v>543.03708177844862</v>
      </c>
      <c r="N25" s="24">
        <f>VLOOKUP(Sheet1!$C$3,DATA!$B$3:$C$4,2,FALSE)</f>
        <v>543.03708177844862</v>
      </c>
      <c r="O25" s="24">
        <f>VLOOKUP(Sheet1!$C$3,DATA!$B$3:$C$4,2,FALSE)</f>
        <v>543.03708177844862</v>
      </c>
      <c r="P25" s="24">
        <f>VLOOKUP(Sheet1!$C$3,DATA!$B$3:$C$4,2,FALSE)</f>
        <v>543.03708177844862</v>
      </c>
      <c r="Q25" s="3"/>
      <c r="R25" s="27" cm="1">
        <f t="array" ref="R25">INDEX(DATA!$D$11:$AA$25,MATCH($D25,DATA!$B$11:$B$25,0),MATCH(1,(DATA!$D$9:$AA$9=Sheet1!$C$4)*(DATA!$D$10:$AA$10=R$15),0))</f>
        <v>0.67205999999999988</v>
      </c>
      <c r="S25" s="27" cm="1">
        <f t="array" ref="S25">INDEX(DATA!$D$11:$AA$25,MATCH($D25,DATA!$B$11:$B$25,0),MATCH(1,(DATA!$D$9:$AA$9=Sheet1!$C$4)*(DATA!$D$10:$AA$10=S$15),0))</f>
        <v>0.65367120000000001</v>
      </c>
      <c r="T25" s="27" cm="1">
        <f t="array" ref="T25">INDEX(DATA!$D$11:$AA$25,MATCH($D25,DATA!$B$11:$B$25,0),MATCH(1,(DATA!$D$9:$AA$9=Sheet1!$C$4)*(DATA!$D$10:$AA$10=T$15),0))</f>
        <v>0.62666239999999984</v>
      </c>
      <c r="U25" s="27" cm="1">
        <f t="array" ref="U25">INDEX(DATA!$D$11:$AA$25,MATCH($D25,DATA!$B$11:$B$25,0),MATCH(1,(DATA!$D$9:$AA$9=Sheet1!$C$4)*(DATA!$D$10:$AA$10=U$15),0))</f>
        <v>0.57224559999999991</v>
      </c>
      <c r="V25" s="27" cm="1">
        <f t="array" ref="V25">INDEX(DATA!$D$11:$AA$25,MATCH($D25,DATA!$B$11:$B$25,0),MATCH(1,(DATA!$D$9:$AA$9=Sheet1!$C$4)*(DATA!$D$10:$AA$10=V$15),0))</f>
        <v>0.55427999999999977</v>
      </c>
      <c r="W25" s="27" cm="1">
        <f t="array" ref="W25">INDEX(DATA!$D$11:$AA$25,MATCH($D25,DATA!$B$11:$B$25,0),MATCH(1,(DATA!$D$9:$AA$9=Sheet1!$C$4)*(DATA!$D$10:$AA$10=W$15),0))</f>
        <v>0.53927999999999998</v>
      </c>
      <c r="X25" s="27" cm="1">
        <f t="array" ref="X25">INDEX(DATA!$D$11:$AA$25,MATCH($D25,DATA!$B$11:$B$25,0),MATCH(1,(DATA!$D$9:$AA$9=Sheet1!$C$4)*(DATA!$D$10:$AA$10=X$15),0))</f>
        <v>0.48039049999999989</v>
      </c>
      <c r="Y25" s="27" cm="1">
        <f t="array" ref="Y25">INDEX(DATA!$D$11:$AA$25,MATCH($D25,DATA!$B$11:$B$25,0),MATCH(1,(DATA!$D$9:$AA$9=Sheet1!$C$4)*(DATA!$D$10:$AA$10=Y$15),0))</f>
        <v>0.48360600000000004</v>
      </c>
      <c r="Z25" s="27" cm="1">
        <f t="array" ref="Z25">INDEX(DATA!$D$11:$AA$25,MATCH($D25,DATA!$B$11:$B$25,0),MATCH(1,(DATA!$D$9:$AA$9=Sheet1!$C$4)*(DATA!$D$10:$AA$10=Z$15),0))</f>
        <v>0.47114149999999999</v>
      </c>
      <c r="AA25" s="27" cm="1">
        <f t="array" ref="AA25">INDEX(DATA!$D$11:$AA$25,MATCH($D25,DATA!$B$11:$B$25,0),MATCH(1,(DATA!$D$9:$AA$9=Sheet1!$C$4)*(DATA!$D$10:$AA$10=AA$15),0))</f>
        <v>0.4584319999999999</v>
      </c>
      <c r="AB25" s="27" cm="1">
        <f t="array" ref="AB25">INDEX(DATA!$D$11:$AA$25,MATCH($D25,DATA!$B$11:$B$25,0),MATCH(1,(DATA!$D$9:$AA$9=Sheet1!$C$4)*(DATA!$D$10:$AA$10=AB$15),0))</f>
        <v>0.4433125</v>
      </c>
      <c r="AC25" s="27" cm="1">
        <f t="array" ref="AC25">INDEX(DATA!$D$11:$AA$25,MATCH($D25,DATA!$B$11:$B$25,0),MATCH(1,(DATA!$D$9:$AA$9=Sheet1!$C$4)*(DATA!$D$10:$AA$10=AC$15),0))</f>
        <v>0.44074999999999998</v>
      </c>
    </row>
    <row r="26" spans="1:29" x14ac:dyDescent="0.25">
      <c r="A26" s="3"/>
      <c r="B26" s="22" t="s">
        <v>22</v>
      </c>
      <c r="C26" s="23" t="s">
        <v>23</v>
      </c>
      <c r="D26" s="23" t="s">
        <v>51</v>
      </c>
      <c r="E26" s="19">
        <f>DATA!$C$3</f>
        <v>543.03708177844862</v>
      </c>
      <c r="F26" s="19">
        <f>DATA!$C$3</f>
        <v>543.03708177844862</v>
      </c>
      <c r="G26" s="19">
        <f>DATA!$C$3</f>
        <v>543.03708177844862</v>
      </c>
      <c r="H26" s="19">
        <f>DATA!$C$3</f>
        <v>543.03708177844862</v>
      </c>
      <c r="I26" s="24">
        <f>VLOOKUP(Sheet1!$C$3,DATA!$B$3:$C$4,2,FALSE)</f>
        <v>543.03708177844862</v>
      </c>
      <c r="J26" s="24">
        <f>VLOOKUP(Sheet1!$C$3,DATA!$B$3:$C$4,2,FALSE)</f>
        <v>543.03708177844862</v>
      </c>
      <c r="K26" s="24">
        <f>VLOOKUP(Sheet1!$C$3,DATA!$B$3:$C$4,2,FALSE)</f>
        <v>543.03708177844862</v>
      </c>
      <c r="L26" s="24">
        <f>VLOOKUP(Sheet1!$C$3,DATA!$B$3:$C$4,2,FALSE)</f>
        <v>543.03708177844862</v>
      </c>
      <c r="M26" s="24">
        <f>VLOOKUP(Sheet1!$C$3,DATA!$B$3:$C$4,2,FALSE)</f>
        <v>543.03708177844862</v>
      </c>
      <c r="N26" s="24">
        <f>VLOOKUP(Sheet1!$C$3,DATA!$B$3:$C$4,2,FALSE)</f>
        <v>543.03708177844862</v>
      </c>
      <c r="O26" s="24">
        <f>VLOOKUP(Sheet1!$C$3,DATA!$B$3:$C$4,2,FALSE)</f>
        <v>543.03708177844862</v>
      </c>
      <c r="P26" s="24">
        <f>VLOOKUP(Sheet1!$C$3,DATA!$B$3:$C$4,2,FALSE)</f>
        <v>543.03708177844862</v>
      </c>
      <c r="Q26" s="3"/>
      <c r="R26" s="27" cm="1">
        <f t="array" ref="R26">INDEX(DATA!$D$11:$AA$25,MATCH($D26,DATA!$B$11:$B$25,0),MATCH(1,(DATA!$D$9:$AA$9=Sheet1!$C$4)*(DATA!$D$10:$AA$10=R$15),0))</f>
        <v>0.67205999999999988</v>
      </c>
      <c r="S26" s="27" cm="1">
        <f t="array" ref="S26">INDEX(DATA!$D$11:$AA$25,MATCH($D26,DATA!$B$11:$B$25,0),MATCH(1,(DATA!$D$9:$AA$9=Sheet1!$C$4)*(DATA!$D$10:$AA$10=S$15),0))</f>
        <v>0.65367120000000001</v>
      </c>
      <c r="T26" s="27" cm="1">
        <f t="array" ref="T26">INDEX(DATA!$D$11:$AA$25,MATCH($D26,DATA!$B$11:$B$25,0),MATCH(1,(DATA!$D$9:$AA$9=Sheet1!$C$4)*(DATA!$D$10:$AA$10=T$15),0))</f>
        <v>0.62666239999999984</v>
      </c>
      <c r="U26" s="27" cm="1">
        <f t="array" ref="U26">INDEX(DATA!$D$11:$AA$25,MATCH($D26,DATA!$B$11:$B$25,0),MATCH(1,(DATA!$D$9:$AA$9=Sheet1!$C$4)*(DATA!$D$10:$AA$10=U$15),0))</f>
        <v>0.57224559999999991</v>
      </c>
      <c r="V26" s="27" cm="1">
        <f t="array" ref="V26">INDEX(DATA!$D$11:$AA$25,MATCH($D26,DATA!$B$11:$B$25,0),MATCH(1,(DATA!$D$9:$AA$9=Sheet1!$C$4)*(DATA!$D$10:$AA$10=V$15),0))</f>
        <v>0.55427999999999977</v>
      </c>
      <c r="W26" s="27" cm="1">
        <f t="array" ref="W26">INDEX(DATA!$D$11:$AA$25,MATCH($D26,DATA!$B$11:$B$25,0),MATCH(1,(DATA!$D$9:$AA$9=Sheet1!$C$4)*(DATA!$D$10:$AA$10=W$15),0))</f>
        <v>0.53927999999999998</v>
      </c>
      <c r="X26" s="27" cm="1">
        <f t="array" ref="X26">INDEX(DATA!$D$11:$AA$25,MATCH($D26,DATA!$B$11:$B$25,0),MATCH(1,(DATA!$D$9:$AA$9=Sheet1!$C$4)*(DATA!$D$10:$AA$10=X$15),0))</f>
        <v>0.48039049999999989</v>
      </c>
      <c r="Y26" s="27" cm="1">
        <f t="array" ref="Y26">INDEX(DATA!$D$11:$AA$25,MATCH($D26,DATA!$B$11:$B$25,0),MATCH(1,(DATA!$D$9:$AA$9=Sheet1!$C$4)*(DATA!$D$10:$AA$10=Y$15),0))</f>
        <v>0.48360600000000004</v>
      </c>
      <c r="Z26" s="27" cm="1">
        <f t="array" ref="Z26">INDEX(DATA!$D$11:$AA$25,MATCH($D26,DATA!$B$11:$B$25,0),MATCH(1,(DATA!$D$9:$AA$9=Sheet1!$C$4)*(DATA!$D$10:$AA$10=Z$15),0))</f>
        <v>0.47114149999999999</v>
      </c>
      <c r="AA26" s="27" cm="1">
        <f t="array" ref="AA26">INDEX(DATA!$D$11:$AA$25,MATCH($D26,DATA!$B$11:$B$25,0),MATCH(1,(DATA!$D$9:$AA$9=Sheet1!$C$4)*(DATA!$D$10:$AA$10=AA$15),0))</f>
        <v>0.4584319999999999</v>
      </c>
      <c r="AB26" s="27" cm="1">
        <f t="array" ref="AB26">INDEX(DATA!$D$11:$AA$25,MATCH($D26,DATA!$B$11:$B$25,0),MATCH(1,(DATA!$D$9:$AA$9=Sheet1!$C$4)*(DATA!$D$10:$AA$10=AB$15),0))</f>
        <v>0.4433125</v>
      </c>
      <c r="AC26" s="27" cm="1">
        <f t="array" ref="AC26">INDEX(DATA!$D$11:$AA$25,MATCH($D26,DATA!$B$11:$B$25,0),MATCH(1,(DATA!$D$9:$AA$9=Sheet1!$C$4)*(DATA!$D$10:$AA$10=AC$15),0))</f>
        <v>0.44074999999999998</v>
      </c>
    </row>
    <row r="27" spans="1:29" x14ac:dyDescent="0.25">
      <c r="A27" s="3"/>
      <c r="B27" s="22" t="s">
        <v>24</v>
      </c>
      <c r="C27" s="23" t="s">
        <v>25</v>
      </c>
      <c r="D27" s="23" t="s">
        <v>50</v>
      </c>
      <c r="E27" s="19">
        <f>DATA!$C$3</f>
        <v>543.03708177844862</v>
      </c>
      <c r="F27" s="19">
        <f>DATA!$C$3</f>
        <v>543.03708177844862</v>
      </c>
      <c r="G27" s="19">
        <f>DATA!$C$3</f>
        <v>543.03708177844862</v>
      </c>
      <c r="H27" s="19">
        <f>DATA!$C$3</f>
        <v>543.03708177844862</v>
      </c>
      <c r="I27" s="24">
        <f>VLOOKUP(Sheet1!$C$3,DATA!$B$3:$C$4,2,FALSE)</f>
        <v>543.03708177844862</v>
      </c>
      <c r="J27" s="24">
        <f>VLOOKUP(Sheet1!$C$3,DATA!$B$3:$C$4,2,FALSE)</f>
        <v>543.03708177844862</v>
      </c>
      <c r="K27" s="24">
        <f>VLOOKUP(Sheet1!$C$3,DATA!$B$3:$C$4,2,FALSE)</f>
        <v>543.03708177844862</v>
      </c>
      <c r="L27" s="24">
        <f>VLOOKUP(Sheet1!$C$3,DATA!$B$3:$C$4,2,FALSE)</f>
        <v>543.03708177844862</v>
      </c>
      <c r="M27" s="24">
        <f>VLOOKUP(Sheet1!$C$3,DATA!$B$3:$C$4,2,FALSE)</f>
        <v>543.03708177844862</v>
      </c>
      <c r="N27" s="24">
        <f>VLOOKUP(Sheet1!$C$3,DATA!$B$3:$C$4,2,FALSE)</f>
        <v>543.03708177844862</v>
      </c>
      <c r="O27" s="24">
        <f>VLOOKUP(Sheet1!$C$3,DATA!$B$3:$C$4,2,FALSE)</f>
        <v>543.03708177844862</v>
      </c>
      <c r="P27" s="24">
        <f>VLOOKUP(Sheet1!$C$3,DATA!$B$3:$C$4,2,FALSE)</f>
        <v>543.03708177844862</v>
      </c>
      <c r="Q27" s="3"/>
      <c r="R27" s="27" cm="1">
        <f t="array" ref="R27">INDEX(DATA!$D$11:$AA$25,MATCH($D27,DATA!$B$11:$B$25,0),MATCH(1,(DATA!$D$9:$AA$9=Sheet1!$C$4)*(DATA!$D$10:$AA$10=R$15),0))</f>
        <v>0.76129999999999998</v>
      </c>
      <c r="S27" s="27" cm="1">
        <f t="array" ref="S27">INDEX(DATA!$D$11:$AA$25,MATCH($D27,DATA!$B$11:$B$25,0),MATCH(1,(DATA!$D$9:$AA$9=Sheet1!$C$4)*(DATA!$D$10:$AA$10=S$15),0))</f>
        <v>0.70202639999999994</v>
      </c>
      <c r="T27" s="27" cm="1">
        <f t="array" ref="T27">INDEX(DATA!$D$11:$AA$25,MATCH($D27,DATA!$B$11:$B$25,0),MATCH(1,(DATA!$D$9:$AA$9=Sheet1!$C$4)*(DATA!$D$10:$AA$10=T$15),0))</f>
        <v>0.67924479999999987</v>
      </c>
      <c r="U27" s="27" cm="1">
        <f t="array" ref="U27">INDEX(DATA!$D$11:$AA$25,MATCH($D27,DATA!$B$11:$B$25,0),MATCH(1,(DATA!$D$9:$AA$9=Sheet1!$C$4)*(DATA!$D$10:$AA$10=U$15),0))</f>
        <v>0.63922559999999984</v>
      </c>
      <c r="V27" s="27" cm="1">
        <f t="array" ref="V27">INDEX(DATA!$D$11:$AA$25,MATCH($D27,DATA!$B$11:$B$25,0),MATCH(1,(DATA!$D$9:$AA$9=Sheet1!$C$4)*(DATA!$D$10:$AA$10=V$15),0))</f>
        <v>0.60412799999999989</v>
      </c>
      <c r="W27" s="27" cm="1">
        <f t="array" ref="W27">INDEX(DATA!$D$11:$AA$25,MATCH($D27,DATA!$B$11:$B$25,0),MATCH(1,(DATA!$D$9:$AA$9=Sheet1!$C$4)*(DATA!$D$10:$AA$10=W$15),0))</f>
        <v>0.54859000000000002</v>
      </c>
      <c r="X27" s="27" cm="1">
        <f t="array" ref="X27">INDEX(DATA!$D$11:$AA$25,MATCH($D27,DATA!$B$11:$B$25,0),MATCH(1,(DATA!$D$9:$AA$9=Sheet1!$C$4)*(DATA!$D$10:$AA$10=X$15),0))</f>
        <v>0.54354749999999996</v>
      </c>
      <c r="Y27" s="27" cm="1">
        <f t="array" ref="Y27">INDEX(DATA!$D$11:$AA$25,MATCH($D27,DATA!$B$11:$B$25,0),MATCH(1,(DATA!$D$9:$AA$9=Sheet1!$C$4)*(DATA!$D$10:$AA$10=Y$15),0))</f>
        <v>0.52789299999999995</v>
      </c>
      <c r="Z27" s="27" cm="1">
        <f t="array" ref="Z27">INDEX(DATA!$D$11:$AA$25,MATCH($D27,DATA!$B$11:$B$25,0),MATCH(1,(DATA!$D$9:$AA$9=Sheet1!$C$4)*(DATA!$D$10:$AA$10=Z$15),0))</f>
        <v>0.50074750000000001</v>
      </c>
      <c r="AA27" s="27" cm="1">
        <f t="array" ref="AA27">INDEX(DATA!$D$11:$AA$25,MATCH($D27,DATA!$B$11:$B$25,0),MATCH(1,(DATA!$D$9:$AA$9=Sheet1!$C$4)*(DATA!$D$10:$AA$10=AA$15),0))</f>
        <v>0.51270399999999994</v>
      </c>
      <c r="AB27" s="27" cm="1">
        <f t="array" ref="AB27">INDEX(DATA!$D$11:$AA$25,MATCH($D27,DATA!$B$11:$B$25,0),MATCH(1,(DATA!$D$9:$AA$9=Sheet1!$C$4)*(DATA!$D$10:$AA$10=AB$15),0))</f>
        <v>0.49631249999999993</v>
      </c>
      <c r="AC27" s="27" cm="1">
        <f t="array" ref="AC27">INDEX(DATA!$D$11:$AA$25,MATCH($D27,DATA!$B$11:$B$25,0),MATCH(1,(DATA!$D$9:$AA$9=Sheet1!$C$4)*(DATA!$D$10:$AA$10=AC$15),0))</f>
        <v>0.49375000000000002</v>
      </c>
    </row>
    <row r="28" spans="1:29" x14ac:dyDescent="0.25">
      <c r="A28" s="3"/>
      <c r="B28" s="22" t="s">
        <v>26</v>
      </c>
      <c r="C28" s="23" t="s">
        <v>27</v>
      </c>
      <c r="D28" s="23" t="s">
        <v>52</v>
      </c>
      <c r="E28" s="19">
        <f>DATA!$C$3</f>
        <v>543.03708177844862</v>
      </c>
      <c r="F28" s="19">
        <f>DATA!$C$3</f>
        <v>543.03708177844862</v>
      </c>
      <c r="G28" s="19">
        <f>DATA!$C$3</f>
        <v>543.03708177844862</v>
      </c>
      <c r="H28" s="19">
        <f>DATA!$C$3</f>
        <v>543.03708177844862</v>
      </c>
      <c r="I28" s="24">
        <f>VLOOKUP(Sheet1!$C$3,DATA!$B$3:$C$4,2,FALSE)</f>
        <v>543.03708177844862</v>
      </c>
      <c r="J28" s="24">
        <f>VLOOKUP(Sheet1!$C$3,DATA!$B$3:$C$4,2,FALSE)</f>
        <v>543.03708177844862</v>
      </c>
      <c r="K28" s="24">
        <f>VLOOKUP(Sheet1!$C$3,DATA!$B$3:$C$4,2,FALSE)</f>
        <v>543.03708177844862</v>
      </c>
      <c r="L28" s="24">
        <f>VLOOKUP(Sheet1!$C$3,DATA!$B$3:$C$4,2,FALSE)</f>
        <v>543.03708177844862</v>
      </c>
      <c r="M28" s="24">
        <f>VLOOKUP(Sheet1!$C$3,DATA!$B$3:$C$4,2,FALSE)</f>
        <v>543.03708177844862</v>
      </c>
      <c r="N28" s="24">
        <f>VLOOKUP(Sheet1!$C$3,DATA!$B$3:$C$4,2,FALSE)</f>
        <v>543.03708177844862</v>
      </c>
      <c r="O28" s="24">
        <f>VLOOKUP(Sheet1!$C$3,DATA!$B$3:$C$4,2,FALSE)</f>
        <v>543.03708177844862</v>
      </c>
      <c r="P28" s="24">
        <f>VLOOKUP(Sheet1!$C$3,DATA!$B$3:$C$4,2,FALSE)</f>
        <v>543.03708177844862</v>
      </c>
      <c r="Q28" s="3"/>
      <c r="R28" s="27" cm="1">
        <f t="array" ref="R28">INDEX(DATA!$D$11:$AA$25,MATCH($D28,DATA!$B$11:$B$25,0),MATCH(1,(DATA!$D$9:$AA$9=Sheet1!$C$4)*(DATA!$D$10:$AA$10=R$15),0))</f>
        <v>0.61915999999999993</v>
      </c>
      <c r="S28" s="27" cm="1">
        <f t="array" ref="S28">INDEX(DATA!$D$11:$AA$25,MATCH($D28,DATA!$B$11:$B$25,0),MATCH(1,(DATA!$D$9:$AA$9=Sheet1!$C$4)*(DATA!$D$10:$AA$10=S$15),0))</f>
        <v>0.60233760000000003</v>
      </c>
      <c r="T28" s="27" cm="1">
        <f t="array" ref="T28">INDEX(DATA!$D$11:$AA$25,MATCH($D28,DATA!$B$11:$B$25,0),MATCH(1,(DATA!$D$9:$AA$9=Sheet1!$C$4)*(DATA!$D$10:$AA$10=T$15),0))</f>
        <v>0.58855679999999988</v>
      </c>
      <c r="U28" s="27" cm="1">
        <f t="array" ref="U28">INDEX(DATA!$D$11:$AA$25,MATCH($D28,DATA!$B$11:$B$25,0),MATCH(1,(DATA!$D$9:$AA$9=Sheet1!$C$4)*(DATA!$D$10:$AA$10=U$15),0))</f>
        <v>0.55924359999999984</v>
      </c>
      <c r="V28" s="27" cm="1">
        <f t="array" ref="V28">INDEX(DATA!$D$11:$AA$25,MATCH($D28,DATA!$B$11:$B$25,0),MATCH(1,(DATA!$D$9:$AA$9=Sheet1!$C$4)*(DATA!$D$10:$AA$10=V$15),0))</f>
        <v>0.51700559999999984</v>
      </c>
      <c r="W28" s="27" cm="1">
        <f t="array" ref="W28">INDEX(DATA!$D$11:$AA$25,MATCH($D28,DATA!$B$11:$B$25,0),MATCH(1,(DATA!$D$9:$AA$9=Sheet1!$C$4)*(DATA!$D$10:$AA$10=W$15),0))</f>
        <v>0.49370999999999998</v>
      </c>
      <c r="X28" s="27" cm="1">
        <f t="array" ref="X28">INDEX(DATA!$D$11:$AA$25,MATCH($D28,DATA!$B$11:$B$25,0),MATCH(1,(DATA!$D$9:$AA$9=Sheet1!$C$4)*(DATA!$D$10:$AA$10=X$15),0))</f>
        <v>0.47717099999999996</v>
      </c>
      <c r="Y28" s="27" cm="1">
        <f t="array" ref="Y28">INDEX(DATA!$D$11:$AA$25,MATCH($D28,DATA!$B$11:$B$25,0),MATCH(1,(DATA!$D$9:$AA$9=Sheet1!$C$4)*(DATA!$D$10:$AA$10=Y$15),0))</f>
        <v>0.46296999999999994</v>
      </c>
      <c r="Z28" s="27" cm="1">
        <f t="array" ref="Z28">INDEX(DATA!$D$11:$AA$25,MATCH($D28,DATA!$B$11:$B$25,0),MATCH(1,(DATA!$D$9:$AA$9=Sheet1!$C$4)*(DATA!$D$10:$AA$10=Z$15),0))</f>
        <v>0.49753799999999992</v>
      </c>
      <c r="AA28" s="27" cm="1">
        <f t="array" ref="AA28">INDEX(DATA!$D$11:$AA$25,MATCH($D28,DATA!$B$11:$B$25,0),MATCH(1,(DATA!$D$9:$AA$9=Sheet1!$C$4)*(DATA!$D$10:$AA$10=AA$15),0))</f>
        <v>0.45036799999999994</v>
      </c>
      <c r="AB28" s="27" cm="1">
        <f t="array" ref="AB28">INDEX(DATA!$D$11:$AA$25,MATCH($D28,DATA!$B$11:$B$25,0),MATCH(1,(DATA!$D$9:$AA$9=Sheet1!$C$4)*(DATA!$D$10:$AA$10=AB$15),0))</f>
        <v>0.43543749999999998</v>
      </c>
      <c r="AC28" s="27" cm="1">
        <f t="array" ref="AC28">INDEX(DATA!$D$11:$AA$25,MATCH($D28,DATA!$B$11:$B$25,0),MATCH(1,(DATA!$D$9:$AA$9=Sheet1!$C$4)*(DATA!$D$10:$AA$10=AC$15),0))</f>
        <v>0.43287500000000007</v>
      </c>
    </row>
    <row r="29" spans="1:29" x14ac:dyDescent="0.25">
      <c r="A29" s="3"/>
      <c r="B29" s="22" t="s">
        <v>28</v>
      </c>
      <c r="C29" s="23" t="s">
        <v>29</v>
      </c>
      <c r="D29" s="23" t="s">
        <v>54</v>
      </c>
      <c r="E29" s="19">
        <f>DATA!$C$3</f>
        <v>543.03708177844862</v>
      </c>
      <c r="F29" s="19">
        <f>DATA!$C$3</f>
        <v>543.03708177844862</v>
      </c>
      <c r="G29" s="19">
        <f>DATA!$C$3</f>
        <v>543.03708177844862</v>
      </c>
      <c r="H29" s="19">
        <f>DATA!$C$3</f>
        <v>543.03708177844862</v>
      </c>
      <c r="I29" s="24">
        <f>VLOOKUP(Sheet1!$C$3,DATA!$B$3:$C$4,2,FALSE)</f>
        <v>543.03708177844862</v>
      </c>
      <c r="J29" s="24">
        <f>VLOOKUP(Sheet1!$C$3,DATA!$B$3:$C$4,2,FALSE)</f>
        <v>543.03708177844862</v>
      </c>
      <c r="K29" s="24">
        <f>VLOOKUP(Sheet1!$C$3,DATA!$B$3:$C$4,2,FALSE)</f>
        <v>543.03708177844862</v>
      </c>
      <c r="L29" s="24">
        <f>VLOOKUP(Sheet1!$C$3,DATA!$B$3:$C$4,2,FALSE)</f>
        <v>543.03708177844862</v>
      </c>
      <c r="M29" s="24">
        <f>VLOOKUP(Sheet1!$C$3,DATA!$B$3:$C$4,2,FALSE)</f>
        <v>543.03708177844862</v>
      </c>
      <c r="N29" s="24">
        <f>VLOOKUP(Sheet1!$C$3,DATA!$B$3:$C$4,2,FALSE)</f>
        <v>543.03708177844862</v>
      </c>
      <c r="O29" s="24">
        <f>VLOOKUP(Sheet1!$C$3,DATA!$B$3:$C$4,2,FALSE)</f>
        <v>543.03708177844862</v>
      </c>
      <c r="P29" s="24">
        <f>VLOOKUP(Sheet1!$C$3,DATA!$B$3:$C$4,2,FALSE)</f>
        <v>543.03708177844862</v>
      </c>
      <c r="Q29" s="3"/>
      <c r="R29" s="27" cm="1">
        <f t="array" ref="R29">INDEX(DATA!$D$11:$AA$25,MATCH($D29,DATA!$B$11:$B$25,0),MATCH(1,(DATA!$D$9:$AA$9=Sheet1!$C$4)*(DATA!$D$10:$AA$10=R$15),0))</f>
        <v>0.47090399999999999</v>
      </c>
      <c r="S29" s="27" cm="1">
        <f t="array" ref="S29">INDEX(DATA!$D$11:$AA$25,MATCH($D29,DATA!$B$11:$B$25,0),MATCH(1,(DATA!$D$9:$AA$9=Sheet1!$C$4)*(DATA!$D$10:$AA$10=S$15),0))</f>
        <v>0.4275872</v>
      </c>
      <c r="T29" s="27" cm="1">
        <f t="array" ref="T29">INDEX(DATA!$D$11:$AA$25,MATCH($D29,DATA!$B$11:$B$25,0),MATCH(1,(DATA!$D$9:$AA$9=Sheet1!$C$4)*(DATA!$D$10:$AA$10=T$15),0))</f>
        <v>0.35889199999999999</v>
      </c>
      <c r="U29" s="27" cm="1">
        <f t="array" ref="U29">INDEX(DATA!$D$11:$AA$25,MATCH($D29,DATA!$B$11:$B$25,0),MATCH(1,(DATA!$D$9:$AA$9=Sheet1!$C$4)*(DATA!$D$10:$AA$10=U$15),0))</f>
        <v>0.34070400000000006</v>
      </c>
      <c r="V29" s="27" cm="1">
        <f t="array" ref="V29">INDEX(DATA!$D$11:$AA$25,MATCH($D29,DATA!$B$11:$B$25,0),MATCH(1,(DATA!$D$9:$AA$9=Sheet1!$C$4)*(DATA!$D$10:$AA$10=V$15),0))</f>
        <v>0.26800960000000007</v>
      </c>
      <c r="W29" s="27" cm="1">
        <f t="array" ref="W29">INDEX(DATA!$D$11:$AA$25,MATCH($D29,DATA!$B$11:$B$25,0),MATCH(1,(DATA!$D$9:$AA$9=Sheet1!$C$4)*(DATA!$D$10:$AA$10=W$15),0))</f>
        <v>0.24459999999999998</v>
      </c>
      <c r="X29" s="27" cm="1">
        <f t="array" ref="X29">INDEX(DATA!$D$11:$AA$25,MATCH($D29,DATA!$B$11:$B$25,0),MATCH(1,(DATA!$D$9:$AA$9=Sheet1!$C$4)*(DATA!$D$10:$AA$10=X$15),0))</f>
        <v>0.214008</v>
      </c>
      <c r="Y29" s="27" cm="1">
        <f t="array" ref="Y29">INDEX(DATA!$D$11:$AA$25,MATCH($D29,DATA!$B$11:$B$25,0),MATCH(1,(DATA!$D$9:$AA$9=Sheet1!$C$4)*(DATA!$D$10:$AA$10=Y$15),0))</f>
        <v>0.19505799999999998</v>
      </c>
      <c r="Z29" s="27" cm="1">
        <f t="array" ref="Z29">INDEX(DATA!$D$11:$AA$25,MATCH($D29,DATA!$B$11:$B$25,0),MATCH(1,(DATA!$D$9:$AA$9=Sheet1!$C$4)*(DATA!$D$10:$AA$10=Z$15),0))</f>
        <v>0.19390499999999994</v>
      </c>
      <c r="AA29" s="27" cm="1">
        <f t="array" ref="AA29">INDEX(DATA!$D$11:$AA$25,MATCH($D29,DATA!$B$11:$B$25,0),MATCH(1,(DATA!$D$9:$AA$9=Sheet1!$C$4)*(DATA!$D$10:$AA$10=AA$15),0))</f>
        <v>0.16458399999999995</v>
      </c>
      <c r="AB29" s="27" cm="1">
        <f t="array" ref="AB29">INDEX(DATA!$D$11:$AA$25,MATCH($D29,DATA!$B$11:$B$25,0),MATCH(1,(DATA!$D$9:$AA$9=Sheet1!$C$4)*(DATA!$D$10:$AA$10=AB$15),0))</f>
        <v>0.14507500000000001</v>
      </c>
      <c r="AC29" s="27" cm="1">
        <f t="array" ref="AC29">INDEX(DATA!$D$11:$AA$25,MATCH($D29,DATA!$B$11:$B$25,0),MATCH(1,(DATA!$D$9:$AA$9=Sheet1!$C$4)*(DATA!$D$10:$AA$10=AC$15),0))</f>
        <v>0.144175</v>
      </c>
    </row>
    <row r="30" spans="1:29" x14ac:dyDescent="0.25">
      <c r="A30" s="3"/>
      <c r="B30" s="22" t="s">
        <v>30</v>
      </c>
      <c r="C30" s="23" t="s">
        <v>31</v>
      </c>
      <c r="D30" s="23" t="s">
        <v>53</v>
      </c>
      <c r="E30" s="19">
        <f>DATA!$C$3</f>
        <v>543.03708177844862</v>
      </c>
      <c r="F30" s="19">
        <f>DATA!$C$3</f>
        <v>543.03708177844862</v>
      </c>
      <c r="G30" s="19">
        <f>DATA!$C$3</f>
        <v>543.03708177844862</v>
      </c>
      <c r="H30" s="19">
        <f>DATA!$C$3</f>
        <v>543.03708177844862</v>
      </c>
      <c r="I30" s="24">
        <f>VLOOKUP(Sheet1!$C$3,DATA!$B$3:$C$4,2,FALSE)</f>
        <v>543.03708177844862</v>
      </c>
      <c r="J30" s="24">
        <f>VLOOKUP(Sheet1!$C$3,DATA!$B$3:$C$4,2,FALSE)</f>
        <v>543.03708177844862</v>
      </c>
      <c r="K30" s="24">
        <f>VLOOKUP(Sheet1!$C$3,DATA!$B$3:$C$4,2,FALSE)</f>
        <v>543.03708177844862</v>
      </c>
      <c r="L30" s="24">
        <f>VLOOKUP(Sheet1!$C$3,DATA!$B$3:$C$4,2,FALSE)</f>
        <v>543.03708177844862</v>
      </c>
      <c r="M30" s="24">
        <f>VLOOKUP(Sheet1!$C$3,DATA!$B$3:$C$4,2,FALSE)</f>
        <v>543.03708177844862</v>
      </c>
      <c r="N30" s="24">
        <f>VLOOKUP(Sheet1!$C$3,DATA!$B$3:$C$4,2,FALSE)</f>
        <v>543.03708177844862</v>
      </c>
      <c r="O30" s="24">
        <f>VLOOKUP(Sheet1!$C$3,DATA!$B$3:$C$4,2,FALSE)</f>
        <v>543.03708177844862</v>
      </c>
      <c r="P30" s="24">
        <f>VLOOKUP(Sheet1!$C$3,DATA!$B$3:$C$4,2,FALSE)</f>
        <v>543.03708177844862</v>
      </c>
      <c r="Q30" s="3"/>
      <c r="R30" s="27" cm="1">
        <f t="array" ref="R30">INDEX(DATA!$D$11:$AA$25,MATCH($D30,DATA!$B$11:$B$25,0),MATCH(1,(DATA!$D$9:$AA$9=Sheet1!$C$4)*(DATA!$D$10:$AA$10=R$15),0))</f>
        <v>0.69588799999999995</v>
      </c>
      <c r="S30" s="27" cm="1">
        <f t="array" ref="S30">INDEX(DATA!$D$11:$AA$25,MATCH($D30,DATA!$B$11:$B$25,0),MATCH(1,(DATA!$D$9:$AA$9=Sheet1!$C$4)*(DATA!$D$10:$AA$10=S$15),0))</f>
        <v>0.69405479999999997</v>
      </c>
      <c r="T30" s="27" cm="1">
        <f t="array" ref="T30">INDEX(DATA!$D$11:$AA$25,MATCH($D30,DATA!$B$11:$B$25,0),MATCH(1,(DATA!$D$9:$AA$9=Sheet1!$C$4)*(DATA!$D$10:$AA$10=T$15),0))</f>
        <v>0.70071039999999984</v>
      </c>
      <c r="U30" s="27" cm="1">
        <f t="array" ref="U30">INDEX(DATA!$D$11:$AA$25,MATCH($D30,DATA!$B$11:$B$25,0),MATCH(1,(DATA!$D$9:$AA$9=Sheet1!$C$4)*(DATA!$D$10:$AA$10=U$15),0))</f>
        <v>0.65861039999999982</v>
      </c>
      <c r="V30" s="27" cm="1">
        <f t="array" ref="V30">INDEX(DATA!$D$11:$AA$25,MATCH($D30,DATA!$B$11:$B$25,0),MATCH(1,(DATA!$D$9:$AA$9=Sheet1!$C$4)*(DATA!$D$10:$AA$10=V$15),0))</f>
        <v>0.63388799999999978</v>
      </c>
      <c r="W30" s="27" cm="1">
        <f t="array" ref="W30">INDEX(DATA!$D$11:$AA$25,MATCH($D30,DATA!$B$11:$B$25,0),MATCH(1,(DATA!$D$9:$AA$9=Sheet1!$C$4)*(DATA!$D$10:$AA$10=W$15),0))</f>
        <v>0.57330000000000003</v>
      </c>
      <c r="X30" s="27" cm="1">
        <f t="array" ref="X30">INDEX(DATA!$D$11:$AA$25,MATCH($D30,DATA!$B$11:$B$25,0),MATCH(1,(DATA!$D$9:$AA$9=Sheet1!$C$4)*(DATA!$D$10:$AA$10=X$15),0))</f>
        <v>0.58903149999999993</v>
      </c>
      <c r="Y30" s="27" cm="1">
        <f t="array" ref="Y30">INDEX(DATA!$D$11:$AA$25,MATCH($D30,DATA!$B$11:$B$25,0),MATCH(1,(DATA!$D$9:$AA$9=Sheet1!$C$4)*(DATA!$D$10:$AA$10=Y$15),0))</f>
        <v>0.58062199999999986</v>
      </c>
      <c r="Z30" s="27" cm="1">
        <f t="array" ref="Z30">INDEX(DATA!$D$11:$AA$25,MATCH($D30,DATA!$B$11:$B$25,0),MATCH(1,(DATA!$D$9:$AA$9=Sheet1!$C$4)*(DATA!$D$10:$AA$10=Z$15),0))</f>
        <v>0.52085599999999987</v>
      </c>
      <c r="AA30" s="27" cm="1">
        <f t="array" ref="AA30">INDEX(DATA!$D$11:$AA$25,MATCH($D30,DATA!$B$11:$B$25,0),MATCH(1,(DATA!$D$9:$AA$9=Sheet1!$C$4)*(DATA!$D$10:$AA$10=AA$15),0))</f>
        <v>0.52326399999999995</v>
      </c>
      <c r="AB30" s="27" cm="1">
        <f t="array" ref="AB30">INDEX(DATA!$D$11:$AA$25,MATCH($D30,DATA!$B$11:$B$25,0),MATCH(1,(DATA!$D$9:$AA$9=Sheet1!$C$4)*(DATA!$D$10:$AA$10=AB$15),0))</f>
        <v>0.50662499999999999</v>
      </c>
      <c r="AC30" s="27" cm="1">
        <f t="array" ref="AC30">INDEX(DATA!$D$11:$AA$25,MATCH($D30,DATA!$B$11:$B$25,0),MATCH(1,(DATA!$D$9:$AA$9=Sheet1!$C$4)*(DATA!$D$10:$AA$10=AC$15),0))</f>
        <v>0.50362499999999999</v>
      </c>
    </row>
    <row r="31" spans="1:29" x14ac:dyDescent="0.25">
      <c r="A31" s="3"/>
      <c r="B31" s="22" t="s">
        <v>32</v>
      </c>
      <c r="C31" s="23" t="s">
        <v>33</v>
      </c>
      <c r="D31" s="23" t="s">
        <v>55</v>
      </c>
      <c r="E31" s="19">
        <f>DATA!$C$3</f>
        <v>543.03708177844862</v>
      </c>
      <c r="F31" s="19">
        <f>DATA!$C$3</f>
        <v>543.03708177844862</v>
      </c>
      <c r="G31" s="19">
        <f>DATA!$C$3</f>
        <v>543.03708177844862</v>
      </c>
      <c r="H31" s="19">
        <f>DATA!$C$3</f>
        <v>543.03708177844862</v>
      </c>
      <c r="I31" s="24">
        <f>VLOOKUP(Sheet1!$C$3,DATA!$B$3:$C$4,2,FALSE)</f>
        <v>543.03708177844862</v>
      </c>
      <c r="J31" s="24">
        <f>VLOOKUP(Sheet1!$C$3,DATA!$B$3:$C$4,2,FALSE)</f>
        <v>543.03708177844862</v>
      </c>
      <c r="K31" s="24">
        <f>VLOOKUP(Sheet1!$C$3,DATA!$B$3:$C$4,2,FALSE)</f>
        <v>543.03708177844862</v>
      </c>
      <c r="L31" s="24">
        <f>VLOOKUP(Sheet1!$C$3,DATA!$B$3:$C$4,2,FALSE)</f>
        <v>543.03708177844862</v>
      </c>
      <c r="M31" s="24">
        <f>VLOOKUP(Sheet1!$C$3,DATA!$B$3:$C$4,2,FALSE)</f>
        <v>543.03708177844862</v>
      </c>
      <c r="N31" s="24">
        <f>VLOOKUP(Sheet1!$C$3,DATA!$B$3:$C$4,2,FALSE)</f>
        <v>543.03708177844862</v>
      </c>
      <c r="O31" s="24">
        <f>VLOOKUP(Sheet1!$C$3,DATA!$B$3:$C$4,2,FALSE)</f>
        <v>543.03708177844862</v>
      </c>
      <c r="P31" s="24">
        <f>VLOOKUP(Sheet1!$C$3,DATA!$B$3:$C$4,2,FALSE)</f>
        <v>543.03708177844862</v>
      </c>
      <c r="Q31" s="3"/>
      <c r="R31" s="27" cm="1">
        <f t="array" ref="R31">INDEX(DATA!$D$11:$AA$25,MATCH($D31,DATA!$B$11:$B$25,0),MATCH(1,(DATA!$D$9:$AA$9=Sheet1!$C$4)*(DATA!$D$10:$AA$10=R$15),0))</f>
        <v>0.66239999999999988</v>
      </c>
      <c r="S31" s="27" cm="1">
        <f t="array" ref="S31">INDEX(DATA!$D$11:$AA$25,MATCH($D31,DATA!$B$11:$B$25,0),MATCH(1,(DATA!$D$9:$AA$9=Sheet1!$C$4)*(DATA!$D$10:$AA$10=S$15),0))</f>
        <v>0.6705779999999999</v>
      </c>
      <c r="T31" s="27" cm="1">
        <f t="array" ref="T31">INDEX(DATA!$D$11:$AA$25,MATCH($D31,DATA!$B$11:$B$25,0),MATCH(1,(DATA!$D$9:$AA$9=Sheet1!$C$4)*(DATA!$D$10:$AA$10=T$15),0))</f>
        <v>0.69655039999999979</v>
      </c>
      <c r="U31" s="27" cm="1">
        <f t="array" ref="U31">INDEX(DATA!$D$11:$AA$25,MATCH($D31,DATA!$B$11:$B$25,0),MATCH(1,(DATA!$D$9:$AA$9=Sheet1!$C$4)*(DATA!$D$10:$AA$10=U$15),0))</f>
        <v>0.64174719999999985</v>
      </c>
      <c r="V31" s="27" cm="1">
        <f t="array" ref="V31">INDEX(DATA!$D$11:$AA$25,MATCH($D31,DATA!$B$11:$B$25,0),MATCH(1,(DATA!$D$9:$AA$9=Sheet1!$C$4)*(DATA!$D$10:$AA$10=V$15),0))</f>
        <v>0.60725279999999981</v>
      </c>
      <c r="W31" s="27" cm="1">
        <f t="array" ref="W31">INDEX(DATA!$D$11:$AA$25,MATCH($D31,DATA!$B$11:$B$25,0),MATCH(1,(DATA!$D$9:$AA$9=Sheet1!$C$4)*(DATA!$D$10:$AA$10=W$15),0))</f>
        <v>0.58211999999999997</v>
      </c>
      <c r="X31" s="27" cm="1">
        <f t="array" ref="X31">INDEX(DATA!$D$11:$AA$25,MATCH($D31,DATA!$B$11:$B$25,0),MATCH(1,(DATA!$D$9:$AA$9=Sheet1!$C$4)*(DATA!$D$10:$AA$10=X$15),0))</f>
        <v>0.5357384999999999</v>
      </c>
      <c r="Y31" s="27" cm="1">
        <f t="array" ref="Y31">INDEX(DATA!$D$11:$AA$25,MATCH($D31,DATA!$B$11:$B$25,0),MATCH(1,(DATA!$D$9:$AA$9=Sheet1!$C$4)*(DATA!$D$10:$AA$10=Y$15),0))</f>
        <v>0.55214699999999994</v>
      </c>
      <c r="Z31" s="27" cm="1">
        <f t="array" ref="Z31">INDEX(DATA!$D$11:$AA$25,MATCH($D31,DATA!$B$11:$B$25,0),MATCH(1,(DATA!$D$9:$AA$9=Sheet1!$C$4)*(DATA!$D$10:$AA$10=Z$15),0))</f>
        <v>0.53493849999999987</v>
      </c>
      <c r="AA31" s="27" cm="1">
        <f t="array" ref="AA31">INDEX(DATA!$D$11:$AA$25,MATCH($D31,DATA!$B$11:$B$25,0),MATCH(1,(DATA!$D$9:$AA$9=Sheet1!$C$4)*(DATA!$D$10:$AA$10=AA$15),0))</f>
        <v>0.51276799999999989</v>
      </c>
      <c r="AB31" s="27" cm="1">
        <f t="array" ref="AB31">INDEX(DATA!$D$11:$AA$25,MATCH($D31,DATA!$B$11:$B$25,0),MATCH(1,(DATA!$D$9:$AA$9=Sheet1!$C$4)*(DATA!$D$10:$AA$10=AB$15),0))</f>
        <v>0.49637500000000001</v>
      </c>
      <c r="AC31" s="27" cm="1">
        <f t="array" ref="AC31">INDEX(DATA!$D$11:$AA$25,MATCH($D31,DATA!$B$11:$B$25,0),MATCH(1,(DATA!$D$9:$AA$9=Sheet1!$C$4)*(DATA!$D$10:$AA$10=AC$15),0))</f>
        <v>0.49337500000000001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C34-C34F-4BEB-82A0-7B550081D844}">
  <dimension ref="A2:AA30"/>
  <sheetViews>
    <sheetView workbookViewId="0"/>
  </sheetViews>
  <sheetFormatPr defaultRowHeight="15" x14ac:dyDescent="0.25"/>
  <cols>
    <col min="4" max="5" width="10" customWidth="1"/>
  </cols>
  <sheetData>
    <row r="2" spans="1:27" x14ac:dyDescent="0.25">
      <c r="C2" t="s">
        <v>36</v>
      </c>
    </row>
    <row r="3" spans="1:27" x14ac:dyDescent="0.25">
      <c r="B3" t="s">
        <v>38</v>
      </c>
      <c r="C3" s="1">
        <v>543.03708177844862</v>
      </c>
      <c r="D3" t="s">
        <v>37</v>
      </c>
    </row>
    <row r="4" spans="1:27" x14ac:dyDescent="0.25">
      <c r="B4" t="s">
        <v>39</v>
      </c>
      <c r="C4" s="1">
        <v>841.21272918520924</v>
      </c>
      <c r="D4" t="s">
        <v>43</v>
      </c>
      <c r="I4" s="5" t="s">
        <v>42</v>
      </c>
    </row>
    <row r="7" spans="1:27" x14ac:dyDescent="0.25">
      <c r="C7" t="s">
        <v>59</v>
      </c>
    </row>
    <row r="9" spans="1:27" ht="36.75" x14ac:dyDescent="0.25">
      <c r="C9" t="s">
        <v>62</v>
      </c>
      <c r="D9" s="18" t="s">
        <v>60</v>
      </c>
      <c r="E9" s="18" t="s">
        <v>60</v>
      </c>
      <c r="F9" s="18" t="s">
        <v>60</v>
      </c>
      <c r="G9" s="18" t="s">
        <v>60</v>
      </c>
      <c r="H9" s="18" t="s">
        <v>60</v>
      </c>
      <c r="I9" s="18" t="s">
        <v>60</v>
      </c>
      <c r="J9" s="18" t="s">
        <v>60</v>
      </c>
      <c r="K9" s="18" t="s">
        <v>60</v>
      </c>
      <c r="L9" s="18" t="s">
        <v>60</v>
      </c>
      <c r="M9" s="18" t="s">
        <v>60</v>
      </c>
      <c r="N9" s="18" t="s">
        <v>60</v>
      </c>
      <c r="O9" s="18" t="s">
        <v>60</v>
      </c>
      <c r="P9" s="18" t="s">
        <v>63</v>
      </c>
      <c r="Q9" s="18" t="s">
        <v>63</v>
      </c>
      <c r="R9" s="18" t="s">
        <v>63</v>
      </c>
      <c r="S9" s="18" t="s">
        <v>63</v>
      </c>
      <c r="T9" s="18" t="s">
        <v>63</v>
      </c>
      <c r="U9" s="18" t="s">
        <v>63</v>
      </c>
      <c r="V9" s="18" t="s">
        <v>63</v>
      </c>
      <c r="W9" s="18" t="s">
        <v>63</v>
      </c>
      <c r="X9" s="18" t="s">
        <v>63</v>
      </c>
      <c r="Y9" s="18" t="s">
        <v>63</v>
      </c>
      <c r="Z9" s="18" t="s">
        <v>63</v>
      </c>
      <c r="AA9" s="18" t="s">
        <v>63</v>
      </c>
    </row>
    <row r="10" spans="1:27" x14ac:dyDescent="0.25">
      <c r="B10" t="s">
        <v>61</v>
      </c>
      <c r="C10">
        <v>2020</v>
      </c>
      <c r="D10">
        <v>2020</v>
      </c>
      <c r="E10">
        <v>2021</v>
      </c>
      <c r="F10">
        <v>2022</v>
      </c>
      <c r="G10">
        <v>2023</v>
      </c>
      <c r="H10">
        <v>2024</v>
      </c>
      <c r="I10">
        <v>2025</v>
      </c>
      <c r="J10">
        <v>2026</v>
      </c>
      <c r="K10">
        <v>2027</v>
      </c>
      <c r="L10">
        <v>2028</v>
      </c>
      <c r="M10">
        <v>2029</v>
      </c>
      <c r="N10">
        <v>2030</v>
      </c>
      <c r="O10">
        <v>2031</v>
      </c>
      <c r="P10">
        <v>2020</v>
      </c>
      <c r="Q10">
        <v>2021</v>
      </c>
      <c r="R10">
        <v>2022</v>
      </c>
      <c r="S10">
        <v>2023</v>
      </c>
      <c r="T10">
        <v>2024</v>
      </c>
      <c r="U10">
        <v>2025</v>
      </c>
      <c r="V10">
        <v>2026</v>
      </c>
      <c r="W10">
        <v>2027</v>
      </c>
      <c r="X10">
        <v>2028</v>
      </c>
      <c r="Y10">
        <v>2029</v>
      </c>
      <c r="Z10">
        <v>2030</v>
      </c>
      <c r="AA10">
        <v>2031</v>
      </c>
    </row>
    <row r="11" spans="1:27" x14ac:dyDescent="0.25">
      <c r="A11">
        <f>COUNTIF(MTSAO_EAF_CONVERTER!$C$16:$C$31,B11)</f>
        <v>1</v>
      </c>
      <c r="B11" s="7" t="s">
        <v>44</v>
      </c>
      <c r="C11" s="8">
        <v>2232</v>
      </c>
      <c r="D11" s="12">
        <v>0.54650399999999999</v>
      </c>
      <c r="E11" s="12">
        <v>0.46954879999999999</v>
      </c>
      <c r="F11" s="12">
        <v>0.4339904</v>
      </c>
      <c r="G11" s="12">
        <v>0.35867520000000008</v>
      </c>
      <c r="H11" s="12">
        <v>0.30656160000000005</v>
      </c>
      <c r="I11" s="12">
        <v>0.26192000000000004</v>
      </c>
      <c r="J11" s="12">
        <v>0.25666900000000004</v>
      </c>
      <c r="K11" s="12">
        <v>0.22922799999999999</v>
      </c>
      <c r="L11" s="12">
        <v>0.18847999999999995</v>
      </c>
      <c r="M11" s="12">
        <v>0.15271199999999996</v>
      </c>
      <c r="N11" s="12">
        <v>0.13644999999999999</v>
      </c>
      <c r="O11" s="12">
        <v>0</v>
      </c>
      <c r="P11" s="10">
        <v>0.63758800000000004</v>
      </c>
      <c r="Q11" s="10">
        <v>0.48703199999999996</v>
      </c>
      <c r="R11" s="10">
        <v>0.46405599999999997</v>
      </c>
      <c r="S11" s="10">
        <v>0.34871200000000008</v>
      </c>
      <c r="T11" s="10">
        <v>0.38320199999999999</v>
      </c>
      <c r="U11" s="10">
        <v>0.51729200000000009</v>
      </c>
      <c r="V11" s="10">
        <v>0.5341490000000001</v>
      </c>
      <c r="W11" s="10">
        <v>0.53936000000000006</v>
      </c>
      <c r="X11" s="10">
        <v>0.4864</v>
      </c>
      <c r="Y11" s="10">
        <v>0.43632000000000004</v>
      </c>
      <c r="Z11" s="10">
        <v>0.40934999999999999</v>
      </c>
      <c r="AA11" s="10">
        <v>0</v>
      </c>
    </row>
    <row r="12" spans="1:27" x14ac:dyDescent="0.25">
      <c r="A12">
        <f>COUNTIF(MTSAO_EAF_CONVERTER!$C$16:$C$31,B12)</f>
        <v>1</v>
      </c>
      <c r="B12" s="7" t="s">
        <v>45</v>
      </c>
      <c r="C12" s="8">
        <v>2875</v>
      </c>
      <c r="D12" s="12">
        <v>0.45763199999999993</v>
      </c>
      <c r="E12" s="12">
        <v>0.37351840000000003</v>
      </c>
      <c r="F12" s="12">
        <v>0.39946239999999994</v>
      </c>
      <c r="G12" s="12">
        <v>0.32785920000000007</v>
      </c>
      <c r="H12" s="12">
        <v>0.30656160000000005</v>
      </c>
      <c r="I12" s="12">
        <v>0.24448</v>
      </c>
      <c r="J12" s="12">
        <v>0.24871399999999999</v>
      </c>
      <c r="K12" s="12">
        <v>0.21640999999999996</v>
      </c>
      <c r="L12" s="12">
        <v>0.18426399999999996</v>
      </c>
      <c r="M12" s="12">
        <v>0.17054799999999995</v>
      </c>
      <c r="N12" s="12">
        <v>0.15052499999999999</v>
      </c>
      <c r="O12" s="12">
        <v>0.14949999999999999</v>
      </c>
      <c r="P12" s="10">
        <v>0.53390399999999993</v>
      </c>
      <c r="Q12" s="10">
        <v>0.38742600000000005</v>
      </c>
      <c r="R12" s="10">
        <v>0.4271359999999999</v>
      </c>
      <c r="S12" s="10">
        <v>0.31875200000000004</v>
      </c>
      <c r="T12" s="10">
        <v>0.38320199999999999</v>
      </c>
      <c r="U12" s="10">
        <v>0.482848</v>
      </c>
      <c r="V12" s="10">
        <v>0.517594</v>
      </c>
      <c r="W12" s="10">
        <v>0.50919999999999999</v>
      </c>
      <c r="X12" s="10">
        <v>0.47551999999999994</v>
      </c>
      <c r="Y12" s="10">
        <v>0.48727999999999999</v>
      </c>
      <c r="Z12" s="10">
        <v>0.45157499999999995</v>
      </c>
      <c r="AA12" s="10">
        <v>0.44850000000000001</v>
      </c>
    </row>
    <row r="13" spans="1:27" x14ac:dyDescent="0.25">
      <c r="A13">
        <f>COUNTIF(MTSAO_EAF_CONVERTER!$C$16:$C$31,B13)</f>
        <v>1</v>
      </c>
      <c r="B13" s="7" t="s">
        <v>46</v>
      </c>
      <c r="C13" s="8">
        <v>1293</v>
      </c>
      <c r="D13" s="12">
        <v>0.51181199999999993</v>
      </c>
      <c r="E13" s="12">
        <v>0.4208192</v>
      </c>
      <c r="F13" s="12">
        <v>0.46048399999999995</v>
      </c>
      <c r="G13" s="12">
        <v>0.39945599999999998</v>
      </c>
      <c r="H13" s="12">
        <v>0.33842800000000001</v>
      </c>
      <c r="I13" s="12">
        <v>0.27739999999999998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0">
        <v>0.59711399999999992</v>
      </c>
      <c r="Q13" s="10">
        <v>0.43648799999999999</v>
      </c>
      <c r="R13" s="10">
        <v>0.49238499999999991</v>
      </c>
      <c r="S13" s="10">
        <v>0.38835999999999998</v>
      </c>
      <c r="T13" s="10">
        <v>0.42303499999999994</v>
      </c>
      <c r="U13" s="10">
        <v>0.54786499999999994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</row>
    <row r="14" spans="1:27" x14ac:dyDescent="0.25">
      <c r="A14">
        <f>COUNTIF(MTSAO_EAF_CONVERTER!$C$16:$C$31,B14)</f>
        <v>1</v>
      </c>
      <c r="B14" s="7" t="s">
        <v>47</v>
      </c>
      <c r="C14" s="8">
        <v>3840</v>
      </c>
      <c r="D14" s="12">
        <v>0.63571999999999995</v>
      </c>
      <c r="E14" s="12">
        <v>0.62493840000000001</v>
      </c>
      <c r="F14" s="12">
        <v>0.54471039999999982</v>
      </c>
      <c r="G14" s="12">
        <v>0.57657959999999986</v>
      </c>
      <c r="H14" s="12">
        <v>0.51358319999999991</v>
      </c>
      <c r="I14" s="12">
        <v>0.51898</v>
      </c>
      <c r="J14" s="12">
        <v>0.51621600000000001</v>
      </c>
      <c r="K14" s="12">
        <v>0.46504699999999993</v>
      </c>
      <c r="L14" s="12">
        <v>0.51961149999999989</v>
      </c>
      <c r="M14" s="12">
        <v>0.47129599999999994</v>
      </c>
      <c r="N14" s="12">
        <v>0.45587499999999997</v>
      </c>
      <c r="O14" s="12">
        <v>0.45331250000000001</v>
      </c>
      <c r="P14" s="10">
        <v>0.68408999999999998</v>
      </c>
      <c r="Q14" s="10">
        <v>0.63492599999999999</v>
      </c>
      <c r="R14" s="10">
        <v>0.55976849999999989</v>
      </c>
      <c r="S14" s="10">
        <v>0.57072600000000007</v>
      </c>
      <c r="T14" s="10">
        <v>0.5556915</v>
      </c>
      <c r="U14" s="10">
        <v>0.66355300000000006</v>
      </c>
      <c r="V14" s="10">
        <v>0.66693600000000008</v>
      </c>
      <c r="W14" s="10">
        <v>0.62468999999999997</v>
      </c>
      <c r="X14" s="10">
        <v>0.71396999999999999</v>
      </c>
      <c r="Y14" s="10">
        <v>0.66276000000000002</v>
      </c>
      <c r="Z14" s="10">
        <v>0.63822499999999993</v>
      </c>
      <c r="AA14" s="10">
        <v>0.63463750000000008</v>
      </c>
    </row>
    <row r="15" spans="1:27" x14ac:dyDescent="0.25">
      <c r="A15">
        <f>COUNTIF(MTSAO_EAF_CONVERTER!$C$16:$C$31,B15)</f>
        <v>1</v>
      </c>
      <c r="B15" s="7" t="s">
        <v>48</v>
      </c>
      <c r="C15" s="8">
        <v>2850</v>
      </c>
      <c r="D15" s="12">
        <v>0.45444000000000001</v>
      </c>
      <c r="E15" s="12">
        <v>0.47691839999999996</v>
      </c>
      <c r="F15" s="12">
        <v>0.36274320000000004</v>
      </c>
      <c r="G15" s="12">
        <v>0.29600640000000006</v>
      </c>
      <c r="H15" s="12">
        <v>0.31817600000000007</v>
      </c>
      <c r="I15" s="12">
        <v>0.25775999999999999</v>
      </c>
      <c r="J15" s="12">
        <v>0.24194300000000002</v>
      </c>
      <c r="K15" s="12">
        <v>0.23422599999999996</v>
      </c>
      <c r="L15" s="12">
        <v>0.15847199999999997</v>
      </c>
      <c r="M15" s="12">
        <v>0.16951199999999994</v>
      </c>
      <c r="N15" s="12">
        <v>0.16037500000000002</v>
      </c>
      <c r="O15" s="12">
        <v>0</v>
      </c>
      <c r="P15" s="10">
        <v>0.53017999999999998</v>
      </c>
      <c r="Q15" s="10">
        <v>0.494676</v>
      </c>
      <c r="R15" s="10">
        <v>0.38787299999999997</v>
      </c>
      <c r="S15" s="10">
        <v>0.28778400000000004</v>
      </c>
      <c r="T15" s="10">
        <v>0.39772000000000002</v>
      </c>
      <c r="U15" s="10">
        <v>0.50907599999999997</v>
      </c>
      <c r="V15" s="10">
        <v>0.50350300000000003</v>
      </c>
      <c r="W15" s="10">
        <v>0.55111999999999994</v>
      </c>
      <c r="X15" s="10">
        <v>0.40895999999999999</v>
      </c>
      <c r="Y15" s="10">
        <v>0.48431999999999997</v>
      </c>
      <c r="Z15" s="10">
        <v>0.48112500000000002</v>
      </c>
      <c r="AA15" s="10">
        <v>0</v>
      </c>
    </row>
    <row r="16" spans="1:27" x14ac:dyDescent="0.25">
      <c r="A16">
        <f>COUNTIF(MTSAO_EAF_CONVERTER!$C$16:$C$31,B16)</f>
        <v>1</v>
      </c>
      <c r="B16" s="7" t="s">
        <v>49</v>
      </c>
      <c r="C16" s="8">
        <v>3558</v>
      </c>
      <c r="D16" s="12">
        <v>0.62143199999999998</v>
      </c>
      <c r="E16" s="12">
        <v>0.54429760000000005</v>
      </c>
      <c r="F16" s="12">
        <v>0.50205040000000001</v>
      </c>
      <c r="G16" s="12">
        <v>0.40896000000000005</v>
      </c>
      <c r="H16" s="12">
        <v>0.34360080000000004</v>
      </c>
      <c r="I16" s="12">
        <v>0.29951999999999995</v>
      </c>
      <c r="J16" s="12">
        <v>0.25333899999999998</v>
      </c>
      <c r="K16" s="12">
        <v>0.23089399999999996</v>
      </c>
      <c r="L16" s="12">
        <v>0.21334199999999995</v>
      </c>
      <c r="M16" s="12">
        <v>0.20736799999999994</v>
      </c>
      <c r="N16" s="12">
        <v>0.18340000000000001</v>
      </c>
      <c r="O16" s="12">
        <v>0.18237500000000001</v>
      </c>
      <c r="P16" s="10">
        <v>0.72500399999999998</v>
      </c>
      <c r="Q16" s="10">
        <v>0.56456400000000007</v>
      </c>
      <c r="R16" s="10">
        <v>0.53683099999999995</v>
      </c>
      <c r="S16" s="10">
        <v>0.39760000000000001</v>
      </c>
      <c r="T16" s="10">
        <v>0.42950099999999997</v>
      </c>
      <c r="U16" s="10">
        <v>0.59155199999999997</v>
      </c>
      <c r="V16" s="10">
        <v>0.52721899999999999</v>
      </c>
      <c r="W16" s="10">
        <v>0.54327999999999999</v>
      </c>
      <c r="X16" s="10">
        <v>0.55055999999999994</v>
      </c>
      <c r="Y16" s="10">
        <v>0.59248000000000001</v>
      </c>
      <c r="Z16" s="10">
        <v>0.55020000000000002</v>
      </c>
      <c r="AA16" s="10">
        <v>0.54712500000000008</v>
      </c>
    </row>
    <row r="17" spans="1:27" x14ac:dyDescent="0.25">
      <c r="A17">
        <f>COUNTIF(MTSAO_EAF_CONVERTER!$C$16:$C$31,B17)</f>
        <v>1</v>
      </c>
      <c r="B17" s="7" t="s">
        <v>50</v>
      </c>
      <c r="C17" s="8">
        <v>3690</v>
      </c>
      <c r="D17" s="12">
        <v>0.76129999999999998</v>
      </c>
      <c r="E17" s="12">
        <v>0.70202639999999994</v>
      </c>
      <c r="F17" s="12">
        <v>0.67924479999999987</v>
      </c>
      <c r="G17" s="12">
        <v>0.63922559999999984</v>
      </c>
      <c r="H17" s="12">
        <v>0.60412799999999989</v>
      </c>
      <c r="I17" s="12">
        <v>0.54859000000000002</v>
      </c>
      <c r="J17" s="12">
        <v>0.54354749999999996</v>
      </c>
      <c r="K17" s="12">
        <v>0.52789299999999995</v>
      </c>
      <c r="L17" s="12">
        <v>0.50074750000000001</v>
      </c>
      <c r="M17" s="12">
        <v>0.51270399999999994</v>
      </c>
      <c r="N17" s="12">
        <v>0.49631249999999993</v>
      </c>
      <c r="O17" s="12">
        <v>0.49375000000000002</v>
      </c>
      <c r="P17" s="10">
        <v>0.81922499999999998</v>
      </c>
      <c r="Q17" s="10">
        <v>0.71324600000000005</v>
      </c>
      <c r="R17" s="10">
        <v>0.69802200000000003</v>
      </c>
      <c r="S17" s="10">
        <v>0.63273600000000008</v>
      </c>
      <c r="T17" s="10">
        <v>0.65366000000000002</v>
      </c>
      <c r="U17" s="10">
        <v>0.70141150000000008</v>
      </c>
      <c r="V17" s="10">
        <v>0.70224750000000002</v>
      </c>
      <c r="W17" s="10">
        <v>0.70911000000000002</v>
      </c>
      <c r="X17" s="10">
        <v>0.68805000000000005</v>
      </c>
      <c r="Y17" s="10">
        <v>0.72099000000000002</v>
      </c>
      <c r="Z17" s="10">
        <v>0.69483749999999989</v>
      </c>
      <c r="AA17" s="10">
        <v>0.69125000000000003</v>
      </c>
    </row>
    <row r="18" spans="1:27" x14ac:dyDescent="0.25">
      <c r="A18">
        <f>COUNTIF(MTSAO_EAF_CONVERTER!$C$16:$C$31,B18)</f>
        <v>0</v>
      </c>
      <c r="B18" s="7" t="s">
        <v>51</v>
      </c>
      <c r="C18" s="8">
        <v>3843</v>
      </c>
      <c r="D18" s="12">
        <v>0.67205999999999988</v>
      </c>
      <c r="E18" s="12">
        <v>0.65367120000000001</v>
      </c>
      <c r="F18" s="12">
        <v>0.62666239999999984</v>
      </c>
      <c r="G18" s="12">
        <v>0.57224559999999991</v>
      </c>
      <c r="H18" s="12">
        <v>0.55427999999999977</v>
      </c>
      <c r="I18" s="12">
        <v>0.53927999999999998</v>
      </c>
      <c r="J18" s="12">
        <v>0.48039049999999989</v>
      </c>
      <c r="K18" s="12">
        <v>0.48360600000000004</v>
      </c>
      <c r="L18" s="12">
        <v>0.47114149999999999</v>
      </c>
      <c r="M18" s="12">
        <v>0.4584319999999999</v>
      </c>
      <c r="N18" s="12">
        <v>0.4433125</v>
      </c>
      <c r="O18" s="12">
        <v>0.44074999999999998</v>
      </c>
      <c r="P18" s="10">
        <v>0.72319499999999992</v>
      </c>
      <c r="Q18" s="10">
        <v>0.6641180000000001</v>
      </c>
      <c r="R18" s="10">
        <v>0.64398599999999995</v>
      </c>
      <c r="S18" s="10">
        <v>0.56643600000000005</v>
      </c>
      <c r="T18" s="10">
        <v>0.59972499999999995</v>
      </c>
      <c r="U18" s="10">
        <v>0.68950800000000012</v>
      </c>
      <c r="V18" s="10">
        <v>0.62065049999999999</v>
      </c>
      <c r="W18" s="10">
        <v>0.64962000000000009</v>
      </c>
      <c r="X18" s="10">
        <v>0.64737000000000011</v>
      </c>
      <c r="Y18" s="10">
        <v>0.64466999999999997</v>
      </c>
      <c r="Z18" s="10">
        <v>0.62063750000000006</v>
      </c>
      <c r="AA18" s="10">
        <v>0.61704999999999999</v>
      </c>
    </row>
    <row r="19" spans="1:27" x14ac:dyDescent="0.25">
      <c r="A19">
        <f>COUNTIF(MTSAO_EAF_CONVERTER!$C$16:$C$31,B19)</f>
        <v>1</v>
      </c>
      <c r="B19" s="7" t="s">
        <v>52</v>
      </c>
      <c r="C19" s="8">
        <v>3843</v>
      </c>
      <c r="D19" s="12">
        <v>0.61915999999999993</v>
      </c>
      <c r="E19" s="12">
        <v>0.60233760000000003</v>
      </c>
      <c r="F19" s="12">
        <v>0.58855679999999988</v>
      </c>
      <c r="G19" s="12">
        <v>0.55924359999999984</v>
      </c>
      <c r="H19" s="12">
        <v>0.51700559999999984</v>
      </c>
      <c r="I19" s="12">
        <v>0.49370999999999998</v>
      </c>
      <c r="J19" s="12">
        <v>0.47717099999999996</v>
      </c>
      <c r="K19" s="12">
        <v>0.46296999999999994</v>
      </c>
      <c r="L19" s="12">
        <v>0.49753799999999992</v>
      </c>
      <c r="M19" s="12">
        <v>0.45036799999999994</v>
      </c>
      <c r="N19" s="12">
        <v>0.43543749999999998</v>
      </c>
      <c r="O19" s="12">
        <v>0.43287500000000007</v>
      </c>
      <c r="P19" s="10">
        <v>0.66626999999999992</v>
      </c>
      <c r="Q19" s="10">
        <v>0.61196400000000006</v>
      </c>
      <c r="R19" s="10">
        <v>0.60482699999999989</v>
      </c>
      <c r="S19" s="10">
        <v>0.553566</v>
      </c>
      <c r="T19" s="10">
        <v>0.55939449999999991</v>
      </c>
      <c r="U19" s="10">
        <v>0.63124350000000007</v>
      </c>
      <c r="V19" s="10">
        <v>0.61649100000000001</v>
      </c>
      <c r="W19" s="10">
        <v>0.62190000000000001</v>
      </c>
      <c r="X19" s="10">
        <v>0.68363999999999991</v>
      </c>
      <c r="Y19" s="10">
        <v>0.63333000000000006</v>
      </c>
      <c r="Z19" s="10">
        <v>0.6096125</v>
      </c>
      <c r="AA19" s="10">
        <v>0.60602500000000004</v>
      </c>
    </row>
    <row r="20" spans="1:27" x14ac:dyDescent="0.25">
      <c r="A20">
        <f>COUNTIF(MTSAO_EAF_CONVERTER!$C$16:$C$31,B20)</f>
        <v>1</v>
      </c>
      <c r="B20" s="7" t="s">
        <v>53</v>
      </c>
      <c r="C20" s="8">
        <v>2157</v>
      </c>
      <c r="D20" s="12">
        <v>0.69588799999999995</v>
      </c>
      <c r="E20" s="12">
        <v>0.69405479999999997</v>
      </c>
      <c r="F20" s="12">
        <v>0.70071039999999984</v>
      </c>
      <c r="G20" s="12">
        <v>0.65861039999999982</v>
      </c>
      <c r="H20" s="12">
        <v>0.63388799999999978</v>
      </c>
      <c r="I20" s="12">
        <v>0.57330000000000003</v>
      </c>
      <c r="J20" s="12">
        <v>0.58903149999999993</v>
      </c>
      <c r="K20" s="12">
        <v>0.58062199999999986</v>
      </c>
      <c r="L20" s="12">
        <v>0.52085599999999987</v>
      </c>
      <c r="M20" s="12">
        <v>0.52326399999999995</v>
      </c>
      <c r="N20" s="12">
        <v>0.50662499999999999</v>
      </c>
      <c r="O20" s="12">
        <v>0.50362499999999999</v>
      </c>
      <c r="P20" s="10">
        <v>0.74883599999999995</v>
      </c>
      <c r="Q20" s="10">
        <v>0.70514699999999997</v>
      </c>
      <c r="R20" s="10">
        <v>0.72008099999999997</v>
      </c>
      <c r="S20" s="10">
        <v>0.65192400000000006</v>
      </c>
      <c r="T20" s="10">
        <v>0.68585999999999991</v>
      </c>
      <c r="U20" s="10">
        <v>0.73300500000000002</v>
      </c>
      <c r="V20" s="10">
        <v>0.76101149999999995</v>
      </c>
      <c r="W20" s="10">
        <v>0.77993999999999997</v>
      </c>
      <c r="X20" s="10">
        <v>0.71567999999999998</v>
      </c>
      <c r="Y20" s="10">
        <v>0.73584000000000016</v>
      </c>
      <c r="Z20" s="10">
        <v>0.70927499999999999</v>
      </c>
      <c r="AA20" s="10">
        <v>0.70507500000000001</v>
      </c>
    </row>
    <row r="21" spans="1:27" x14ac:dyDescent="0.25">
      <c r="A21">
        <f>COUNTIF(MTSAO_EAF_CONVERTER!$C$16:$C$31,B21)</f>
        <v>1</v>
      </c>
      <c r="B21" s="7" t="s">
        <v>54</v>
      </c>
      <c r="C21" s="8">
        <v>3510</v>
      </c>
      <c r="D21" s="12">
        <v>0.47090399999999999</v>
      </c>
      <c r="E21" s="12">
        <v>0.4275872</v>
      </c>
      <c r="F21" s="12">
        <v>0.35889199999999999</v>
      </c>
      <c r="G21" s="12">
        <v>0.34070400000000006</v>
      </c>
      <c r="H21" s="12">
        <v>0.26800960000000007</v>
      </c>
      <c r="I21" s="12">
        <v>0.24459999999999998</v>
      </c>
      <c r="J21" s="12">
        <v>0.214008</v>
      </c>
      <c r="K21" s="12">
        <v>0.19505799999999998</v>
      </c>
      <c r="L21" s="12">
        <v>0.19390499999999994</v>
      </c>
      <c r="M21" s="12">
        <v>0.16458399999999995</v>
      </c>
      <c r="N21" s="12">
        <v>0.14507500000000001</v>
      </c>
      <c r="O21" s="12">
        <v>0.144175</v>
      </c>
      <c r="P21" s="10">
        <v>0.54938799999999999</v>
      </c>
      <c r="Q21" s="10">
        <v>0.44350800000000001</v>
      </c>
      <c r="R21" s="10">
        <v>0.38375499999999996</v>
      </c>
      <c r="S21" s="10">
        <v>0.33124000000000003</v>
      </c>
      <c r="T21" s="10">
        <v>0.33501200000000003</v>
      </c>
      <c r="U21" s="10">
        <v>0.48308499999999999</v>
      </c>
      <c r="V21" s="10">
        <v>0.44536800000000004</v>
      </c>
      <c r="W21" s="10">
        <v>0.45896000000000003</v>
      </c>
      <c r="X21" s="10">
        <v>0.50039999999999996</v>
      </c>
      <c r="Y21" s="10">
        <v>0.47023999999999999</v>
      </c>
      <c r="Z21" s="10">
        <v>0.43522500000000003</v>
      </c>
      <c r="AA21" s="10">
        <v>0.43252499999999999</v>
      </c>
    </row>
    <row r="22" spans="1:27" x14ac:dyDescent="0.25">
      <c r="A22">
        <f>COUNTIF(MTSAO_EAF_CONVERTER!$C$16:$C$31,B22)</f>
        <v>1</v>
      </c>
      <c r="B22" s="7" t="s">
        <v>55</v>
      </c>
      <c r="C22" s="8">
        <v>2144</v>
      </c>
      <c r="D22" s="12">
        <v>0.66239999999999988</v>
      </c>
      <c r="E22" s="12">
        <v>0.6705779999999999</v>
      </c>
      <c r="F22" s="12">
        <v>0.69655039999999979</v>
      </c>
      <c r="G22" s="12">
        <v>0.64174719999999985</v>
      </c>
      <c r="H22" s="12">
        <v>0.60725279999999981</v>
      </c>
      <c r="I22" s="12">
        <v>0.58211999999999997</v>
      </c>
      <c r="J22" s="12">
        <v>0.5357384999999999</v>
      </c>
      <c r="K22" s="12">
        <v>0.55214699999999994</v>
      </c>
      <c r="L22" s="12">
        <v>0.53493849999999987</v>
      </c>
      <c r="M22" s="12">
        <v>0.51276799999999989</v>
      </c>
      <c r="N22" s="12">
        <v>0.49637500000000001</v>
      </c>
      <c r="O22" s="12">
        <v>0.49337500000000001</v>
      </c>
      <c r="P22" s="10">
        <v>0.71279999999999999</v>
      </c>
      <c r="Q22" s="10">
        <v>0.68129499999999998</v>
      </c>
      <c r="R22" s="10">
        <v>0.71580599999999994</v>
      </c>
      <c r="S22" s="10">
        <v>0.63523200000000002</v>
      </c>
      <c r="T22" s="10">
        <v>0.65704099999999999</v>
      </c>
      <c r="U22" s="10">
        <v>0.744282</v>
      </c>
      <c r="V22" s="10">
        <v>0.6921584999999999</v>
      </c>
      <c r="W22" s="10">
        <v>0.74168999999999996</v>
      </c>
      <c r="X22" s="10">
        <v>0.73502999999999996</v>
      </c>
      <c r="Y22" s="10">
        <v>0.72108000000000005</v>
      </c>
      <c r="Z22" s="10">
        <v>0.69492500000000001</v>
      </c>
      <c r="AA22" s="10">
        <v>0.69072500000000003</v>
      </c>
    </row>
    <row r="23" spans="1:27" x14ac:dyDescent="0.25">
      <c r="A23">
        <f>COUNTIF(MTSAO_EAF_CONVERTER!$C$16:$C$31,B23)</f>
        <v>1</v>
      </c>
      <c r="B23" s="7" t="s">
        <v>56</v>
      </c>
      <c r="C23" s="8">
        <v>1481</v>
      </c>
      <c r="D23" s="12">
        <v>0.504</v>
      </c>
      <c r="E23" s="12">
        <v>0.41969120000000004</v>
      </c>
      <c r="F23" s="12">
        <v>0.40663360000000004</v>
      </c>
      <c r="G23" s="12">
        <v>0.37249920000000009</v>
      </c>
      <c r="H23" s="12">
        <v>0.30773280000000008</v>
      </c>
      <c r="I23" s="12">
        <v>0.25224000000000002</v>
      </c>
      <c r="J23" s="12">
        <v>0.233322</v>
      </c>
      <c r="K23" s="12">
        <v>0.21440399999999998</v>
      </c>
      <c r="L23" s="12">
        <v>0.19548599999999997</v>
      </c>
      <c r="M23" s="12">
        <v>0</v>
      </c>
      <c r="N23" s="12">
        <v>0</v>
      </c>
      <c r="O23" s="12">
        <v>0</v>
      </c>
      <c r="P23" s="10">
        <v>0.58799999999999997</v>
      </c>
      <c r="Q23" s="10">
        <v>0.43531800000000004</v>
      </c>
      <c r="R23" s="10">
        <v>0.43480400000000002</v>
      </c>
      <c r="S23" s="10">
        <v>0.36215200000000008</v>
      </c>
      <c r="T23" s="10">
        <v>0.38466600000000001</v>
      </c>
      <c r="U23" s="10">
        <v>0.49817400000000006</v>
      </c>
      <c r="V23" s="10">
        <v>0.48556200000000005</v>
      </c>
      <c r="W23" s="10">
        <v>0.50448000000000004</v>
      </c>
      <c r="X23" s="10">
        <v>0.50448000000000004</v>
      </c>
      <c r="Y23" s="10">
        <v>0</v>
      </c>
      <c r="Z23" s="10">
        <v>0</v>
      </c>
      <c r="AA23" s="10">
        <v>0</v>
      </c>
    </row>
    <row r="24" spans="1:27" x14ac:dyDescent="0.25">
      <c r="A24">
        <f>COUNTIF(MTSAO_EAF_CONVERTER!$C$16:$C$31,B24)</f>
        <v>1</v>
      </c>
      <c r="B24" s="7" t="s">
        <v>57</v>
      </c>
      <c r="C24" s="8">
        <v>570</v>
      </c>
      <c r="D24" s="12">
        <v>0.74886000000000008</v>
      </c>
      <c r="E24" s="12">
        <v>0.670408</v>
      </c>
      <c r="F24" s="12">
        <v>0.59195600000000004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0">
        <v>0.87367000000000006</v>
      </c>
      <c r="Q24" s="10">
        <v>0.69537000000000004</v>
      </c>
      <c r="R24" s="10">
        <v>0.632965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</row>
    <row r="25" spans="1:27" x14ac:dyDescent="0.25">
      <c r="A25">
        <f>COUNTIF(MTSAO_EAF_CONVERTER!$C$16:$C$31,B25)</f>
        <v>1</v>
      </c>
      <c r="B25" s="7" t="s">
        <v>58</v>
      </c>
      <c r="C25" s="8">
        <v>205</v>
      </c>
      <c r="D25" s="12">
        <v>0.73407599999999995</v>
      </c>
      <c r="E25" s="12">
        <v>0.6571728</v>
      </c>
      <c r="F25" s="12">
        <v>0.58026960000000005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0">
        <v>0.85642200000000002</v>
      </c>
      <c r="Q25" s="10">
        <v>0.68164200000000008</v>
      </c>
      <c r="R25" s="10">
        <v>0.62046899999999994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</row>
    <row r="26" spans="1:27" x14ac:dyDescent="0.25">
      <c r="D26" s="9">
        <f>SUMPRODUCT($C$11:$C$25,D$11:D$25)/SUM($C$11:$C$25)</f>
        <v>0.59892993084980706</v>
      </c>
      <c r="E26" s="9">
        <f t="shared" ref="E26:AA26" si="0">SUMPRODUCT($C$11:$C$25,E$11:E$25)/SUM($C$11:$C$25)</f>
        <v>0.56057784508676589</v>
      </c>
      <c r="F26" s="9">
        <f t="shared" si="0"/>
        <v>0.52831300626394684</v>
      </c>
      <c r="G26" s="9">
        <f t="shared" si="0"/>
        <v>0.47317069341314216</v>
      </c>
      <c r="H26" s="9">
        <f t="shared" si="0"/>
        <v>0.43360860839568394</v>
      </c>
      <c r="I26" s="9">
        <f t="shared" si="0"/>
        <v>0.39773750991047757</v>
      </c>
      <c r="J26" s="9">
        <f t="shared" si="0"/>
        <v>0.36918449190097385</v>
      </c>
      <c r="K26" s="9">
        <f t="shared" si="0"/>
        <v>0.3526467811819064</v>
      </c>
      <c r="L26" s="9">
        <f t="shared" si="0"/>
        <v>0.34043159805465856</v>
      </c>
      <c r="M26" s="9">
        <f t="shared" si="0"/>
        <v>0.31640074841826143</v>
      </c>
      <c r="N26" s="9">
        <f t="shared" si="0"/>
        <v>0.30117724593736056</v>
      </c>
      <c r="O26" s="9">
        <f t="shared" si="0"/>
        <v>0.27956395211467272</v>
      </c>
      <c r="P26" s="11">
        <f>SUMPRODUCT($C$11:$C$25,P$11:P$25)/SUM($C$11:$C$25)</f>
        <v>0.6675197982988107</v>
      </c>
      <c r="Q26" s="11">
        <f t="shared" si="0"/>
        <v>0.57433570352576724</v>
      </c>
      <c r="R26" s="11">
        <f t="shared" si="0"/>
        <v>0.55149877593132224</v>
      </c>
      <c r="S26" s="11">
        <f t="shared" si="0"/>
        <v>0.46544906193063984</v>
      </c>
      <c r="T26" s="11">
        <f t="shared" si="0"/>
        <v>0.49354700101073745</v>
      </c>
      <c r="U26" s="11">
        <f t="shared" si="0"/>
        <v>0.59407571897561107</v>
      </c>
      <c r="V26" s="11">
        <f t="shared" si="0"/>
        <v>0.55933535483447527</v>
      </c>
      <c r="W26" s="11">
        <f t="shared" si="0"/>
        <v>0.56979231419495424</v>
      </c>
      <c r="X26" s="11">
        <f t="shared" si="0"/>
        <v>0.56695752198682114</v>
      </c>
      <c r="Y26" s="11">
        <f t="shared" si="0"/>
        <v>0.54510783072116775</v>
      </c>
      <c r="Z26" s="11">
        <f t="shared" si="0"/>
        <v>0.52061682352786742</v>
      </c>
      <c r="AA26" s="11">
        <f t="shared" si="0"/>
        <v>0.45795673256149749</v>
      </c>
    </row>
    <row r="29" spans="1:27" x14ac:dyDescent="0.25">
      <c r="D29" s="6">
        <v>0.71082781806197048</v>
      </c>
      <c r="E29" s="6">
        <v>0.64318763976548476</v>
      </c>
      <c r="F29" s="6">
        <v>0.61783782431701029</v>
      </c>
      <c r="G29" s="6">
        <v>0.56143575131146639</v>
      </c>
      <c r="H29" s="6">
        <v>0.52647256532597808</v>
      </c>
      <c r="I29" s="6">
        <v>0.50183558560308927</v>
      </c>
      <c r="J29" s="6">
        <v>0.49476171320985851</v>
      </c>
      <c r="K29" s="6">
        <v>0.50300859405875276</v>
      </c>
      <c r="L29" s="6">
        <v>0.50198045421971316</v>
      </c>
      <c r="M29" s="6">
        <v>0.50585405194821054</v>
      </c>
      <c r="N29" s="6">
        <v>0.51460188607667001</v>
      </c>
      <c r="O29" s="6">
        <v>0.5275682760936623</v>
      </c>
      <c r="P29" s="6">
        <v>0.71082781806197048</v>
      </c>
      <c r="Q29" s="6">
        <v>0.64318763976548476</v>
      </c>
      <c r="R29" s="6">
        <v>0.61783782431701029</v>
      </c>
      <c r="S29" s="6">
        <v>0.56143575131146639</v>
      </c>
      <c r="T29" s="6">
        <v>0.58997509287546879</v>
      </c>
      <c r="U29" s="6">
        <v>0.66154270027079221</v>
      </c>
      <c r="V29" s="6">
        <v>0.66501899574418111</v>
      </c>
      <c r="W29" s="6">
        <v>0.67429952287759576</v>
      </c>
      <c r="X29" s="6">
        <v>0.67881891648519155</v>
      </c>
      <c r="Y29" s="6">
        <v>0.6832059954835985</v>
      </c>
      <c r="Z29" s="6">
        <v>0.68576375465249584</v>
      </c>
      <c r="AA29" s="6">
        <v>0.69328209995096446</v>
      </c>
    </row>
    <row r="30" spans="1:27" x14ac:dyDescent="0.25">
      <c r="D30" s="13">
        <v>0.98</v>
      </c>
      <c r="E30" s="14">
        <v>0.78</v>
      </c>
      <c r="F30" s="14">
        <v>0.71</v>
      </c>
      <c r="G30" s="14">
        <v>0.56000000000000005</v>
      </c>
      <c r="H30" s="17">
        <v>0.52</v>
      </c>
      <c r="I30" s="17">
        <v>0.5</v>
      </c>
      <c r="J30" s="17">
        <v>0.49</v>
      </c>
      <c r="K30" s="17">
        <v>0.495</v>
      </c>
      <c r="L30" s="17">
        <v>0.5</v>
      </c>
      <c r="M30" s="17">
        <v>0.5</v>
      </c>
      <c r="N30" s="17">
        <v>0.505</v>
      </c>
      <c r="O30" s="17">
        <v>0.51</v>
      </c>
      <c r="P30" s="13">
        <v>0.98</v>
      </c>
      <c r="Q30" s="14">
        <v>0.78</v>
      </c>
      <c r="R30" s="14">
        <v>0.71</v>
      </c>
      <c r="S30" s="15">
        <v>0.56000000000000005</v>
      </c>
      <c r="T30" s="16">
        <v>0.59</v>
      </c>
      <c r="U30" s="16">
        <v>0.66</v>
      </c>
      <c r="V30" s="16">
        <v>0.66500000000000004</v>
      </c>
      <c r="W30" s="16">
        <v>0.67</v>
      </c>
      <c r="X30" s="16">
        <v>0.67500000000000004</v>
      </c>
      <c r="Y30" s="16">
        <v>0.68</v>
      </c>
      <c r="Z30" s="16">
        <v>0.68500000000000005</v>
      </c>
      <c r="AA30" s="16">
        <f>Z30</f>
        <v>0.68500000000000005</v>
      </c>
    </row>
  </sheetData>
  <hyperlinks>
    <hyperlink ref="I4" r:id="rId1" xr:uid="{AA675A1B-2343-4C52-9DDB-8E4C30AB5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MTSAO_EAF_CONVERTER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Cunliffe</dc:creator>
  <cp:lastModifiedBy>Bryce Mc Call</cp:lastModifiedBy>
  <dcterms:created xsi:type="dcterms:W3CDTF">2023-11-30T13:24:04Z</dcterms:created>
  <dcterms:modified xsi:type="dcterms:W3CDTF">2023-12-01T15:11:05Z</dcterms:modified>
</cp:coreProperties>
</file>