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8_{706CA360-827E-439D-A5C8-B88FACDB3806}" xr6:coauthVersionLast="47" xr6:coauthVersionMax="47" xr10:uidLastSave="{00000000-0000-0000-0000-000000000000}"/>
  <bookViews>
    <workbookView xWindow="60" yWindow="15" windowWidth="28770" windowHeight="1557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2" i="1" l="1"/>
  <c r="BD22" i="1"/>
  <c r="BE22" i="1"/>
  <c r="BF22" i="1"/>
  <c r="BG22" i="1"/>
  <c r="BB22" i="1"/>
  <c r="J55" i="1"/>
  <c r="J54" i="1"/>
  <c r="K55" i="1"/>
  <c r="L55" i="1" s="1"/>
  <c r="K54" i="1"/>
  <c r="L54" i="1" s="1"/>
  <c r="O32" i="1"/>
  <c r="O54" i="1"/>
  <c r="O60" i="1"/>
  <c r="N32" i="1"/>
  <c r="J83" i="1"/>
  <c r="G83" i="1"/>
  <c r="I82" i="1"/>
  <c r="J81" i="1"/>
  <c r="G81" i="1"/>
  <c r="I80" i="1"/>
  <c r="G9" i="1" l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H60" i="1"/>
  <c r="I60" i="1" s="1"/>
  <c r="J60" i="1" s="1"/>
  <c r="K60" i="1" s="1"/>
  <c r="L60" i="1" s="1"/>
  <c r="J56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K47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K56" i="1" l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G56" i="1"/>
  <c r="H54" i="1"/>
  <c r="I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J62" i="1" l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I56" i="1" l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L17" i="1" s="1"/>
  <c r="K7" i="1"/>
  <c r="K17" i="1" s="1"/>
  <c r="L44" i="1"/>
  <c r="L6" i="1" s="1"/>
  <c r="L16" i="1" s="1"/>
  <c r="K6" i="1"/>
  <c r="K16" i="1" s="1"/>
</calcChain>
</file>

<file path=xl/sharedStrings.xml><?xml version="1.0" encoding="utf-8"?>
<sst xmlns="http://schemas.openxmlformats.org/spreadsheetml/2006/main" count="376" uniqueCount="136">
  <si>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</si>
  <si>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</si>
  <si>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</si>
  <si>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</si>
  <si>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</si>
  <si>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</si>
  <si>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</si>
  <si>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</si>
  <si>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</si>
  <si>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</si>
  <si>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</si>
  <si>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</si>
  <si>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</si>
  <si>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</si>
  <si>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</si>
  <si>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</si>
  <si>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</si>
  <si>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</si>
  <si>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</si>
  <si>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</si>
  <si>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</si>
  <si>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</si>
  <si>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</si>
  <si>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</si>
  <si>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</si>
  <si>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</si>
  <si>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</si>
  <si>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</si>
  <si>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</si>
  <si>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</si>
  <si>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</si>
  <si>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</si>
  <si>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</si>
  <si>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</si>
  <si>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</si>
  <si>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</si>
  <si>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</si>
  <si>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</si>
  <si>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</si>
  <si>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</si>
  <si>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</si>
  <si>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</si>
  <si>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</si>
  <si>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</si>
  <si>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</si>
  <si>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</si>
  <si>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</si>
  <si>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</si>
  <si>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</si>
  <si>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</si>
  <si>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</si>
  <si>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</si>
  <si>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</si>
  <si>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</si>
  <si>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</si>
  <si>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</si>
  <si>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</si>
  <si>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</si>
  <si>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</si>
  <si>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</si>
  <si>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</si>
  <si>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</si>
  <si>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</si>
  <si>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</si>
  <si>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</si>
  <si>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</si>
  <si>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</si>
  <si>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</si>
  <si>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</si>
  <si>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</si>
  <si>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</si>
  <si>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</si>
  <si>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</si>
  <si>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</si>
  <si>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</si>
  <si>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</si>
  <si>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</si>
  <si>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</si>
  <si>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</si>
  <si>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</si>
  <si>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</si>
  <si>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</si>
  <si>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</si>
  <si>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</si>
  <si>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</si>
  <si>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</si>
  <si>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</si>
  <si>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</si>
  <si>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</si>
  <si>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</si>
  <si>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</si>
  <si>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</si>
  <si>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</si>
  <si>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</si>
  <si>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</si>
  <si>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</si>
  <si>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</si>
  <si>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</si>
  <si>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</si>
  <si>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</si>
  <si>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</si>
  <si>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</si>
  <si>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</si>
  <si>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</si>
  <si>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</si>
  <si>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~TFM_FILL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</si>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</sst>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1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104775</xdr:colOff>
      <xdr:row>20</xdr:row>
      <xdr:rowOff>28575</xdr:rowOff>
    </xdr:from>
    <xdr:to>
      <xdr:col>50</xdr:col>
      <xdr:colOff>209550</xdr:colOff>
      <xdr:row>21</xdr:row>
      <xdr:rowOff>57150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29860875" y="1743075"/>
          <a:ext cx="1323975" cy="2190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2:BL83"/>
  <sheetViews>
    <sheetView tabSelected="1" zoomScale="90" zoomScaleNormal="90" workbookViewId="0">
      <selection activeCell="C3" sqref="C3"/>
    </sheetView>
  </sheetViews>
  <sheetFormatPr defaultRowHeight="15" x14ac:dyDescent="0.25"/>
  <cols>
    <col min="3" max="3" width="13.7109375" customWidth="1"/>
    <col min="4" max="4" width="11.28515625" customWidth="1"/>
    <col min="5" max="5" width="9.85546875" customWidth="1"/>
    <col min="6" max="6" width="19.42578125" customWidth="1"/>
    <col min="53" max="53" width="16.85546875" customWidth="1"/>
  </cols>
  <sheetData>
    <row r="2" spans="3:14" x14ac:dyDescent="0.25">
      <c r="C2" s="10" t="s">
        <v>120</v>
      </c>
    </row>
    <row r="3" spans="3:14" x14ac:dyDescent="0.25">
      <c r="C3" s="30" t="s">
        <v>112</v>
      </c>
    </row>
    <row r="4" spans="3:14" x14ac:dyDescent="0.25">
      <c r="E4" s="10" t="s">
        <v>125</v>
      </c>
    </row>
    <row r="5" spans="3:14" x14ac:dyDescent="0.25"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3:14" x14ac:dyDescent="0.25">
      <c r="E6" t="s">
        <v>8</v>
      </c>
      <c r="F6" s="10" t="s">
        <v>116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ref="J6:L6" si="0">SUMIFS(J$41:J$63,$C$41:$C$63,$E16,$F$41:$F$63,$C$3)</f>
        <v>0.7</v>
      </c>
      <c r="K6" s="27">
        <f t="shared" si="0"/>
        <v>0.75</v>
      </c>
      <c r="L6" s="27">
        <f t="shared" si="0"/>
        <v>0.85</v>
      </c>
    </row>
    <row r="7" spans="3:14" x14ac:dyDescent="0.25">
      <c r="E7" t="s">
        <v>11</v>
      </c>
      <c r="F7" s="10" t="s">
        <v>117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0.55000000000000004</v>
      </c>
      <c r="J7" s="27">
        <f t="shared" si="1"/>
        <v>0.7</v>
      </c>
      <c r="K7" s="27">
        <f t="shared" si="1"/>
        <v>0.75</v>
      </c>
      <c r="L7" s="27">
        <f t="shared" si="1"/>
        <v>0.85</v>
      </c>
    </row>
    <row r="8" spans="3:14" x14ac:dyDescent="0.25">
      <c r="E8" t="s">
        <v>124</v>
      </c>
      <c r="F8" s="10" t="s">
        <v>119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3:14" x14ac:dyDescent="0.25">
      <c r="E9" t="s">
        <v>121</v>
      </c>
      <c r="F9" s="10" t="s">
        <v>118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3:14" x14ac:dyDescent="0.25">
      <c r="C12" s="10" t="s">
        <v>126</v>
      </c>
    </row>
    <row r="14" spans="3:14" x14ac:dyDescent="0.25">
      <c r="C14" s="1" t="s">
        <v>0</v>
      </c>
      <c r="D14" s="1"/>
      <c r="E14" s="1"/>
      <c r="F14" s="1"/>
      <c r="G14" s="1"/>
      <c r="H14" s="1"/>
    </row>
    <row r="15" spans="3:14" x14ac:dyDescent="0.2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3:14" x14ac:dyDescent="0.2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ref="J16:L16" si="4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64" x14ac:dyDescent="0.2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L17" si="5">1-I7</f>
        <v>0.44999999999999996</v>
      </c>
      <c r="J17" s="5">
        <f t="shared" si="5"/>
        <v>0.30000000000000004</v>
      </c>
      <c r="K17" s="5">
        <f t="shared" si="5"/>
        <v>0.25</v>
      </c>
      <c r="L17" s="5">
        <f t="shared" si="5"/>
        <v>0.15000000000000002</v>
      </c>
    </row>
    <row r="18" spans="3:64" x14ac:dyDescent="0.25">
      <c r="C18" t="s">
        <v>122</v>
      </c>
      <c r="D18" t="s">
        <v>5</v>
      </c>
      <c r="E18" t="s">
        <v>124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110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25">
      <c r="C19" t="s">
        <v>123</v>
      </c>
      <c r="D19" t="s">
        <v>5</v>
      </c>
      <c r="E19" t="s">
        <v>129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111</v>
      </c>
    </row>
    <row r="21" spans="3:64" x14ac:dyDescent="0.25">
      <c r="AZ21" s="14" t="s">
        <v>106</v>
      </c>
    </row>
    <row r="22" spans="3:64" x14ac:dyDescent="0.25">
      <c r="T22" s="14" t="s">
        <v>107</v>
      </c>
      <c r="AZ22" t="s">
        <v>109</v>
      </c>
      <c r="BB22" s="4">
        <f>SUMIF($F$66:$F$69,$C$3,G66:G69)</f>
        <v>0</v>
      </c>
      <c r="BC22" s="4">
        <f t="shared" ref="BC22:BG22" si="8">SUMIF($F$66:$F$69,$C$3,H66:H69)</f>
        <v>0</v>
      </c>
      <c r="BD22" s="4">
        <f t="shared" si="8"/>
        <v>0.02</v>
      </c>
      <c r="BE22" s="4">
        <f t="shared" si="8"/>
        <v>0.05</v>
      </c>
      <c r="BF22" s="4">
        <f t="shared" si="8"/>
        <v>7.4999999999999997E-2</v>
      </c>
      <c r="BG22" s="4">
        <f t="shared" si="8"/>
        <v>0.1</v>
      </c>
    </row>
    <row r="23" spans="3:64" x14ac:dyDescent="0.25">
      <c r="N23" s="2"/>
    </row>
    <row r="24" spans="3:64" x14ac:dyDescent="0.25">
      <c r="U24" t="s">
        <v>105</v>
      </c>
      <c r="Z24" t="s">
        <v>105</v>
      </c>
      <c r="AE24" t="s">
        <v>105</v>
      </c>
      <c r="AJ24" t="s">
        <v>105</v>
      </c>
      <c r="AP24" t="s">
        <v>105</v>
      </c>
      <c r="AU24" t="s">
        <v>105</v>
      </c>
      <c r="AZ24" s="1" t="s">
        <v>0</v>
      </c>
      <c r="BJ24" t="s">
        <v>108</v>
      </c>
    </row>
    <row r="25" spans="3:64" x14ac:dyDescent="0.2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2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 x14ac:dyDescent="0.2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 x14ac:dyDescent="0.2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60837.512560000003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60837.512560000003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 x14ac:dyDescent="0.2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117681.09583999999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117681.09583999999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 x14ac:dyDescent="0.2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34722.7166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34722.7166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 x14ac:dyDescent="0.2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124</v>
      </c>
      <c r="O31" s="22" t="s">
        <v>129</v>
      </c>
      <c r="T31" s="9" t="s">
        <v>35</v>
      </c>
      <c r="U31" s="7" t="s">
        <v>21</v>
      </c>
      <c r="V31" s="9" t="s">
        <v>36</v>
      </c>
      <c r="W31" s="7">
        <v>2017</v>
      </c>
      <c r="X31">
        <v>73433.283439999999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73433.283439999999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 x14ac:dyDescent="0.25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106024.612628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106024.612628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 x14ac:dyDescent="0.25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89407.982771283598</v>
      </c>
      <c r="Z33" s="7" t="s">
        <v>21</v>
      </c>
      <c r="AA33" s="9" t="str">
        <f t="shared" si="16"/>
        <v>ERSOLTC09-N</v>
      </c>
      <c r="AB33" s="7">
        <v>2020</v>
      </c>
      <c r="AC33">
        <v>81398.386302773797</v>
      </c>
      <c r="AE33" s="7" t="s">
        <v>21</v>
      </c>
      <c r="AF33" s="9" t="str">
        <f t="shared" si="17"/>
        <v>ERSOLTC09-N</v>
      </c>
      <c r="AG33" s="7">
        <v>2025</v>
      </c>
      <c r="AH33">
        <v>68049.058855257405</v>
      </c>
      <c r="AJ33" s="7" t="s">
        <v>21</v>
      </c>
      <c r="AK33" s="9" t="str">
        <f t="shared" si="18"/>
        <v>ERSOLTC09-N</v>
      </c>
      <c r="AL33" s="7">
        <v>2030</v>
      </c>
      <c r="AM33">
        <v>54699.731407741099</v>
      </c>
      <c r="AP33" s="7" t="s">
        <v>21</v>
      </c>
      <c r="AQ33" s="9" t="str">
        <f t="shared" si="9"/>
        <v>ERSOLTC09-N</v>
      </c>
      <c r="AR33" s="7">
        <v>2040</v>
      </c>
      <c r="AS33">
        <v>54699.731407741099</v>
      </c>
      <c r="AU33" s="7" t="s">
        <v>21</v>
      </c>
      <c r="AV33" s="9" t="str">
        <f t="shared" si="19"/>
        <v>ERSOLTC09-N</v>
      </c>
      <c r="AW33" s="7">
        <v>2050</v>
      </c>
      <c r="AX33">
        <v>54699.731407741099</v>
      </c>
      <c r="AZ33" t="str">
        <f t="shared" si="20"/>
        <v>NCAP_COST</v>
      </c>
      <c r="BA33" t="str">
        <f t="shared" si="21"/>
        <v>ERSOLTC09-N</v>
      </c>
      <c r="BB33">
        <f t="shared" si="10"/>
        <v>89407.982771283598</v>
      </c>
      <c r="BC33">
        <f t="shared" si="11"/>
        <v>81398.386302773797</v>
      </c>
      <c r="BD33">
        <f t="shared" si="12"/>
        <v>69410.040032362551</v>
      </c>
      <c r="BE33">
        <f t="shared" si="13"/>
        <v>57434.717978128159</v>
      </c>
      <c r="BF33">
        <f t="shared" si="14"/>
        <v>58802.211263321682</v>
      </c>
      <c r="BG33">
        <f t="shared" si="15"/>
        <v>60169.704548515212</v>
      </c>
      <c r="BJ33">
        <v>1</v>
      </c>
    </row>
    <row r="34" spans="2:62" x14ac:dyDescent="0.2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21455.514407079601</v>
      </c>
      <c r="Z34" s="7" t="s">
        <v>21</v>
      </c>
      <c r="AA34" s="9" t="str">
        <f t="shared" si="16"/>
        <v>ERSOLPCF-N</v>
      </c>
      <c r="AB34" s="7">
        <v>2020</v>
      </c>
      <c r="AC34">
        <v>15191.2526690265</v>
      </c>
      <c r="AE34" s="7" t="s">
        <v>21</v>
      </c>
      <c r="AF34" s="9" t="str">
        <f t="shared" si="17"/>
        <v>ERSOLPCF-N</v>
      </c>
      <c r="AG34" s="7">
        <v>2025</v>
      </c>
      <c r="AH34">
        <v>14259.843614159299</v>
      </c>
      <c r="AJ34" s="7" t="s">
        <v>21</v>
      </c>
      <c r="AK34" s="9" t="str">
        <f t="shared" si="18"/>
        <v>ERSOLPCF-N</v>
      </c>
      <c r="AL34" s="7">
        <v>2030</v>
      </c>
      <c r="AM34">
        <v>13396.6218265486</v>
      </c>
      <c r="AP34" s="7" t="s">
        <v>21</v>
      </c>
      <c r="AQ34" s="9" t="str">
        <f t="shared" si="9"/>
        <v>ERSOLPCF-N</v>
      </c>
      <c r="AR34" s="7">
        <v>2040</v>
      </c>
      <c r="AS34">
        <v>11900.8543256637</v>
      </c>
      <c r="AU34" s="7" t="s">
        <v>21</v>
      </c>
      <c r="AV34" s="9" t="str">
        <f t="shared" si="19"/>
        <v>ERSOLPCF-N</v>
      </c>
      <c r="AW34" s="7">
        <v>2050</v>
      </c>
      <c r="AX34">
        <v>10513.896293805299</v>
      </c>
      <c r="AZ34" t="str">
        <f t="shared" si="20"/>
        <v>NCAP_COST</v>
      </c>
      <c r="BA34" t="str">
        <f t="shared" si="21"/>
        <v>ERSOLPCF-N</v>
      </c>
      <c r="BB34">
        <f t="shared" si="10"/>
        <v>21455.514407079601</v>
      </c>
      <c r="BC34">
        <f t="shared" si="11"/>
        <v>15191.2526690265</v>
      </c>
      <c r="BD34">
        <f t="shared" si="12"/>
        <v>14545.040486442485</v>
      </c>
      <c r="BE34">
        <f t="shared" si="13"/>
        <v>14066.452917876031</v>
      </c>
      <c r="BF34">
        <f t="shared" si="14"/>
        <v>12793.418400088478</v>
      </c>
      <c r="BG34">
        <f t="shared" si="15"/>
        <v>11565.285923185829</v>
      </c>
      <c r="BJ34">
        <v>1</v>
      </c>
    </row>
    <row r="35" spans="2:62" x14ac:dyDescent="0.25">
      <c r="T35" s="9" t="s">
        <v>43</v>
      </c>
      <c r="U35" s="7" t="s">
        <v>21</v>
      </c>
      <c r="V35" s="9" t="s">
        <v>44</v>
      </c>
      <c r="W35" s="7">
        <v>2017</v>
      </c>
      <c r="X35">
        <v>22872.387999999999</v>
      </c>
      <c r="Z35" s="7" t="s">
        <v>21</v>
      </c>
      <c r="AA35" s="9" t="str">
        <f t="shared" si="16"/>
        <v>ERSOLPCT-N</v>
      </c>
      <c r="AB35" s="7">
        <v>2020</v>
      </c>
      <c r="AC35">
        <v>16194.4486</v>
      </c>
      <c r="AE35" s="7" t="s">
        <v>21</v>
      </c>
      <c r="AF35" s="9" t="str">
        <f t="shared" si="17"/>
        <v>ERSOLPCT-N</v>
      </c>
      <c r="AG35" s="7">
        <v>2025</v>
      </c>
      <c r="AH35">
        <v>15201.5314</v>
      </c>
      <c r="AJ35" s="7" t="s">
        <v>21</v>
      </c>
      <c r="AK35" s="9" t="str">
        <f t="shared" si="18"/>
        <v>ERSOLPCT-N</v>
      </c>
      <c r="AL35" s="7">
        <v>2030</v>
      </c>
      <c r="AM35">
        <v>14281.304400000001</v>
      </c>
      <c r="AP35" s="7" t="s">
        <v>21</v>
      </c>
      <c r="AQ35" s="9" t="str">
        <f t="shared" si="9"/>
        <v>ERSOLPCT-N</v>
      </c>
      <c r="AR35" s="7">
        <v>2040</v>
      </c>
      <c r="AS35">
        <v>12686.7598</v>
      </c>
      <c r="AU35" s="7" t="s">
        <v>21</v>
      </c>
      <c r="AV35" s="9" t="str">
        <f t="shared" si="19"/>
        <v>ERSOLPCT-N</v>
      </c>
      <c r="AW35" s="7">
        <v>2050</v>
      </c>
      <c r="AX35">
        <v>11208.2102</v>
      </c>
      <c r="AZ35" t="str">
        <f t="shared" si="20"/>
        <v>NCAP_COST</v>
      </c>
      <c r="BA35" t="str">
        <f t="shared" si="21"/>
        <v>ERSOLPCT-N</v>
      </c>
      <c r="BB35">
        <f t="shared" si="10"/>
        <v>22872.387999999999</v>
      </c>
      <c r="BC35">
        <f t="shared" si="11"/>
        <v>16194.4486</v>
      </c>
      <c r="BD35">
        <f t="shared" si="12"/>
        <v>15505.562028</v>
      </c>
      <c r="BE35">
        <f t="shared" si="13"/>
        <v>14995.369620000001</v>
      </c>
      <c r="BF35">
        <f t="shared" si="14"/>
        <v>13638.266785</v>
      </c>
      <c r="BG35">
        <f t="shared" si="15"/>
        <v>12329.031220000001</v>
      </c>
      <c r="BJ35">
        <v>1</v>
      </c>
    </row>
    <row r="36" spans="2:62" x14ac:dyDescent="0.25">
      <c r="T36" s="9" t="s">
        <v>45</v>
      </c>
      <c r="U36" s="7" t="s">
        <v>21</v>
      </c>
      <c r="V36" s="9" t="s">
        <v>46</v>
      </c>
      <c r="W36" s="7">
        <v>2017</v>
      </c>
      <c r="X36">
        <v>23683.387200000001</v>
      </c>
      <c r="Z36" s="7" t="s">
        <v>21</v>
      </c>
      <c r="AA36" s="9" t="str">
        <f t="shared" si="16"/>
        <v>ERWNDH-N</v>
      </c>
      <c r="AB36" s="7">
        <v>2020</v>
      </c>
      <c r="AC36">
        <v>19332.5</v>
      </c>
      <c r="AE36" s="7" t="s">
        <v>21</v>
      </c>
      <c r="AF36" s="9" t="str">
        <f t="shared" si="17"/>
        <v>ERWNDH-N</v>
      </c>
      <c r="AG36" s="7">
        <v>2025</v>
      </c>
      <c r="AH36">
        <v>19163.920600000001</v>
      </c>
      <c r="AJ36" s="7" t="s">
        <v>21</v>
      </c>
      <c r="AK36" s="9" t="str">
        <f t="shared" si="18"/>
        <v>ERWNDH-N</v>
      </c>
      <c r="AL36" s="7">
        <v>2030</v>
      </c>
      <c r="AM36">
        <v>18996.8878</v>
      </c>
      <c r="AP36" s="7" t="s">
        <v>21</v>
      </c>
      <c r="AQ36" s="9" t="str">
        <f t="shared" si="9"/>
        <v>ERWNDH-N</v>
      </c>
      <c r="AR36" s="7">
        <v>2040</v>
      </c>
      <c r="AS36">
        <v>18665.915400000002</v>
      </c>
      <c r="AU36" s="7" t="s">
        <v>21</v>
      </c>
      <c r="AV36" s="9" t="str">
        <f t="shared" si="19"/>
        <v>ERWNDH-N</v>
      </c>
      <c r="AW36" s="7">
        <v>2050</v>
      </c>
      <c r="AX36">
        <v>18341.129400000002</v>
      </c>
      <c r="AZ36" t="str">
        <f t="shared" si="20"/>
        <v>NCAP_COST</v>
      </c>
      <c r="BA36" t="str">
        <f t="shared" si="21"/>
        <v>ERWNDH-N</v>
      </c>
      <c r="BB36">
        <f t="shared" si="10"/>
        <v>23683.387200000001</v>
      </c>
      <c r="BC36">
        <f t="shared" si="11"/>
        <v>19332.5</v>
      </c>
      <c r="BD36">
        <f t="shared" si="12"/>
        <v>19547.199012000001</v>
      </c>
      <c r="BE36">
        <f t="shared" si="13"/>
        <v>19946.732190000002</v>
      </c>
      <c r="BF36">
        <f t="shared" si="14"/>
        <v>20065.859055000001</v>
      </c>
      <c r="BG36">
        <f t="shared" si="15"/>
        <v>20175.242340000004</v>
      </c>
      <c r="BJ36">
        <v>1</v>
      </c>
    </row>
    <row r="37" spans="2:62" x14ac:dyDescent="0.25">
      <c r="T37" s="9" t="s">
        <v>47</v>
      </c>
      <c r="U37" s="7" t="s">
        <v>21</v>
      </c>
      <c r="V37" s="9" t="s">
        <v>48</v>
      </c>
      <c r="W37" s="7">
        <v>2017</v>
      </c>
      <c r="X37">
        <v>14021.305759999999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14021.305759999999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x14ac:dyDescent="0.25">
      <c r="B38" s="10" t="s">
        <v>115</v>
      </c>
      <c r="T38" s="9" t="s">
        <v>49</v>
      </c>
      <c r="U38" s="7" t="s">
        <v>21</v>
      </c>
      <c r="V38" s="9" t="s">
        <v>50</v>
      </c>
      <c r="W38" s="7">
        <v>2017</v>
      </c>
      <c r="X38">
        <v>38234.504000000001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38234.504000000001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 x14ac:dyDescent="0.25">
      <c r="T39" s="9" t="s">
        <v>51</v>
      </c>
      <c r="U39" s="7" t="s">
        <v>21</v>
      </c>
      <c r="V39" s="9" t="s">
        <v>52</v>
      </c>
      <c r="W39" s="7">
        <v>2017</v>
      </c>
      <c r="X39">
        <v>15396.688560000001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15396.688560000001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 x14ac:dyDescent="0.25">
      <c r="C40" s="10" t="s">
        <v>116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33832.897120000001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33832.897120000001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 x14ac:dyDescent="0.25">
      <c r="C41" s="3" t="s">
        <v>8</v>
      </c>
      <c r="F41" t="s">
        <v>112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21875.425439999999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21875.425439999999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 x14ac:dyDescent="0.25">
      <c r="C42" t="str">
        <f>C41</f>
        <v>cmach_e</v>
      </c>
      <c r="F42" t="s">
        <v>113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29248.437984222699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29248.437984222699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 x14ac:dyDescent="0.25">
      <c r="C43" t="str">
        <f>C42</f>
        <v>cmach_e</v>
      </c>
      <c r="F43" t="s">
        <v>114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29248.437984222699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29248.437984222699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 x14ac:dyDescent="0.25">
      <c r="C44" t="str">
        <f>C43</f>
        <v>cmach_e</v>
      </c>
      <c r="F44" t="s">
        <v>127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128</v>
      </c>
      <c r="T44" s="9" t="s">
        <v>61</v>
      </c>
      <c r="U44" s="7" t="s">
        <v>21</v>
      </c>
      <c r="V44" s="9" t="s">
        <v>62</v>
      </c>
      <c r="W44" s="7">
        <v>2017</v>
      </c>
      <c r="X44">
        <v>42015.284959999997</v>
      </c>
      <c r="Z44" s="7" t="s">
        <v>21</v>
      </c>
      <c r="AA44" s="9" t="str">
        <f t="shared" si="16"/>
        <v>ESTSUTL</v>
      </c>
      <c r="AB44" s="7">
        <v>2020</v>
      </c>
      <c r="AC44">
        <v>26933.083740014099</v>
      </c>
      <c r="AE44" s="7" t="s">
        <v>21</v>
      </c>
      <c r="AF44" s="9" t="str">
        <f t="shared" si="17"/>
        <v>ESTSUTL</v>
      </c>
      <c r="AG44" s="7">
        <v>2025</v>
      </c>
      <c r="AH44">
        <v>26591.811125704</v>
      </c>
      <c r="AJ44" s="7" t="s">
        <v>21</v>
      </c>
      <c r="AK44" s="9" t="str">
        <f t="shared" si="18"/>
        <v>ESTSUTL</v>
      </c>
      <c r="AL44" s="7">
        <v>2030</v>
      </c>
      <c r="AM44">
        <v>22290.023759944099</v>
      </c>
      <c r="AP44" s="7" t="s">
        <v>21</v>
      </c>
      <c r="AQ44" s="9" t="str">
        <f t="shared" si="9"/>
        <v>ESTSUTL</v>
      </c>
      <c r="AR44" s="7">
        <v>2040</v>
      </c>
      <c r="AS44">
        <v>18852.7362232987</v>
      </c>
      <c r="AU44" s="7" t="s">
        <v>21</v>
      </c>
      <c r="AV44" s="9" t="str">
        <f t="shared" si="19"/>
        <v>ESTSUTL</v>
      </c>
      <c r="AW44" s="7">
        <v>2050</v>
      </c>
      <c r="AX44">
        <v>15417.019777003599</v>
      </c>
      <c r="AZ44" t="str">
        <f t="shared" si="20"/>
        <v>NCAP_COST</v>
      </c>
      <c r="BA44" t="str">
        <f t="shared" si="21"/>
        <v>ESTSUTL</v>
      </c>
      <c r="BB44">
        <f t="shared" si="10"/>
        <v>42015.284959999997</v>
      </c>
      <c r="BC44">
        <f t="shared" si="11"/>
        <v>26933.083740014099</v>
      </c>
      <c r="BD44">
        <f t="shared" si="12"/>
        <v>27123.647348218081</v>
      </c>
      <c r="BE44">
        <f t="shared" si="13"/>
        <v>23404.524947941303</v>
      </c>
      <c r="BF44">
        <f t="shared" si="14"/>
        <v>20266.691440046103</v>
      </c>
      <c r="BG44">
        <f t="shared" si="15"/>
        <v>16958.721754703962</v>
      </c>
      <c r="BJ44">
        <v>1</v>
      </c>
    </row>
    <row r="45" spans="2:62" x14ac:dyDescent="0.25">
      <c r="T45" t="s">
        <v>63</v>
      </c>
      <c r="U45" s="7" t="s">
        <v>21</v>
      </c>
      <c r="V45" s="9" t="s">
        <v>64</v>
      </c>
      <c r="W45" s="7">
        <v>2017</v>
      </c>
      <c r="X45">
        <v>24888.396712212401</v>
      </c>
      <c r="Z45" s="7" t="s">
        <v>21</v>
      </c>
      <c r="AA45" s="9" t="str">
        <f t="shared" si="16"/>
        <v>ERSOLPRA-N</v>
      </c>
      <c r="AB45" s="7">
        <v>2020</v>
      </c>
      <c r="AC45">
        <v>17621.853096070899</v>
      </c>
      <c r="AE45" s="7" t="s">
        <v>21</v>
      </c>
      <c r="AF45" s="9" t="str">
        <f t="shared" si="17"/>
        <v>ERSOLPRA-N</v>
      </c>
      <c r="AG45" s="7">
        <v>2025</v>
      </c>
      <c r="AH45">
        <v>16541.418592424801</v>
      </c>
      <c r="AJ45" s="7" t="s">
        <v>21</v>
      </c>
      <c r="AK45" s="9" t="str">
        <f t="shared" si="18"/>
        <v>ERSOLPRA-N</v>
      </c>
      <c r="AL45" s="7">
        <v>2030</v>
      </c>
      <c r="AM45">
        <v>15540.0813187964</v>
      </c>
      <c r="AP45" s="7" t="s">
        <v>21</v>
      </c>
      <c r="AQ45" s="9" t="str">
        <f t="shared" si="9"/>
        <v>ERSOLPRA-N</v>
      </c>
      <c r="AR45" s="7">
        <v>2040</v>
      </c>
      <c r="AS45">
        <v>13804.9910177699</v>
      </c>
      <c r="AU45" s="7" t="s">
        <v>21</v>
      </c>
      <c r="AV45" s="9" t="str">
        <f t="shared" si="19"/>
        <v>ERSOLPRA-N</v>
      </c>
      <c r="AW45" s="7">
        <v>2050</v>
      </c>
      <c r="AX45">
        <v>12196.119700814201</v>
      </c>
      <c r="AZ45" t="str">
        <f t="shared" si="20"/>
        <v>NCAP_COST</v>
      </c>
      <c r="BA45" t="str">
        <f t="shared" si="21"/>
        <v>ERSOLPRA-N</v>
      </c>
      <c r="BB45">
        <f t="shared" si="10"/>
        <v>24888.396712212401</v>
      </c>
      <c r="BC45">
        <f t="shared" si="11"/>
        <v>17621.853096070899</v>
      </c>
      <c r="BD45">
        <f t="shared" si="12"/>
        <v>16872.246964273298</v>
      </c>
      <c r="BE45">
        <f t="shared" si="13"/>
        <v>16317.08538473622</v>
      </c>
      <c r="BF45">
        <f t="shared" si="14"/>
        <v>14840.365344102642</v>
      </c>
      <c r="BG45">
        <f t="shared" si="15"/>
        <v>13415.731670895622</v>
      </c>
      <c r="BJ45">
        <v>1</v>
      </c>
    </row>
    <row r="46" spans="2:62" x14ac:dyDescent="0.25">
      <c r="T46" t="s">
        <v>65</v>
      </c>
      <c r="U46" s="7" t="s">
        <v>21</v>
      </c>
      <c r="V46" s="9" t="s">
        <v>66</v>
      </c>
      <c r="W46" s="7">
        <v>2017</v>
      </c>
      <c r="X46">
        <v>24888.396712212401</v>
      </c>
      <c r="Z46" s="7" t="s">
        <v>21</v>
      </c>
      <c r="AA46" s="9" t="str">
        <f t="shared" si="16"/>
        <v>ERSOLPRM-N</v>
      </c>
      <c r="AB46" s="7">
        <v>2020</v>
      </c>
      <c r="AC46">
        <v>17621.853096070899</v>
      </c>
      <c r="AE46" s="7" t="s">
        <v>21</v>
      </c>
      <c r="AF46" s="9" t="str">
        <f t="shared" si="17"/>
        <v>ERSOLPRM-N</v>
      </c>
      <c r="AG46" s="7">
        <v>2025</v>
      </c>
      <c r="AH46">
        <v>16541.418592424801</v>
      </c>
      <c r="AJ46" s="7" t="s">
        <v>21</v>
      </c>
      <c r="AK46" s="9" t="str">
        <f t="shared" si="18"/>
        <v>ERSOLPRM-N</v>
      </c>
      <c r="AL46" s="7">
        <v>2030</v>
      </c>
      <c r="AM46">
        <v>15540.0813187964</v>
      </c>
      <c r="AP46" s="7" t="s">
        <v>21</v>
      </c>
      <c r="AQ46" s="9" t="str">
        <f t="shared" si="9"/>
        <v>ERSOLPRM-N</v>
      </c>
      <c r="AR46" s="7">
        <v>2040</v>
      </c>
      <c r="AS46">
        <v>13804.9910177699</v>
      </c>
      <c r="AU46" s="7" t="s">
        <v>21</v>
      </c>
      <c r="AV46" s="9" t="str">
        <f t="shared" si="19"/>
        <v>ERSOLPRM-N</v>
      </c>
      <c r="AW46" s="7">
        <v>2050</v>
      </c>
      <c r="AX46">
        <v>12196.119700814201</v>
      </c>
      <c r="AZ46" t="str">
        <f t="shared" si="20"/>
        <v>NCAP_COST</v>
      </c>
      <c r="BA46" t="str">
        <f t="shared" si="21"/>
        <v>ERSOLPRM-N</v>
      </c>
      <c r="BB46">
        <f t="shared" si="10"/>
        <v>24888.396712212401</v>
      </c>
      <c r="BC46">
        <f t="shared" si="11"/>
        <v>17621.853096070899</v>
      </c>
      <c r="BD46">
        <f t="shared" si="12"/>
        <v>16872.246964273298</v>
      </c>
      <c r="BE46">
        <f t="shared" si="13"/>
        <v>16317.08538473622</v>
      </c>
      <c r="BF46">
        <f t="shared" si="14"/>
        <v>14840.365344102642</v>
      </c>
      <c r="BG46">
        <f t="shared" si="15"/>
        <v>13415.731670895622</v>
      </c>
      <c r="BJ46">
        <v>1</v>
      </c>
    </row>
    <row r="47" spans="2:62" x14ac:dyDescent="0.25">
      <c r="C47" s="10" t="s">
        <v>117</v>
      </c>
      <c r="T47" t="s">
        <v>67</v>
      </c>
      <c r="U47" s="7" t="s">
        <v>21</v>
      </c>
      <c r="V47" s="9" t="s">
        <v>68</v>
      </c>
      <c r="W47" s="7">
        <v>2017</v>
      </c>
      <c r="X47">
        <v>24888.396712212401</v>
      </c>
      <c r="Z47" s="7" t="s">
        <v>21</v>
      </c>
      <c r="AA47" s="9" t="str">
        <f t="shared" si="16"/>
        <v>ERSOLPRC-N</v>
      </c>
      <c r="AB47" s="7">
        <v>2020</v>
      </c>
      <c r="AC47">
        <v>17621.853096070899</v>
      </c>
      <c r="AE47" s="7" t="s">
        <v>21</v>
      </c>
      <c r="AF47" s="9" t="str">
        <f t="shared" si="17"/>
        <v>ERSOLPRC-N</v>
      </c>
      <c r="AG47" s="7">
        <v>2025</v>
      </c>
      <c r="AH47">
        <v>16541.418592424801</v>
      </c>
      <c r="AJ47" s="7" t="s">
        <v>21</v>
      </c>
      <c r="AK47" s="9" t="str">
        <f t="shared" si="18"/>
        <v>ERSOLPRC-N</v>
      </c>
      <c r="AL47" s="7">
        <v>2030</v>
      </c>
      <c r="AM47">
        <v>15540.0813187964</v>
      </c>
      <c r="AP47" s="7" t="s">
        <v>21</v>
      </c>
      <c r="AQ47" s="9" t="str">
        <f t="shared" si="9"/>
        <v>ERSOLPRC-N</v>
      </c>
      <c r="AR47" s="7">
        <v>2040</v>
      </c>
      <c r="AS47">
        <v>13804.9910177699</v>
      </c>
      <c r="AU47" s="7" t="s">
        <v>21</v>
      </c>
      <c r="AV47" s="9" t="str">
        <f t="shared" si="19"/>
        <v>ERSOLPRC-N</v>
      </c>
      <c r="AW47" s="7">
        <v>2050</v>
      </c>
      <c r="AX47">
        <v>12196.119700814201</v>
      </c>
      <c r="AZ47" t="str">
        <f t="shared" si="20"/>
        <v>NCAP_COST</v>
      </c>
      <c r="BA47" t="str">
        <f t="shared" si="21"/>
        <v>ERSOLPRC-N</v>
      </c>
      <c r="BB47">
        <f t="shared" si="10"/>
        <v>24888.396712212401</v>
      </c>
      <c r="BC47">
        <f t="shared" si="11"/>
        <v>17621.853096070899</v>
      </c>
      <c r="BD47">
        <f t="shared" si="12"/>
        <v>16872.246964273298</v>
      </c>
      <c r="BE47">
        <f t="shared" si="13"/>
        <v>16317.08538473622</v>
      </c>
      <c r="BF47">
        <f t="shared" si="14"/>
        <v>14840.365344102642</v>
      </c>
      <c r="BG47">
        <f t="shared" si="15"/>
        <v>13415.731670895622</v>
      </c>
      <c r="BJ47">
        <v>1</v>
      </c>
    </row>
    <row r="48" spans="2:62" x14ac:dyDescent="0.25">
      <c r="C48" s="3" t="s">
        <v>11</v>
      </c>
      <c r="F48" t="s">
        <v>112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37547.150212389402</v>
      </c>
      <c r="Z48" s="7" t="s">
        <v>21</v>
      </c>
      <c r="AA48" s="9" t="str">
        <f t="shared" si="16"/>
        <v>ERSOLPRR-N</v>
      </c>
      <c r="AB48" s="7">
        <v>2020</v>
      </c>
      <c r="AC48">
        <v>26584.692170796399</v>
      </c>
      <c r="AE48" s="7" t="s">
        <v>21</v>
      </c>
      <c r="AF48" s="9" t="str">
        <f t="shared" si="17"/>
        <v>ERSOLPRR-N</v>
      </c>
      <c r="AG48" s="7">
        <v>2025</v>
      </c>
      <c r="AH48">
        <v>24954.7263247788</v>
      </c>
      <c r="AJ48" s="7" t="s">
        <v>21</v>
      </c>
      <c r="AK48" s="9" t="str">
        <f t="shared" si="18"/>
        <v>ERSOLPRR-N</v>
      </c>
      <c r="AL48" s="7">
        <v>2030</v>
      </c>
      <c r="AM48">
        <v>23444.088196460099</v>
      </c>
      <c r="AP48" s="7" t="s">
        <v>21</v>
      </c>
      <c r="AQ48" s="9" t="str">
        <f t="shared" si="9"/>
        <v>ERSOLPRR-N</v>
      </c>
      <c r="AR48" s="7">
        <v>2040</v>
      </c>
      <c r="AS48">
        <v>20826.4950699115</v>
      </c>
      <c r="AU48" s="7" t="s">
        <v>21</v>
      </c>
      <c r="AV48" s="9" t="str">
        <f t="shared" si="19"/>
        <v>ERSOLPRR-N</v>
      </c>
      <c r="AW48" s="7">
        <v>2050</v>
      </c>
      <c r="AX48">
        <v>18399.318514159299</v>
      </c>
      <c r="AZ48" t="str">
        <f t="shared" si="20"/>
        <v>NCAP_COST</v>
      </c>
      <c r="BA48" t="str">
        <f t="shared" si="21"/>
        <v>ERSOLPRR-N</v>
      </c>
      <c r="BB48">
        <f t="shared" si="10"/>
        <v>37547.150212389402</v>
      </c>
      <c r="BC48">
        <f t="shared" si="11"/>
        <v>26584.692170796399</v>
      </c>
      <c r="BD48">
        <f t="shared" si="12"/>
        <v>25453.820851274377</v>
      </c>
      <c r="BE48">
        <f t="shared" si="13"/>
        <v>24616.292606283107</v>
      </c>
      <c r="BF48">
        <f t="shared" si="14"/>
        <v>22388.48220015486</v>
      </c>
      <c r="BG48">
        <f t="shared" si="15"/>
        <v>20239.25036557523</v>
      </c>
      <c r="BJ48">
        <v>1</v>
      </c>
    </row>
    <row r="49" spans="3:62" x14ac:dyDescent="0.25">
      <c r="C49" t="str">
        <f>C48</f>
        <v>cemch_e</v>
      </c>
      <c r="F49" t="s">
        <v>113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24888.396712212401</v>
      </c>
      <c r="Z49" s="7" t="s">
        <v>21</v>
      </c>
      <c r="AA49" s="9" t="str">
        <f t="shared" si="16"/>
        <v>ERSOLPRI-N</v>
      </c>
      <c r="AB49" s="7">
        <v>2020</v>
      </c>
      <c r="AC49">
        <v>17621.853096070899</v>
      </c>
      <c r="AE49" s="7" t="s">
        <v>21</v>
      </c>
      <c r="AF49" s="9" t="str">
        <f t="shared" si="17"/>
        <v>ERSOLPRI-N</v>
      </c>
      <c r="AG49" s="7">
        <v>2025</v>
      </c>
      <c r="AH49">
        <v>16541.418592424801</v>
      </c>
      <c r="AJ49" s="7" t="s">
        <v>21</v>
      </c>
      <c r="AK49" s="9" t="str">
        <f t="shared" si="18"/>
        <v>ERSOLPRI-N</v>
      </c>
      <c r="AL49" s="7">
        <v>2030</v>
      </c>
      <c r="AM49">
        <v>15540.0813187964</v>
      </c>
      <c r="AP49" s="7" t="s">
        <v>21</v>
      </c>
      <c r="AQ49" s="9" t="str">
        <f t="shared" si="9"/>
        <v>ERSOLPRI-N</v>
      </c>
      <c r="AR49" s="7">
        <v>2040</v>
      </c>
      <c r="AS49">
        <v>13804.9910177699</v>
      </c>
      <c r="AU49" s="7" t="s">
        <v>21</v>
      </c>
      <c r="AV49" s="9" t="str">
        <f t="shared" si="19"/>
        <v>ERSOLPRI-N</v>
      </c>
      <c r="AW49" s="7">
        <v>2050</v>
      </c>
      <c r="AX49">
        <v>12196.119700814201</v>
      </c>
      <c r="AZ49" t="str">
        <f t="shared" si="20"/>
        <v>NCAP_COST</v>
      </c>
      <c r="BA49" t="str">
        <f t="shared" si="21"/>
        <v>ERSOLPRI-N</v>
      </c>
      <c r="BB49">
        <f t="shared" si="10"/>
        <v>24888.396712212401</v>
      </c>
      <c r="BC49">
        <f t="shared" si="11"/>
        <v>17621.853096070899</v>
      </c>
      <c r="BD49">
        <f t="shared" si="12"/>
        <v>16872.246964273298</v>
      </c>
      <c r="BE49">
        <f t="shared" si="13"/>
        <v>16317.08538473622</v>
      </c>
      <c r="BF49">
        <f t="shared" si="14"/>
        <v>14840.365344102642</v>
      </c>
      <c r="BG49">
        <f t="shared" si="15"/>
        <v>13415.731670895622</v>
      </c>
      <c r="BJ49">
        <v>1</v>
      </c>
    </row>
    <row r="50" spans="3:62" x14ac:dyDescent="0.25">
      <c r="C50" t="str">
        <f>C49</f>
        <v>cemch_e</v>
      </c>
      <c r="F50" t="s">
        <v>114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6962.23719948902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6962.23719948902</v>
      </c>
      <c r="BJ50">
        <v>1</v>
      </c>
    </row>
    <row r="51" spans="3:62" x14ac:dyDescent="0.25">
      <c r="C51" t="str">
        <f>C50</f>
        <v>cemch_e</v>
      </c>
      <c r="F51" t="s">
        <v>127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128</v>
      </c>
      <c r="T51" s="9" t="s">
        <v>75</v>
      </c>
      <c r="U51" s="7" t="s">
        <v>21</v>
      </c>
      <c r="V51" s="9" t="s">
        <v>76</v>
      </c>
      <c r="W51" s="7">
        <v>2017</v>
      </c>
      <c r="X51">
        <v>3093.2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3093.2</v>
      </c>
      <c r="BJ51">
        <v>1</v>
      </c>
    </row>
    <row r="52" spans="3:62" x14ac:dyDescent="0.25">
      <c r="T52" s="9" t="s">
        <v>77</v>
      </c>
      <c r="U52" s="7" t="s">
        <v>21</v>
      </c>
      <c r="V52" s="9" t="s">
        <v>78</v>
      </c>
      <c r="W52" s="7">
        <v>2017</v>
      </c>
      <c r="X52">
        <v>40688.264738559599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40688.264738559599</v>
      </c>
      <c r="BJ52">
        <v>1</v>
      </c>
    </row>
    <row r="53" spans="3:62" x14ac:dyDescent="0.25">
      <c r="C53" s="10" t="s">
        <v>118</v>
      </c>
      <c r="T53" s="9" t="s">
        <v>79</v>
      </c>
      <c r="U53" s="7" t="s">
        <v>21</v>
      </c>
      <c r="V53" s="9" t="s">
        <v>80</v>
      </c>
      <c r="W53" s="7">
        <v>2017</v>
      </c>
      <c r="X53">
        <v>20344.132435184001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20344.132435184001</v>
      </c>
      <c r="BJ53">
        <v>1</v>
      </c>
    </row>
    <row r="54" spans="3:62" x14ac:dyDescent="0.25">
      <c r="C54" t="s">
        <v>129</v>
      </c>
      <c r="F54" t="s">
        <v>112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9670.4719226068701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9670.4719226068701</v>
      </c>
      <c r="BJ54">
        <v>1</v>
      </c>
    </row>
    <row r="55" spans="3:62" x14ac:dyDescent="0.25">
      <c r="C55" t="s">
        <v>129</v>
      </c>
      <c r="F55" t="s">
        <v>113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9670.4719226068701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9670.4719226068701</v>
      </c>
      <c r="BJ55">
        <v>1</v>
      </c>
    </row>
    <row r="56" spans="3:62" x14ac:dyDescent="0.25">
      <c r="C56" t="s">
        <v>129</v>
      </c>
      <c r="F56" t="s">
        <v>114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15536.865868655899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15536.865868655899</v>
      </c>
      <c r="BJ56">
        <v>1</v>
      </c>
    </row>
    <row r="57" spans="3:62" x14ac:dyDescent="0.25">
      <c r="C57" t="s">
        <v>129</v>
      </c>
      <c r="F57" t="s">
        <v>127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128</v>
      </c>
      <c r="T57" s="9" t="s">
        <v>87</v>
      </c>
      <c r="U57" s="7" t="s">
        <v>21</v>
      </c>
      <c r="V57" s="9" t="s">
        <v>88</v>
      </c>
      <c r="W57" s="7">
        <v>2017</v>
      </c>
      <c r="X57">
        <v>9670.4719226068701</v>
      </c>
      <c r="AZ57" t="str">
        <f t="shared" si="20"/>
        <v>NCAP_COST</v>
      </c>
      <c r="BA57" t="str">
        <f t="shared" si="21"/>
        <v>XIISELC</v>
      </c>
      <c r="BB57">
        <f t="shared" si="10"/>
        <v>9670.4719226068701</v>
      </c>
      <c r="BJ57">
        <v>1</v>
      </c>
    </row>
    <row r="58" spans="3:62" x14ac:dyDescent="0.25">
      <c r="T58" s="9" t="s">
        <v>89</v>
      </c>
      <c r="U58" s="7" t="s">
        <v>21</v>
      </c>
      <c r="V58" s="9" t="s">
        <v>90</v>
      </c>
      <c r="W58" s="7">
        <v>2017</v>
      </c>
      <c r="X58">
        <v>9670.4719226068701</v>
      </c>
      <c r="AZ58" t="str">
        <f t="shared" si="20"/>
        <v>NCAP_COST</v>
      </c>
      <c r="BA58" t="str">
        <f t="shared" si="21"/>
        <v>XIMIELC</v>
      </c>
      <c r="BB58">
        <f t="shared" si="10"/>
        <v>9670.4719226068701</v>
      </c>
      <c r="BJ58">
        <v>1</v>
      </c>
    </row>
    <row r="59" spans="3:62" x14ac:dyDescent="0.25">
      <c r="C59" s="10" t="s">
        <v>119</v>
      </c>
      <c r="T59" s="9" t="s">
        <v>91</v>
      </c>
      <c r="U59" s="7" t="s">
        <v>21</v>
      </c>
      <c r="V59" s="9" t="s">
        <v>92</v>
      </c>
      <c r="W59" s="7">
        <v>2017</v>
      </c>
      <c r="X59">
        <v>9670.4719226068701</v>
      </c>
      <c r="AZ59" t="str">
        <f t="shared" si="20"/>
        <v>NCAP_COST</v>
      </c>
      <c r="BA59" t="str">
        <f t="shared" si="21"/>
        <v>XINFELC</v>
      </c>
      <c r="BB59">
        <f t="shared" si="10"/>
        <v>9670.4719226068701</v>
      </c>
      <c r="BJ59">
        <v>1</v>
      </c>
    </row>
    <row r="60" spans="3:62" x14ac:dyDescent="0.25">
      <c r="C60" s="3" t="s">
        <v>124</v>
      </c>
      <c r="F60" t="s">
        <v>112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9670.4719226068701</v>
      </c>
      <c r="AZ60" t="str">
        <f t="shared" si="20"/>
        <v>NCAP_COST</v>
      </c>
      <c r="BA60" t="str">
        <f t="shared" si="21"/>
        <v>XINMELC</v>
      </c>
      <c r="BB60">
        <f t="shared" si="10"/>
        <v>9670.4719226068701</v>
      </c>
      <c r="BJ60">
        <v>1</v>
      </c>
    </row>
    <row r="61" spans="3:62" x14ac:dyDescent="0.25">
      <c r="C61" t="str">
        <f>C60</f>
        <v>cmetp</v>
      </c>
      <c r="F61" t="s">
        <v>113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15536.865868655899</v>
      </c>
      <c r="AZ61" t="str">
        <f t="shared" si="20"/>
        <v>NCAP_COST</v>
      </c>
      <c r="BA61" t="str">
        <f t="shared" si="21"/>
        <v>XIOTELC</v>
      </c>
      <c r="BB61">
        <f t="shared" si="10"/>
        <v>15536.865868655899</v>
      </c>
      <c r="BJ61">
        <v>1</v>
      </c>
    </row>
    <row r="62" spans="3:62" x14ac:dyDescent="0.25">
      <c r="C62" t="str">
        <f>C61</f>
        <v>cmetp</v>
      </c>
      <c r="F62" t="s">
        <v>114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15536.865868655899</v>
      </c>
      <c r="AZ62" t="str">
        <f t="shared" si="20"/>
        <v>NCAP_COST</v>
      </c>
      <c r="BA62" t="str">
        <f t="shared" si="21"/>
        <v>XIPPELC</v>
      </c>
      <c r="BB62">
        <f t="shared" si="10"/>
        <v>15536.865868655899</v>
      </c>
      <c r="BJ62">
        <v>1</v>
      </c>
    </row>
    <row r="63" spans="3:62" x14ac:dyDescent="0.25">
      <c r="C63" t="str">
        <f>C62</f>
        <v>cmetp</v>
      </c>
      <c r="F63" t="s">
        <v>127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128</v>
      </c>
      <c r="T63" s="9" t="s">
        <v>99</v>
      </c>
      <c r="U63" s="7" t="s">
        <v>21</v>
      </c>
      <c r="V63" s="9" t="s">
        <v>100</v>
      </c>
      <c r="W63" s="7">
        <v>2017</v>
      </c>
      <c r="X63">
        <v>40688.264738559599</v>
      </c>
      <c r="AZ63" t="str">
        <f t="shared" si="20"/>
        <v>NCAP_COST</v>
      </c>
      <c r="BA63" t="str">
        <f t="shared" si="21"/>
        <v>XRESELC</v>
      </c>
      <c r="BB63">
        <f t="shared" si="10"/>
        <v>40688.264738559599</v>
      </c>
      <c r="BJ63">
        <v>1</v>
      </c>
    </row>
    <row r="64" spans="3:62" x14ac:dyDescent="0.25">
      <c r="T64" s="9" t="s">
        <v>101</v>
      </c>
      <c r="U64" s="7" t="s">
        <v>21</v>
      </c>
      <c r="V64" s="9" t="s">
        <v>102</v>
      </c>
      <c r="W64" s="7">
        <v>2017</v>
      </c>
      <c r="X64">
        <v>20344.132435184001</v>
      </c>
      <c r="AZ64" t="str">
        <f t="shared" si="20"/>
        <v>NCAP_COST</v>
      </c>
      <c r="BA64" t="str">
        <f t="shared" si="21"/>
        <v>XTRAELC</v>
      </c>
      <c r="BB64">
        <f t="shared" si="10"/>
        <v>20344.132435184001</v>
      </c>
      <c r="BJ64">
        <v>1</v>
      </c>
    </row>
    <row r="65" spans="3:62" x14ac:dyDescent="0.25">
      <c r="C65" s="10" t="s">
        <v>135</v>
      </c>
      <c r="T65" s="9" t="s">
        <v>103</v>
      </c>
      <c r="U65" s="7" t="s">
        <v>21</v>
      </c>
      <c r="V65" s="9" t="s">
        <v>104</v>
      </c>
      <c r="W65" s="7">
        <v>2017</v>
      </c>
      <c r="X65">
        <v>10172.066217592001</v>
      </c>
      <c r="AZ65" t="str">
        <f t="shared" si="20"/>
        <v>NCAP_COST</v>
      </c>
      <c r="BA65" t="str">
        <f t="shared" si="21"/>
        <v>XUPSELC</v>
      </c>
      <c r="BB65">
        <f t="shared" si="10"/>
        <v>10172.066217592001</v>
      </c>
      <c r="BJ65">
        <v>1</v>
      </c>
    </row>
    <row r="66" spans="3:62" x14ac:dyDescent="0.25">
      <c r="F66" t="s">
        <v>112</v>
      </c>
      <c r="G66" s="6">
        <v>0</v>
      </c>
      <c r="H66" s="6">
        <v>0</v>
      </c>
      <c r="I66" s="6">
        <v>0.02</v>
      </c>
      <c r="J66" s="6">
        <v>0.05</v>
      </c>
      <c r="K66" s="6">
        <v>7.4999999999999997E-2</v>
      </c>
      <c r="L66" s="6">
        <v>0.1</v>
      </c>
      <c r="V66" s="9"/>
      <c r="W66" s="9"/>
    </row>
    <row r="67" spans="3:62" x14ac:dyDescent="0.25">
      <c r="F67" t="s">
        <v>113</v>
      </c>
      <c r="G67" s="6">
        <v>0</v>
      </c>
      <c r="H67" s="6">
        <v>0</v>
      </c>
      <c r="I67" s="6">
        <v>0.01</v>
      </c>
      <c r="J67" s="6">
        <v>0.02</v>
      </c>
      <c r="K67" s="6">
        <v>0.05</v>
      </c>
      <c r="L67" s="6">
        <v>0.08</v>
      </c>
    </row>
    <row r="68" spans="3:62" x14ac:dyDescent="0.25">
      <c r="F68" t="s">
        <v>114</v>
      </c>
      <c r="G68" s="6">
        <v>0</v>
      </c>
      <c r="H68" s="6">
        <v>0</v>
      </c>
      <c r="I68" s="28">
        <v>5.0000000000000001E-3</v>
      </c>
      <c r="J68" s="6">
        <v>0.01</v>
      </c>
      <c r="K68" s="6">
        <v>0.02</v>
      </c>
      <c r="L68" s="6">
        <v>0.05</v>
      </c>
    </row>
    <row r="69" spans="3:62" x14ac:dyDescent="0.25">
      <c r="F69" t="s">
        <v>127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3:62" x14ac:dyDescent="0.25">
      <c r="G79" t="s">
        <v>130</v>
      </c>
      <c r="H79" t="s">
        <v>131</v>
      </c>
      <c r="I79" t="s">
        <v>9</v>
      </c>
      <c r="J79" t="s">
        <v>132</v>
      </c>
      <c r="K79" t="s">
        <v>133</v>
      </c>
    </row>
    <row r="80" spans="3:62" x14ac:dyDescent="0.25">
      <c r="F80" t="s">
        <v>129</v>
      </c>
      <c r="G80">
        <v>100</v>
      </c>
      <c r="H80">
        <v>1524</v>
      </c>
      <c r="I80">
        <f>H80+G80</f>
        <v>1624</v>
      </c>
      <c r="J80">
        <v>16</v>
      </c>
    </row>
    <row r="81" spans="6:10" x14ac:dyDescent="0.25">
      <c r="G81" s="4">
        <f>G80/I80</f>
        <v>6.1576354679802957E-2</v>
      </c>
      <c r="J81" s="29">
        <f>J80/I80</f>
        <v>9.852216748768473E-3</v>
      </c>
    </row>
    <row r="82" spans="6:10" x14ac:dyDescent="0.25">
      <c r="F82" t="s">
        <v>134</v>
      </c>
      <c r="G82">
        <v>36.5</v>
      </c>
      <c r="H82">
        <v>116</v>
      </c>
      <c r="I82">
        <f>H82+G82</f>
        <v>152.5</v>
      </c>
      <c r="J82">
        <v>3.1</v>
      </c>
    </row>
    <row r="83" spans="6:10" x14ac:dyDescent="0.25">
      <c r="G83" s="29">
        <f>G82/I82</f>
        <v>0.23934426229508196</v>
      </c>
      <c r="J83" s="29">
        <f>J82/I82</f>
        <v>2.0327868852459016E-2</v>
      </c>
    </row>
  </sheetData>
  <dataValidations count="1">
    <dataValidation type="list" allowBlank="1" showInputMessage="1" showErrorMessage="1" sqref="C3" xr:uid="{28F83205-2B6D-4B86-9C9B-CC3DB94DE282}">
      <formula1>$F$41:$F$44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2023-12-11T07:51:26Z</dcterms:created>
  <dcterms:modified xsi:type="dcterms:W3CDTF">2023-12-19T07:18:26Z</dcterms:modified>
</cp:coreProperties>
</file>