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93838331-9D78-4EC6-9436-7E2E02C57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fine REFIT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"15EKZRKTEJMR3UQGNDW1WF6V"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F28" i="2"/>
  <c r="F29" i="2"/>
  <c r="F30" i="2"/>
  <c r="F31" i="2"/>
  <c r="F27" i="2"/>
  <c r="L15" i="2"/>
  <c r="L25" i="2"/>
  <c r="L18" i="2"/>
</calcChain>
</file>

<file path=xl/sharedStrings.xml><?xml version="1.0" encoding="utf-8"?>
<sst xmlns="http://schemas.openxmlformats.org/spreadsheetml/2006/main" count="119" uniqueCount="65">
  <si>
    <t>PSET_PN</t>
  </si>
  <si>
    <t>attribute</t>
  </si>
  <si>
    <t>~TFM_INS-TS</t>
  </si>
  <si>
    <t>NCAP_BND</t>
  </si>
  <si>
    <t>LimType</t>
  </si>
  <si>
    <t>FX</t>
  </si>
  <si>
    <t>Imports from Region</t>
  </si>
  <si>
    <t>ETCLEMEDU-N</t>
  </si>
  <si>
    <t>MEDUPI</t>
  </si>
  <si>
    <t>ETCLEKUSI-N</t>
  </si>
  <si>
    <t>KUSILE</t>
  </si>
  <si>
    <t>ETCLEWATE-N</t>
  </si>
  <si>
    <t>Generic Waterberg Coal Plant</t>
  </si>
  <si>
    <t>ETCLE-CCS-N</t>
  </si>
  <si>
    <t>Generic Waterberg Coal Plant with CCS</t>
  </si>
  <si>
    <t>EPTSTO-N</t>
  </si>
  <si>
    <t>Pumped Storage New Ingula - Single Storage Tech</t>
  </si>
  <si>
    <t>ETODSGT-N</t>
  </si>
  <si>
    <t>DOE Peakers</t>
  </si>
  <si>
    <t>ETCLDFB-N</t>
  </si>
  <si>
    <t>Fluidised Bed Combustion Coal</t>
  </si>
  <si>
    <t>ERHYD-N</t>
  </si>
  <si>
    <t>Micro hydro</t>
  </si>
  <si>
    <t>ETNUC-N</t>
  </si>
  <si>
    <t>Nuclear Mid</t>
  </si>
  <si>
    <t>ERSOLTC09-N</t>
  </si>
  <si>
    <t>Solar Central Receiver 09 hrs storage</t>
  </si>
  <si>
    <t>ERSOLPCF-N</t>
  </si>
  <si>
    <t>Solar PV Fixed</t>
  </si>
  <si>
    <t>ERSOLPCT-N</t>
  </si>
  <si>
    <t>Solar PV tracking</t>
  </si>
  <si>
    <t>ERWNDH-N</t>
  </si>
  <si>
    <t>Wind</t>
  </si>
  <si>
    <t>ERHYDGIW-I</t>
  </si>
  <si>
    <t>ETGICGT-N</t>
  </si>
  <si>
    <t>Open Cycle Gas Turbine - LNG</t>
  </si>
  <si>
    <t>ETHGNGT-N</t>
  </si>
  <si>
    <t>Hydrogen Turbine or FuelCell</t>
  </si>
  <si>
    <t>ETGICCC-N</t>
  </si>
  <si>
    <t>Combined Cycle Gas Turbine - LNG</t>
  </si>
  <si>
    <t>ETGICCC-CCS-N</t>
  </si>
  <si>
    <t>Combined Cycle Gas Turbine - LNG with CCS</t>
  </si>
  <si>
    <t>ETGICEN-N</t>
  </si>
  <si>
    <t>Gas Engines - LNG</t>
  </si>
  <si>
    <t>ERBIO-N</t>
  </si>
  <si>
    <t>Biomass municipal waste</t>
  </si>
  <si>
    <t>ERBIG-N</t>
  </si>
  <si>
    <t>Landfill gas</t>
  </si>
  <si>
    <t>ESTSUTL</t>
  </si>
  <si>
    <t>Utility Scale Storage - 4hrs</t>
  </si>
  <si>
    <t>ERSOLPRA-N</t>
  </si>
  <si>
    <t>Solar PV rooftop Agriculture</t>
  </si>
  <si>
    <t>ERSOLPRM-N</t>
  </si>
  <si>
    <t>Solar PV rooftop Mining</t>
  </si>
  <si>
    <t>ERSOLPRC-N</t>
  </si>
  <si>
    <t>Solar PV rooftop commercial</t>
  </si>
  <si>
    <t>ERSOLPRR-N</t>
  </si>
  <si>
    <t>Solar PV rooftop residential</t>
  </si>
  <si>
    <t>ERSOLPRI-N</t>
  </si>
  <si>
    <t>Solar PV rooftop Industry</t>
  </si>
  <si>
    <t>Notes</t>
  </si>
  <si>
    <t>Already in VT_ELC</t>
  </si>
  <si>
    <t>1.376 of dispatchable split between PV+BESS and OCGT</t>
  </si>
  <si>
    <t>Nothing</t>
  </si>
  <si>
    <t>hydro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</si>
</sst>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[$£-809]#,##0.000;[Red]&quot;-&quot;[$£-809]#,##0.000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" fillId="0" borderId="0"/>
    <xf numFmtId="0" fontId="12" fillId="0" borderId="0"/>
    <xf numFmtId="0" fontId="13" fillId="0" borderId="0"/>
    <xf numFmtId="0" fontId="5" fillId="0" borderId="0"/>
    <xf numFmtId="0" fontId="14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7" fillId="4" borderId="1" applyNumberFormat="0" applyAlignment="0" applyProtection="0"/>
    <xf numFmtId="0" fontId="6" fillId="3" borderId="1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6" borderId="0" applyNumberFormat="0" applyBorder="0" applyAlignment="0" applyProtection="0"/>
    <xf numFmtId="0" fontId="8" fillId="5" borderId="0" applyNumberFormat="0" applyBorder="0" applyAlignment="0" applyProtection="0"/>
    <xf numFmtId="164" fontId="5" fillId="0" borderId="0" applyFont="0" applyFill="0" applyBorder="0" applyAlignment="0" applyProtection="0"/>
    <xf numFmtId="0" fontId="17" fillId="2" borderId="0" applyNumberFormat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1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9" fillId="0" borderId="0"/>
  </cellStyleXfs>
  <cellXfs count="4">
    <xf numFmtId="0" fontId="0" fillId="0" borderId="0" xfId="0"/>
    <xf numFmtId="0" fontId="3" fillId="0" borderId="0" xfId="2"/>
    <xf numFmtId="0" fontId="3" fillId="0" borderId="0" xfId="2" applyAlignment="1">
      <alignment horizontal="center" wrapText="1"/>
    </xf>
    <xf numFmtId="0" fontId="4" fillId="0" borderId="0" xfId="4" applyFont="1"/>
  </cellXfs>
  <cellStyles count="98">
    <cellStyle name="20% - Accent5 2" xfId="44" xr:uid="{2E09701F-C8AC-44F3-9A2D-DF9315D4D18B}"/>
    <cellStyle name="60% - Accent2 2" xfId="45" xr:uid="{8F28528E-61D2-42B8-8FA4-4343D3EB7316}"/>
    <cellStyle name="Calculation 2" xfId="34" xr:uid="{D086B799-C446-4D85-B833-FD9AD5F63A05}"/>
    <cellStyle name="Comma 2" xfId="10" xr:uid="{B39C3A86-84A4-4A72-A652-307942185EF4}"/>
    <cellStyle name="Comma 2 2" xfId="18" xr:uid="{738BEABD-6E6C-4DC2-997D-50788D2B8F36}"/>
    <cellStyle name="Comma 2 2 2" xfId="32" xr:uid="{9174AA48-902F-4AEA-A564-42E24EFECC71}"/>
    <cellStyle name="Comma 2 2 2 2" xfId="70" xr:uid="{35172059-0442-45C5-BB3D-2CAACA62E81B}"/>
    <cellStyle name="Comma 2 2 2 3" xfId="81" xr:uid="{88D9099A-F470-4D03-BE79-09EB3D57A727}"/>
    <cellStyle name="Comma 2 2 3" xfId="66" xr:uid="{EE4ED5C2-F364-48AD-9F23-19B546FE0094}"/>
    <cellStyle name="Comma 2 2 3 2" xfId="86" xr:uid="{5F8D3818-DE53-4EB8-ADFF-E721D50AD4A2}"/>
    <cellStyle name="Comma 2 2 4" xfId="93" xr:uid="{26579440-FB52-4EAD-A938-A9028B777F90}"/>
    <cellStyle name="Comma 2 2 5" xfId="77" xr:uid="{C2D9B5AA-EFB4-4C03-963B-48FE499B2852}"/>
    <cellStyle name="Comma 2 3" xfId="9" xr:uid="{A89172D9-9A9F-4203-A875-CB6C23116EDB}"/>
    <cellStyle name="Comma 2 3 2" xfId="64" xr:uid="{26B3BD98-BE80-4CA6-92F8-26680421D3E6}"/>
    <cellStyle name="Comma 2 3 3" xfId="75" xr:uid="{A3D4CB24-B8BF-4818-A5EA-B617765F1AF3}"/>
    <cellStyle name="Comma 2 4" xfId="31" xr:uid="{B1B35553-77B4-4906-99CD-B331F0839417}"/>
    <cellStyle name="Comma 2 4 2" xfId="69" xr:uid="{7F2939BD-1153-4E88-976A-A07451B8127F}"/>
    <cellStyle name="Comma 2 4 2 2" xfId="88" xr:uid="{B2752CA4-091E-42BD-B9B9-E36BB7EC4C6B}"/>
    <cellStyle name="Comma 2 4 3" xfId="94" xr:uid="{9C2369B5-779A-4A74-83FE-3224B5C29C94}"/>
    <cellStyle name="Comma 2 4 4" xfId="80" xr:uid="{D98DCDE0-57E3-4A60-8FA6-EA9B049C1BBB}"/>
    <cellStyle name="Comma 2 5" xfId="46" xr:uid="{514C9999-ABD6-4DCE-BE14-4F52AD5C8433}"/>
    <cellStyle name="Comma 2 5 2" xfId="73" xr:uid="{87E941B0-22C4-4858-8085-D00EBCB8BB5D}"/>
    <cellStyle name="Comma 2 5 2 2" xfId="90" xr:uid="{087DDC20-DA77-4F57-BFD8-8CE64CFB7581}"/>
    <cellStyle name="Comma 2 5 3" xfId="96" xr:uid="{456B6CC2-B024-48A0-9040-6E5F319C317B}"/>
    <cellStyle name="Comma 2 5 4" xfId="84" xr:uid="{0F3C66F2-8366-416A-9E27-62F9B0B6C756}"/>
    <cellStyle name="Comma 2 6" xfId="65" xr:uid="{850A773F-11CE-46F3-8E25-34D3BF09D863}"/>
    <cellStyle name="Comma 2 6 2" xfId="85" xr:uid="{2C60040C-A2BA-4F8E-9C4E-B1F0FAAA8004}"/>
    <cellStyle name="Comma 2 7" xfId="92" xr:uid="{49D5FA88-39A8-47B8-B825-F67F0E538DA2}"/>
    <cellStyle name="Comma 2 8" xfId="76" xr:uid="{BD595E92-6D63-456A-B6E9-05E474FEBF13}"/>
    <cellStyle name="Comma 3" xfId="19" xr:uid="{AEA0C0C0-66EF-4E2F-A328-4F7817475B6C}"/>
    <cellStyle name="Comma 3 2" xfId="29" xr:uid="{2A40B232-A58F-4373-98FB-37D7372C9427}"/>
    <cellStyle name="Comma 3 2 2" xfId="68" xr:uid="{9373C6C4-80E0-4FAC-AD16-F71C622DD477}"/>
    <cellStyle name="Comma 3 2 3" xfId="79" xr:uid="{45E1FE83-3AC2-4FF0-85B1-F2BC75FB6375}"/>
    <cellStyle name="Comma 3 3" xfId="67" xr:uid="{A509B14B-C0CD-4F87-95EF-B00F08561F3C}"/>
    <cellStyle name="Comma 3 4" xfId="78" xr:uid="{4BF8DBCF-E643-4165-9610-73FA0AE71965}"/>
    <cellStyle name="Comma 4" xfId="43" xr:uid="{8A1895BD-7226-4A75-B56F-51BCA520A668}"/>
    <cellStyle name="Comma 4 2" xfId="72" xr:uid="{2C57F45F-8380-48A4-90D5-8F9F30C02519}"/>
    <cellStyle name="Comma 4 3" xfId="83" xr:uid="{6BD499AE-56C1-4689-94B9-A4EB017C0702}"/>
    <cellStyle name="Comma 5" xfId="38" xr:uid="{6378241E-4A8B-4C75-A3C8-9045E9540B4D}"/>
    <cellStyle name="Comma 5 2" xfId="71" xr:uid="{0C49D52D-C2CE-4084-B605-62530BEADE5D}"/>
    <cellStyle name="Comma 5 3" xfId="82" xr:uid="{BCF3DE70-35F5-4E49-9B70-427C2F662B52}"/>
    <cellStyle name="Comma 6" xfId="89" xr:uid="{6EB1E992-34C8-47D3-A864-F7512200395A}"/>
    <cellStyle name="Comma 7" xfId="95" xr:uid="{649B26A0-4F36-4A33-A607-687A7A274E2D}"/>
    <cellStyle name="Heading 4" xfId="2" builtinId="19"/>
    <cellStyle name="Hyperlink 2" xfId="14" xr:uid="{2AD2658D-EBE0-4C61-8937-9A5F91CDE05B}"/>
    <cellStyle name="Hyperlink 2 2" xfId="30" xr:uid="{35131D84-C073-4675-B1EE-A05FBACA6EF5}"/>
    <cellStyle name="Hyperlink 2 2 2" xfId="36" xr:uid="{572BD78B-FF90-4C62-9E0C-79EA1860A7B7}"/>
    <cellStyle name="Hyperlink 3" xfId="87" xr:uid="{287CCB01-DDA9-43E4-BE4B-9FF5565F0D18}"/>
    <cellStyle name="Input 2" xfId="35" xr:uid="{8C5CA4D6-29F5-497E-A14A-843EDE6EB5A3}"/>
    <cellStyle name="Neutral 2" xfId="47" xr:uid="{7E13C7E8-9B6D-49EA-A3FF-21C115E3509C}"/>
    <cellStyle name="Normal" xfId="0" builtinId="0"/>
    <cellStyle name="Normal 10" xfId="1" xr:uid="{00000000-0005-0000-0000-000001000000}"/>
    <cellStyle name="Normal 10 4" xfId="13" xr:uid="{AB05E227-E2C5-4C4D-B00A-1B624BD6DFF6}"/>
    <cellStyle name="Normal 11" xfId="62" xr:uid="{F82C5081-AD94-4A1C-9EC0-AE75BDAD5818}"/>
    <cellStyle name="Normal 12" xfId="23" xr:uid="{217F741A-8DBB-4E03-AE7D-2E4F3D9CA0D5}"/>
    <cellStyle name="Normal 13" xfId="4" xr:uid="{912FB1D1-7CDF-4AB5-9B4B-987BACC52AE5}"/>
    <cellStyle name="Normal 14" xfId="6" xr:uid="{BE485634-DE56-432A-9D8E-FFA36F6E33A1}"/>
    <cellStyle name="Normal 14 2" xfId="74" xr:uid="{C7E2B60A-B1D3-413C-99A3-5AF08E9A35BA}"/>
    <cellStyle name="Normal 15" xfId="91" xr:uid="{BFFC76FC-0174-4B76-A5CC-12D1F55C7336}"/>
    <cellStyle name="Normal 16" xfId="97" xr:uid="{5C0838FB-BB98-48E9-93C2-2633C868F53A}"/>
    <cellStyle name="Normal 2" xfId="3" xr:uid="{0AA4DFB1-AC6D-4499-AECB-2EA44C7CFF20}"/>
    <cellStyle name="Normal 2 2" xfId="7" xr:uid="{2626394F-66B2-4C8D-B39C-A7EB73E4F803}"/>
    <cellStyle name="Normal 2 2 2" xfId="5" xr:uid="{4742BA64-3672-444B-8FCC-57F4A52EB372}"/>
    <cellStyle name="Normal 2 2 2 2" xfId="12" xr:uid="{479DFDF9-D72D-495A-B0C9-F2E4423760DA}"/>
    <cellStyle name="Normal 2 2 3" xfId="21" xr:uid="{6A8AA896-ACE0-4A43-8F71-31D5FAF8B010}"/>
    <cellStyle name="Normal 2 3" xfId="17" xr:uid="{E167AE29-E926-4358-BEC4-1AD9A6F32B4A}"/>
    <cellStyle name="Normal 2 3 2" xfId="33" xr:uid="{624AD036-2E18-4BD8-B42E-9BB66984709A}"/>
    <cellStyle name="Normal 3" xfId="8" xr:uid="{FBC6E21C-43AF-4ADF-B2D9-1E81A6489F68}"/>
    <cellStyle name="Normal 3 2" xfId="22" xr:uid="{0A532FB9-BA15-4337-B844-B14BA060F5BF}"/>
    <cellStyle name="Normal 4" xfId="15" xr:uid="{B69FA9F6-994C-454B-B8DC-90B3D9B3A77A}"/>
    <cellStyle name="Normal 4 2" xfId="49" xr:uid="{00CF5DF0-1887-4BB7-9C15-80DF809751CD}"/>
    <cellStyle name="Normal 4 3" xfId="28" xr:uid="{42CC48B5-9D0E-4B40-97C0-B28BB4019C7D}"/>
    <cellStyle name="Normal 4 4" xfId="48" xr:uid="{B2D8F9F3-8FC5-4D70-B18E-BE9888E9E39D}"/>
    <cellStyle name="Normal 5" xfId="25" xr:uid="{9D446778-8058-4ADE-81DE-44C9200245CC}"/>
    <cellStyle name="Normal 6" xfId="24" xr:uid="{A6436E59-6D47-4B64-A231-EDB447CD8BD2}"/>
    <cellStyle name="Normal 7" xfId="26" xr:uid="{9FD0B1AE-2AFA-4416-89E7-38EB95B4791C}"/>
    <cellStyle name="Normal 8" xfId="39" xr:uid="{29A8F537-CB56-49B6-AC22-3965021DE3DB}"/>
    <cellStyle name="Normal 8 2" xfId="50" xr:uid="{DF157C65-9C25-4335-B3FB-290B5C7F6356}"/>
    <cellStyle name="Normal 9" xfId="41" xr:uid="{708C3109-6F70-488D-86F5-F052CB5F3664}"/>
    <cellStyle name="Normal 9 2" xfId="51" xr:uid="{BE3E84C9-AB20-4919-9C1A-C516D297B6E7}"/>
    <cellStyle name="Normale_B2020" xfId="52" xr:uid="{AF69451B-2FE3-41FA-96E2-72D763E8CBD7}"/>
    <cellStyle name="Percent 2" xfId="16" xr:uid="{54E147EF-4A87-4A8C-9038-1785B207593A}"/>
    <cellStyle name="Percent 2 2" xfId="20" xr:uid="{23EAE24D-8B18-462C-9DB2-59F9FE312147}"/>
    <cellStyle name="Percent 2 3" xfId="27" xr:uid="{11E3B8E0-C4EE-4460-B8E2-CB65412B18D5}"/>
    <cellStyle name="Percent 2 4" xfId="53" xr:uid="{C12E5C17-E4AB-498D-976F-80F31DCE7392}"/>
    <cellStyle name="Percent 3" xfId="11" xr:uid="{A090A015-FBB5-46F1-9E9C-F782354C5C08}"/>
    <cellStyle name="Percent 3 2" xfId="54" xr:uid="{9D52758F-F1CA-42EF-801B-D5D49FFFA1B7}"/>
    <cellStyle name="Percent 3 3" xfId="55" xr:uid="{009E5BF3-B60E-4663-AA77-50AFDF67977F}"/>
    <cellStyle name="Percent 4" xfId="40" xr:uid="{A0332E6B-D396-4B76-A5C1-D9020493DDCC}"/>
    <cellStyle name="Percent 4 2" xfId="57" xr:uid="{D3C36ACA-8EDD-4A10-87F3-F2243C262F53}"/>
    <cellStyle name="Percent 4 3" xfId="58" xr:uid="{DDDEF59A-571D-4156-B154-BE5A5F224B69}"/>
    <cellStyle name="Percent 4 4" xfId="56" xr:uid="{9A53F95C-AB09-4C55-A758-0BA0B6072A6C}"/>
    <cellStyle name="Percent 5" xfId="42" xr:uid="{DE877835-A750-484D-833F-66B904D93445}"/>
    <cellStyle name="Percent 5 2" xfId="59" xr:uid="{C459372F-B481-4C7C-BBA6-23D5A0DD5857}"/>
    <cellStyle name="Percent 6" xfId="60" xr:uid="{27E7EB62-933C-4ED8-B7EA-279D56F7C0E8}"/>
    <cellStyle name="Percent 7" xfId="63" xr:uid="{8CE778A1-F23F-4634-A160-C9B55B23618F}"/>
    <cellStyle name="Percent 8" xfId="37" xr:uid="{C6ABAE6A-07B1-4F62-BEBA-F724E7EF3E92}"/>
    <cellStyle name="Standard_Sce_D_Extraction" xfId="61" xr:uid="{8AAA8600-972D-49A3-B6D8-306BBEC319DC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E18AF27-D6C0-474E-B028-B42A752B89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94553</xdr:rowOff>
    </xdr:from>
    <xdr:to>
      <xdr:col>27</xdr:col>
      <xdr:colOff>541574</xdr:colOff>
      <xdr:row>29</xdr:row>
      <xdr:rowOff>84849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DCE08-A151-C731-DD11-3B1738B3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94553"/>
          <a:ext cx="8504474" cy="551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4"/>
  <sheetViews>
    <sheetView tabSelected="1" workbookViewId="0">
      <selection activeCell="N18" sqref="N18"/>
    </sheetView>
  </sheetViews>
  <sheetFormatPr defaultRowHeight="15" x14ac:dyDescent="0.25"/>
  <cols>
    <col min="3" max="3" width="22" customWidth="1"/>
    <col min="4" max="6" width="13.85546875" customWidth="1"/>
    <col min="7" max="7" width="13.5703125" customWidth="1"/>
    <col min="8" max="8" width="11.5703125" bestFit="1" customWidth="1"/>
    <col min="9" max="9" width="9.7109375" bestFit="1" customWidth="1"/>
    <col min="10" max="10" width="10.7109375" bestFit="1" customWidth="1"/>
    <col min="11" max="11" width="8.7109375" bestFit="1" customWidth="1"/>
    <col min="12" max="13" width="8.42578125" bestFit="1" customWidth="1"/>
    <col min="14" max="14" width="8.5703125" customWidth="1"/>
    <col min="15" max="15" width="10.7109375" customWidth="1"/>
    <col min="16" max="16" width="12" bestFit="1" customWidth="1"/>
    <col min="17" max="18" width="8.42578125" bestFit="1" customWidth="1"/>
  </cols>
  <sheetData>
    <row r="2" spans="2:17" x14ac:dyDescent="0.25">
      <c r="C2" s="1" t="s">
        <v>2</v>
      </c>
      <c r="D2" s="1"/>
      <c r="E2" s="1"/>
      <c r="F2" s="1"/>
      <c r="G2" s="1"/>
    </row>
    <row r="3" spans="2:17" x14ac:dyDescent="0.25">
      <c r="C3" s="2" t="s">
        <v>0</v>
      </c>
      <c r="D3" s="2" t="s">
        <v>1</v>
      </c>
      <c r="E3" s="2" t="s">
        <v>4</v>
      </c>
      <c r="F3" s="2">
        <v>2024</v>
      </c>
      <c r="G3" s="2">
        <v>2025</v>
      </c>
      <c r="H3" s="2">
        <v>2026</v>
      </c>
      <c r="I3" s="2">
        <v>2027</v>
      </c>
      <c r="J3" s="2">
        <v>2028</v>
      </c>
      <c r="K3" s="2">
        <v>2029</v>
      </c>
      <c r="L3" s="2">
        <v>2030</v>
      </c>
      <c r="M3" s="2"/>
      <c r="N3" s="2" t="s">
        <v>60</v>
      </c>
      <c r="P3" s="2"/>
      <c r="Q3" s="2"/>
    </row>
    <row r="4" spans="2:17" x14ac:dyDescent="0.25">
      <c r="B4" s="3" t="s">
        <v>8</v>
      </c>
      <c r="C4" s="3" t="s">
        <v>7</v>
      </c>
      <c r="D4" t="s">
        <v>3</v>
      </c>
      <c r="E4" t="s">
        <v>5</v>
      </c>
      <c r="F4" s="3"/>
      <c r="G4" s="3"/>
      <c r="H4" s="3"/>
      <c r="I4" s="3"/>
      <c r="J4" s="3"/>
      <c r="K4" s="3"/>
      <c r="L4" s="3"/>
      <c r="M4" s="3"/>
      <c r="N4" s="3" t="s">
        <v>61</v>
      </c>
    </row>
    <row r="5" spans="2:17" x14ac:dyDescent="0.25">
      <c r="B5" s="3" t="s">
        <v>10</v>
      </c>
      <c r="C5" s="3" t="s">
        <v>9</v>
      </c>
      <c r="D5" t="s">
        <v>3</v>
      </c>
      <c r="E5" t="s">
        <v>5</v>
      </c>
      <c r="F5" s="3"/>
      <c r="G5" s="3"/>
      <c r="H5" s="3"/>
      <c r="I5" s="3"/>
      <c r="J5" s="3"/>
      <c r="K5" s="3"/>
      <c r="L5" s="3"/>
      <c r="M5" s="3"/>
      <c r="N5" s="3"/>
    </row>
    <row r="6" spans="2:17" x14ac:dyDescent="0.25">
      <c r="B6" s="3" t="s">
        <v>12</v>
      </c>
      <c r="C6" s="3" t="s">
        <v>11</v>
      </c>
      <c r="D6" t="s">
        <v>3</v>
      </c>
      <c r="E6" t="s">
        <v>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3"/>
    </row>
    <row r="7" spans="2:17" x14ac:dyDescent="0.25">
      <c r="B7" s="3" t="s">
        <v>14</v>
      </c>
      <c r="C7" s="3" t="s">
        <v>13</v>
      </c>
      <c r="D7" t="s">
        <v>3</v>
      </c>
      <c r="E7" t="s">
        <v>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/>
    </row>
    <row r="8" spans="2:17" x14ac:dyDescent="0.25">
      <c r="B8" s="3" t="s">
        <v>16</v>
      </c>
      <c r="C8" s="3" t="s">
        <v>15</v>
      </c>
      <c r="D8" t="s">
        <v>3</v>
      </c>
      <c r="E8" t="s">
        <v>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/>
    </row>
    <row r="9" spans="2:17" x14ac:dyDescent="0.25">
      <c r="B9" s="3" t="s">
        <v>18</v>
      </c>
      <c r="C9" s="3" t="s">
        <v>17</v>
      </c>
      <c r="D9" t="s">
        <v>3</v>
      </c>
      <c r="E9" t="s">
        <v>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/>
      <c r="N9" s="3"/>
    </row>
    <row r="10" spans="2:17" x14ac:dyDescent="0.25">
      <c r="B10" s="3" t="s">
        <v>20</v>
      </c>
      <c r="C10" s="3" t="s">
        <v>19</v>
      </c>
      <c r="D10" t="s">
        <v>3</v>
      </c>
      <c r="E10" t="s">
        <v>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/>
      <c r="N10" s="3"/>
    </row>
    <row r="11" spans="2:17" x14ac:dyDescent="0.25">
      <c r="B11" s="3" t="s">
        <v>22</v>
      </c>
      <c r="C11" s="3" t="s">
        <v>21</v>
      </c>
      <c r="D11" t="s">
        <v>3</v>
      </c>
      <c r="E11" t="s">
        <v>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/>
      <c r="N11" s="3"/>
    </row>
    <row r="12" spans="2:17" x14ac:dyDescent="0.25">
      <c r="B12" s="3" t="s">
        <v>24</v>
      </c>
      <c r="C12" s="3" t="s">
        <v>23</v>
      </c>
      <c r="D12" t="s">
        <v>3</v>
      </c>
      <c r="E12" t="s">
        <v>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/>
      <c r="N12" s="3"/>
    </row>
    <row r="13" spans="2:17" x14ac:dyDescent="0.25">
      <c r="B13" s="3" t="s">
        <v>26</v>
      </c>
      <c r="C13" s="3" t="s">
        <v>25</v>
      </c>
      <c r="D13" t="s">
        <v>3</v>
      </c>
      <c r="E13" t="s">
        <v>5</v>
      </c>
      <c r="F13" s="3">
        <v>0.1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/>
      <c r="N13" s="3"/>
    </row>
    <row r="14" spans="2:17" x14ac:dyDescent="0.25">
      <c r="B14" s="3" t="s">
        <v>28</v>
      </c>
      <c r="C14" s="3" t="s">
        <v>27</v>
      </c>
      <c r="D14" t="s">
        <v>3</v>
      </c>
      <c r="E14" t="s">
        <v>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/>
      <c r="N14" s="3"/>
    </row>
    <row r="15" spans="2:17" x14ac:dyDescent="0.25">
      <c r="B15" s="3" t="s">
        <v>30</v>
      </c>
      <c r="C15" s="3" t="s">
        <v>29</v>
      </c>
      <c r="D15" t="s">
        <v>3</v>
      </c>
      <c r="E15" t="s">
        <v>5</v>
      </c>
      <c r="F15" s="3">
        <v>0</v>
      </c>
      <c r="G15" s="3">
        <v>2.1150000000000002</v>
      </c>
      <c r="H15" s="3">
        <v>0</v>
      </c>
      <c r="I15" s="3">
        <v>0</v>
      </c>
      <c r="J15" s="3">
        <v>0.5</v>
      </c>
      <c r="K15" s="3">
        <v>0.5</v>
      </c>
      <c r="L15" s="3">
        <f>0.5+L18</f>
        <v>1.1879999999999999</v>
      </c>
      <c r="M15" s="3"/>
      <c r="N15" s="3"/>
    </row>
    <row r="16" spans="2:17" x14ac:dyDescent="0.25">
      <c r="B16" s="3" t="s">
        <v>32</v>
      </c>
      <c r="C16" s="3" t="s">
        <v>31</v>
      </c>
      <c r="D16" t="s">
        <v>3</v>
      </c>
      <c r="E16" t="s">
        <v>5</v>
      </c>
      <c r="F16" s="3">
        <v>0</v>
      </c>
      <c r="G16" s="3">
        <v>0.64400000000000002</v>
      </c>
      <c r="H16" s="3">
        <v>0.14000000000000001</v>
      </c>
      <c r="I16" s="3">
        <v>0.68400000000000005</v>
      </c>
      <c r="J16" s="3">
        <v>0</v>
      </c>
      <c r="K16" s="3">
        <v>1.5</v>
      </c>
      <c r="L16" s="3">
        <v>1.5</v>
      </c>
      <c r="N16" s="3"/>
    </row>
    <row r="17" spans="2:14" x14ac:dyDescent="0.25">
      <c r="B17" s="3" t="s">
        <v>6</v>
      </c>
      <c r="C17" s="3" t="s">
        <v>33</v>
      </c>
      <c r="D17" t="s">
        <v>3</v>
      </c>
      <c r="E17" t="s">
        <v>5</v>
      </c>
      <c r="F17" s="3">
        <v>0.15</v>
      </c>
      <c r="G17" s="3">
        <v>0.47599999999999998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N17" s="3" t="s">
        <v>64</v>
      </c>
    </row>
    <row r="18" spans="2:14" x14ac:dyDescent="0.25">
      <c r="B18" s="3" t="s">
        <v>35</v>
      </c>
      <c r="C18" s="3" t="s">
        <v>34</v>
      </c>
      <c r="D18" t="s">
        <v>3</v>
      </c>
      <c r="E18" t="s">
        <v>5</v>
      </c>
      <c r="F18" s="3">
        <v>1.22</v>
      </c>
      <c r="G18" s="3">
        <v>0</v>
      </c>
      <c r="H18" s="3">
        <v>1</v>
      </c>
      <c r="I18" s="3">
        <v>1</v>
      </c>
      <c r="J18" s="3">
        <v>0</v>
      </c>
      <c r="K18" s="3">
        <v>1</v>
      </c>
      <c r="L18" s="3">
        <f>1.376/2</f>
        <v>0.68799999999999994</v>
      </c>
      <c r="M18" s="2"/>
      <c r="N18" s="3" t="s">
        <v>62</v>
      </c>
    </row>
    <row r="19" spans="2:14" x14ac:dyDescent="0.25">
      <c r="B19" s="3" t="s">
        <v>37</v>
      </c>
      <c r="C19" s="3" t="s">
        <v>36</v>
      </c>
      <c r="D19" t="s">
        <v>3</v>
      </c>
      <c r="E19" t="s">
        <v>5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/>
      <c r="N19" s="3"/>
    </row>
    <row r="20" spans="2:14" x14ac:dyDescent="0.25">
      <c r="B20" s="3" t="s">
        <v>39</v>
      </c>
      <c r="C20" s="3" t="s">
        <v>38</v>
      </c>
      <c r="D20" t="s">
        <v>3</v>
      </c>
      <c r="E20" t="s">
        <v>5</v>
      </c>
      <c r="F20" s="3">
        <v>0</v>
      </c>
      <c r="G20" s="3">
        <v>0</v>
      </c>
      <c r="H20" s="3">
        <v>0</v>
      </c>
      <c r="I20" s="3">
        <v>0</v>
      </c>
      <c r="J20" s="3">
        <v>3</v>
      </c>
      <c r="K20" s="3">
        <v>0</v>
      </c>
      <c r="L20" s="3">
        <v>0</v>
      </c>
      <c r="M20" s="3"/>
      <c r="N20" s="3"/>
    </row>
    <row r="21" spans="2:14" x14ac:dyDescent="0.25">
      <c r="B21" s="3" t="s">
        <v>41</v>
      </c>
      <c r="C21" s="3" t="s">
        <v>40</v>
      </c>
      <c r="D21" t="s">
        <v>3</v>
      </c>
      <c r="E21" t="s">
        <v>5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/>
      <c r="N21" s="3"/>
    </row>
    <row r="22" spans="2:14" x14ac:dyDescent="0.25">
      <c r="B22" s="3" t="s">
        <v>43</v>
      </c>
      <c r="C22" s="3" t="s">
        <v>42</v>
      </c>
      <c r="D22" t="s">
        <v>3</v>
      </c>
      <c r="E22" t="s">
        <v>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/>
      <c r="N22" s="3"/>
    </row>
    <row r="23" spans="2:14" x14ac:dyDescent="0.25">
      <c r="B23" s="3" t="s">
        <v>45</v>
      </c>
      <c r="C23" s="3" t="s">
        <v>44</v>
      </c>
      <c r="D23" t="s">
        <v>3</v>
      </c>
      <c r="E23" t="s">
        <v>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/>
      <c r="N23" s="3"/>
    </row>
    <row r="24" spans="2:14" x14ac:dyDescent="0.25">
      <c r="B24" s="3" t="s">
        <v>47</v>
      </c>
      <c r="C24" s="3" t="s">
        <v>46</v>
      </c>
      <c r="D24" t="s">
        <v>3</v>
      </c>
      <c r="E24" t="s">
        <v>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/>
      <c r="N24" s="3"/>
    </row>
    <row r="25" spans="2:14" x14ac:dyDescent="0.25">
      <c r="B25" s="3" t="s">
        <v>49</v>
      </c>
      <c r="C25" s="3" t="s">
        <v>48</v>
      </c>
      <c r="D25" t="s">
        <v>3</v>
      </c>
      <c r="E25" t="s">
        <v>5</v>
      </c>
      <c r="F25" s="3">
        <v>0</v>
      </c>
      <c r="G25" s="3">
        <v>0.51300000000000001</v>
      </c>
      <c r="H25" s="3">
        <v>0</v>
      </c>
      <c r="I25" s="3">
        <v>2.6150000000000002</v>
      </c>
      <c r="J25" s="3">
        <v>0.61499999999999999</v>
      </c>
      <c r="K25" s="3">
        <v>0</v>
      </c>
      <c r="L25" s="3">
        <f>L18</f>
        <v>0.68799999999999994</v>
      </c>
      <c r="M25" s="3"/>
      <c r="N25" s="3"/>
    </row>
    <row r="26" spans="2:14" x14ac:dyDescent="0.25">
      <c r="B26" s="3"/>
      <c r="C26" s="3" t="s">
        <v>63</v>
      </c>
      <c r="D26" t="s">
        <v>3</v>
      </c>
      <c r="E26" t="s">
        <v>5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5">
      <c r="B27" s="3" t="s">
        <v>51</v>
      </c>
      <c r="C27" s="3" t="s">
        <v>50</v>
      </c>
      <c r="D27" t="s">
        <v>3</v>
      </c>
      <c r="E27" t="s">
        <v>5</v>
      </c>
      <c r="F27" s="3">
        <f>$F33/SUM($F$33:$F$37)*0.9</f>
        <v>0.16071428571428573</v>
      </c>
      <c r="G27" s="3">
        <f t="shared" ref="G27:L27" si="0">$F33/SUM($F$33:$F$37)*0.9</f>
        <v>0.16071428571428573</v>
      </c>
      <c r="H27" s="3">
        <f t="shared" si="0"/>
        <v>0.16071428571428573</v>
      </c>
      <c r="I27" s="3">
        <f t="shared" si="0"/>
        <v>0.16071428571428573</v>
      </c>
      <c r="J27" s="3">
        <f t="shared" si="0"/>
        <v>0.16071428571428573</v>
      </c>
      <c r="K27" s="3">
        <f t="shared" si="0"/>
        <v>0.16071428571428573</v>
      </c>
      <c r="L27" s="3">
        <f t="shared" si="0"/>
        <v>0.16071428571428573</v>
      </c>
      <c r="M27" s="3"/>
      <c r="N27" s="3"/>
    </row>
    <row r="28" spans="2:14" x14ac:dyDescent="0.25">
      <c r="B28" s="3" t="s">
        <v>53</v>
      </c>
      <c r="C28" s="3" t="s">
        <v>52</v>
      </c>
      <c r="D28" t="s">
        <v>3</v>
      </c>
      <c r="E28" t="s">
        <v>5</v>
      </c>
      <c r="F28" s="3">
        <f t="shared" ref="F28:L31" si="1">$F34/SUM($F$33:$F$37)*0.9</f>
        <v>5.849999999999999E-2</v>
      </c>
      <c r="G28" s="3">
        <f t="shared" si="1"/>
        <v>5.849999999999999E-2</v>
      </c>
      <c r="H28" s="3">
        <f t="shared" si="1"/>
        <v>5.849999999999999E-2</v>
      </c>
      <c r="I28" s="3">
        <f t="shared" si="1"/>
        <v>5.849999999999999E-2</v>
      </c>
      <c r="J28" s="3">
        <f t="shared" si="1"/>
        <v>5.849999999999999E-2</v>
      </c>
      <c r="K28" s="3">
        <f t="shared" si="1"/>
        <v>5.849999999999999E-2</v>
      </c>
      <c r="L28" s="3">
        <f t="shared" si="1"/>
        <v>5.849999999999999E-2</v>
      </c>
      <c r="M28" s="3"/>
      <c r="N28" s="3"/>
    </row>
    <row r="29" spans="2:14" x14ac:dyDescent="0.25">
      <c r="B29" s="3" t="s">
        <v>55</v>
      </c>
      <c r="C29" s="3" t="s">
        <v>54</v>
      </c>
      <c r="D29" t="s">
        <v>3</v>
      </c>
      <c r="E29" t="s">
        <v>5</v>
      </c>
      <c r="F29" s="3">
        <f t="shared" si="1"/>
        <v>0.11699999999999998</v>
      </c>
      <c r="G29" s="3">
        <f t="shared" si="1"/>
        <v>0.11699999999999998</v>
      </c>
      <c r="H29" s="3">
        <f t="shared" si="1"/>
        <v>0.11699999999999998</v>
      </c>
      <c r="I29" s="3">
        <f t="shared" si="1"/>
        <v>0.11699999999999998</v>
      </c>
      <c r="J29" s="3">
        <f t="shared" si="1"/>
        <v>0.11699999999999998</v>
      </c>
      <c r="K29" s="3">
        <f t="shared" si="1"/>
        <v>0.11699999999999998</v>
      </c>
      <c r="L29" s="3">
        <f t="shared" si="1"/>
        <v>0.11699999999999998</v>
      </c>
      <c r="M29" s="3"/>
      <c r="N29" s="3"/>
    </row>
    <row r="30" spans="2:14" x14ac:dyDescent="0.25">
      <c r="B30" s="3" t="s">
        <v>57</v>
      </c>
      <c r="C30" s="3" t="s">
        <v>56</v>
      </c>
      <c r="D30" t="s">
        <v>3</v>
      </c>
      <c r="E30" t="s">
        <v>5</v>
      </c>
      <c r="F30" s="3">
        <f t="shared" si="1"/>
        <v>0.43457142857142844</v>
      </c>
      <c r="G30" s="3">
        <f t="shared" si="1"/>
        <v>0.43457142857142844</v>
      </c>
      <c r="H30" s="3">
        <f t="shared" si="1"/>
        <v>0.43457142857142844</v>
      </c>
      <c r="I30" s="3">
        <f t="shared" si="1"/>
        <v>0.43457142857142844</v>
      </c>
      <c r="J30" s="3">
        <f t="shared" si="1"/>
        <v>0.43457142857142844</v>
      </c>
      <c r="K30" s="3">
        <f t="shared" si="1"/>
        <v>0.43457142857142844</v>
      </c>
      <c r="L30" s="3">
        <f t="shared" si="1"/>
        <v>0.43457142857142844</v>
      </c>
      <c r="M30" s="3"/>
      <c r="N30" s="3"/>
    </row>
    <row r="31" spans="2:14" x14ac:dyDescent="0.25">
      <c r="B31" s="3" t="s">
        <v>59</v>
      </c>
      <c r="C31" s="3" t="s">
        <v>58</v>
      </c>
      <c r="D31" t="s">
        <v>3</v>
      </c>
      <c r="E31" t="s">
        <v>5</v>
      </c>
      <c r="F31" s="3">
        <f t="shared" si="1"/>
        <v>0.12921428571428578</v>
      </c>
      <c r="G31" s="3">
        <f t="shared" si="1"/>
        <v>0.12921428571428578</v>
      </c>
      <c r="H31" s="3">
        <f t="shared" si="1"/>
        <v>0.12921428571428578</v>
      </c>
      <c r="I31" s="3">
        <f t="shared" si="1"/>
        <v>0.12921428571428578</v>
      </c>
      <c r="J31" s="3">
        <f t="shared" si="1"/>
        <v>0.12921428571428578</v>
      </c>
      <c r="K31" s="3">
        <f t="shared" si="1"/>
        <v>0.12921428571428578</v>
      </c>
      <c r="L31" s="3">
        <f t="shared" si="1"/>
        <v>0.12921428571428578</v>
      </c>
      <c r="M31" s="3"/>
      <c r="N31" s="3"/>
    </row>
    <row r="32" spans="2:14" x14ac:dyDescent="0.25">
      <c r="C32" s="3"/>
      <c r="F32" s="3"/>
      <c r="G32" s="3"/>
      <c r="H32" s="3"/>
      <c r="I32" s="3"/>
      <c r="J32" s="3"/>
      <c r="K32" s="3"/>
      <c r="L32" s="3"/>
      <c r="M32" s="3"/>
      <c r="N32" s="3"/>
    </row>
    <row r="33" spans="6:14" x14ac:dyDescent="0.25">
      <c r="F33" s="3">
        <v>0.2678571428571429</v>
      </c>
      <c r="G33" s="3"/>
      <c r="H33" s="3"/>
      <c r="I33" s="3"/>
      <c r="J33" s="3"/>
      <c r="K33" s="3"/>
      <c r="L33" s="3"/>
      <c r="M33" s="3"/>
      <c r="N33" s="3"/>
    </row>
    <row r="34" spans="6:14" x14ac:dyDescent="0.25">
      <c r="F34">
        <v>9.7500000000000003E-2</v>
      </c>
    </row>
    <row r="35" spans="6:14" x14ac:dyDescent="0.25">
      <c r="F35">
        <v>0.19500000000000001</v>
      </c>
    </row>
    <row r="36" spans="6:14" x14ac:dyDescent="0.25">
      <c r="F36">
        <v>0.7242857142857142</v>
      </c>
    </row>
    <row r="37" spans="6:14" x14ac:dyDescent="0.25">
      <c r="F37">
        <v>0.21535714285714302</v>
      </c>
    </row>
    <row r="52" spans="3:7" x14ac:dyDescent="0.25">
      <c r="C52" s="1"/>
      <c r="D52" s="1"/>
      <c r="E52" s="1"/>
      <c r="F52" s="1"/>
    </row>
    <row r="53" spans="3:7" x14ac:dyDescent="0.25">
      <c r="C53" s="2"/>
      <c r="D53" s="2"/>
      <c r="E53" s="2"/>
      <c r="F53" s="2"/>
      <c r="G53" s="2"/>
    </row>
    <row r="54" spans="3:7" x14ac:dyDescent="0.25">
      <c r="C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Define REFIT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2024-01-31T09:58:47Z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