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TIMES-GEO\"/>
    </mc:Choice>
  </mc:AlternateContent>
  <xr:revisionPtr revIDLastSave="0" documentId="13_ncr:1_{B3708E01-1120-4DB3-B60D-B15F876AAD2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cenMap" sheetId="56" r:id="rId1"/>
    <sheet name="TS_Defs" sheetId="27" r:id="rId2"/>
    <sheet name="TS ratios" sheetId="68" r:id="rId3"/>
    <sheet name="sankey" sheetId="71" r:id="rId4"/>
    <sheet name="varbl map" sheetId="64" r:id="rId5"/>
    <sheet name="cset map" sheetId="70" r:id="rId6"/>
    <sheet name="pset map" sheetId="69" r:id="rId7"/>
    <sheet name="region map" sheetId="73" r:id="rId8"/>
    <sheet name="process map" sheetId="65" r:id="rId9"/>
    <sheet name="commodity map" sheetId="67" r:id="rId10"/>
    <sheet name="ATS" sheetId="63" r:id="rId11"/>
    <sheet name="Language" sheetId="72" r:id="rId12"/>
    <sheet name="UnitConv" sheetId="59" r:id="rId13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5" i="56" l="1"/>
  <c r="A54" i="56"/>
  <c r="A53" i="56"/>
  <c r="A52" i="56"/>
  <c r="A51" i="56"/>
  <c r="A50" i="56"/>
  <c r="A49" i="56"/>
  <c r="A48" i="56"/>
  <c r="A47" i="56"/>
  <c r="A46" i="56"/>
  <c r="A45" i="56"/>
  <c r="A44" i="56"/>
  <c r="A43" i="56"/>
  <c r="A42" i="56"/>
  <c r="A41" i="56"/>
  <c r="A40" i="56"/>
  <c r="A39" i="56"/>
  <c r="A38" i="56"/>
  <c r="A37" i="56"/>
  <c r="A36" i="56"/>
  <c r="A35" i="56"/>
  <c r="A34" i="56"/>
  <c r="A33" i="56"/>
  <c r="A32" i="56"/>
  <c r="A31" i="56"/>
  <c r="A30" i="56"/>
  <c r="A29" i="56"/>
  <c r="A28" i="56"/>
  <c r="A27" i="56"/>
  <c r="A26" i="56"/>
  <c r="A25" i="56"/>
  <c r="A24" i="56"/>
  <c r="B23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J55" i="56"/>
  <c r="I55" i="56"/>
  <c r="H55" i="56"/>
  <c r="J54" i="56"/>
  <c r="I54" i="56"/>
  <c r="H54" i="56"/>
  <c r="J53" i="56"/>
  <c r="I53" i="56"/>
  <c r="H53" i="56"/>
  <c r="J52" i="56"/>
  <c r="I52" i="56"/>
  <c r="H52" i="56"/>
  <c r="J51" i="56"/>
  <c r="I51" i="56"/>
  <c r="H51" i="56"/>
  <c r="J50" i="56"/>
  <c r="I50" i="56"/>
  <c r="H50" i="56"/>
  <c r="G50" i="56"/>
  <c r="B50" i="56" s="1"/>
  <c r="J49" i="56"/>
  <c r="I49" i="56"/>
  <c r="H49" i="56"/>
  <c r="G49" i="56"/>
  <c r="B49" i="56" s="1"/>
  <c r="J48" i="56"/>
  <c r="I48" i="56"/>
  <c r="H48" i="56"/>
  <c r="G48" i="56"/>
  <c r="B48" i="56" s="1"/>
  <c r="J47" i="56"/>
  <c r="I47" i="56"/>
  <c r="H47" i="56"/>
  <c r="J46" i="56"/>
  <c r="I46" i="56"/>
  <c r="H46" i="56"/>
  <c r="J45" i="56"/>
  <c r="I45" i="56"/>
  <c r="H45" i="56"/>
  <c r="J44" i="56"/>
  <c r="I44" i="56"/>
  <c r="H44" i="56"/>
  <c r="J43" i="56"/>
  <c r="I43" i="56"/>
  <c r="H43" i="56"/>
  <c r="J42" i="56"/>
  <c r="I42" i="56"/>
  <c r="H42" i="56"/>
  <c r="J41" i="56"/>
  <c r="I41" i="56"/>
  <c r="H41" i="56"/>
  <c r="J40" i="56"/>
  <c r="I40" i="56"/>
  <c r="H40" i="56"/>
  <c r="J39" i="56"/>
  <c r="I39" i="56"/>
  <c r="H39" i="56"/>
  <c r="J38" i="56"/>
  <c r="I38" i="56"/>
  <c r="H38" i="56"/>
  <c r="J37" i="56"/>
  <c r="I37" i="56"/>
  <c r="H37" i="56"/>
  <c r="J36" i="56"/>
  <c r="I36" i="56"/>
  <c r="H36" i="56"/>
  <c r="J35" i="56"/>
  <c r="I35" i="56"/>
  <c r="H35" i="56"/>
  <c r="J34" i="56"/>
  <c r="I34" i="56"/>
  <c r="H34" i="56"/>
  <c r="J33" i="56"/>
  <c r="I33" i="56"/>
  <c r="H33" i="56"/>
  <c r="J32" i="56"/>
  <c r="I32" i="56"/>
  <c r="H32" i="56"/>
  <c r="J31" i="56"/>
  <c r="I31" i="56"/>
  <c r="H31" i="56"/>
  <c r="J30" i="56"/>
  <c r="I30" i="56"/>
  <c r="H30" i="56"/>
  <c r="J29" i="56"/>
  <c r="I29" i="56"/>
  <c r="H29" i="56"/>
  <c r="J28" i="56"/>
  <c r="I28" i="56"/>
  <c r="H28" i="56"/>
  <c r="G28" i="56"/>
  <c r="B28" i="56" s="1"/>
  <c r="J27" i="56"/>
  <c r="I27" i="56"/>
  <c r="H27" i="56"/>
  <c r="G27" i="56"/>
  <c r="B27" i="56" s="1"/>
  <c r="J26" i="56"/>
  <c r="I26" i="56"/>
  <c r="H26" i="56"/>
  <c r="G26" i="56"/>
  <c r="B26" i="56" s="1"/>
  <c r="J25" i="56"/>
  <c r="I25" i="56"/>
  <c r="H25" i="56"/>
  <c r="J24" i="56"/>
  <c r="I24" i="56"/>
  <c r="H24" i="56"/>
  <c r="J23" i="56"/>
  <c r="I23" i="56"/>
  <c r="H23" i="56"/>
  <c r="G23" i="56"/>
  <c r="J22" i="56"/>
  <c r="I22" i="56"/>
  <c r="H22" i="56"/>
  <c r="J21" i="56"/>
  <c r="I21" i="56"/>
  <c r="H21" i="56"/>
  <c r="J20" i="56"/>
  <c r="I20" i="56"/>
  <c r="H20" i="56"/>
  <c r="J19" i="56"/>
  <c r="I19" i="56"/>
  <c r="H19" i="56"/>
  <c r="J18" i="56"/>
  <c r="I18" i="56"/>
  <c r="H18" i="56"/>
  <c r="J17" i="56"/>
  <c r="I17" i="56"/>
  <c r="H17" i="56"/>
  <c r="J16" i="56"/>
  <c r="I16" i="56"/>
  <c r="H16" i="56"/>
  <c r="J15" i="56"/>
  <c r="I15" i="56"/>
  <c r="H15" i="56"/>
  <c r="J14" i="56"/>
  <c r="I14" i="56"/>
  <c r="H14" i="56"/>
  <c r="J13" i="56"/>
  <c r="I13" i="56"/>
  <c r="H13" i="56"/>
  <c r="J12" i="56"/>
  <c r="I12" i="56"/>
  <c r="H12" i="56"/>
  <c r="J11" i="56"/>
  <c r="I11" i="56"/>
  <c r="H11" i="56"/>
  <c r="J10" i="56"/>
  <c r="I10" i="56"/>
  <c r="H10" i="56"/>
  <c r="G10" i="56"/>
  <c r="B10" i="56" s="1"/>
  <c r="J9" i="56"/>
  <c r="I9" i="56"/>
  <c r="H9" i="56"/>
  <c r="G9" i="56"/>
  <c r="B9" i="56" s="1"/>
  <c r="J8" i="56"/>
  <c r="I8" i="56"/>
  <c r="H8" i="56"/>
  <c r="J7" i="56"/>
  <c r="I7" i="56"/>
  <c r="H7" i="56"/>
  <c r="J6" i="56"/>
  <c r="H6" i="56"/>
  <c r="G6" i="56"/>
  <c r="U7" i="56"/>
  <c r="U8" i="56"/>
  <c r="U9" i="56"/>
  <c r="U10" i="56"/>
  <c r="U11" i="56"/>
  <c r="G11" i="56" s="1"/>
  <c r="B11" i="56" s="1"/>
  <c r="U12" i="56"/>
  <c r="U13" i="56"/>
  <c r="U14" i="56"/>
  <c r="U15" i="56"/>
  <c r="G15" i="56" s="1"/>
  <c r="B15" i="56" s="1"/>
  <c r="U16" i="56"/>
  <c r="U17" i="56"/>
  <c r="U18" i="56"/>
  <c r="U19" i="56"/>
  <c r="U20" i="56"/>
  <c r="U21" i="56"/>
  <c r="U22" i="56"/>
  <c r="U23" i="56"/>
  <c r="U24" i="56"/>
  <c r="G24" i="56" s="1"/>
  <c r="B24" i="56" s="1"/>
  <c r="U25" i="56"/>
  <c r="U26" i="56"/>
  <c r="U27" i="56"/>
  <c r="U28" i="56"/>
  <c r="U29" i="56"/>
  <c r="U30" i="56"/>
  <c r="U31" i="56"/>
  <c r="U32" i="56"/>
  <c r="U33" i="56"/>
  <c r="U34" i="56"/>
  <c r="U35" i="56"/>
  <c r="U36" i="56"/>
  <c r="U37" i="56"/>
  <c r="G37" i="56" s="1"/>
  <c r="B37" i="56" s="1"/>
  <c r="U38" i="56"/>
  <c r="G38" i="56" s="1"/>
  <c r="B38" i="56" s="1"/>
  <c r="U39" i="56"/>
  <c r="G39" i="56" s="1"/>
  <c r="B39" i="56" s="1"/>
  <c r="U40" i="56"/>
  <c r="U41" i="56"/>
  <c r="U42" i="56"/>
  <c r="U43" i="56"/>
  <c r="U44" i="56"/>
  <c r="U45" i="56"/>
  <c r="U46" i="56"/>
  <c r="U47" i="56"/>
  <c r="U48" i="56"/>
  <c r="U49" i="56"/>
  <c r="U50" i="56"/>
  <c r="U51" i="56"/>
  <c r="U52" i="56"/>
  <c r="U53" i="56"/>
  <c r="U54" i="56"/>
  <c r="U55" i="56"/>
  <c r="V55" i="56"/>
  <c r="T55" i="56"/>
  <c r="G55" i="56" s="1"/>
  <c r="B55" i="56" s="1"/>
  <c r="V54" i="56"/>
  <c r="T54" i="56"/>
  <c r="G54" i="56" s="1"/>
  <c r="B54" i="56" s="1"/>
  <c r="V53" i="56"/>
  <c r="T53" i="56"/>
  <c r="G53" i="56" s="1"/>
  <c r="B53" i="56" s="1"/>
  <c r="V52" i="56"/>
  <c r="T52" i="56"/>
  <c r="G52" i="56" s="1"/>
  <c r="B52" i="56" s="1"/>
  <c r="V51" i="56"/>
  <c r="T51" i="56"/>
  <c r="G51" i="56" s="1"/>
  <c r="B51" i="56" s="1"/>
  <c r="V50" i="56"/>
  <c r="T50" i="56"/>
  <c r="V49" i="56"/>
  <c r="T49" i="56"/>
  <c r="V48" i="56"/>
  <c r="T48" i="56"/>
  <c r="V47" i="56"/>
  <c r="T47" i="56"/>
  <c r="G47" i="56" s="1"/>
  <c r="B47" i="56" s="1"/>
  <c r="V46" i="56"/>
  <c r="T46" i="56"/>
  <c r="G46" i="56" s="1"/>
  <c r="B46" i="56" s="1"/>
  <c r="V45" i="56"/>
  <c r="T45" i="56"/>
  <c r="G45" i="56" s="1"/>
  <c r="B45" i="56" s="1"/>
  <c r="V44" i="56"/>
  <c r="T44" i="56"/>
  <c r="G44" i="56" s="1"/>
  <c r="B44" i="56" s="1"/>
  <c r="V43" i="56"/>
  <c r="T43" i="56"/>
  <c r="G43" i="56" s="1"/>
  <c r="B43" i="56" s="1"/>
  <c r="V42" i="56"/>
  <c r="T42" i="56"/>
  <c r="G42" i="56" s="1"/>
  <c r="B42" i="56" s="1"/>
  <c r="V41" i="56"/>
  <c r="T41" i="56"/>
  <c r="G41" i="56" s="1"/>
  <c r="B41" i="56" s="1"/>
  <c r="V40" i="56"/>
  <c r="T40" i="56"/>
  <c r="G40" i="56" s="1"/>
  <c r="B40" i="56" s="1"/>
  <c r="V39" i="56"/>
  <c r="T39" i="56"/>
  <c r="V38" i="56"/>
  <c r="T38" i="56"/>
  <c r="V37" i="56"/>
  <c r="T37" i="56"/>
  <c r="V36" i="56"/>
  <c r="T36" i="56"/>
  <c r="G36" i="56" s="1"/>
  <c r="B36" i="56" s="1"/>
  <c r="V35" i="56"/>
  <c r="T35" i="56"/>
  <c r="G35" i="56" s="1"/>
  <c r="B35" i="56" s="1"/>
  <c r="V34" i="56"/>
  <c r="T34" i="56"/>
  <c r="G34" i="56" s="1"/>
  <c r="B34" i="56" s="1"/>
  <c r="V33" i="56"/>
  <c r="T33" i="56"/>
  <c r="G33" i="56" s="1"/>
  <c r="B33" i="56" s="1"/>
  <c r="V32" i="56"/>
  <c r="T32" i="56"/>
  <c r="G32" i="56" s="1"/>
  <c r="B32" i="56" s="1"/>
  <c r="V31" i="56"/>
  <c r="T31" i="56"/>
  <c r="G31" i="56" s="1"/>
  <c r="B31" i="56" s="1"/>
  <c r="V30" i="56"/>
  <c r="T30" i="56"/>
  <c r="G30" i="56" s="1"/>
  <c r="B30" i="56" s="1"/>
  <c r="V29" i="56"/>
  <c r="T29" i="56"/>
  <c r="G29" i="56" s="1"/>
  <c r="B29" i="56" s="1"/>
  <c r="V28" i="56"/>
  <c r="T28" i="56"/>
  <c r="V27" i="56"/>
  <c r="T27" i="56"/>
  <c r="T7" i="56"/>
  <c r="G7" i="56" s="1"/>
  <c r="B7" i="56" s="1"/>
  <c r="T8" i="56"/>
  <c r="G8" i="56" s="1"/>
  <c r="B8" i="56" s="1"/>
  <c r="T9" i="56"/>
  <c r="T10" i="56"/>
  <c r="T11" i="56"/>
  <c r="T12" i="56"/>
  <c r="G12" i="56" s="1"/>
  <c r="B12" i="56" s="1"/>
  <c r="T13" i="56"/>
  <c r="G13" i="56" s="1"/>
  <c r="B13" i="56" s="1"/>
  <c r="T14" i="56"/>
  <c r="G14" i="56" s="1"/>
  <c r="B14" i="56" s="1"/>
  <c r="T15" i="56"/>
  <c r="T16" i="56"/>
  <c r="G16" i="56" s="1"/>
  <c r="B16" i="56" s="1"/>
  <c r="T17" i="56"/>
  <c r="G17" i="56" s="1"/>
  <c r="B17" i="56" s="1"/>
  <c r="T18" i="56"/>
  <c r="G18" i="56" s="1"/>
  <c r="B18" i="56" s="1"/>
  <c r="T19" i="56"/>
  <c r="G19" i="56" s="1"/>
  <c r="B19" i="56" s="1"/>
  <c r="T20" i="56"/>
  <c r="G20" i="56" s="1"/>
  <c r="B20" i="56" s="1"/>
  <c r="T21" i="56"/>
  <c r="T22" i="56"/>
  <c r="T23" i="56"/>
  <c r="T24" i="56"/>
  <c r="T25" i="56"/>
  <c r="G25" i="56" s="1"/>
  <c r="B25" i="56" s="1"/>
  <c r="T26" i="56"/>
  <c r="V7" i="56"/>
  <c r="V8" i="56"/>
  <c r="V9" i="56"/>
  <c r="V10" i="56"/>
  <c r="V11" i="56"/>
  <c r="V12" i="56"/>
  <c r="V13" i="56"/>
  <c r="V14" i="56"/>
  <c r="V15" i="56"/>
  <c r="V16" i="56"/>
  <c r="V17" i="56"/>
  <c r="V18" i="56"/>
  <c r="V19" i="56"/>
  <c r="V20" i="56"/>
  <c r="V21" i="56"/>
  <c r="G21" i="56" s="1"/>
  <c r="B21" i="56" s="1"/>
  <c r="V22" i="56"/>
  <c r="G22" i="56" s="1"/>
  <c r="B22" i="56" s="1"/>
  <c r="V23" i="56"/>
  <c r="V24" i="56"/>
  <c r="V25" i="56"/>
  <c r="V26" i="56"/>
  <c r="V6" i="56"/>
  <c r="U6" i="56"/>
  <c r="T6" i="56"/>
  <c r="D8" i="71"/>
  <c r="D7" i="71"/>
  <c r="C7" i="71"/>
  <c r="C8" i="71"/>
  <c r="C5" i="71"/>
  <c r="C6" i="71"/>
  <c r="D6" i="71"/>
  <c r="D5" i="71"/>
  <c r="D5" i="59"/>
  <c r="B6" i="56"/>
  <c r="A6" i="56"/>
  <c r="I6" i="56"/>
  <c r="I5" i="56"/>
  <c r="D4" i="59"/>
  <c r="J5" i="56"/>
  <c r="H5" i="56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<sst xmlns="http://schemas.openxmlformats.org/spreadsheetml/2006/main" count="1540" uniqueCount="810">
  <si>
    <t>Unit</t>
  </si>
  <si>
    <t>Desc</t>
  </si>
  <si>
    <t>Name</t>
  </si>
  <si>
    <t>Gas</t>
  </si>
  <si>
    <t>Oil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</si>
  <si>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</si>
  <si>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</si>
  <si>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</si>
  <si>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</si>
  <si>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</si>
  <si>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</si>
  <si>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</si>
  <si>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</si>
  <si>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</si>
  <si>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</si>
  <si>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</si>
  <si>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</si>
  <si>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</si>
  <si>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</si>
  <si>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</si>
  <si>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</si>
  <si>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</si>
  <si>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</si>
  <si>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</si>
  <si>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</si>
  <si>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VAR_FIN</t>
  </si>
  <si>
    <t>~UnitConv</t>
  </si>
  <si>
    <t>Model</t>
  </si>
  <si>
    <t>Unit1</t>
  </si>
  <si>
    <t>Unit2</t>
  </si>
  <si>
    <t>MultFact</t>
  </si>
  <si>
    <t>RECost</t>
  </si>
  <si>
    <t>~ATS</t>
  </si>
  <si>
    <t>Region</t>
  </si>
  <si>
    <t>Year</t>
  </si>
  <si>
    <t>Val</t>
  </si>
  <si>
    <t>Power</t>
  </si>
  <si>
    <t>PJ</t>
  </si>
  <si>
    <t>p</t>
  </si>
  <si>
    <t>~Varbl_map</t>
  </si>
  <si>
    <t>dimension</t>
  </si>
  <si>
    <t>name</t>
  </si>
  <si>
    <t>description</t>
  </si>
  <si>
    <t>Sector</t>
  </si>
  <si>
    <t>show_me</t>
  </si>
  <si>
    <t>discard</t>
  </si>
  <si>
    <t>PJ2gw</t>
  </si>
  <si>
    <t>~ScenMap</t>
  </si>
  <si>
    <t>~ScenG</t>
  </si>
  <si>
    <t>~process_map</t>
  </si>
  <si>
    <t>pset_set</t>
  </si>
  <si>
    <t>Tech</t>
  </si>
  <si>
    <t>~commodity_map</t>
  </si>
  <si>
    <t>cset_set</t>
  </si>
  <si>
    <t>cset_cd</t>
  </si>
  <si>
    <t>c_pos_andor</t>
  </si>
  <si>
    <t>c_set_andor</t>
  </si>
  <si>
    <t>c_neg_andor</t>
  </si>
  <si>
    <t>fuel</t>
  </si>
  <si>
    <t>p,c</t>
  </si>
  <si>
    <t>Elec Production</t>
  </si>
  <si>
    <t>Elec Fuels</t>
  </si>
  <si>
    <t>Primary Energy</t>
  </si>
  <si>
    <t>CO2 Emissions</t>
  </si>
  <si>
    <t>~TS_Ratios</t>
  </si>
  <si>
    <t>var_num</t>
  </si>
  <si>
    <t>var_den</t>
  </si>
  <si>
    <t>ignore</t>
  </si>
  <si>
    <t>include_null</t>
  </si>
  <si>
    <t>include_dim</t>
  </si>
  <si>
    <t>scalar</t>
  </si>
  <si>
    <t>Capacity_factor</t>
  </si>
  <si>
    <t>PJ/GW</t>
  </si>
  <si>
    <t>y</t>
  </si>
  <si>
    <t>Emission Intensity</t>
  </si>
  <si>
    <t>Efficiency</t>
  </si>
  <si>
    <t>%</t>
  </si>
  <si>
    <t>g/kWh</t>
  </si>
  <si>
    <t>pc</t>
  </si>
  <si>
    <t>AUSNT</t>
  </si>
  <si>
    <t>AUSQL</t>
  </si>
  <si>
    <t>AUSSA</t>
  </si>
  <si>
    <t>AUSSW</t>
  </si>
  <si>
    <t>AUSTA</t>
  </si>
  <si>
    <t>AUSVI</t>
  </si>
  <si>
    <t>AUSWA</t>
  </si>
  <si>
    <t>~Geolocation</t>
  </si>
  <si>
    <t>Lat</t>
  </si>
  <si>
    <t>Lng</t>
  </si>
  <si>
    <t>CO2price</t>
  </si>
  <si>
    <t>Drate</t>
  </si>
  <si>
    <t>cp</t>
  </si>
  <si>
    <t>re</t>
  </si>
  <si>
    <t>dr</t>
  </si>
  <si>
    <t>CO2Price</t>
  </si>
  <si>
    <t>RE Cost</t>
  </si>
  <si>
    <t>DiscRate</t>
  </si>
  <si>
    <t>Wind Offshore</t>
  </si>
  <si>
    <t>Wind Onshore</t>
  </si>
  <si>
    <t>Solar PV</t>
  </si>
  <si>
    <t>ALLELC</t>
  </si>
  <si>
    <t>Electricity</t>
  </si>
  <si>
    <t>ALLCOA</t>
  </si>
  <si>
    <t>Coal</t>
  </si>
  <si>
    <t>ALLGAS</t>
  </si>
  <si>
    <t>ALLGAS-B</t>
  </si>
  <si>
    <t>Gas (Blends)</t>
  </si>
  <si>
    <t>ALLOIL</t>
  </si>
  <si>
    <t>ALLOIL-B</t>
  </si>
  <si>
    <t>Oil (Blends)</t>
  </si>
  <si>
    <t>ALLHET</t>
  </si>
  <si>
    <t>Heat</t>
  </si>
  <si>
    <t>ALLBIO</t>
  </si>
  <si>
    <t>Bioenergy</t>
  </si>
  <si>
    <t>ALLSOL</t>
  </si>
  <si>
    <t>Solar</t>
  </si>
  <si>
    <t>ALLWIN</t>
  </si>
  <si>
    <t>Wind</t>
  </si>
  <si>
    <t>ALLGEO</t>
  </si>
  <si>
    <t>Geothermal</t>
  </si>
  <si>
    <t>ALLHYD</t>
  </si>
  <si>
    <t>Hydro</t>
  </si>
  <si>
    <t>ALLOTH</t>
  </si>
  <si>
    <t>Others</t>
  </si>
  <si>
    <t>ALLWAS</t>
  </si>
  <si>
    <t>Waste</t>
  </si>
  <si>
    <t>ALLNUC</t>
  </si>
  <si>
    <t>Nuclear</t>
  </si>
  <si>
    <t>ALLH2</t>
  </si>
  <si>
    <t>Hydrogen</t>
  </si>
  <si>
    <t>ALLAMM</t>
  </si>
  <si>
    <t>Ammonia</t>
  </si>
  <si>
    <t>ALLH2F</t>
  </si>
  <si>
    <t>Synthetic fuels</t>
  </si>
  <si>
    <t>ALLCO2e</t>
  </si>
  <si>
    <t>CO2eq</t>
  </si>
  <si>
    <t>ALLCO2</t>
  </si>
  <si>
    <t>CO2</t>
  </si>
  <si>
    <t>ALLCH4</t>
  </si>
  <si>
    <t>CH4</t>
  </si>
  <si>
    <t>ALLN2O</t>
  </si>
  <si>
    <t>N2O</t>
  </si>
  <si>
    <t>emission</t>
  </si>
  <si>
    <t>R_Techs</t>
  </si>
  <si>
    <t>S_Techs</t>
  </si>
  <si>
    <t>R-TH</t>
  </si>
  <si>
    <t>R-AC</t>
  </si>
  <si>
    <t>R-CK</t>
  </si>
  <si>
    <t>R-LIG</t>
  </si>
  <si>
    <t>R-EAP</t>
  </si>
  <si>
    <t>R-OTH</t>
  </si>
  <si>
    <t>S-TH</t>
  </si>
  <si>
    <t>S-AC</t>
  </si>
  <si>
    <t>S-CK</t>
  </si>
  <si>
    <t>S-LIG</t>
  </si>
  <si>
    <t>S-EAP</t>
  </si>
  <si>
    <t>S-OTH</t>
  </si>
  <si>
    <t>S-SLIG</t>
  </si>
  <si>
    <t>R-TH-BLR</t>
  </si>
  <si>
    <t>R-TH-HPA</t>
  </si>
  <si>
    <t>R-TH-HPG</t>
  </si>
  <si>
    <t>R-TH-RST</t>
  </si>
  <si>
    <t>R-TH-STV</t>
  </si>
  <si>
    <t>R-TH-HEX</t>
  </si>
  <si>
    <t>S-TH-BLR</t>
  </si>
  <si>
    <t>S-TH-HPA</t>
  </si>
  <si>
    <t>S-TH-HPG</t>
  </si>
  <si>
    <t>S-TH-RST</t>
  </si>
  <si>
    <t>S-TH-STV</t>
  </si>
  <si>
    <t>S-TH-HEX</t>
  </si>
  <si>
    <t>Enduse</t>
  </si>
  <si>
    <t>Residential</t>
  </si>
  <si>
    <t>Services</t>
  </si>
  <si>
    <t>Thermal Uses Techs</t>
  </si>
  <si>
    <t>Air Conditioning Techs</t>
  </si>
  <si>
    <t>Cooking Techs</t>
  </si>
  <si>
    <t>Lighting Techs</t>
  </si>
  <si>
    <t>Electric Appliances</t>
  </si>
  <si>
    <t>Other uses</t>
  </si>
  <si>
    <t>Boilers</t>
  </si>
  <si>
    <t>Heat pumps (Air)</t>
  </si>
  <si>
    <t>Heat pumps (Ground)</t>
  </si>
  <si>
    <t>Resistance</t>
  </si>
  <si>
    <t>Stoves</t>
  </si>
  <si>
    <t>Heat exchanger</t>
  </si>
  <si>
    <t>Street Lighting Techs</t>
  </si>
  <si>
    <t>T_All</t>
  </si>
  <si>
    <t>Transport all</t>
  </si>
  <si>
    <t>T_Road</t>
  </si>
  <si>
    <t>Road Transport</t>
  </si>
  <si>
    <t>T_NRoad</t>
  </si>
  <si>
    <t>Non-Road Transport</t>
  </si>
  <si>
    <t>T_Passenger</t>
  </si>
  <si>
    <t>Passenger Transport</t>
  </si>
  <si>
    <t>T_Freight</t>
  </si>
  <si>
    <t>Freight Transport</t>
  </si>
  <si>
    <t>T_PassLand</t>
  </si>
  <si>
    <t>Land-based passenger transport</t>
  </si>
  <si>
    <t>T_FreLand</t>
  </si>
  <si>
    <t>Land-based freight Transport</t>
  </si>
  <si>
    <t>T-CAR</t>
  </si>
  <si>
    <t>Cars</t>
  </si>
  <si>
    <t>T-MOT</t>
  </si>
  <si>
    <t>Motorcycles</t>
  </si>
  <si>
    <t>T-BUS</t>
  </si>
  <si>
    <t>Buses</t>
  </si>
  <si>
    <t>T-LCV</t>
  </si>
  <si>
    <t>Light Commercial Vehicles</t>
  </si>
  <si>
    <t>T-MDT</t>
  </si>
  <si>
    <t>Medium-Duty Vehicles</t>
  </si>
  <si>
    <t>T-HDT</t>
  </si>
  <si>
    <t>Heavy-Duty Vehicles</t>
  </si>
  <si>
    <t>T-RAI</t>
  </si>
  <si>
    <t>Rail</t>
  </si>
  <si>
    <t>T-RAP</t>
  </si>
  <si>
    <t>Rail - Passenger</t>
  </si>
  <si>
    <t>T-RAF</t>
  </si>
  <si>
    <t>Rail - Freight</t>
  </si>
  <si>
    <t>T-AVI</t>
  </si>
  <si>
    <t>Aviation</t>
  </si>
  <si>
    <t>T-AVD</t>
  </si>
  <si>
    <t>Aviation - Domestic</t>
  </si>
  <si>
    <t>T-AVB</t>
  </si>
  <si>
    <t>Aviation - International Bunkers</t>
  </si>
  <si>
    <t>T-NAV</t>
  </si>
  <si>
    <t>Navigation</t>
  </si>
  <si>
    <t>T-NAD</t>
  </si>
  <si>
    <t>Navigation - Domestic</t>
  </si>
  <si>
    <t>T-NAB</t>
  </si>
  <si>
    <t>Navigation - International Bunkers</t>
  </si>
  <si>
    <t>sub-sector</t>
  </si>
  <si>
    <t>A_Techs</t>
  </si>
  <si>
    <t>I_Techs</t>
  </si>
  <si>
    <t>I-IS</t>
  </si>
  <si>
    <t>Iron &amp; Steel</t>
  </si>
  <si>
    <t>I-CH</t>
  </si>
  <si>
    <t>Chemicals</t>
  </si>
  <si>
    <t>I-NM</t>
  </si>
  <si>
    <t>Non-metallic minerals</t>
  </si>
  <si>
    <t>I-NF</t>
  </si>
  <si>
    <t xml:space="preserve">Non-ferrous metals </t>
  </si>
  <si>
    <t>I-PP</t>
  </si>
  <si>
    <t xml:space="preserve">Pulp and paper </t>
  </si>
  <si>
    <t>I-WP</t>
  </si>
  <si>
    <t>Wood products</t>
  </si>
  <si>
    <t>I-OI</t>
  </si>
  <si>
    <t xml:space="preserve">Other industry </t>
  </si>
  <si>
    <t>Agriculture</t>
  </si>
  <si>
    <t>Industry</t>
  </si>
  <si>
    <t>TRD_Endo</t>
  </si>
  <si>
    <t>Endogenous trade</t>
  </si>
  <si>
    <t>TRD_ELC</t>
  </si>
  <si>
    <t>Electricity trade</t>
  </si>
  <si>
    <t>P_COA</t>
  </si>
  <si>
    <t>P_COA-CCS</t>
  </si>
  <si>
    <t>P_GAS</t>
  </si>
  <si>
    <t>P_GAS-CCS</t>
  </si>
  <si>
    <t>P_OIL</t>
  </si>
  <si>
    <t>P_GEO</t>
  </si>
  <si>
    <t>P_HYD</t>
  </si>
  <si>
    <t>P_HYD-Dam</t>
  </si>
  <si>
    <t>P_HYD-RoR</t>
  </si>
  <si>
    <t>P_SOL</t>
  </si>
  <si>
    <t>P_SOL-PV</t>
  </si>
  <si>
    <t>P_SOL-CSP</t>
  </si>
  <si>
    <t>P_WIN</t>
  </si>
  <si>
    <t>P_WIN-ON</t>
  </si>
  <si>
    <t>P_WIN-OF</t>
  </si>
  <si>
    <t>P_OCE</t>
  </si>
  <si>
    <t>P_BIO</t>
  </si>
  <si>
    <t>P_BIO-CCS</t>
  </si>
  <si>
    <t>P_BGS</t>
  </si>
  <si>
    <t>P_BGS-CCS</t>
  </si>
  <si>
    <t>P_BLQ</t>
  </si>
  <si>
    <t>P_WAS</t>
  </si>
  <si>
    <t>P_NUC</t>
  </si>
  <si>
    <t>P_All</t>
  </si>
  <si>
    <t>P-H_COA</t>
  </si>
  <si>
    <t>P-H_GAS</t>
  </si>
  <si>
    <t>P-H_OIL</t>
  </si>
  <si>
    <t>P-H_GEO</t>
  </si>
  <si>
    <t>P-H_BIO</t>
  </si>
  <si>
    <t>P-H_BGS</t>
  </si>
  <si>
    <t>P-H_BLQ</t>
  </si>
  <si>
    <t>P-H_WAS</t>
  </si>
  <si>
    <t>P-H_NUC</t>
  </si>
  <si>
    <t>P-H_ELC</t>
  </si>
  <si>
    <t>P-H_SOL</t>
  </si>
  <si>
    <t>Coal CCS</t>
  </si>
  <si>
    <t>Gas CCS</t>
  </si>
  <si>
    <t>Hydro Dam</t>
  </si>
  <si>
    <t>Hydro Run-of-River</t>
  </si>
  <si>
    <t>Solar CSP</t>
  </si>
  <si>
    <t>Ocean</t>
  </si>
  <si>
    <t>Biomass</t>
  </si>
  <si>
    <t>Biomass CCS</t>
  </si>
  <si>
    <t>Biogas</t>
  </si>
  <si>
    <t>Biogas CCS</t>
  </si>
  <si>
    <t>Bioliquids</t>
  </si>
  <si>
    <t>P-C*</t>
  </si>
  <si>
    <t>Centralized</t>
  </si>
  <si>
    <t>Cent/Decentralized</t>
  </si>
  <si>
    <t>P-D*</t>
  </si>
  <si>
    <t>Decentralized</t>
  </si>
  <si>
    <t>A_Techs,I_Techs,R_Techs,S_Techs,T_Techs</t>
  </si>
  <si>
    <t>NRG</t>
  </si>
  <si>
    <t>Final Energy</t>
  </si>
  <si>
    <t>Final energy consumption - by sector, subsector, tech - fuel</t>
  </si>
  <si>
    <t>kt</t>
  </si>
  <si>
    <t>CO2 emissions (net)</t>
  </si>
  <si>
    <t>CCSCO2</t>
  </si>
  <si>
    <t>*CO2,-CCS*</t>
  </si>
  <si>
    <t>CO2 Captured</t>
  </si>
  <si>
    <t>Trd_Endo</t>
  </si>
  <si>
    <t>Trade</t>
  </si>
  <si>
    <t>Pjneg</t>
  </si>
  <si>
    <t>MIN,IMP</t>
  </si>
  <si>
    <t>Primary energy production</t>
  </si>
  <si>
    <t>P-HPL,P_All</t>
  </si>
  <si>
    <t>Heat Production</t>
  </si>
  <si>
    <t>Electricity Production</t>
  </si>
  <si>
    <t>Electricity Capacity</t>
  </si>
  <si>
    <t>kt/PJ</t>
  </si>
  <si>
    <t>AFG</t>
  </si>
  <si>
    <t>AGO</t>
  </si>
  <si>
    <t>ALB</t>
  </si>
  <si>
    <t>ARE</t>
  </si>
  <si>
    <t>ARG</t>
  </si>
  <si>
    <t>ARM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</si>
  <si>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</si>
  <si>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</si>
  <si>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</si>
  <si>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</si>
  <si>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</si>
  <si>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</si>
  <si>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</si>
  <si>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</si>
  <si>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</si>
  <si>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</si>
  <si>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</si>
  <si>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BLZ</t>
  </si>
  <si>
    <t>BOL</t>
  </si>
  <si>
    <t>BRN</t>
  </si>
  <si>
    <t>BTN</t>
  </si>
  <si>
    <t>BWA</t>
  </si>
  <si>
    <t>CAF</t>
  </si>
  <si>
    <t>CHE</t>
  </si>
  <si>
    <t>CHL</t>
  </si>
  <si>
    <t>CIV</t>
  </si>
  <si>
    <t>CMR</t>
  </si>
  <si>
    <t>COD</t>
  </si>
  <si>
    <t>COG</t>
  </si>
  <si>
    <t>COL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</si>
  <si>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</si>
  <si>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</si>
  <si>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</si>
  <si>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</si>
  <si>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</si>
  <si>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</si>
  <si>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</si>
  <si>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</si>
  <si>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</si>
  <si>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</si>
  <si>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</si>
  <si>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</si>
  <si>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</si>
  <si>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</si>
  <si>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</si>
  <si>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</si>
  <si>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</si>
  <si>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</si>
  <si>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</si>
  <si>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</si>
  <si>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</si>
  <si>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</si>
  <si>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</si>
  <si>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</si>
  <si>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</si>
  <si>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</si>
  <si>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</si>
  <si>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GRL</t>
  </si>
  <si>
    <t>GTM</t>
  </si>
  <si>
    <t>GUF</t>
  </si>
  <si>
    <t>GUY</t>
  </si>
  <si>
    <t>HND</t>
  </si>
  <si>
    <t>HRV</t>
  </si>
  <si>
    <t>HTI</t>
  </si>
  <si>
    <t>HUN</t>
  </si>
  <si>
    <t>IDN</t>
  </si>
  <si>
    <t>IRL</t>
  </si>
  <si>
    <t>IRN</t>
  </si>
  <si>
    <t>IRQ</t>
  </si>
  <si>
    <t>ISL</t>
  </si>
  <si>
    <t>ISR</t>
  </si>
  <si>
    <t>ITA</t>
  </si>
  <si>
    <t>JAM</t>
  </si>
  <si>
    <t>JOR</t>
  </si>
  <si>
    <t>KAZ</t>
  </si>
  <si>
    <t>KEN</t>
  </si>
  <si>
    <t>KGZ</t>
  </si>
  <si>
    <t>KHM</t>
  </si>
  <si>
    <t>KOR</t>
  </si>
  <si>
    <t>KOS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</si>
  <si>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</si>
  <si>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</si>
  <si>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</si>
  <si>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</si>
  <si>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</si>
  <si>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</si>
  <si>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</si>
  <si>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</si>
  <si>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</si>
  <si>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</si>
  <si>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</si>
  <si>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</si>
  <si>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</si>
  <si>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</si>
  <si>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</si>
  <si>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</si>
  <si>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</si>
  <si>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</si>
  <si>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</si>
  <si>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</si>
  <si>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</si>
  <si>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</si>
  <si>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</si>
  <si>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</si>
  <si>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</si>
  <si>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</si>
  <si>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</si>
  <si>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</si>
  <si>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</si>
  <si>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</si>
  <si>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</si>
  <si>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</si>
  <si>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</si>
  <si>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</si>
  <si>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</si>
  <si>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</si>
  <si>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</si>
  <si>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</si>
  <si>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</si>
  <si>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</si>
  <si>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</si>
  <si>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</si>
  <si>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QAT</t>
  </si>
  <si>
    <t>ROU</t>
  </si>
  <si>
    <t>RWA</t>
  </si>
  <si>
    <t>SAU</t>
  </si>
  <si>
    <t>SDN</t>
  </si>
  <si>
    <t>SEN</t>
  </si>
  <si>
    <t>SGP</t>
  </si>
  <si>
    <t>SLE</t>
  </si>
  <si>
    <t>SLV</t>
  </si>
  <si>
    <t>SOM</t>
  </si>
  <si>
    <t>SRB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</si>
  <si>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</si>
  <si>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</si>
  <si>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</si>
  <si>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</si>
  <si>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</si>
  <si>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</si>
  <si>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</si>
  <si>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</si>
  <si>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</si>
  <si>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</si>
  <si>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</si>
  <si>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</si>
  <si>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TTO</t>
  </si>
  <si>
    <t>TUN</t>
  </si>
  <si>
    <t>TUR</t>
  </si>
  <si>
    <t>TWN</t>
  </si>
  <si>
    <t>TZA</t>
  </si>
  <si>
    <t>UGA</t>
  </si>
  <si>
    <t>UKR</t>
  </si>
  <si>
    <t>URY</t>
  </si>
  <si>
    <t>UZB</t>
  </si>
  <si>
    <t>VEN</t>
  </si>
  <si>
    <t>VNM</t>
  </si>
  <si>
    <t>YEM</t>
  </si>
  <si>
    <t>ZAF</t>
  </si>
  <si>
    <t>ZMB</t>
  </si>
  <si>
    <t>ZWE</t>
  </si>
  <si>
    <t>SSD</t>
  </si>
  <si>
    <t>IND</t>
  </si>
  <si>
    <t>JPN</t>
  </si>
  <si>
    <t>USA</t>
  </si>
  <si>
    <t>RUS</t>
  </si>
  <si>
    <t>BRA</t>
  </si>
  <si>
    <t>CHN</t>
  </si>
  <si>
    <t>CAN</t>
  </si>
  <si>
    <t>~cset_map</t>
  </si>
  <si>
    <t>Cset</t>
  </si>
  <si>
    <t>Pset</t>
  </si>
  <si>
    <t>~Pset_Map</t>
  </si>
  <si>
    <t>T_neg_andor</t>
  </si>
  <si>
    <t>&lt;cset&gt;_snk_&lt;pset&gt;</t>
  </si>
  <si>
    <t>&lt;cset&gt;_src_&lt;pset&gt;</t>
  </si>
  <si>
    <t>~TS_Defs: Snk_attr=SANKEY_Allsectors</t>
  </si>
  <si>
    <t>TIMES-GEO</t>
  </si>
  <si>
    <t>IMP</t>
  </si>
  <si>
    <t>Imports</t>
  </si>
  <si>
    <t>MIN</t>
  </si>
  <si>
    <t>Primary production</t>
  </si>
  <si>
    <t>U-DD</t>
  </si>
  <si>
    <t>U-TRF</t>
  </si>
  <si>
    <t>Upstream Transformation Technologies</t>
  </si>
  <si>
    <t>U-H2P</t>
  </si>
  <si>
    <t>Hydrogen production</t>
  </si>
  <si>
    <t>U-H2C</t>
  </si>
  <si>
    <t>Hydrogen conversion</t>
  </si>
  <si>
    <t>U-H2S</t>
  </si>
  <si>
    <t>Hydrogen storage</t>
  </si>
  <si>
    <t>U-H2D</t>
  </si>
  <si>
    <t>Hydrogen delivery</t>
  </si>
  <si>
    <t>P-HPL</t>
  </si>
  <si>
    <t>Heating Plants</t>
  </si>
  <si>
    <t>Power Plants</t>
  </si>
  <si>
    <t>Service</t>
  </si>
  <si>
    <t>Transport</t>
  </si>
  <si>
    <t>~Language</t>
  </si>
  <si>
    <t>Elettricità</t>
  </si>
  <si>
    <t>Electricidad</t>
  </si>
  <si>
    <t>Elektrizität</t>
  </si>
  <si>
    <t>電気</t>
  </si>
  <si>
    <t>电力</t>
  </si>
  <si>
    <t>Carbone</t>
  </si>
  <si>
    <t>Carbón</t>
  </si>
  <si>
    <t>Kohle</t>
  </si>
  <si>
    <t>石炭</t>
  </si>
  <si>
    <t>煤炭</t>
  </si>
  <si>
    <t>ガス</t>
  </si>
  <si>
    <t>天然气</t>
  </si>
  <si>
    <t>Gas (miscele)</t>
  </si>
  <si>
    <t>Gas (mezclas)</t>
  </si>
  <si>
    <t>Gas (Mischungen)</t>
  </si>
  <si>
    <t>混合ガス</t>
  </si>
  <si>
    <t>混合气体</t>
  </si>
  <si>
    <t>Petrolio</t>
  </si>
  <si>
    <t>Petróleo</t>
  </si>
  <si>
    <t>Öl</t>
  </si>
  <si>
    <t>石油</t>
  </si>
  <si>
    <t>Petrolio (miscele)</t>
  </si>
  <si>
    <t>Petróleo (mezclas)</t>
  </si>
  <si>
    <t>Öl (Mischungen)</t>
  </si>
  <si>
    <t>混合石油</t>
  </si>
  <si>
    <t>Calore</t>
  </si>
  <si>
    <t>Calor</t>
  </si>
  <si>
    <t>Wärme</t>
  </si>
  <si>
    <t>熱</t>
  </si>
  <si>
    <t>热能</t>
  </si>
  <si>
    <t>Bioenergia</t>
  </si>
  <si>
    <t>Bioenergía</t>
  </si>
  <si>
    <t>Bioenergie</t>
  </si>
  <si>
    <t>バイオエネルギー</t>
  </si>
  <si>
    <t>生物能源</t>
  </si>
  <si>
    <t>Solare</t>
  </si>
  <si>
    <t>太陽光</t>
  </si>
  <si>
    <t>太阳能</t>
  </si>
  <si>
    <t>Eolico</t>
  </si>
  <si>
    <t>Eólica</t>
  </si>
  <si>
    <t>風力</t>
  </si>
  <si>
    <t>风能</t>
  </si>
  <si>
    <t>Geotermico</t>
  </si>
  <si>
    <t>Geotérmica</t>
  </si>
  <si>
    <t>Geothermie</t>
  </si>
  <si>
    <t>地熱</t>
  </si>
  <si>
    <t>地热</t>
  </si>
  <si>
    <t>Idroelettrico</t>
  </si>
  <si>
    <t>Hidroeléctrica</t>
  </si>
  <si>
    <t>Wasserkraft</t>
  </si>
  <si>
    <t>水力</t>
  </si>
  <si>
    <t>水电</t>
  </si>
  <si>
    <t>Altri</t>
  </si>
  <si>
    <t>Otros</t>
  </si>
  <si>
    <t>Andere</t>
  </si>
  <si>
    <t>その他</t>
  </si>
  <si>
    <t>其他</t>
  </si>
  <si>
    <t>Rifiuti</t>
  </si>
  <si>
    <t>Residuos</t>
  </si>
  <si>
    <t>Abfall</t>
  </si>
  <si>
    <t>廃棄物</t>
  </si>
  <si>
    <t>废物</t>
  </si>
  <si>
    <t>Nucleare</t>
  </si>
  <si>
    <t>Kernenergie</t>
  </si>
  <si>
    <t>原子力</t>
  </si>
  <si>
    <t>核能</t>
  </si>
  <si>
    <t>Idrogeno</t>
  </si>
  <si>
    <t>Hidrógeno</t>
  </si>
  <si>
    <t>Wasserstoff</t>
  </si>
  <si>
    <t>水素</t>
  </si>
  <si>
    <t>氢能</t>
  </si>
  <si>
    <t>Ammoniaca</t>
  </si>
  <si>
    <t>Amoníaco</t>
  </si>
  <si>
    <t>Ammoniak</t>
  </si>
  <si>
    <t>アンモニア</t>
  </si>
  <si>
    <t>氨</t>
  </si>
  <si>
    <t>Combustibili sintetici</t>
  </si>
  <si>
    <t>Combustibles sintéticos</t>
  </si>
  <si>
    <t>Synthetische Kraftstoffe</t>
  </si>
  <si>
    <t>合成燃料</t>
  </si>
  <si>
    <t>二酸化炭素</t>
  </si>
  <si>
    <t>二氧化碳</t>
  </si>
  <si>
    <t>メタン</t>
  </si>
  <si>
    <t>甲烷</t>
  </si>
  <si>
    <t>一酸化二窒素</t>
  </si>
  <si>
    <t>一氧化二氮</t>
  </si>
  <si>
    <t>Residenziale</t>
  </si>
  <si>
    <t>Residencial</t>
  </si>
  <si>
    <t>Wohnbereich</t>
  </si>
  <si>
    <t>住宅</t>
  </si>
  <si>
    <t>居民</t>
  </si>
  <si>
    <t>Servizi</t>
  </si>
  <si>
    <t>Servicios</t>
  </si>
  <si>
    <t>Dienstleistungen</t>
  </si>
  <si>
    <t>サービス</t>
  </si>
  <si>
    <t>服务</t>
  </si>
  <si>
    <t>Tecnologie usi termici</t>
  </si>
  <si>
    <t>Tecnologías usos térmicos</t>
  </si>
  <si>
    <t>Technologien thermischer Nutzung</t>
  </si>
  <si>
    <t>熱利用技術</t>
  </si>
  <si>
    <t>热利用技术</t>
  </si>
  <si>
    <t>Tecnologie di condizionamento</t>
  </si>
  <si>
    <t>Tecnologías de aire acondicionado</t>
  </si>
  <si>
    <t>Klimatisierungstechnologien</t>
  </si>
  <si>
    <t>空調技術</t>
  </si>
  <si>
    <t>空调技术</t>
  </si>
  <si>
    <t>Tecnologie di cottura</t>
  </si>
  <si>
    <t>Tecnologías de cocción</t>
  </si>
  <si>
    <t>Kochtechnologien</t>
  </si>
  <si>
    <t>調理技術</t>
  </si>
  <si>
    <t>烹饪技术</t>
  </si>
  <si>
    <t>Tecnologie di illuminazione</t>
  </si>
  <si>
    <t>Tecnologías de iluminación</t>
  </si>
  <si>
    <t>Beleuchtungstechnologien</t>
  </si>
  <si>
    <t>照明技術</t>
  </si>
  <si>
    <t>照明技术</t>
  </si>
  <si>
    <t>Apparecchi elettrici</t>
  </si>
  <si>
    <t>Electrodomésticos</t>
  </si>
  <si>
    <t>Elektrogeräte</t>
  </si>
  <si>
    <t>電化製品</t>
  </si>
  <si>
    <t>电器设备</t>
  </si>
  <si>
    <t>Altri usi</t>
  </si>
  <si>
    <t>Otros usos</t>
  </si>
  <si>
    <t>Andere Nutzungen</t>
  </si>
  <si>
    <t>その他の用途</t>
  </si>
  <si>
    <t>其他用途</t>
  </si>
  <si>
    <t>Caldaie</t>
  </si>
  <si>
    <t>Calderas</t>
  </si>
  <si>
    <t>Kessel</t>
  </si>
  <si>
    <t>ボイラー</t>
  </si>
  <si>
    <t>锅炉</t>
  </si>
  <si>
    <t>Pompe di calore (aria)</t>
  </si>
  <si>
    <t>Bombas de calor (aire)</t>
  </si>
  <si>
    <t>Wärmepumpen (Luft)</t>
  </si>
  <si>
    <t>ヒートポンプ（空気）</t>
  </si>
  <si>
    <t>热泵（空气）</t>
  </si>
  <si>
    <t>Pompe di calore (terra)</t>
  </si>
  <si>
    <t>Bombas de calor (tierra)</t>
  </si>
  <si>
    <t>Wärmepumpen (Boden)</t>
  </si>
  <si>
    <t>ヒートポンプ（地中）</t>
  </si>
  <si>
    <t>热泵（地源）</t>
  </si>
  <si>
    <t>Resistenza</t>
  </si>
  <si>
    <t>Resistencia</t>
  </si>
  <si>
    <t>Widerstand</t>
  </si>
  <si>
    <t>抵抗加熱</t>
  </si>
  <si>
    <t>电阻加热</t>
  </si>
  <si>
    <t>Stufe</t>
  </si>
  <si>
    <t>Estufas</t>
  </si>
  <si>
    <t>Öfen</t>
  </si>
  <si>
    <t>コンロ</t>
  </si>
  <si>
    <t>炉具</t>
  </si>
  <si>
    <t>Scambiatore di calore</t>
  </si>
  <si>
    <t>Intercambiador de calor</t>
  </si>
  <si>
    <t>Wärmetauscher</t>
  </si>
  <si>
    <t>熱交換器</t>
  </si>
  <si>
    <t>换热器</t>
  </si>
  <si>
    <t>Trasporto totale</t>
  </si>
  <si>
    <t>Transporte total</t>
  </si>
  <si>
    <t>Gesamtverkehr</t>
  </si>
  <si>
    <t>総輸送</t>
  </si>
  <si>
    <t>全部运输</t>
  </si>
  <si>
    <t>Trasporto passeggeri</t>
  </si>
  <si>
    <t>Transporte de pasajeros</t>
  </si>
  <si>
    <t>Personenverkehr</t>
  </si>
  <si>
    <t>旅客輸送</t>
  </si>
  <si>
    <t>客运</t>
  </si>
  <si>
    <t>Trasporto merci</t>
  </si>
  <si>
    <t>Transporte de mercancías</t>
  </si>
  <si>
    <t>Güterverkehr</t>
  </si>
  <si>
    <t>貨物輸送</t>
  </si>
  <si>
    <t>货运</t>
  </si>
  <si>
    <t>Automobili</t>
  </si>
  <si>
    <t>Coches</t>
  </si>
  <si>
    <t>Autos</t>
  </si>
  <si>
    <t>自動車</t>
  </si>
  <si>
    <t>汽车</t>
  </si>
  <si>
    <t>Motociclette</t>
  </si>
  <si>
    <t>Motocicletas</t>
  </si>
  <si>
    <t>Motorräder</t>
  </si>
  <si>
    <t>オートバイ</t>
  </si>
  <si>
    <t>摩托车</t>
  </si>
  <si>
    <t>Autobus</t>
  </si>
  <si>
    <t>Autobuses</t>
  </si>
  <si>
    <t>Busse</t>
  </si>
  <si>
    <t>バス</t>
  </si>
  <si>
    <t>公交车</t>
  </si>
  <si>
    <t>Ferrovia</t>
  </si>
  <si>
    <t>Ferrocarril</t>
  </si>
  <si>
    <t>Bahn</t>
  </si>
  <si>
    <t>鉄道</t>
  </si>
  <si>
    <t>铁路</t>
  </si>
  <si>
    <t>Aviazione</t>
  </si>
  <si>
    <t>Aviación</t>
  </si>
  <si>
    <t>Luftfahrt</t>
  </si>
  <si>
    <t>航空</t>
  </si>
  <si>
    <t>Navigazione</t>
  </si>
  <si>
    <t>Navegación</t>
  </si>
  <si>
    <t>Schifffahrt</t>
  </si>
  <si>
    <t>航行</t>
  </si>
  <si>
    <t>航运</t>
  </si>
  <si>
    <t>Agricoltura</t>
  </si>
  <si>
    <t>Agricultura</t>
  </si>
  <si>
    <t>Landwirtschaft</t>
  </si>
  <si>
    <t>農業</t>
  </si>
  <si>
    <t>农业</t>
  </si>
  <si>
    <t>Industria</t>
  </si>
  <si>
    <t>Industrie</t>
  </si>
  <si>
    <t>産業</t>
  </si>
  <si>
    <t>工业</t>
  </si>
  <si>
    <t>Ferro e acciaio</t>
  </si>
  <si>
    <t>Hierro y acero</t>
  </si>
  <si>
    <t>Eisen und Stahl</t>
  </si>
  <si>
    <t>鉄鋼</t>
  </si>
  <si>
    <t>钢铁</t>
  </si>
  <si>
    <t>EQ_COMBALM</t>
  </si>
  <si>
    <t>VAR_COMPRD</t>
  </si>
  <si>
    <t>AFE</t>
  </si>
  <si>
    <t>AFN</t>
  </si>
  <si>
    <t>AFZ</t>
  </si>
  <si>
    <t>AFW</t>
  </si>
  <si>
    <t>ANZ</t>
  </si>
  <si>
    <t>Argentina</t>
  </si>
  <si>
    <t>ASC</t>
  </si>
  <si>
    <t>Central Asia</t>
  </si>
  <si>
    <t>ASE</t>
  </si>
  <si>
    <t>Southeast Asia</t>
  </si>
  <si>
    <t>ASO</t>
  </si>
  <si>
    <t>South Asia</t>
  </si>
  <si>
    <t>ASR</t>
  </si>
  <si>
    <t>Asia Region</t>
  </si>
  <si>
    <t>Brazil</t>
  </si>
  <si>
    <t>Canada</t>
  </si>
  <si>
    <t>China Mainland</t>
  </si>
  <si>
    <t>ENE</t>
  </si>
  <si>
    <t>ENW</t>
  </si>
  <si>
    <t>EUE</t>
  </si>
  <si>
    <t>EUW</t>
  </si>
  <si>
    <t>United Kingdom</t>
  </si>
  <si>
    <t>Indonesia</t>
  </si>
  <si>
    <t>India</t>
  </si>
  <si>
    <t>Japan</t>
  </si>
  <si>
    <t>Korea</t>
  </si>
  <si>
    <t>LAM</t>
  </si>
  <si>
    <t>Latin America</t>
  </si>
  <si>
    <t>MEA</t>
  </si>
  <si>
    <t>Middle East</t>
  </si>
  <si>
    <t>Mexico</t>
  </si>
  <si>
    <t>Saudi Arabia</t>
  </si>
  <si>
    <t>Turkey</t>
  </si>
  <si>
    <t>United States</t>
  </si>
  <si>
    <t>South Africa</t>
  </si>
  <si>
    <t>Region-d</t>
  </si>
  <si>
    <t>~region_map</t>
  </si>
  <si>
    <t>Australia and NZ</t>
  </si>
  <si>
    <t>East Africa</t>
  </si>
  <si>
    <t>North Africa</t>
  </si>
  <si>
    <t>West Africa</t>
  </si>
  <si>
    <t>Non-EU East Europe</t>
  </si>
  <si>
    <t>Non-EU West Europe</t>
  </si>
  <si>
    <t>East Europe Union</t>
  </si>
  <si>
    <t>West Europe Union</t>
  </si>
  <si>
    <t>Iran</t>
  </si>
  <si>
    <t>Russia</t>
  </si>
  <si>
    <t>Ele/CHP</t>
  </si>
  <si>
    <t>Elec only</t>
  </si>
  <si>
    <t>CHP</t>
  </si>
  <si>
    <t>ELE</t>
  </si>
  <si>
    <t>Upstream Domestic Delivery Technologies</t>
  </si>
  <si>
    <t>cset_cn</t>
  </si>
  <si>
    <t>-UPS*</t>
  </si>
  <si>
    <t>UPS*</t>
  </si>
  <si>
    <t>&lt;cset&gt;_src_to En Sec</t>
  </si>
  <si>
    <t>&lt;cset&gt;_snk_for EnSec</t>
  </si>
  <si>
    <t>USD/GJ</t>
  </si>
  <si>
    <t>Prices</t>
  </si>
  <si>
    <t>c,t</t>
  </si>
  <si>
    <t>DEM</t>
  </si>
  <si>
    <t>&lt;c&gt;</t>
  </si>
  <si>
    <t>Demand Production</t>
  </si>
  <si>
    <t>Output of end-use devices</t>
  </si>
  <si>
    <t>ELCC,ELCD,HETC,HETD,GASNAT,BIOMASS,COA,AMM,H2G,OILDSL,OILGSL,OILKER</t>
  </si>
  <si>
    <t>100</t>
  </si>
  <si>
    <t>300</t>
  </si>
  <si>
    <t>000</t>
  </si>
  <si>
    <t>050</t>
  </si>
  <si>
    <t>150</t>
  </si>
  <si>
    <t>TGE~</t>
  </si>
  <si>
    <t>Hi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</si>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</sst>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0"/>
  </cellStyleXfs>
  <cellXfs count="13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1" xfId="16"/>
    <xf numFmtId="0" fontId="17" fillId="0" borderId="2" xfId="17"/>
    <xf numFmtId="0" fontId="1" fillId="0" borderId="3" xfId="18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1" fillId="0" borderId="5" xfId="18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6" xfId="18" applyFont="1" applyBorder="1" applyAlignment="1">
      <alignment horizontal="left" vertical="center" wrapText="1"/>
    </xf>
    <xf numFmtId="0" fontId="19" fillId="0" borderId="7" xfId="18" applyFont="1" applyBorder="1" applyAlignment="1">
      <alignment horizontal="left" vertical="center" wrapText="1"/>
    </xf>
    <xf numFmtId="0" fontId="1" fillId="0" borderId="7" xfId="18" applyFont="1" applyBorder="1" applyAlignment="1">
      <alignment vertical="center" wrapText="1"/>
    </xf>
    <xf numFmtId="0" fontId="1" fillId="0" borderId="8" xfId="18" applyFont="1" applyBorder="1" applyAlignment="1">
      <alignment horizontal="left" vertical="center" wrapText="1"/>
    </xf>
  </cellXfs>
  <cellStyles count="19">
    <cellStyle name="Date" xfId="1" xr:uid="{00000000-0005-0000-0000-000000000000}"/>
    <cellStyle name="Fixed" xfId="2" xr:uid="{00000000-0005-0000-0000-000001000000}"/>
    <cellStyle name="Heading 2" xfId="16" builtinId="17"/>
    <cellStyle name="Heading 3" xfId="17" builtinId="18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Foglio2" xfId="18" xr:uid="{35971680-CF95-4E63-8583-B9F5C5CEEFF9}"/>
    <cellStyle name="Percent 2" xfId="14" xr:uid="{00000000-0005-0000-0000-000012000000}"/>
    <cellStyle name="Standard_Sce_D_Extraction" xfId="15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Z55"/>
  <sheetViews>
    <sheetView tabSelected="1" zoomScaleNormal="100" workbookViewId="0">
      <selection activeCell="G24" sqref="G24"/>
    </sheetView>
  </sheetViews>
  <sheetFormatPr defaultRowHeight="14.25"/>
  <cols>
    <col min="1" max="1" width="11" bestFit="1" customWidth="1"/>
    <col min="2" max="2" width="30.265625" bestFit="1" customWidth="1"/>
    <col min="3" max="4" width="5.86328125" bestFit="1" customWidth="1"/>
    <col min="6" max="6" width="20.265625" bestFit="1" customWidth="1"/>
    <col min="7" max="7" width="28.19921875" bestFit="1" customWidth="1"/>
    <col min="8" max="8" width="12.265625" bestFit="1" customWidth="1"/>
    <col min="9" max="9" width="11" customWidth="1"/>
    <col min="10" max="10" width="10.1328125" bestFit="1" customWidth="1"/>
  </cols>
  <sheetData>
    <row r="1" spans="1:26">
      <c r="A1" t="s">
        <v>807</v>
      </c>
      <c r="H1" t="s">
        <v>91</v>
      </c>
      <c r="I1" t="s">
        <v>92</v>
      </c>
      <c r="J1" t="s">
        <v>93</v>
      </c>
    </row>
    <row r="2" spans="1:26">
      <c r="H2" t="s">
        <v>94</v>
      </c>
      <c r="I2" t="s">
        <v>95</v>
      </c>
      <c r="J2" t="s">
        <v>96</v>
      </c>
    </row>
    <row r="4" spans="1:26">
      <c r="A4" t="s">
        <v>47</v>
      </c>
      <c r="G4" t="s">
        <v>48</v>
      </c>
    </row>
    <row r="5" spans="1:26">
      <c r="A5" t="s">
        <v>21</v>
      </c>
      <c r="B5" t="s">
        <v>2</v>
      </c>
      <c r="C5" t="s">
        <v>1</v>
      </c>
      <c r="D5" t="s">
        <v>11</v>
      </c>
      <c r="G5" t="s">
        <v>10</v>
      </c>
      <c r="H5" t="str">
        <f>"sg_"&amp;H2</f>
        <v>sg_CO2Price</v>
      </c>
      <c r="I5" t="str">
        <f>"sg_"&amp;I2</f>
        <v>sg_RE Cost</v>
      </c>
      <c r="J5" t="str">
        <f>"sg_"&amp;J2</f>
        <v>sg_DiscRate</v>
      </c>
      <c r="O5" t="s">
        <v>89</v>
      </c>
      <c r="P5" t="s">
        <v>31</v>
      </c>
      <c r="Q5" t="s">
        <v>90</v>
      </c>
      <c r="Y5">
        <v>1</v>
      </c>
      <c r="Z5" s="2" t="s">
        <v>804</v>
      </c>
    </row>
    <row r="6" spans="1:26">
      <c r="A6" t="str">
        <f>$A$1&amp;TEXT(N6,"0000")</f>
        <v>TGE~0001</v>
      </c>
      <c r="B6" t="str">
        <f>G6</f>
        <v>cp-000.re-Hi.dr-10.0%</v>
      </c>
      <c r="G6" t="str">
        <f>_xlfn.TEXTJOIN(".",TRUE,T6:X6)</f>
        <v>cp-000.re-Hi.dr-10.0%</v>
      </c>
      <c r="H6" t="str">
        <f>VLOOKUP(O6,$Y$5:$Z$11,2,FALSE)</f>
        <v>000</v>
      </c>
      <c r="I6" t="str">
        <f t="shared" ref="I6:I24" si="0">P6</f>
        <v>Hi</v>
      </c>
      <c r="J6" t="str">
        <f>TEXT(Q6,"00.0%")</f>
        <v>10.0%</v>
      </c>
      <c r="N6">
        <v>1</v>
      </c>
      <c r="O6">
        <v>1</v>
      </c>
      <c r="P6" t="s">
        <v>808</v>
      </c>
      <c r="Q6">
        <v>0.1</v>
      </c>
      <c r="T6" t="str">
        <f>H$1&amp;"-"&amp;VLOOKUP(O6,$Y$5:$Z$11,2,FALSE)</f>
        <v>cp-000</v>
      </c>
      <c r="U6" t="str">
        <f>I$1&amp;"-"&amp;P6</f>
        <v>re-Hi</v>
      </c>
      <c r="V6" t="str">
        <f>J$1&amp;"-"&amp;TEXT(Q6,"00.0%")</f>
        <v>dr-10.0%</v>
      </c>
      <c r="Y6">
        <v>2</v>
      </c>
      <c r="Z6" s="2" t="s">
        <v>805</v>
      </c>
    </row>
    <row r="7" spans="1:26">
      <c r="A7" t="str">
        <f t="shared" ref="A7:A55" si="1">$A$1&amp;TEXT(N7,"0000")</f>
        <v>TGE~0002</v>
      </c>
      <c r="B7" t="str">
        <f t="shared" ref="B7:B55" si="2">G7</f>
        <v>cp-000.re-Hi.dr-07.5%</v>
      </c>
      <c r="G7" t="str">
        <f t="shared" ref="G7:G55" si="3">_xlfn.TEXTJOIN(".",TRUE,T7:X7)</f>
        <v>cp-000.re-Hi.dr-07.5%</v>
      </c>
      <c r="H7" t="str">
        <f t="shared" ref="H7:H55" si="4">VLOOKUP(O7,$Y$5:$Z$11,2,FALSE)</f>
        <v>000</v>
      </c>
      <c r="I7" t="str">
        <f t="shared" ref="I7:I55" si="5">P7</f>
        <v>Hi</v>
      </c>
      <c r="J7" t="str">
        <f t="shared" ref="J7:J55" si="6">TEXT(Q7,"00.0%")</f>
        <v>07.5%</v>
      </c>
      <c r="N7">
        <v>2</v>
      </c>
      <c r="O7">
        <v>1</v>
      </c>
      <c r="P7" t="s">
        <v>808</v>
      </c>
      <c r="Q7">
        <v>7.4999999999999997E-2</v>
      </c>
      <c r="T7" t="str">
        <f>H$1&amp;"-"&amp;VLOOKUP(O7,$Y$5:$Z$11,2,FALSE)</f>
        <v>cp-000</v>
      </c>
      <c r="U7" t="str">
        <f>I$1&amp;"-"&amp;P7</f>
        <v>re-Hi</v>
      </c>
      <c r="V7" t="str">
        <f>J$1&amp;"-"&amp;TEXT(Q7,"00.0%")</f>
        <v>dr-07.5%</v>
      </c>
      <c r="Y7">
        <v>3</v>
      </c>
      <c r="Z7" s="2" t="s">
        <v>802</v>
      </c>
    </row>
    <row r="8" spans="1:26">
      <c r="A8" t="str">
        <f t="shared" si="1"/>
        <v>TGE~0003</v>
      </c>
      <c r="B8" t="str">
        <f t="shared" si="2"/>
        <v>cp-000.re-Hi.dr-05.0%</v>
      </c>
      <c r="G8" t="str">
        <f t="shared" si="3"/>
        <v>cp-000.re-Hi.dr-05.0%</v>
      </c>
      <c r="H8" t="str">
        <f t="shared" si="4"/>
        <v>000</v>
      </c>
      <c r="I8" t="str">
        <f t="shared" si="5"/>
        <v>Hi</v>
      </c>
      <c r="J8" t="str">
        <f t="shared" si="6"/>
        <v>05.0%</v>
      </c>
      <c r="N8">
        <v>3</v>
      </c>
      <c r="O8">
        <v>1</v>
      </c>
      <c r="P8" t="s">
        <v>808</v>
      </c>
      <c r="Q8">
        <v>0.05</v>
      </c>
      <c r="T8" t="str">
        <f>H$1&amp;"-"&amp;VLOOKUP(O8,$Y$5:$Z$11,2,FALSE)</f>
        <v>cp-000</v>
      </c>
      <c r="U8" t="str">
        <f>I$1&amp;"-"&amp;P8</f>
        <v>re-Hi</v>
      </c>
      <c r="V8" t="str">
        <f>J$1&amp;"-"&amp;TEXT(Q8,"00.0%")</f>
        <v>dr-05.0%</v>
      </c>
      <c r="Y8">
        <v>4</v>
      </c>
      <c r="Z8" s="2" t="s">
        <v>806</v>
      </c>
    </row>
    <row r="9" spans="1:26">
      <c r="A9" t="str">
        <f t="shared" si="1"/>
        <v>TGE~0004</v>
      </c>
      <c r="B9" t="str">
        <f t="shared" si="2"/>
        <v>cp-000.re-Hi.dr-02.0%</v>
      </c>
      <c r="G9" t="str">
        <f t="shared" si="3"/>
        <v>cp-000.re-Hi.dr-02.0%</v>
      </c>
      <c r="H9" t="str">
        <f t="shared" si="4"/>
        <v>000</v>
      </c>
      <c r="I9" t="str">
        <f t="shared" si="5"/>
        <v>Hi</v>
      </c>
      <c r="J9" t="str">
        <f t="shared" si="6"/>
        <v>02.0%</v>
      </c>
      <c r="N9">
        <v>4</v>
      </c>
      <c r="O9">
        <v>1</v>
      </c>
      <c r="P9" t="s">
        <v>808</v>
      </c>
      <c r="Q9">
        <v>0.02</v>
      </c>
      <c r="T9" t="str">
        <f>H$1&amp;"-"&amp;VLOOKUP(O9,$Y$5:$Z$11,2,FALSE)</f>
        <v>cp-000</v>
      </c>
      <c r="U9" t="str">
        <f>I$1&amp;"-"&amp;P9</f>
        <v>re-Hi</v>
      </c>
      <c r="V9" t="str">
        <f>J$1&amp;"-"&amp;TEXT(Q9,"00.0%")</f>
        <v>dr-02.0%</v>
      </c>
      <c r="Y9">
        <v>5</v>
      </c>
      <c r="Z9" s="2" t="s">
        <v>803</v>
      </c>
    </row>
    <row r="10" spans="1:26">
      <c r="A10" t="str">
        <f t="shared" si="1"/>
        <v>TGE~0005</v>
      </c>
      <c r="B10" t="str">
        <f t="shared" si="2"/>
        <v>cp-000.re-Hi.dr-01.0%</v>
      </c>
      <c r="G10" t="str">
        <f t="shared" si="3"/>
        <v>cp-000.re-Hi.dr-01.0%</v>
      </c>
      <c r="H10" t="str">
        <f t="shared" si="4"/>
        <v>000</v>
      </c>
      <c r="I10" t="str">
        <f t="shared" si="5"/>
        <v>Hi</v>
      </c>
      <c r="J10" t="str">
        <f t="shared" si="6"/>
        <v>01.0%</v>
      </c>
      <c r="N10">
        <v>5</v>
      </c>
      <c r="O10">
        <v>1</v>
      </c>
      <c r="P10" t="s">
        <v>808</v>
      </c>
      <c r="Q10">
        <v>0.01</v>
      </c>
      <c r="T10" t="str">
        <f>H$1&amp;"-"&amp;VLOOKUP(O10,$Y$5:$Z$11,2,FALSE)</f>
        <v>cp-000</v>
      </c>
      <c r="U10" t="str">
        <f>I$1&amp;"-"&amp;P10</f>
        <v>re-Hi</v>
      </c>
      <c r="V10" t="str">
        <f>J$1&amp;"-"&amp;TEXT(Q10,"00.0%")</f>
        <v>dr-01.0%</v>
      </c>
    </row>
    <row r="11" spans="1:26">
      <c r="A11" t="str">
        <f t="shared" si="1"/>
        <v>TGE~0006</v>
      </c>
      <c r="B11" t="str">
        <f t="shared" si="2"/>
        <v>cp-000.re-Ref.dr-10.0%</v>
      </c>
      <c r="G11" t="str">
        <f t="shared" si="3"/>
        <v>cp-000.re-Ref.dr-10.0%</v>
      </c>
      <c r="H11" t="str">
        <f t="shared" si="4"/>
        <v>000</v>
      </c>
      <c r="I11" t="str">
        <f t="shared" si="5"/>
        <v>Ref</v>
      </c>
      <c r="J11" t="str">
        <f t="shared" si="6"/>
        <v>10.0%</v>
      </c>
      <c r="N11">
        <v>6</v>
      </c>
      <c r="O11">
        <v>1</v>
      </c>
      <c r="P11" t="s">
        <v>809</v>
      </c>
      <c r="Q11">
        <v>0.1</v>
      </c>
      <c r="T11" t="str">
        <f>H$1&amp;"-"&amp;VLOOKUP(O11,$Y$5:$Z$11,2,FALSE)</f>
        <v>cp-000</v>
      </c>
      <c r="U11" t="str">
        <f>I$1&amp;"-"&amp;P11</f>
        <v>re-Ref</v>
      </c>
      <c r="V11" t="str">
        <f>J$1&amp;"-"&amp;TEXT(Q11,"00.0%")</f>
        <v>dr-10.0%</v>
      </c>
    </row>
    <row r="12" spans="1:26">
      <c r="A12" t="str">
        <f t="shared" si="1"/>
        <v>TGE~0007</v>
      </c>
      <c r="B12" t="str">
        <f t="shared" si="2"/>
        <v>cp-000.re-Ref.dr-07.5%</v>
      </c>
      <c r="G12" t="str">
        <f t="shared" si="3"/>
        <v>cp-000.re-Ref.dr-07.5%</v>
      </c>
      <c r="H12" t="str">
        <f t="shared" si="4"/>
        <v>000</v>
      </c>
      <c r="I12" t="str">
        <f t="shared" si="5"/>
        <v>Ref</v>
      </c>
      <c r="J12" t="str">
        <f t="shared" si="6"/>
        <v>07.5%</v>
      </c>
      <c r="N12">
        <v>7</v>
      </c>
      <c r="O12">
        <v>1</v>
      </c>
      <c r="P12" t="s">
        <v>809</v>
      </c>
      <c r="Q12">
        <v>7.4999999999999997E-2</v>
      </c>
      <c r="T12" t="str">
        <f>H$1&amp;"-"&amp;VLOOKUP(O12,$Y$5:$Z$11,2,FALSE)</f>
        <v>cp-000</v>
      </c>
      <c r="U12" t="str">
        <f>I$1&amp;"-"&amp;P12</f>
        <v>re-Ref</v>
      </c>
      <c r="V12" t="str">
        <f>J$1&amp;"-"&amp;TEXT(Q12,"00.0%")</f>
        <v>dr-07.5%</v>
      </c>
    </row>
    <row r="13" spans="1:26">
      <c r="A13" t="str">
        <f t="shared" si="1"/>
        <v>TGE~0008</v>
      </c>
      <c r="B13" t="str">
        <f t="shared" si="2"/>
        <v>cp-000.re-Ref.dr-05.0%</v>
      </c>
      <c r="G13" t="str">
        <f t="shared" si="3"/>
        <v>cp-000.re-Ref.dr-05.0%</v>
      </c>
      <c r="H13" t="str">
        <f t="shared" si="4"/>
        <v>000</v>
      </c>
      <c r="I13" t="str">
        <f t="shared" si="5"/>
        <v>Ref</v>
      </c>
      <c r="J13" t="str">
        <f t="shared" si="6"/>
        <v>05.0%</v>
      </c>
      <c r="N13">
        <v>8</v>
      </c>
      <c r="O13">
        <v>1</v>
      </c>
      <c r="P13" t="s">
        <v>809</v>
      </c>
      <c r="Q13">
        <v>0.05</v>
      </c>
      <c r="T13" t="str">
        <f>H$1&amp;"-"&amp;VLOOKUP(O13,$Y$5:$Z$11,2,FALSE)</f>
        <v>cp-000</v>
      </c>
      <c r="U13" t="str">
        <f>I$1&amp;"-"&amp;P13</f>
        <v>re-Ref</v>
      </c>
      <c r="V13" t="str">
        <f>J$1&amp;"-"&amp;TEXT(Q13,"00.0%")</f>
        <v>dr-05.0%</v>
      </c>
    </row>
    <row r="14" spans="1:26">
      <c r="A14" t="str">
        <f t="shared" si="1"/>
        <v>TGE~0009</v>
      </c>
      <c r="B14" t="str">
        <f t="shared" si="2"/>
        <v>cp-000.re-Ref.dr-02.0%</v>
      </c>
      <c r="G14" t="str">
        <f t="shared" si="3"/>
        <v>cp-000.re-Ref.dr-02.0%</v>
      </c>
      <c r="H14" t="str">
        <f t="shared" si="4"/>
        <v>000</v>
      </c>
      <c r="I14" t="str">
        <f t="shared" si="5"/>
        <v>Ref</v>
      </c>
      <c r="J14" t="str">
        <f t="shared" si="6"/>
        <v>02.0%</v>
      </c>
      <c r="N14">
        <v>9</v>
      </c>
      <c r="O14">
        <v>1</v>
      </c>
      <c r="P14" t="s">
        <v>809</v>
      </c>
      <c r="Q14">
        <v>0.02</v>
      </c>
      <c r="T14" t="str">
        <f>H$1&amp;"-"&amp;VLOOKUP(O14,$Y$5:$Z$11,2,FALSE)</f>
        <v>cp-000</v>
      </c>
      <c r="U14" t="str">
        <f>I$1&amp;"-"&amp;P14</f>
        <v>re-Ref</v>
      </c>
      <c r="V14" t="str">
        <f>J$1&amp;"-"&amp;TEXT(Q14,"00.0%")</f>
        <v>dr-02.0%</v>
      </c>
    </row>
    <row r="15" spans="1:26">
      <c r="A15" t="str">
        <f t="shared" si="1"/>
        <v>TGE~0010</v>
      </c>
      <c r="B15" t="str">
        <f t="shared" si="2"/>
        <v>cp-000.re-Ref.dr-01.0%</v>
      </c>
      <c r="G15" t="str">
        <f t="shared" si="3"/>
        <v>cp-000.re-Ref.dr-01.0%</v>
      </c>
      <c r="H15" t="str">
        <f t="shared" si="4"/>
        <v>000</v>
      </c>
      <c r="I15" t="str">
        <f t="shared" si="5"/>
        <v>Ref</v>
      </c>
      <c r="J15" t="str">
        <f t="shared" si="6"/>
        <v>01.0%</v>
      </c>
      <c r="N15">
        <v>10</v>
      </c>
      <c r="O15">
        <v>1</v>
      </c>
      <c r="P15" t="s">
        <v>809</v>
      </c>
      <c r="Q15">
        <v>0.01</v>
      </c>
      <c r="T15" t="str">
        <f>H$1&amp;"-"&amp;VLOOKUP(O15,$Y$5:$Z$11,2,FALSE)</f>
        <v>cp-000</v>
      </c>
      <c r="U15" t="str">
        <f>I$1&amp;"-"&amp;P15</f>
        <v>re-Ref</v>
      </c>
      <c r="V15" t="str">
        <f>J$1&amp;"-"&amp;TEXT(Q15,"00.0%")</f>
        <v>dr-01.0%</v>
      </c>
    </row>
    <row r="16" spans="1:26">
      <c r="A16" t="str">
        <f t="shared" si="1"/>
        <v>TGE~0011</v>
      </c>
      <c r="B16" t="str">
        <f t="shared" si="2"/>
        <v>cp-050.re-Hi.dr-10.0%</v>
      </c>
      <c r="G16" t="str">
        <f t="shared" si="3"/>
        <v>cp-050.re-Hi.dr-10.0%</v>
      </c>
      <c r="H16" t="str">
        <f t="shared" si="4"/>
        <v>050</v>
      </c>
      <c r="I16" t="str">
        <f t="shared" si="5"/>
        <v>Hi</v>
      </c>
      <c r="J16" t="str">
        <f t="shared" si="6"/>
        <v>10.0%</v>
      </c>
      <c r="N16">
        <v>11</v>
      </c>
      <c r="O16">
        <v>2</v>
      </c>
      <c r="P16" t="s">
        <v>808</v>
      </c>
      <c r="Q16">
        <v>0.1</v>
      </c>
      <c r="T16" t="str">
        <f>H$1&amp;"-"&amp;VLOOKUP(O16,$Y$5:$Z$11,2,FALSE)</f>
        <v>cp-050</v>
      </c>
      <c r="U16" t="str">
        <f>I$1&amp;"-"&amp;P16</f>
        <v>re-Hi</v>
      </c>
      <c r="V16" t="str">
        <f>J$1&amp;"-"&amp;TEXT(Q16,"00.0%")</f>
        <v>dr-10.0%</v>
      </c>
    </row>
    <row r="17" spans="1:22">
      <c r="A17" t="str">
        <f t="shared" si="1"/>
        <v>TGE~0012</v>
      </c>
      <c r="B17" t="str">
        <f t="shared" si="2"/>
        <v>cp-050.re-Hi.dr-07.5%</v>
      </c>
      <c r="G17" t="str">
        <f t="shared" si="3"/>
        <v>cp-050.re-Hi.dr-07.5%</v>
      </c>
      <c r="H17" t="str">
        <f t="shared" si="4"/>
        <v>050</v>
      </c>
      <c r="I17" t="str">
        <f t="shared" si="5"/>
        <v>Hi</v>
      </c>
      <c r="J17" t="str">
        <f t="shared" si="6"/>
        <v>07.5%</v>
      </c>
      <c r="N17">
        <v>12</v>
      </c>
      <c r="O17">
        <v>2</v>
      </c>
      <c r="P17" t="s">
        <v>808</v>
      </c>
      <c r="Q17">
        <v>7.4999999999999997E-2</v>
      </c>
      <c r="T17" t="str">
        <f>H$1&amp;"-"&amp;VLOOKUP(O17,$Y$5:$Z$11,2,FALSE)</f>
        <v>cp-050</v>
      </c>
      <c r="U17" t="str">
        <f>I$1&amp;"-"&amp;P17</f>
        <v>re-Hi</v>
      </c>
      <c r="V17" t="str">
        <f>J$1&amp;"-"&amp;TEXT(Q17,"00.0%")</f>
        <v>dr-07.5%</v>
      </c>
    </row>
    <row r="18" spans="1:22">
      <c r="A18" t="str">
        <f t="shared" si="1"/>
        <v>TGE~0013</v>
      </c>
      <c r="B18" t="str">
        <f t="shared" si="2"/>
        <v>cp-050.re-Hi.dr-05.0%</v>
      </c>
      <c r="G18" t="str">
        <f t="shared" si="3"/>
        <v>cp-050.re-Hi.dr-05.0%</v>
      </c>
      <c r="H18" t="str">
        <f t="shared" si="4"/>
        <v>050</v>
      </c>
      <c r="I18" t="str">
        <f t="shared" si="5"/>
        <v>Hi</v>
      </c>
      <c r="J18" t="str">
        <f t="shared" si="6"/>
        <v>05.0%</v>
      </c>
      <c r="N18">
        <v>13</v>
      </c>
      <c r="O18">
        <v>2</v>
      </c>
      <c r="P18" t="s">
        <v>808</v>
      </c>
      <c r="Q18">
        <v>0.05</v>
      </c>
      <c r="T18" t="str">
        <f>H$1&amp;"-"&amp;VLOOKUP(O18,$Y$5:$Z$11,2,FALSE)</f>
        <v>cp-050</v>
      </c>
      <c r="U18" t="str">
        <f>I$1&amp;"-"&amp;P18</f>
        <v>re-Hi</v>
      </c>
      <c r="V18" t="str">
        <f>J$1&amp;"-"&amp;TEXT(Q18,"00.0%")</f>
        <v>dr-05.0%</v>
      </c>
    </row>
    <row r="19" spans="1:22">
      <c r="A19" t="str">
        <f t="shared" si="1"/>
        <v>TGE~0014</v>
      </c>
      <c r="B19" t="str">
        <f t="shared" si="2"/>
        <v>cp-050.re-Hi.dr-02.0%</v>
      </c>
      <c r="G19" t="str">
        <f t="shared" si="3"/>
        <v>cp-050.re-Hi.dr-02.0%</v>
      </c>
      <c r="H19" t="str">
        <f t="shared" si="4"/>
        <v>050</v>
      </c>
      <c r="I19" t="str">
        <f t="shared" si="5"/>
        <v>Hi</v>
      </c>
      <c r="J19" t="str">
        <f t="shared" si="6"/>
        <v>02.0%</v>
      </c>
      <c r="N19">
        <v>14</v>
      </c>
      <c r="O19">
        <v>2</v>
      </c>
      <c r="P19" t="s">
        <v>808</v>
      </c>
      <c r="Q19">
        <v>0.02</v>
      </c>
      <c r="T19" t="str">
        <f>H$1&amp;"-"&amp;VLOOKUP(O19,$Y$5:$Z$11,2,FALSE)</f>
        <v>cp-050</v>
      </c>
      <c r="U19" t="str">
        <f>I$1&amp;"-"&amp;P19</f>
        <v>re-Hi</v>
      </c>
      <c r="V19" t="str">
        <f>J$1&amp;"-"&amp;TEXT(Q19,"00.0%")</f>
        <v>dr-02.0%</v>
      </c>
    </row>
    <row r="20" spans="1:22">
      <c r="A20" t="str">
        <f t="shared" si="1"/>
        <v>TGE~0015</v>
      </c>
      <c r="B20" t="str">
        <f t="shared" si="2"/>
        <v>cp-050.re-Hi.dr-01.0%</v>
      </c>
      <c r="G20" t="str">
        <f t="shared" si="3"/>
        <v>cp-050.re-Hi.dr-01.0%</v>
      </c>
      <c r="H20" t="str">
        <f t="shared" si="4"/>
        <v>050</v>
      </c>
      <c r="I20" t="str">
        <f t="shared" si="5"/>
        <v>Hi</v>
      </c>
      <c r="J20" t="str">
        <f t="shared" si="6"/>
        <v>01.0%</v>
      </c>
      <c r="N20">
        <v>15</v>
      </c>
      <c r="O20">
        <v>2</v>
      </c>
      <c r="P20" t="s">
        <v>808</v>
      </c>
      <c r="Q20">
        <v>0.01</v>
      </c>
      <c r="T20" t="str">
        <f>H$1&amp;"-"&amp;VLOOKUP(O20,$Y$5:$Z$11,2,FALSE)</f>
        <v>cp-050</v>
      </c>
      <c r="U20" t="str">
        <f>I$1&amp;"-"&amp;P20</f>
        <v>re-Hi</v>
      </c>
      <c r="V20" t="str">
        <f>J$1&amp;"-"&amp;TEXT(Q20,"00.0%")</f>
        <v>dr-01.0%</v>
      </c>
    </row>
    <row r="21" spans="1:22">
      <c r="A21" t="str">
        <f t="shared" si="1"/>
        <v>TGE~0016</v>
      </c>
      <c r="B21" t="str">
        <f t="shared" si="2"/>
        <v>cp-050.re-Ref.dr-10.0%</v>
      </c>
      <c r="G21" t="str">
        <f t="shared" si="3"/>
        <v>cp-050.re-Ref.dr-10.0%</v>
      </c>
      <c r="H21" t="str">
        <f t="shared" si="4"/>
        <v>050</v>
      </c>
      <c r="I21" t="str">
        <f t="shared" si="5"/>
        <v>Ref</v>
      </c>
      <c r="J21" t="str">
        <f t="shared" si="6"/>
        <v>10.0%</v>
      </c>
      <c r="N21">
        <v>16</v>
      </c>
      <c r="O21">
        <v>2</v>
      </c>
      <c r="P21" t="s">
        <v>809</v>
      </c>
      <c r="Q21">
        <v>0.1</v>
      </c>
      <c r="T21" t="str">
        <f>H$1&amp;"-"&amp;VLOOKUP(O21,$Y$5:$Z$11,2,FALSE)</f>
        <v>cp-050</v>
      </c>
      <c r="U21" t="str">
        <f>I$1&amp;"-"&amp;P21</f>
        <v>re-Ref</v>
      </c>
      <c r="V21" t="str">
        <f>J$1&amp;"-"&amp;TEXT(Q21,"00.0%")</f>
        <v>dr-10.0%</v>
      </c>
    </row>
    <row r="22" spans="1:22">
      <c r="A22" t="str">
        <f t="shared" si="1"/>
        <v>TGE~0017</v>
      </c>
      <c r="B22" t="str">
        <f t="shared" si="2"/>
        <v>cp-050.re-Ref.dr-07.5%</v>
      </c>
      <c r="G22" t="str">
        <f t="shared" si="3"/>
        <v>cp-050.re-Ref.dr-07.5%</v>
      </c>
      <c r="H22" t="str">
        <f t="shared" si="4"/>
        <v>050</v>
      </c>
      <c r="I22" t="str">
        <f t="shared" si="5"/>
        <v>Ref</v>
      </c>
      <c r="J22" t="str">
        <f t="shared" si="6"/>
        <v>07.5%</v>
      </c>
      <c r="N22">
        <v>17</v>
      </c>
      <c r="O22">
        <v>2</v>
      </c>
      <c r="P22" t="s">
        <v>809</v>
      </c>
      <c r="Q22">
        <v>7.4999999999999997E-2</v>
      </c>
      <c r="T22" t="str">
        <f>H$1&amp;"-"&amp;VLOOKUP(O22,$Y$5:$Z$11,2,FALSE)</f>
        <v>cp-050</v>
      </c>
      <c r="U22" t="str">
        <f>I$1&amp;"-"&amp;P22</f>
        <v>re-Ref</v>
      </c>
      <c r="V22" t="str">
        <f>J$1&amp;"-"&amp;TEXT(Q22,"00.0%")</f>
        <v>dr-07.5%</v>
      </c>
    </row>
    <row r="23" spans="1:22">
      <c r="A23" t="str">
        <f t="shared" si="1"/>
        <v>TGE~0018</v>
      </c>
      <c r="B23" t="str">
        <f t="shared" si="2"/>
        <v>cp-050.re-Ref.dr-05.0%</v>
      </c>
      <c r="G23" t="str">
        <f t="shared" si="3"/>
        <v>cp-050.re-Ref.dr-05.0%</v>
      </c>
      <c r="H23" t="str">
        <f t="shared" si="4"/>
        <v>050</v>
      </c>
      <c r="I23" t="str">
        <f t="shared" si="5"/>
        <v>Ref</v>
      </c>
      <c r="J23" t="str">
        <f t="shared" si="6"/>
        <v>05.0%</v>
      </c>
      <c r="N23">
        <v>18</v>
      </c>
      <c r="O23">
        <v>2</v>
      </c>
      <c r="P23" t="s">
        <v>809</v>
      </c>
      <c r="Q23">
        <v>0.05</v>
      </c>
      <c r="T23" t="str">
        <f>H$1&amp;"-"&amp;VLOOKUP(O23,$Y$5:$Z$11,2,FALSE)</f>
        <v>cp-050</v>
      </c>
      <c r="U23" t="str">
        <f>I$1&amp;"-"&amp;P23</f>
        <v>re-Ref</v>
      </c>
      <c r="V23" t="str">
        <f>J$1&amp;"-"&amp;TEXT(Q23,"00.0%")</f>
        <v>dr-05.0%</v>
      </c>
    </row>
    <row r="24" spans="1:22">
      <c r="A24" t="str">
        <f t="shared" si="1"/>
        <v>TGE~0019</v>
      </c>
      <c r="B24" t="str">
        <f t="shared" si="2"/>
        <v>cp-050.re-Ref.dr-02.0%</v>
      </c>
      <c r="G24" t="str">
        <f t="shared" si="3"/>
        <v>cp-050.re-Ref.dr-02.0%</v>
      </c>
      <c r="H24" t="str">
        <f t="shared" si="4"/>
        <v>050</v>
      </c>
      <c r="I24" t="str">
        <f t="shared" si="5"/>
        <v>Ref</v>
      </c>
      <c r="J24" t="str">
        <f t="shared" si="6"/>
        <v>02.0%</v>
      </c>
      <c r="N24">
        <v>19</v>
      </c>
      <c r="O24">
        <v>2</v>
      </c>
      <c r="P24" t="s">
        <v>809</v>
      </c>
      <c r="Q24">
        <v>0.02</v>
      </c>
      <c r="T24" t="str">
        <f>H$1&amp;"-"&amp;VLOOKUP(O24,$Y$5:$Z$11,2,FALSE)</f>
        <v>cp-050</v>
      </c>
      <c r="U24" t="str">
        <f>I$1&amp;"-"&amp;P24</f>
        <v>re-Ref</v>
      </c>
      <c r="V24" t="str">
        <f>J$1&amp;"-"&amp;TEXT(Q24,"00.0%")</f>
        <v>dr-02.0%</v>
      </c>
    </row>
    <row r="25" spans="1:22">
      <c r="A25" t="str">
        <f t="shared" si="1"/>
        <v>TGE~0020</v>
      </c>
      <c r="B25" t="str">
        <f t="shared" si="2"/>
        <v>cp-050.re-Ref.dr-01.0%</v>
      </c>
      <c r="G25" t="str">
        <f t="shared" si="3"/>
        <v>cp-050.re-Ref.dr-01.0%</v>
      </c>
      <c r="H25" t="str">
        <f t="shared" si="4"/>
        <v>050</v>
      </c>
      <c r="I25" t="str">
        <f t="shared" si="5"/>
        <v>Ref</v>
      </c>
      <c r="J25" t="str">
        <f t="shared" si="6"/>
        <v>01.0%</v>
      </c>
      <c r="N25">
        <v>20</v>
      </c>
      <c r="O25">
        <v>2</v>
      </c>
      <c r="P25" t="s">
        <v>809</v>
      </c>
      <c r="Q25">
        <v>0.01</v>
      </c>
      <c r="T25" t="str">
        <f>H$1&amp;"-"&amp;VLOOKUP(O25,$Y$5:$Z$11,2,FALSE)</f>
        <v>cp-050</v>
      </c>
      <c r="U25" t="str">
        <f>I$1&amp;"-"&amp;P25</f>
        <v>re-Ref</v>
      </c>
      <c r="V25" t="str">
        <f>J$1&amp;"-"&amp;TEXT(Q25,"00.0%")</f>
        <v>dr-01.0%</v>
      </c>
    </row>
    <row r="26" spans="1:22">
      <c r="A26" t="str">
        <f t="shared" si="1"/>
        <v>TGE~0021</v>
      </c>
      <c r="B26" t="str">
        <f t="shared" si="2"/>
        <v>cp-100.re-Hi.dr-10.0%</v>
      </c>
      <c r="G26" t="str">
        <f t="shared" si="3"/>
        <v>cp-100.re-Hi.dr-10.0%</v>
      </c>
      <c r="H26" t="str">
        <f t="shared" si="4"/>
        <v>100</v>
      </c>
      <c r="I26" t="str">
        <f t="shared" si="5"/>
        <v>Hi</v>
      </c>
      <c r="J26" t="str">
        <f t="shared" si="6"/>
        <v>10.0%</v>
      </c>
      <c r="N26">
        <v>21</v>
      </c>
      <c r="O26">
        <v>3</v>
      </c>
      <c r="P26" t="s">
        <v>808</v>
      </c>
      <c r="Q26">
        <v>0.1</v>
      </c>
      <c r="T26" t="str">
        <f>H$1&amp;"-"&amp;VLOOKUP(O26,$Y$5:$Z$11,2,FALSE)</f>
        <v>cp-100</v>
      </c>
      <c r="U26" t="str">
        <f>I$1&amp;"-"&amp;P26</f>
        <v>re-Hi</v>
      </c>
      <c r="V26" t="str">
        <f>J$1&amp;"-"&amp;TEXT(Q26,"00.0%")</f>
        <v>dr-10.0%</v>
      </c>
    </row>
    <row r="27" spans="1:22">
      <c r="A27" t="str">
        <f t="shared" si="1"/>
        <v>TGE~0022</v>
      </c>
      <c r="B27" t="str">
        <f t="shared" si="2"/>
        <v>cp-100.re-Hi.dr-07.5%</v>
      </c>
      <c r="G27" t="str">
        <f t="shared" si="3"/>
        <v>cp-100.re-Hi.dr-07.5%</v>
      </c>
      <c r="H27" t="str">
        <f t="shared" si="4"/>
        <v>100</v>
      </c>
      <c r="I27" t="str">
        <f t="shared" si="5"/>
        <v>Hi</v>
      </c>
      <c r="J27" t="str">
        <f t="shared" si="6"/>
        <v>07.5%</v>
      </c>
      <c r="N27">
        <v>22</v>
      </c>
      <c r="O27">
        <v>3</v>
      </c>
      <c r="P27" t="s">
        <v>808</v>
      </c>
      <c r="Q27">
        <v>7.4999999999999997E-2</v>
      </c>
      <c r="T27" t="str">
        <f>H$1&amp;"-"&amp;VLOOKUP(O27,$Y$5:$Z$11,2,FALSE)</f>
        <v>cp-100</v>
      </c>
      <c r="U27" t="str">
        <f>I$1&amp;"-"&amp;P27</f>
        <v>re-Hi</v>
      </c>
      <c r="V27" t="str">
        <f>J$1&amp;"-"&amp;TEXT(Q27,"00.0%")</f>
        <v>dr-07.5%</v>
      </c>
    </row>
    <row r="28" spans="1:22">
      <c r="A28" t="str">
        <f t="shared" si="1"/>
        <v>TGE~0023</v>
      </c>
      <c r="B28" t="str">
        <f t="shared" si="2"/>
        <v>cp-100.re-Hi.dr-05.0%</v>
      </c>
      <c r="G28" t="str">
        <f t="shared" si="3"/>
        <v>cp-100.re-Hi.dr-05.0%</v>
      </c>
      <c r="H28" t="str">
        <f t="shared" si="4"/>
        <v>100</v>
      </c>
      <c r="I28" t="str">
        <f t="shared" si="5"/>
        <v>Hi</v>
      </c>
      <c r="J28" t="str">
        <f t="shared" si="6"/>
        <v>05.0%</v>
      </c>
      <c r="N28">
        <v>23</v>
      </c>
      <c r="O28">
        <v>3</v>
      </c>
      <c r="P28" t="s">
        <v>808</v>
      </c>
      <c r="Q28">
        <v>0.05</v>
      </c>
      <c r="T28" t="str">
        <f>H$1&amp;"-"&amp;VLOOKUP(O28,$Y$5:$Z$11,2,FALSE)</f>
        <v>cp-100</v>
      </c>
      <c r="U28" t="str">
        <f>I$1&amp;"-"&amp;P28</f>
        <v>re-Hi</v>
      </c>
      <c r="V28" t="str">
        <f>J$1&amp;"-"&amp;TEXT(Q28,"00.0%")</f>
        <v>dr-05.0%</v>
      </c>
    </row>
    <row r="29" spans="1:22">
      <c r="A29" t="str">
        <f t="shared" si="1"/>
        <v>TGE~0024</v>
      </c>
      <c r="B29" t="str">
        <f t="shared" si="2"/>
        <v>cp-100.re-Hi.dr-02.0%</v>
      </c>
      <c r="G29" t="str">
        <f t="shared" si="3"/>
        <v>cp-100.re-Hi.dr-02.0%</v>
      </c>
      <c r="H29" t="str">
        <f t="shared" si="4"/>
        <v>100</v>
      </c>
      <c r="I29" t="str">
        <f t="shared" si="5"/>
        <v>Hi</v>
      </c>
      <c r="J29" t="str">
        <f t="shared" si="6"/>
        <v>02.0%</v>
      </c>
      <c r="N29">
        <v>24</v>
      </c>
      <c r="O29">
        <v>3</v>
      </c>
      <c r="P29" t="s">
        <v>808</v>
      </c>
      <c r="Q29">
        <v>0.02</v>
      </c>
      <c r="T29" t="str">
        <f>H$1&amp;"-"&amp;VLOOKUP(O29,$Y$5:$Z$11,2,FALSE)</f>
        <v>cp-100</v>
      </c>
      <c r="U29" t="str">
        <f>I$1&amp;"-"&amp;P29</f>
        <v>re-Hi</v>
      </c>
      <c r="V29" t="str">
        <f>J$1&amp;"-"&amp;TEXT(Q29,"00.0%")</f>
        <v>dr-02.0%</v>
      </c>
    </row>
    <row r="30" spans="1:22">
      <c r="A30" t="str">
        <f t="shared" si="1"/>
        <v>TGE~0025</v>
      </c>
      <c r="B30" t="str">
        <f t="shared" si="2"/>
        <v>cp-100.re-Hi.dr-01.0%</v>
      </c>
      <c r="G30" t="str">
        <f t="shared" si="3"/>
        <v>cp-100.re-Hi.dr-01.0%</v>
      </c>
      <c r="H30" t="str">
        <f t="shared" si="4"/>
        <v>100</v>
      </c>
      <c r="I30" t="str">
        <f t="shared" si="5"/>
        <v>Hi</v>
      </c>
      <c r="J30" t="str">
        <f t="shared" si="6"/>
        <v>01.0%</v>
      </c>
      <c r="N30">
        <v>25</v>
      </c>
      <c r="O30">
        <v>3</v>
      </c>
      <c r="P30" t="s">
        <v>808</v>
      </c>
      <c r="Q30">
        <v>0.01</v>
      </c>
      <c r="T30" t="str">
        <f>H$1&amp;"-"&amp;VLOOKUP(O30,$Y$5:$Z$11,2,FALSE)</f>
        <v>cp-100</v>
      </c>
      <c r="U30" t="str">
        <f>I$1&amp;"-"&amp;P30</f>
        <v>re-Hi</v>
      </c>
      <c r="V30" t="str">
        <f>J$1&amp;"-"&amp;TEXT(Q30,"00.0%")</f>
        <v>dr-01.0%</v>
      </c>
    </row>
    <row r="31" spans="1:22">
      <c r="A31" t="str">
        <f t="shared" si="1"/>
        <v>TGE~0026</v>
      </c>
      <c r="B31" t="str">
        <f t="shared" si="2"/>
        <v>cp-100.re-Ref.dr-10.0%</v>
      </c>
      <c r="G31" t="str">
        <f t="shared" si="3"/>
        <v>cp-100.re-Ref.dr-10.0%</v>
      </c>
      <c r="H31" t="str">
        <f t="shared" si="4"/>
        <v>100</v>
      </c>
      <c r="I31" t="str">
        <f t="shared" si="5"/>
        <v>Ref</v>
      </c>
      <c r="J31" t="str">
        <f t="shared" si="6"/>
        <v>10.0%</v>
      </c>
      <c r="N31">
        <v>26</v>
      </c>
      <c r="O31">
        <v>3</v>
      </c>
      <c r="P31" t="s">
        <v>809</v>
      </c>
      <c r="Q31">
        <v>0.1</v>
      </c>
      <c r="T31" t="str">
        <f>H$1&amp;"-"&amp;VLOOKUP(O31,$Y$5:$Z$11,2,FALSE)</f>
        <v>cp-100</v>
      </c>
      <c r="U31" t="str">
        <f>I$1&amp;"-"&amp;P31</f>
        <v>re-Ref</v>
      </c>
      <c r="V31" t="str">
        <f>J$1&amp;"-"&amp;TEXT(Q31,"00.0%")</f>
        <v>dr-10.0%</v>
      </c>
    </row>
    <row r="32" spans="1:22">
      <c r="A32" t="str">
        <f t="shared" si="1"/>
        <v>TGE~0027</v>
      </c>
      <c r="B32" t="str">
        <f t="shared" si="2"/>
        <v>cp-100.re-Ref.dr-07.5%</v>
      </c>
      <c r="G32" t="str">
        <f t="shared" si="3"/>
        <v>cp-100.re-Ref.dr-07.5%</v>
      </c>
      <c r="H32" t="str">
        <f t="shared" si="4"/>
        <v>100</v>
      </c>
      <c r="I32" t="str">
        <f t="shared" si="5"/>
        <v>Ref</v>
      </c>
      <c r="J32" t="str">
        <f t="shared" si="6"/>
        <v>07.5%</v>
      </c>
      <c r="N32">
        <v>27</v>
      </c>
      <c r="O32">
        <v>3</v>
      </c>
      <c r="P32" t="s">
        <v>809</v>
      </c>
      <c r="Q32">
        <v>7.4999999999999997E-2</v>
      </c>
      <c r="T32" t="str">
        <f>H$1&amp;"-"&amp;VLOOKUP(O32,$Y$5:$Z$11,2,FALSE)</f>
        <v>cp-100</v>
      </c>
      <c r="U32" t="str">
        <f>I$1&amp;"-"&amp;P32</f>
        <v>re-Ref</v>
      </c>
      <c r="V32" t="str">
        <f>J$1&amp;"-"&amp;TEXT(Q32,"00.0%")</f>
        <v>dr-07.5%</v>
      </c>
    </row>
    <row r="33" spans="1:22">
      <c r="A33" t="str">
        <f t="shared" si="1"/>
        <v>TGE~0028</v>
      </c>
      <c r="B33" t="str">
        <f t="shared" si="2"/>
        <v>cp-100.re-Ref.dr-05.0%</v>
      </c>
      <c r="G33" t="str">
        <f t="shared" si="3"/>
        <v>cp-100.re-Ref.dr-05.0%</v>
      </c>
      <c r="H33" t="str">
        <f t="shared" si="4"/>
        <v>100</v>
      </c>
      <c r="I33" t="str">
        <f t="shared" si="5"/>
        <v>Ref</v>
      </c>
      <c r="J33" t="str">
        <f t="shared" si="6"/>
        <v>05.0%</v>
      </c>
      <c r="N33">
        <v>28</v>
      </c>
      <c r="O33">
        <v>3</v>
      </c>
      <c r="P33" t="s">
        <v>809</v>
      </c>
      <c r="Q33">
        <v>0.05</v>
      </c>
      <c r="T33" t="str">
        <f>H$1&amp;"-"&amp;VLOOKUP(O33,$Y$5:$Z$11,2,FALSE)</f>
        <v>cp-100</v>
      </c>
      <c r="U33" t="str">
        <f>I$1&amp;"-"&amp;P33</f>
        <v>re-Ref</v>
      </c>
      <c r="V33" t="str">
        <f>J$1&amp;"-"&amp;TEXT(Q33,"00.0%")</f>
        <v>dr-05.0%</v>
      </c>
    </row>
    <row r="34" spans="1:22">
      <c r="A34" t="str">
        <f t="shared" si="1"/>
        <v>TGE~0029</v>
      </c>
      <c r="B34" t="str">
        <f t="shared" si="2"/>
        <v>cp-100.re-Ref.dr-02.0%</v>
      </c>
      <c r="G34" t="str">
        <f t="shared" si="3"/>
        <v>cp-100.re-Ref.dr-02.0%</v>
      </c>
      <c r="H34" t="str">
        <f t="shared" si="4"/>
        <v>100</v>
      </c>
      <c r="I34" t="str">
        <f t="shared" si="5"/>
        <v>Ref</v>
      </c>
      <c r="J34" t="str">
        <f t="shared" si="6"/>
        <v>02.0%</v>
      </c>
      <c r="N34">
        <v>29</v>
      </c>
      <c r="O34">
        <v>3</v>
      </c>
      <c r="P34" t="s">
        <v>809</v>
      </c>
      <c r="Q34">
        <v>0.02</v>
      </c>
      <c r="T34" t="str">
        <f>H$1&amp;"-"&amp;VLOOKUP(O34,$Y$5:$Z$11,2,FALSE)</f>
        <v>cp-100</v>
      </c>
      <c r="U34" t="str">
        <f>I$1&amp;"-"&amp;P34</f>
        <v>re-Ref</v>
      </c>
      <c r="V34" t="str">
        <f>J$1&amp;"-"&amp;TEXT(Q34,"00.0%")</f>
        <v>dr-02.0%</v>
      </c>
    </row>
    <row r="35" spans="1:22">
      <c r="A35" t="str">
        <f t="shared" si="1"/>
        <v>TGE~0030</v>
      </c>
      <c r="B35" t="str">
        <f t="shared" si="2"/>
        <v>cp-100.re-Ref.dr-01.0%</v>
      </c>
      <c r="G35" t="str">
        <f t="shared" si="3"/>
        <v>cp-100.re-Ref.dr-01.0%</v>
      </c>
      <c r="H35" t="str">
        <f t="shared" si="4"/>
        <v>100</v>
      </c>
      <c r="I35" t="str">
        <f t="shared" si="5"/>
        <v>Ref</v>
      </c>
      <c r="J35" t="str">
        <f t="shared" si="6"/>
        <v>01.0%</v>
      </c>
      <c r="N35">
        <v>30</v>
      </c>
      <c r="O35">
        <v>3</v>
      </c>
      <c r="P35" t="s">
        <v>809</v>
      </c>
      <c r="Q35">
        <v>0.01</v>
      </c>
      <c r="T35" t="str">
        <f>H$1&amp;"-"&amp;VLOOKUP(O35,$Y$5:$Z$11,2,FALSE)</f>
        <v>cp-100</v>
      </c>
      <c r="U35" t="str">
        <f>I$1&amp;"-"&amp;P35</f>
        <v>re-Ref</v>
      </c>
      <c r="V35" t="str">
        <f>J$1&amp;"-"&amp;TEXT(Q35,"00.0%")</f>
        <v>dr-01.0%</v>
      </c>
    </row>
    <row r="36" spans="1:22">
      <c r="A36" t="str">
        <f t="shared" si="1"/>
        <v>TGE~0031</v>
      </c>
      <c r="B36" t="str">
        <f t="shared" si="2"/>
        <v>cp-150.re-Hi.dr-10.0%</v>
      </c>
      <c r="G36" t="str">
        <f t="shared" si="3"/>
        <v>cp-150.re-Hi.dr-10.0%</v>
      </c>
      <c r="H36" t="str">
        <f t="shared" si="4"/>
        <v>150</v>
      </c>
      <c r="I36" t="str">
        <f t="shared" si="5"/>
        <v>Hi</v>
      </c>
      <c r="J36" t="str">
        <f t="shared" si="6"/>
        <v>10.0%</v>
      </c>
      <c r="N36">
        <v>31</v>
      </c>
      <c r="O36">
        <v>4</v>
      </c>
      <c r="P36" t="s">
        <v>808</v>
      </c>
      <c r="Q36">
        <v>0.1</v>
      </c>
      <c r="T36" t="str">
        <f>H$1&amp;"-"&amp;VLOOKUP(O36,$Y$5:$Z$11,2,FALSE)</f>
        <v>cp-150</v>
      </c>
      <c r="U36" t="str">
        <f>I$1&amp;"-"&amp;P36</f>
        <v>re-Hi</v>
      </c>
      <c r="V36" t="str">
        <f>J$1&amp;"-"&amp;TEXT(Q36,"00.0%")</f>
        <v>dr-10.0%</v>
      </c>
    </row>
    <row r="37" spans="1:22">
      <c r="A37" t="str">
        <f t="shared" si="1"/>
        <v>TGE~0032</v>
      </c>
      <c r="B37" t="str">
        <f t="shared" si="2"/>
        <v>cp-150.re-Hi.dr-07.5%</v>
      </c>
      <c r="G37" t="str">
        <f t="shared" si="3"/>
        <v>cp-150.re-Hi.dr-07.5%</v>
      </c>
      <c r="H37" t="str">
        <f t="shared" si="4"/>
        <v>150</v>
      </c>
      <c r="I37" t="str">
        <f t="shared" si="5"/>
        <v>Hi</v>
      </c>
      <c r="J37" t="str">
        <f t="shared" si="6"/>
        <v>07.5%</v>
      </c>
      <c r="N37">
        <v>32</v>
      </c>
      <c r="O37">
        <v>4</v>
      </c>
      <c r="P37" t="s">
        <v>808</v>
      </c>
      <c r="Q37">
        <v>7.4999999999999997E-2</v>
      </c>
      <c r="T37" t="str">
        <f>H$1&amp;"-"&amp;VLOOKUP(O37,$Y$5:$Z$11,2,FALSE)</f>
        <v>cp-150</v>
      </c>
      <c r="U37" t="str">
        <f>I$1&amp;"-"&amp;P37</f>
        <v>re-Hi</v>
      </c>
      <c r="V37" t="str">
        <f>J$1&amp;"-"&amp;TEXT(Q37,"00.0%")</f>
        <v>dr-07.5%</v>
      </c>
    </row>
    <row r="38" spans="1:22">
      <c r="A38" t="str">
        <f t="shared" si="1"/>
        <v>TGE~0033</v>
      </c>
      <c r="B38" t="str">
        <f t="shared" si="2"/>
        <v>cp-150.re-Hi.dr-05.0%</v>
      </c>
      <c r="G38" t="str">
        <f t="shared" si="3"/>
        <v>cp-150.re-Hi.dr-05.0%</v>
      </c>
      <c r="H38" t="str">
        <f t="shared" si="4"/>
        <v>150</v>
      </c>
      <c r="I38" t="str">
        <f t="shared" si="5"/>
        <v>Hi</v>
      </c>
      <c r="J38" t="str">
        <f t="shared" si="6"/>
        <v>05.0%</v>
      </c>
      <c r="N38">
        <v>33</v>
      </c>
      <c r="O38">
        <v>4</v>
      </c>
      <c r="P38" t="s">
        <v>808</v>
      </c>
      <c r="Q38">
        <v>0.05</v>
      </c>
      <c r="T38" t="str">
        <f>H$1&amp;"-"&amp;VLOOKUP(O38,$Y$5:$Z$11,2,FALSE)</f>
        <v>cp-150</v>
      </c>
      <c r="U38" t="str">
        <f>I$1&amp;"-"&amp;P38</f>
        <v>re-Hi</v>
      </c>
      <c r="V38" t="str">
        <f>J$1&amp;"-"&amp;TEXT(Q38,"00.0%")</f>
        <v>dr-05.0%</v>
      </c>
    </row>
    <row r="39" spans="1:22">
      <c r="A39" t="str">
        <f t="shared" si="1"/>
        <v>TGE~0034</v>
      </c>
      <c r="B39" t="str">
        <f t="shared" si="2"/>
        <v>cp-150.re-Hi.dr-02.0%</v>
      </c>
      <c r="G39" t="str">
        <f t="shared" si="3"/>
        <v>cp-150.re-Hi.dr-02.0%</v>
      </c>
      <c r="H39" t="str">
        <f t="shared" si="4"/>
        <v>150</v>
      </c>
      <c r="I39" t="str">
        <f t="shared" si="5"/>
        <v>Hi</v>
      </c>
      <c r="J39" t="str">
        <f t="shared" si="6"/>
        <v>02.0%</v>
      </c>
      <c r="N39">
        <v>34</v>
      </c>
      <c r="O39">
        <v>4</v>
      </c>
      <c r="P39" t="s">
        <v>808</v>
      </c>
      <c r="Q39">
        <v>0.02</v>
      </c>
      <c r="T39" t="str">
        <f>H$1&amp;"-"&amp;VLOOKUP(O39,$Y$5:$Z$11,2,FALSE)</f>
        <v>cp-150</v>
      </c>
      <c r="U39" t="str">
        <f>I$1&amp;"-"&amp;P39</f>
        <v>re-Hi</v>
      </c>
      <c r="V39" t="str">
        <f>J$1&amp;"-"&amp;TEXT(Q39,"00.0%")</f>
        <v>dr-02.0%</v>
      </c>
    </row>
    <row r="40" spans="1:22">
      <c r="A40" t="str">
        <f t="shared" si="1"/>
        <v>TGE~0035</v>
      </c>
      <c r="B40" t="str">
        <f t="shared" si="2"/>
        <v>cp-150.re-Hi.dr-01.0%</v>
      </c>
      <c r="G40" t="str">
        <f t="shared" si="3"/>
        <v>cp-150.re-Hi.dr-01.0%</v>
      </c>
      <c r="H40" t="str">
        <f t="shared" si="4"/>
        <v>150</v>
      </c>
      <c r="I40" t="str">
        <f t="shared" si="5"/>
        <v>Hi</v>
      </c>
      <c r="J40" t="str">
        <f t="shared" si="6"/>
        <v>01.0%</v>
      </c>
      <c r="N40">
        <v>35</v>
      </c>
      <c r="O40">
        <v>4</v>
      </c>
      <c r="P40" t="s">
        <v>808</v>
      </c>
      <c r="Q40">
        <v>0.01</v>
      </c>
      <c r="T40" t="str">
        <f>H$1&amp;"-"&amp;VLOOKUP(O40,$Y$5:$Z$11,2,FALSE)</f>
        <v>cp-150</v>
      </c>
      <c r="U40" t="str">
        <f>I$1&amp;"-"&amp;P40</f>
        <v>re-Hi</v>
      </c>
      <c r="V40" t="str">
        <f>J$1&amp;"-"&amp;TEXT(Q40,"00.0%")</f>
        <v>dr-01.0%</v>
      </c>
    </row>
    <row r="41" spans="1:22">
      <c r="A41" t="str">
        <f t="shared" si="1"/>
        <v>TGE~0036</v>
      </c>
      <c r="B41" t="str">
        <f t="shared" si="2"/>
        <v>cp-150.re-Ref.dr-10.0%</v>
      </c>
      <c r="G41" t="str">
        <f t="shared" si="3"/>
        <v>cp-150.re-Ref.dr-10.0%</v>
      </c>
      <c r="H41" t="str">
        <f t="shared" si="4"/>
        <v>150</v>
      </c>
      <c r="I41" t="str">
        <f t="shared" si="5"/>
        <v>Ref</v>
      </c>
      <c r="J41" t="str">
        <f t="shared" si="6"/>
        <v>10.0%</v>
      </c>
      <c r="N41">
        <v>36</v>
      </c>
      <c r="O41">
        <v>4</v>
      </c>
      <c r="P41" t="s">
        <v>809</v>
      </c>
      <c r="Q41">
        <v>0.1</v>
      </c>
      <c r="T41" t="str">
        <f>H$1&amp;"-"&amp;VLOOKUP(O41,$Y$5:$Z$11,2,FALSE)</f>
        <v>cp-150</v>
      </c>
      <c r="U41" t="str">
        <f>I$1&amp;"-"&amp;P41</f>
        <v>re-Ref</v>
      </c>
      <c r="V41" t="str">
        <f>J$1&amp;"-"&amp;TEXT(Q41,"00.0%")</f>
        <v>dr-10.0%</v>
      </c>
    </row>
    <row r="42" spans="1:22">
      <c r="A42" t="str">
        <f t="shared" si="1"/>
        <v>TGE~0037</v>
      </c>
      <c r="B42" t="str">
        <f t="shared" si="2"/>
        <v>cp-150.re-Ref.dr-07.5%</v>
      </c>
      <c r="G42" t="str">
        <f t="shared" si="3"/>
        <v>cp-150.re-Ref.dr-07.5%</v>
      </c>
      <c r="H42" t="str">
        <f t="shared" si="4"/>
        <v>150</v>
      </c>
      <c r="I42" t="str">
        <f t="shared" si="5"/>
        <v>Ref</v>
      </c>
      <c r="J42" t="str">
        <f t="shared" si="6"/>
        <v>07.5%</v>
      </c>
      <c r="N42">
        <v>37</v>
      </c>
      <c r="O42">
        <v>4</v>
      </c>
      <c r="P42" t="s">
        <v>809</v>
      </c>
      <c r="Q42">
        <v>7.4999999999999997E-2</v>
      </c>
      <c r="T42" t="str">
        <f>H$1&amp;"-"&amp;VLOOKUP(O42,$Y$5:$Z$11,2,FALSE)</f>
        <v>cp-150</v>
      </c>
      <c r="U42" t="str">
        <f>I$1&amp;"-"&amp;P42</f>
        <v>re-Ref</v>
      </c>
      <c r="V42" t="str">
        <f>J$1&amp;"-"&amp;TEXT(Q42,"00.0%")</f>
        <v>dr-07.5%</v>
      </c>
    </row>
    <row r="43" spans="1:22">
      <c r="A43" t="str">
        <f t="shared" si="1"/>
        <v>TGE~0038</v>
      </c>
      <c r="B43" t="str">
        <f t="shared" si="2"/>
        <v>cp-150.re-Ref.dr-05.0%</v>
      </c>
      <c r="G43" t="str">
        <f t="shared" si="3"/>
        <v>cp-150.re-Ref.dr-05.0%</v>
      </c>
      <c r="H43" t="str">
        <f t="shared" si="4"/>
        <v>150</v>
      </c>
      <c r="I43" t="str">
        <f t="shared" si="5"/>
        <v>Ref</v>
      </c>
      <c r="J43" t="str">
        <f t="shared" si="6"/>
        <v>05.0%</v>
      </c>
      <c r="N43">
        <v>38</v>
      </c>
      <c r="O43">
        <v>4</v>
      </c>
      <c r="P43" t="s">
        <v>809</v>
      </c>
      <c r="Q43">
        <v>0.05</v>
      </c>
      <c r="T43" t="str">
        <f>H$1&amp;"-"&amp;VLOOKUP(O43,$Y$5:$Z$11,2,FALSE)</f>
        <v>cp-150</v>
      </c>
      <c r="U43" t="str">
        <f>I$1&amp;"-"&amp;P43</f>
        <v>re-Ref</v>
      </c>
      <c r="V43" t="str">
        <f>J$1&amp;"-"&amp;TEXT(Q43,"00.0%")</f>
        <v>dr-05.0%</v>
      </c>
    </row>
    <row r="44" spans="1:22">
      <c r="A44" t="str">
        <f t="shared" si="1"/>
        <v>TGE~0039</v>
      </c>
      <c r="B44" t="str">
        <f t="shared" si="2"/>
        <v>cp-150.re-Ref.dr-02.0%</v>
      </c>
      <c r="G44" t="str">
        <f t="shared" si="3"/>
        <v>cp-150.re-Ref.dr-02.0%</v>
      </c>
      <c r="H44" t="str">
        <f t="shared" si="4"/>
        <v>150</v>
      </c>
      <c r="I44" t="str">
        <f t="shared" si="5"/>
        <v>Ref</v>
      </c>
      <c r="J44" t="str">
        <f t="shared" si="6"/>
        <v>02.0%</v>
      </c>
      <c r="N44">
        <v>39</v>
      </c>
      <c r="O44">
        <v>4</v>
      </c>
      <c r="P44" t="s">
        <v>809</v>
      </c>
      <c r="Q44">
        <v>0.02</v>
      </c>
      <c r="T44" t="str">
        <f>H$1&amp;"-"&amp;VLOOKUP(O44,$Y$5:$Z$11,2,FALSE)</f>
        <v>cp-150</v>
      </c>
      <c r="U44" t="str">
        <f>I$1&amp;"-"&amp;P44</f>
        <v>re-Ref</v>
      </c>
      <c r="V44" t="str">
        <f>J$1&amp;"-"&amp;TEXT(Q44,"00.0%")</f>
        <v>dr-02.0%</v>
      </c>
    </row>
    <row r="45" spans="1:22">
      <c r="A45" t="str">
        <f t="shared" si="1"/>
        <v>TGE~0040</v>
      </c>
      <c r="B45" t="str">
        <f t="shared" si="2"/>
        <v>cp-150.re-Ref.dr-01.0%</v>
      </c>
      <c r="G45" t="str">
        <f t="shared" si="3"/>
        <v>cp-150.re-Ref.dr-01.0%</v>
      </c>
      <c r="H45" t="str">
        <f t="shared" si="4"/>
        <v>150</v>
      </c>
      <c r="I45" t="str">
        <f t="shared" si="5"/>
        <v>Ref</v>
      </c>
      <c r="J45" t="str">
        <f t="shared" si="6"/>
        <v>01.0%</v>
      </c>
      <c r="N45">
        <v>40</v>
      </c>
      <c r="O45">
        <v>4</v>
      </c>
      <c r="P45" t="s">
        <v>809</v>
      </c>
      <c r="Q45">
        <v>0.01</v>
      </c>
      <c r="T45" t="str">
        <f>H$1&amp;"-"&amp;VLOOKUP(O45,$Y$5:$Z$11,2,FALSE)</f>
        <v>cp-150</v>
      </c>
      <c r="U45" t="str">
        <f>I$1&amp;"-"&amp;P45</f>
        <v>re-Ref</v>
      </c>
      <c r="V45" t="str">
        <f>J$1&amp;"-"&amp;TEXT(Q45,"00.0%")</f>
        <v>dr-01.0%</v>
      </c>
    </row>
    <row r="46" spans="1:22">
      <c r="A46" t="str">
        <f t="shared" si="1"/>
        <v>TGE~0041</v>
      </c>
      <c r="B46" t="str">
        <f t="shared" si="2"/>
        <v>cp-300.re-Hi.dr-10.0%</v>
      </c>
      <c r="G46" t="str">
        <f t="shared" si="3"/>
        <v>cp-300.re-Hi.dr-10.0%</v>
      </c>
      <c r="H46" t="str">
        <f t="shared" si="4"/>
        <v>300</v>
      </c>
      <c r="I46" t="str">
        <f t="shared" si="5"/>
        <v>Hi</v>
      </c>
      <c r="J46" t="str">
        <f t="shared" si="6"/>
        <v>10.0%</v>
      </c>
      <c r="N46">
        <v>41</v>
      </c>
      <c r="O46">
        <v>5</v>
      </c>
      <c r="P46" t="s">
        <v>808</v>
      </c>
      <c r="Q46">
        <v>0.1</v>
      </c>
      <c r="T46" t="str">
        <f>H$1&amp;"-"&amp;VLOOKUP(O46,$Y$5:$Z$11,2,FALSE)</f>
        <v>cp-300</v>
      </c>
      <c r="U46" t="str">
        <f>I$1&amp;"-"&amp;P46</f>
        <v>re-Hi</v>
      </c>
      <c r="V46" t="str">
        <f>J$1&amp;"-"&amp;TEXT(Q46,"00.0%")</f>
        <v>dr-10.0%</v>
      </c>
    </row>
    <row r="47" spans="1:22">
      <c r="A47" t="str">
        <f t="shared" si="1"/>
        <v>TGE~0042</v>
      </c>
      <c r="B47" t="str">
        <f t="shared" si="2"/>
        <v>cp-300.re-Hi.dr-07.5%</v>
      </c>
      <c r="G47" t="str">
        <f t="shared" si="3"/>
        <v>cp-300.re-Hi.dr-07.5%</v>
      </c>
      <c r="H47" t="str">
        <f t="shared" si="4"/>
        <v>300</v>
      </c>
      <c r="I47" t="str">
        <f t="shared" si="5"/>
        <v>Hi</v>
      </c>
      <c r="J47" t="str">
        <f t="shared" si="6"/>
        <v>07.5%</v>
      </c>
      <c r="N47">
        <v>42</v>
      </c>
      <c r="O47">
        <v>5</v>
      </c>
      <c r="P47" t="s">
        <v>808</v>
      </c>
      <c r="Q47">
        <v>7.4999999999999997E-2</v>
      </c>
      <c r="T47" t="str">
        <f>H$1&amp;"-"&amp;VLOOKUP(O47,$Y$5:$Z$11,2,FALSE)</f>
        <v>cp-300</v>
      </c>
      <c r="U47" t="str">
        <f>I$1&amp;"-"&amp;P47</f>
        <v>re-Hi</v>
      </c>
      <c r="V47" t="str">
        <f>J$1&amp;"-"&amp;TEXT(Q47,"00.0%")</f>
        <v>dr-07.5%</v>
      </c>
    </row>
    <row r="48" spans="1:22">
      <c r="A48" t="str">
        <f t="shared" si="1"/>
        <v>TGE~0043</v>
      </c>
      <c r="B48" t="str">
        <f t="shared" si="2"/>
        <v>cp-300.re-Hi.dr-05.0%</v>
      </c>
      <c r="G48" t="str">
        <f t="shared" si="3"/>
        <v>cp-300.re-Hi.dr-05.0%</v>
      </c>
      <c r="H48" t="str">
        <f t="shared" si="4"/>
        <v>300</v>
      </c>
      <c r="I48" t="str">
        <f t="shared" si="5"/>
        <v>Hi</v>
      </c>
      <c r="J48" t="str">
        <f t="shared" si="6"/>
        <v>05.0%</v>
      </c>
      <c r="N48">
        <v>43</v>
      </c>
      <c r="O48">
        <v>5</v>
      </c>
      <c r="P48" t="s">
        <v>808</v>
      </c>
      <c r="Q48">
        <v>0.05</v>
      </c>
      <c r="T48" t="str">
        <f>H$1&amp;"-"&amp;VLOOKUP(O48,$Y$5:$Z$11,2,FALSE)</f>
        <v>cp-300</v>
      </c>
      <c r="U48" t="str">
        <f>I$1&amp;"-"&amp;P48</f>
        <v>re-Hi</v>
      </c>
      <c r="V48" t="str">
        <f>J$1&amp;"-"&amp;TEXT(Q48,"00.0%")</f>
        <v>dr-05.0%</v>
      </c>
    </row>
    <row r="49" spans="1:22">
      <c r="A49" t="str">
        <f t="shared" si="1"/>
        <v>TGE~0044</v>
      </c>
      <c r="B49" t="str">
        <f t="shared" si="2"/>
        <v>cp-300.re-Hi.dr-02.0%</v>
      </c>
      <c r="G49" t="str">
        <f t="shared" si="3"/>
        <v>cp-300.re-Hi.dr-02.0%</v>
      </c>
      <c r="H49" t="str">
        <f t="shared" si="4"/>
        <v>300</v>
      </c>
      <c r="I49" t="str">
        <f t="shared" si="5"/>
        <v>Hi</v>
      </c>
      <c r="J49" t="str">
        <f t="shared" si="6"/>
        <v>02.0%</v>
      </c>
      <c r="N49">
        <v>44</v>
      </c>
      <c r="O49">
        <v>5</v>
      </c>
      <c r="P49" t="s">
        <v>808</v>
      </c>
      <c r="Q49">
        <v>0.02</v>
      </c>
      <c r="T49" t="str">
        <f>H$1&amp;"-"&amp;VLOOKUP(O49,$Y$5:$Z$11,2,FALSE)</f>
        <v>cp-300</v>
      </c>
      <c r="U49" t="str">
        <f>I$1&amp;"-"&amp;P49</f>
        <v>re-Hi</v>
      </c>
      <c r="V49" t="str">
        <f>J$1&amp;"-"&amp;TEXT(Q49,"00.0%")</f>
        <v>dr-02.0%</v>
      </c>
    </row>
    <row r="50" spans="1:22">
      <c r="A50" t="str">
        <f t="shared" si="1"/>
        <v>TGE~0045</v>
      </c>
      <c r="B50" t="str">
        <f t="shared" si="2"/>
        <v>cp-300.re-Hi.dr-01.0%</v>
      </c>
      <c r="G50" t="str">
        <f t="shared" si="3"/>
        <v>cp-300.re-Hi.dr-01.0%</v>
      </c>
      <c r="H50" t="str">
        <f t="shared" si="4"/>
        <v>300</v>
      </c>
      <c r="I50" t="str">
        <f t="shared" si="5"/>
        <v>Hi</v>
      </c>
      <c r="J50" t="str">
        <f t="shared" si="6"/>
        <v>01.0%</v>
      </c>
      <c r="N50">
        <v>45</v>
      </c>
      <c r="O50">
        <v>5</v>
      </c>
      <c r="P50" t="s">
        <v>808</v>
      </c>
      <c r="Q50">
        <v>0.01</v>
      </c>
      <c r="T50" t="str">
        <f>H$1&amp;"-"&amp;VLOOKUP(O50,$Y$5:$Z$11,2,FALSE)</f>
        <v>cp-300</v>
      </c>
      <c r="U50" t="str">
        <f>I$1&amp;"-"&amp;P50</f>
        <v>re-Hi</v>
      </c>
      <c r="V50" t="str">
        <f>J$1&amp;"-"&amp;TEXT(Q50,"00.0%")</f>
        <v>dr-01.0%</v>
      </c>
    </row>
    <row r="51" spans="1:22">
      <c r="A51" t="str">
        <f t="shared" si="1"/>
        <v>TGE~0046</v>
      </c>
      <c r="B51" t="str">
        <f t="shared" si="2"/>
        <v>cp-300.re-Ref.dr-10.0%</v>
      </c>
      <c r="G51" t="str">
        <f t="shared" si="3"/>
        <v>cp-300.re-Ref.dr-10.0%</v>
      </c>
      <c r="H51" t="str">
        <f t="shared" si="4"/>
        <v>300</v>
      </c>
      <c r="I51" t="str">
        <f t="shared" si="5"/>
        <v>Ref</v>
      </c>
      <c r="J51" t="str">
        <f t="shared" si="6"/>
        <v>10.0%</v>
      </c>
      <c r="N51">
        <v>46</v>
      </c>
      <c r="O51">
        <v>5</v>
      </c>
      <c r="P51" t="s">
        <v>809</v>
      </c>
      <c r="Q51">
        <v>0.1</v>
      </c>
      <c r="T51" t="str">
        <f>H$1&amp;"-"&amp;VLOOKUP(O51,$Y$5:$Z$11,2,FALSE)</f>
        <v>cp-300</v>
      </c>
      <c r="U51" t="str">
        <f>I$1&amp;"-"&amp;P51</f>
        <v>re-Ref</v>
      </c>
      <c r="V51" t="str">
        <f>J$1&amp;"-"&amp;TEXT(Q51,"00.0%")</f>
        <v>dr-10.0%</v>
      </c>
    </row>
    <row r="52" spans="1:22">
      <c r="A52" t="str">
        <f t="shared" si="1"/>
        <v>TGE~0047</v>
      </c>
      <c r="B52" t="str">
        <f t="shared" si="2"/>
        <v>cp-300.re-Ref.dr-07.5%</v>
      </c>
      <c r="G52" t="str">
        <f t="shared" si="3"/>
        <v>cp-300.re-Ref.dr-07.5%</v>
      </c>
      <c r="H52" t="str">
        <f t="shared" si="4"/>
        <v>300</v>
      </c>
      <c r="I52" t="str">
        <f t="shared" si="5"/>
        <v>Ref</v>
      </c>
      <c r="J52" t="str">
        <f t="shared" si="6"/>
        <v>07.5%</v>
      </c>
      <c r="N52">
        <v>47</v>
      </c>
      <c r="O52">
        <v>5</v>
      </c>
      <c r="P52" t="s">
        <v>809</v>
      </c>
      <c r="Q52">
        <v>7.4999999999999997E-2</v>
      </c>
      <c r="T52" t="str">
        <f>H$1&amp;"-"&amp;VLOOKUP(O52,$Y$5:$Z$11,2,FALSE)</f>
        <v>cp-300</v>
      </c>
      <c r="U52" t="str">
        <f>I$1&amp;"-"&amp;P52</f>
        <v>re-Ref</v>
      </c>
      <c r="V52" t="str">
        <f>J$1&amp;"-"&amp;TEXT(Q52,"00.0%")</f>
        <v>dr-07.5%</v>
      </c>
    </row>
    <row r="53" spans="1:22">
      <c r="A53" t="str">
        <f t="shared" si="1"/>
        <v>TGE~0048</v>
      </c>
      <c r="B53" t="str">
        <f t="shared" si="2"/>
        <v>cp-300.re-Ref.dr-05.0%</v>
      </c>
      <c r="G53" t="str">
        <f t="shared" si="3"/>
        <v>cp-300.re-Ref.dr-05.0%</v>
      </c>
      <c r="H53" t="str">
        <f t="shared" si="4"/>
        <v>300</v>
      </c>
      <c r="I53" t="str">
        <f t="shared" si="5"/>
        <v>Ref</v>
      </c>
      <c r="J53" t="str">
        <f t="shared" si="6"/>
        <v>05.0%</v>
      </c>
      <c r="N53">
        <v>48</v>
      </c>
      <c r="O53">
        <v>5</v>
      </c>
      <c r="P53" t="s">
        <v>809</v>
      </c>
      <c r="Q53">
        <v>0.05</v>
      </c>
      <c r="T53" t="str">
        <f>H$1&amp;"-"&amp;VLOOKUP(O53,$Y$5:$Z$11,2,FALSE)</f>
        <v>cp-300</v>
      </c>
      <c r="U53" t="str">
        <f>I$1&amp;"-"&amp;P53</f>
        <v>re-Ref</v>
      </c>
      <c r="V53" t="str">
        <f>J$1&amp;"-"&amp;TEXT(Q53,"00.0%")</f>
        <v>dr-05.0%</v>
      </c>
    </row>
    <row r="54" spans="1:22">
      <c r="A54" t="str">
        <f t="shared" si="1"/>
        <v>TGE~0049</v>
      </c>
      <c r="B54" t="str">
        <f t="shared" si="2"/>
        <v>cp-300.re-Ref.dr-02.0%</v>
      </c>
      <c r="G54" t="str">
        <f t="shared" si="3"/>
        <v>cp-300.re-Ref.dr-02.0%</v>
      </c>
      <c r="H54" t="str">
        <f t="shared" si="4"/>
        <v>300</v>
      </c>
      <c r="I54" t="str">
        <f t="shared" si="5"/>
        <v>Ref</v>
      </c>
      <c r="J54" t="str">
        <f t="shared" si="6"/>
        <v>02.0%</v>
      </c>
      <c r="N54">
        <v>49</v>
      </c>
      <c r="O54">
        <v>5</v>
      </c>
      <c r="P54" t="s">
        <v>809</v>
      </c>
      <c r="Q54">
        <v>0.02</v>
      </c>
      <c r="T54" t="str">
        <f>H$1&amp;"-"&amp;VLOOKUP(O54,$Y$5:$Z$11,2,FALSE)</f>
        <v>cp-300</v>
      </c>
      <c r="U54" t="str">
        <f>I$1&amp;"-"&amp;P54</f>
        <v>re-Ref</v>
      </c>
      <c r="V54" t="str">
        <f>J$1&amp;"-"&amp;TEXT(Q54,"00.0%")</f>
        <v>dr-02.0%</v>
      </c>
    </row>
    <row r="55" spans="1:22">
      <c r="A55" t="str">
        <f t="shared" si="1"/>
        <v>TGE~0050</v>
      </c>
      <c r="B55" t="str">
        <f t="shared" si="2"/>
        <v>cp-300.re-Ref.dr-01.0%</v>
      </c>
      <c r="G55" t="str">
        <f t="shared" si="3"/>
        <v>cp-300.re-Ref.dr-01.0%</v>
      </c>
      <c r="H55" t="str">
        <f t="shared" si="4"/>
        <v>300</v>
      </c>
      <c r="I55" t="str">
        <f t="shared" si="5"/>
        <v>Ref</v>
      </c>
      <c r="J55" t="str">
        <f t="shared" si="6"/>
        <v>01.0%</v>
      </c>
      <c r="N55">
        <v>50</v>
      </c>
      <c r="O55">
        <v>5</v>
      </c>
      <c r="P55" t="s">
        <v>809</v>
      </c>
      <c r="Q55">
        <v>0.01</v>
      </c>
      <c r="T55" t="str">
        <f>H$1&amp;"-"&amp;VLOOKUP(O55,$Y$5:$Z$11,2,FALSE)</f>
        <v>cp-300</v>
      </c>
      <c r="U55" t="str">
        <f>I$1&amp;"-"&amp;P55</f>
        <v>re-Ref</v>
      </c>
      <c r="V55" t="str">
        <f>J$1&amp;"-"&amp;TEXT(Q55,"00.0%")</f>
        <v>dr-01.0%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4"/>
  <sheetViews>
    <sheetView workbookViewId="0">
      <selection activeCell="C3" sqref="C3:C24"/>
    </sheetView>
  </sheetViews>
  <sheetFormatPr defaultColWidth="13.796875" defaultRowHeight="14.25"/>
  <cols>
    <col min="1" max="1" width="15" bestFit="1" customWidth="1"/>
    <col min="2" max="2" width="5.1328125" bestFit="1" customWidth="1"/>
    <col min="3" max="3" width="12.19921875" bestFit="1" customWidth="1"/>
    <col min="4" max="4" width="8.332031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</cols>
  <sheetData>
    <row r="1" spans="1:8">
      <c r="A1" t="s">
        <v>52</v>
      </c>
    </row>
    <row r="2" spans="1:8">
      <c r="A2" t="s">
        <v>40</v>
      </c>
      <c r="B2" t="s">
        <v>41</v>
      </c>
      <c r="C2" t="s">
        <v>42</v>
      </c>
      <c r="D2" t="s">
        <v>53</v>
      </c>
      <c r="E2" t="s">
        <v>54</v>
      </c>
      <c r="F2" t="s">
        <v>56</v>
      </c>
      <c r="G2" t="s">
        <v>55</v>
      </c>
      <c r="H2" t="s">
        <v>57</v>
      </c>
    </row>
    <row r="3" spans="1:8">
      <c r="A3" t="s">
        <v>58</v>
      </c>
      <c r="C3" t="s">
        <v>101</v>
      </c>
      <c r="D3" t="s">
        <v>100</v>
      </c>
    </row>
    <row r="4" spans="1:8">
      <c r="A4" t="s">
        <v>58</v>
      </c>
      <c r="C4" t="s">
        <v>103</v>
      </c>
      <c r="D4" t="s">
        <v>102</v>
      </c>
    </row>
    <row r="5" spans="1:8">
      <c r="A5" t="s">
        <v>58</v>
      </c>
      <c r="C5" t="s">
        <v>3</v>
      </c>
      <c r="D5" t="s">
        <v>104</v>
      </c>
    </row>
    <row r="6" spans="1:8">
      <c r="A6" t="s">
        <v>58</v>
      </c>
      <c r="C6" t="s">
        <v>106</v>
      </c>
      <c r="D6" t="s">
        <v>105</v>
      </c>
    </row>
    <row r="7" spans="1:8">
      <c r="A7" t="s">
        <v>58</v>
      </c>
      <c r="C7" t="s">
        <v>4</v>
      </c>
      <c r="D7" t="s">
        <v>107</v>
      </c>
    </row>
    <row r="8" spans="1:8">
      <c r="A8" t="s">
        <v>58</v>
      </c>
      <c r="C8" t="s">
        <v>109</v>
      </c>
      <c r="D8" t="s">
        <v>108</v>
      </c>
    </row>
    <row r="9" spans="1:8">
      <c r="A9" t="s">
        <v>58</v>
      </c>
      <c r="C9" t="s">
        <v>111</v>
      </c>
      <c r="D9" t="s">
        <v>110</v>
      </c>
    </row>
    <row r="10" spans="1:8">
      <c r="A10" t="s">
        <v>58</v>
      </c>
      <c r="C10" t="s">
        <v>113</v>
      </c>
      <c r="D10" t="s">
        <v>112</v>
      </c>
    </row>
    <row r="11" spans="1:8">
      <c r="A11" t="s">
        <v>58</v>
      </c>
      <c r="B11" s="2"/>
      <c r="C11" t="s">
        <v>115</v>
      </c>
      <c r="D11" t="s">
        <v>114</v>
      </c>
    </row>
    <row r="12" spans="1:8">
      <c r="A12" t="s">
        <v>58</v>
      </c>
      <c r="C12" t="s">
        <v>117</v>
      </c>
      <c r="D12" t="s">
        <v>116</v>
      </c>
    </row>
    <row r="13" spans="1:8">
      <c r="A13" t="s">
        <v>58</v>
      </c>
      <c r="C13" t="s">
        <v>119</v>
      </c>
      <c r="D13" t="s">
        <v>118</v>
      </c>
    </row>
    <row r="14" spans="1:8">
      <c r="A14" t="s">
        <v>58</v>
      </c>
      <c r="C14" t="s">
        <v>121</v>
      </c>
      <c r="D14" t="s">
        <v>120</v>
      </c>
    </row>
    <row r="15" spans="1:8">
      <c r="A15" t="s">
        <v>58</v>
      </c>
      <c r="C15" t="s">
        <v>123</v>
      </c>
      <c r="D15" t="s">
        <v>122</v>
      </c>
    </row>
    <row r="16" spans="1:8">
      <c r="A16" t="s">
        <v>58</v>
      </c>
      <c r="C16" t="s">
        <v>125</v>
      </c>
      <c r="D16" t="s">
        <v>124</v>
      </c>
    </row>
    <row r="17" spans="1:4">
      <c r="A17" t="s">
        <v>58</v>
      </c>
      <c r="C17" t="s">
        <v>127</v>
      </c>
      <c r="D17" t="s">
        <v>126</v>
      </c>
    </row>
    <row r="18" spans="1:4">
      <c r="A18" t="s">
        <v>58</v>
      </c>
      <c r="C18" t="s">
        <v>129</v>
      </c>
      <c r="D18" t="s">
        <v>128</v>
      </c>
    </row>
    <row r="19" spans="1:4">
      <c r="A19" t="s">
        <v>58</v>
      </c>
      <c r="C19" t="s">
        <v>131</v>
      </c>
      <c r="D19" t="s">
        <v>130</v>
      </c>
    </row>
    <row r="20" spans="1:4">
      <c r="A20" t="s">
        <v>58</v>
      </c>
      <c r="C20" t="s">
        <v>133</v>
      </c>
      <c r="D20" t="s">
        <v>132</v>
      </c>
    </row>
    <row r="21" spans="1:4">
      <c r="A21" t="s">
        <v>142</v>
      </c>
      <c r="C21" t="s">
        <v>135</v>
      </c>
      <c r="D21" t="s">
        <v>134</v>
      </c>
    </row>
    <row r="22" spans="1:4">
      <c r="A22" t="s">
        <v>142</v>
      </c>
      <c r="C22" t="s">
        <v>137</v>
      </c>
      <c r="D22" t="s">
        <v>136</v>
      </c>
    </row>
    <row r="23" spans="1:4">
      <c r="A23" t="s">
        <v>142</v>
      </c>
      <c r="C23" t="s">
        <v>139</v>
      </c>
      <c r="D23" t="s">
        <v>138</v>
      </c>
    </row>
    <row r="24" spans="1:4">
      <c r="A24" t="s">
        <v>142</v>
      </c>
      <c r="C24" t="s">
        <v>141</v>
      </c>
      <c r="D24" t="s">
        <v>140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32</v>
      </c>
    </row>
    <row r="2" spans="1:7">
      <c r="A2" t="s">
        <v>27</v>
      </c>
      <c r="B2" t="s">
        <v>10</v>
      </c>
      <c r="C2" t="s">
        <v>33</v>
      </c>
      <c r="D2" t="s">
        <v>5</v>
      </c>
      <c r="E2" t="s">
        <v>0</v>
      </c>
      <c r="F2" t="s">
        <v>34</v>
      </c>
      <c r="G2" t="s">
        <v>35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B6D8-5B4D-43BE-B27E-6742BCADC05C}">
  <dimension ref="A1:F94"/>
  <sheetViews>
    <sheetView workbookViewId="0">
      <selection activeCell="A3" sqref="A3"/>
    </sheetView>
  </sheetViews>
  <sheetFormatPr defaultRowHeight="14.25"/>
  <cols>
    <col min="1" max="1" width="28" bestFit="1" customWidth="1"/>
  </cols>
  <sheetData>
    <row r="1" spans="1:6">
      <c r="A1" t="s">
        <v>520</v>
      </c>
    </row>
    <row r="2" spans="1:6">
      <c r="A2" t="s">
        <v>41</v>
      </c>
      <c r="B2" t="s">
        <v>394</v>
      </c>
      <c r="C2" t="s">
        <v>366</v>
      </c>
      <c r="D2" t="s">
        <v>357</v>
      </c>
      <c r="E2" t="s">
        <v>485</v>
      </c>
      <c r="F2" t="s">
        <v>489</v>
      </c>
    </row>
    <row r="3" spans="1:6">
      <c r="A3" t="s">
        <v>101</v>
      </c>
      <c r="B3" t="s">
        <v>521</v>
      </c>
      <c r="C3" t="s">
        <v>522</v>
      </c>
      <c r="D3" t="s">
        <v>523</v>
      </c>
      <c r="E3" t="s">
        <v>524</v>
      </c>
      <c r="F3" t="s">
        <v>525</v>
      </c>
    </row>
    <row r="4" spans="1:6">
      <c r="A4" t="s">
        <v>103</v>
      </c>
      <c r="B4" t="s">
        <v>526</v>
      </c>
      <c r="C4" t="s">
        <v>527</v>
      </c>
      <c r="D4" t="s">
        <v>528</v>
      </c>
      <c r="E4" t="s">
        <v>529</v>
      </c>
      <c r="F4" t="s">
        <v>530</v>
      </c>
    </row>
    <row r="5" spans="1:6">
      <c r="A5" t="s">
        <v>3</v>
      </c>
      <c r="B5" t="s">
        <v>3</v>
      </c>
      <c r="C5" t="s">
        <v>3</v>
      </c>
      <c r="D5" t="s">
        <v>3</v>
      </c>
      <c r="E5" t="s">
        <v>531</v>
      </c>
      <c r="F5" t="s">
        <v>532</v>
      </c>
    </row>
    <row r="6" spans="1:6">
      <c r="A6" t="s">
        <v>106</v>
      </c>
      <c r="B6" t="s">
        <v>533</v>
      </c>
      <c r="C6" t="s">
        <v>534</v>
      </c>
      <c r="D6" t="s">
        <v>535</v>
      </c>
      <c r="E6" t="s">
        <v>536</v>
      </c>
      <c r="F6" t="s">
        <v>537</v>
      </c>
    </row>
    <row r="7" spans="1:6">
      <c r="A7" t="s">
        <v>4</v>
      </c>
      <c r="B7" t="s">
        <v>538</v>
      </c>
      <c r="C7" t="s">
        <v>539</v>
      </c>
      <c r="D7" t="s">
        <v>540</v>
      </c>
      <c r="E7" t="s">
        <v>541</v>
      </c>
      <c r="F7" t="s">
        <v>541</v>
      </c>
    </row>
    <row r="8" spans="1:6">
      <c r="A8" t="s">
        <v>109</v>
      </c>
      <c r="B8" t="s">
        <v>542</v>
      </c>
      <c r="C8" t="s">
        <v>543</v>
      </c>
      <c r="D8" t="s">
        <v>544</v>
      </c>
      <c r="E8" t="s">
        <v>545</v>
      </c>
      <c r="F8" t="s">
        <v>545</v>
      </c>
    </row>
    <row r="9" spans="1:6">
      <c r="A9" t="s">
        <v>111</v>
      </c>
      <c r="B9" t="s">
        <v>546</v>
      </c>
      <c r="C9" t="s">
        <v>547</v>
      </c>
      <c r="D9" t="s">
        <v>548</v>
      </c>
      <c r="E9" t="s">
        <v>549</v>
      </c>
      <c r="F9" t="s">
        <v>550</v>
      </c>
    </row>
    <row r="10" spans="1:6">
      <c r="A10" t="s">
        <v>113</v>
      </c>
      <c r="B10" t="s">
        <v>551</v>
      </c>
      <c r="C10" t="s">
        <v>552</v>
      </c>
      <c r="D10" t="s">
        <v>553</v>
      </c>
      <c r="E10" t="s">
        <v>554</v>
      </c>
      <c r="F10" t="s">
        <v>555</v>
      </c>
    </row>
    <row r="11" spans="1:6">
      <c r="A11" t="s">
        <v>115</v>
      </c>
      <c r="B11" t="s">
        <v>556</v>
      </c>
      <c r="C11" t="s">
        <v>115</v>
      </c>
      <c r="D11" t="s">
        <v>115</v>
      </c>
      <c r="E11" t="s">
        <v>557</v>
      </c>
      <c r="F11" t="s">
        <v>558</v>
      </c>
    </row>
    <row r="12" spans="1:6">
      <c r="A12" t="s">
        <v>117</v>
      </c>
      <c r="B12" t="s">
        <v>559</v>
      </c>
      <c r="C12" t="s">
        <v>560</v>
      </c>
      <c r="D12" t="s">
        <v>117</v>
      </c>
      <c r="E12" t="s">
        <v>561</v>
      </c>
      <c r="F12" t="s">
        <v>562</v>
      </c>
    </row>
    <row r="13" spans="1:6">
      <c r="A13" t="s">
        <v>119</v>
      </c>
      <c r="B13" t="s">
        <v>563</v>
      </c>
      <c r="C13" t="s">
        <v>564</v>
      </c>
      <c r="D13" t="s">
        <v>565</v>
      </c>
      <c r="E13" t="s">
        <v>566</v>
      </c>
      <c r="F13" t="s">
        <v>567</v>
      </c>
    </row>
    <row r="14" spans="1:6">
      <c r="A14" t="s">
        <v>121</v>
      </c>
      <c r="B14" t="s">
        <v>568</v>
      </c>
      <c r="C14" t="s">
        <v>569</v>
      </c>
      <c r="D14" t="s">
        <v>570</v>
      </c>
      <c r="E14" t="s">
        <v>571</v>
      </c>
      <c r="F14" t="s">
        <v>572</v>
      </c>
    </row>
    <row r="15" spans="1:6">
      <c r="A15" t="s">
        <v>123</v>
      </c>
      <c r="B15" t="s">
        <v>573</v>
      </c>
      <c r="C15" t="s">
        <v>574</v>
      </c>
      <c r="D15" t="s">
        <v>575</v>
      </c>
      <c r="E15" t="s">
        <v>576</v>
      </c>
      <c r="F15" t="s">
        <v>577</v>
      </c>
    </row>
    <row r="16" spans="1:6">
      <c r="A16" t="s">
        <v>125</v>
      </c>
      <c r="B16" t="s">
        <v>578</v>
      </c>
      <c r="C16" t="s">
        <v>579</v>
      </c>
      <c r="D16" t="s">
        <v>580</v>
      </c>
      <c r="E16" t="s">
        <v>581</v>
      </c>
      <c r="F16" t="s">
        <v>582</v>
      </c>
    </row>
    <row r="17" spans="1:6">
      <c r="A17" t="s">
        <v>127</v>
      </c>
      <c r="B17" t="s">
        <v>583</v>
      </c>
      <c r="C17" t="s">
        <v>127</v>
      </c>
      <c r="D17" t="s">
        <v>584</v>
      </c>
      <c r="E17" t="s">
        <v>585</v>
      </c>
      <c r="F17" t="s">
        <v>586</v>
      </c>
    </row>
    <row r="18" spans="1:6">
      <c r="A18" t="s">
        <v>129</v>
      </c>
      <c r="B18" t="s">
        <v>587</v>
      </c>
      <c r="C18" t="s">
        <v>588</v>
      </c>
      <c r="D18" t="s">
        <v>589</v>
      </c>
      <c r="E18" t="s">
        <v>590</v>
      </c>
      <c r="F18" t="s">
        <v>591</v>
      </c>
    </row>
    <row r="19" spans="1:6">
      <c r="A19" t="s">
        <v>131</v>
      </c>
      <c r="B19" t="s">
        <v>592</v>
      </c>
      <c r="C19" t="s">
        <v>593</v>
      </c>
      <c r="D19" t="s">
        <v>594</v>
      </c>
      <c r="E19" t="s">
        <v>595</v>
      </c>
      <c r="F19" t="s">
        <v>596</v>
      </c>
    </row>
    <row r="20" spans="1:6">
      <c r="A20" t="s">
        <v>133</v>
      </c>
      <c r="B20" t="s">
        <v>597</v>
      </c>
      <c r="C20" t="s">
        <v>598</v>
      </c>
      <c r="D20" t="s">
        <v>599</v>
      </c>
      <c r="E20" t="s">
        <v>600</v>
      </c>
      <c r="F20" t="s">
        <v>600</v>
      </c>
    </row>
    <row r="21" spans="1:6">
      <c r="A21" t="s">
        <v>135</v>
      </c>
      <c r="B21" t="s">
        <v>135</v>
      </c>
      <c r="C21" t="s">
        <v>135</v>
      </c>
      <c r="D21" t="s">
        <v>135</v>
      </c>
      <c r="E21" t="s">
        <v>135</v>
      </c>
      <c r="F21" t="s">
        <v>135</v>
      </c>
    </row>
    <row r="22" spans="1:6">
      <c r="A22" t="s">
        <v>137</v>
      </c>
      <c r="B22" t="s">
        <v>137</v>
      </c>
      <c r="C22" t="s">
        <v>137</v>
      </c>
      <c r="D22" t="s">
        <v>137</v>
      </c>
      <c r="E22" t="s">
        <v>601</v>
      </c>
      <c r="F22" t="s">
        <v>602</v>
      </c>
    </row>
    <row r="23" spans="1:6">
      <c r="A23" t="s">
        <v>139</v>
      </c>
      <c r="B23" t="s">
        <v>139</v>
      </c>
      <c r="C23" t="s">
        <v>139</v>
      </c>
      <c r="D23" t="s">
        <v>139</v>
      </c>
      <c r="E23" t="s">
        <v>603</v>
      </c>
      <c r="F23" t="s">
        <v>604</v>
      </c>
    </row>
    <row r="24" spans="1:6">
      <c r="A24" t="s">
        <v>141</v>
      </c>
      <c r="B24" t="s">
        <v>141</v>
      </c>
      <c r="C24" t="s">
        <v>141</v>
      </c>
      <c r="D24" t="s">
        <v>141</v>
      </c>
      <c r="E24" t="s">
        <v>605</v>
      </c>
      <c r="F24" t="s">
        <v>606</v>
      </c>
    </row>
    <row r="25" spans="1:6">
      <c r="A25" t="s">
        <v>171</v>
      </c>
      <c r="B25" t="s">
        <v>607</v>
      </c>
      <c r="C25" t="s">
        <v>608</v>
      </c>
      <c r="D25" t="s">
        <v>609</v>
      </c>
      <c r="E25" t="s">
        <v>610</v>
      </c>
      <c r="F25" t="s">
        <v>611</v>
      </c>
    </row>
    <row r="26" spans="1:6">
      <c r="A26" t="s">
        <v>172</v>
      </c>
      <c r="B26" t="s">
        <v>612</v>
      </c>
      <c r="C26" t="s">
        <v>613</v>
      </c>
      <c r="D26" t="s">
        <v>614</v>
      </c>
      <c r="E26" t="s">
        <v>615</v>
      </c>
      <c r="F26" t="s">
        <v>616</v>
      </c>
    </row>
    <row r="27" spans="1:6">
      <c r="A27" t="s">
        <v>173</v>
      </c>
      <c r="B27" t="s">
        <v>617</v>
      </c>
      <c r="C27" t="s">
        <v>618</v>
      </c>
      <c r="D27" t="s">
        <v>619</v>
      </c>
      <c r="E27" t="s">
        <v>620</v>
      </c>
      <c r="F27" t="s">
        <v>621</v>
      </c>
    </row>
    <row r="28" spans="1:6">
      <c r="A28" t="s">
        <v>174</v>
      </c>
      <c r="B28" t="s">
        <v>622</v>
      </c>
      <c r="C28" t="s">
        <v>623</v>
      </c>
      <c r="D28" t="s">
        <v>624</v>
      </c>
      <c r="E28" t="s">
        <v>625</v>
      </c>
      <c r="F28" t="s">
        <v>626</v>
      </c>
    </row>
    <row r="29" spans="1:6">
      <c r="A29" t="s">
        <v>175</v>
      </c>
      <c r="B29" t="s">
        <v>627</v>
      </c>
      <c r="C29" t="s">
        <v>628</v>
      </c>
      <c r="D29" t="s">
        <v>629</v>
      </c>
      <c r="E29" t="s">
        <v>630</v>
      </c>
      <c r="F29" t="s">
        <v>631</v>
      </c>
    </row>
    <row r="30" spans="1:6">
      <c r="A30" t="s">
        <v>176</v>
      </c>
      <c r="B30" t="s">
        <v>632</v>
      </c>
      <c r="C30" t="s">
        <v>633</v>
      </c>
      <c r="D30" t="s">
        <v>634</v>
      </c>
      <c r="E30" t="s">
        <v>635</v>
      </c>
      <c r="F30" t="s">
        <v>636</v>
      </c>
    </row>
    <row r="31" spans="1:6">
      <c r="A31" t="s">
        <v>177</v>
      </c>
      <c r="B31" t="s">
        <v>637</v>
      </c>
      <c r="C31" t="s">
        <v>638</v>
      </c>
      <c r="D31" t="s">
        <v>639</v>
      </c>
      <c r="E31" t="s">
        <v>640</v>
      </c>
      <c r="F31" t="s">
        <v>641</v>
      </c>
    </row>
    <row r="32" spans="1:6">
      <c r="A32" t="s">
        <v>178</v>
      </c>
      <c r="B32" t="s">
        <v>642</v>
      </c>
      <c r="C32" t="s">
        <v>643</v>
      </c>
      <c r="D32" t="s">
        <v>644</v>
      </c>
      <c r="E32" t="s">
        <v>645</v>
      </c>
      <c r="F32" t="s">
        <v>646</v>
      </c>
    </row>
    <row r="33" spans="1:6">
      <c r="A33" t="s">
        <v>185</v>
      </c>
      <c r="B33" t="s">
        <v>185</v>
      </c>
      <c r="C33" t="s">
        <v>185</v>
      </c>
      <c r="D33" t="s">
        <v>185</v>
      </c>
      <c r="E33" t="s">
        <v>185</v>
      </c>
      <c r="F33" t="s">
        <v>185</v>
      </c>
    </row>
    <row r="34" spans="1:6">
      <c r="A34" t="s">
        <v>179</v>
      </c>
      <c r="B34" t="s">
        <v>647</v>
      </c>
      <c r="C34" t="s">
        <v>648</v>
      </c>
      <c r="D34" t="s">
        <v>649</v>
      </c>
      <c r="E34" t="s">
        <v>650</v>
      </c>
      <c r="F34" t="s">
        <v>651</v>
      </c>
    </row>
    <row r="35" spans="1:6">
      <c r="A35" t="s">
        <v>180</v>
      </c>
      <c r="B35" t="s">
        <v>652</v>
      </c>
      <c r="C35" t="s">
        <v>653</v>
      </c>
      <c r="D35" t="s">
        <v>654</v>
      </c>
      <c r="E35" t="s">
        <v>655</v>
      </c>
      <c r="F35" t="s">
        <v>656</v>
      </c>
    </row>
    <row r="36" spans="1:6">
      <c r="A36" t="s">
        <v>181</v>
      </c>
      <c r="B36" t="s">
        <v>657</v>
      </c>
      <c r="C36" t="s">
        <v>658</v>
      </c>
      <c r="D36" t="s">
        <v>659</v>
      </c>
      <c r="E36" t="s">
        <v>660</v>
      </c>
      <c r="F36" t="s">
        <v>661</v>
      </c>
    </row>
    <row r="37" spans="1:6">
      <c r="A37" t="s">
        <v>182</v>
      </c>
      <c r="B37" t="s">
        <v>662</v>
      </c>
      <c r="C37" t="s">
        <v>663</v>
      </c>
      <c r="D37" t="s">
        <v>664</v>
      </c>
      <c r="E37" t="s">
        <v>665</v>
      </c>
      <c r="F37" t="s">
        <v>666</v>
      </c>
    </row>
    <row r="38" spans="1:6">
      <c r="A38" t="s">
        <v>183</v>
      </c>
      <c r="B38" t="s">
        <v>667</v>
      </c>
      <c r="C38" t="s">
        <v>668</v>
      </c>
      <c r="D38" t="s">
        <v>669</v>
      </c>
      <c r="E38" t="s">
        <v>670</v>
      </c>
      <c r="F38" t="s">
        <v>671</v>
      </c>
    </row>
    <row r="39" spans="1:6">
      <c r="A39" t="s">
        <v>184</v>
      </c>
      <c r="B39" t="s">
        <v>672</v>
      </c>
      <c r="C39" t="s">
        <v>673</v>
      </c>
      <c r="D39" t="s">
        <v>674</v>
      </c>
      <c r="E39" t="s">
        <v>675</v>
      </c>
      <c r="F39" t="s">
        <v>676</v>
      </c>
    </row>
    <row r="40" spans="1:6">
      <c r="A40" t="s">
        <v>187</v>
      </c>
      <c r="B40" t="s">
        <v>677</v>
      </c>
      <c r="C40" t="s">
        <v>678</v>
      </c>
      <c r="D40" t="s">
        <v>679</v>
      </c>
      <c r="E40" t="s">
        <v>680</v>
      </c>
      <c r="F40" t="s">
        <v>681</v>
      </c>
    </row>
    <row r="41" spans="1:6">
      <c r="A41" t="s">
        <v>189</v>
      </c>
      <c r="B41" t="s">
        <v>189</v>
      </c>
      <c r="C41" t="s">
        <v>189</v>
      </c>
      <c r="D41" t="s">
        <v>189</v>
      </c>
      <c r="E41" t="s">
        <v>189</v>
      </c>
      <c r="F41" t="s">
        <v>189</v>
      </c>
    </row>
    <row r="42" spans="1:6">
      <c r="A42" t="s">
        <v>191</v>
      </c>
      <c r="B42" t="s">
        <v>191</v>
      </c>
      <c r="C42" t="s">
        <v>191</v>
      </c>
      <c r="D42" t="s">
        <v>191</v>
      </c>
      <c r="E42" t="s">
        <v>191</v>
      </c>
      <c r="F42" t="s">
        <v>191</v>
      </c>
    </row>
    <row r="43" spans="1:6">
      <c r="A43" t="s">
        <v>193</v>
      </c>
      <c r="B43" t="s">
        <v>682</v>
      </c>
      <c r="C43" t="s">
        <v>683</v>
      </c>
      <c r="D43" t="s">
        <v>684</v>
      </c>
      <c r="E43" t="s">
        <v>685</v>
      </c>
      <c r="F43" t="s">
        <v>686</v>
      </c>
    </row>
    <row r="44" spans="1:6">
      <c r="A44" t="s">
        <v>195</v>
      </c>
      <c r="B44" t="s">
        <v>687</v>
      </c>
      <c r="C44" t="s">
        <v>688</v>
      </c>
      <c r="D44" t="s">
        <v>689</v>
      </c>
      <c r="E44" t="s">
        <v>690</v>
      </c>
      <c r="F44" t="s">
        <v>691</v>
      </c>
    </row>
    <row r="45" spans="1:6">
      <c r="A45" t="s">
        <v>197</v>
      </c>
      <c r="B45" t="s">
        <v>197</v>
      </c>
      <c r="C45" t="s">
        <v>197</v>
      </c>
      <c r="D45" t="s">
        <v>197</v>
      </c>
      <c r="E45" t="s">
        <v>197</v>
      </c>
      <c r="F45" t="s">
        <v>197</v>
      </c>
    </row>
    <row r="46" spans="1:6">
      <c r="A46" t="s">
        <v>199</v>
      </c>
      <c r="B46" t="s">
        <v>199</v>
      </c>
      <c r="C46" t="s">
        <v>199</v>
      </c>
      <c r="D46" t="s">
        <v>199</v>
      </c>
      <c r="E46" t="s">
        <v>199</v>
      </c>
      <c r="F46" t="s">
        <v>199</v>
      </c>
    </row>
    <row r="47" spans="1:6">
      <c r="A47" t="s">
        <v>201</v>
      </c>
      <c r="B47" t="s">
        <v>692</v>
      </c>
      <c r="C47" t="s">
        <v>693</v>
      </c>
      <c r="D47" t="s">
        <v>694</v>
      </c>
      <c r="E47" t="s">
        <v>695</v>
      </c>
      <c r="F47" t="s">
        <v>696</v>
      </c>
    </row>
    <row r="48" spans="1:6">
      <c r="A48" t="s">
        <v>203</v>
      </c>
      <c r="B48" t="s">
        <v>697</v>
      </c>
      <c r="C48" t="s">
        <v>698</v>
      </c>
      <c r="D48" t="s">
        <v>699</v>
      </c>
      <c r="E48" t="s">
        <v>700</v>
      </c>
      <c r="F48" t="s">
        <v>701</v>
      </c>
    </row>
    <row r="49" spans="1:6">
      <c r="A49" t="s">
        <v>205</v>
      </c>
      <c r="B49" t="s">
        <v>702</v>
      </c>
      <c r="C49" t="s">
        <v>703</v>
      </c>
      <c r="D49" t="s">
        <v>704</v>
      </c>
      <c r="E49" t="s">
        <v>705</v>
      </c>
      <c r="F49" t="s">
        <v>706</v>
      </c>
    </row>
    <row r="50" spans="1:6">
      <c r="A50" t="s">
        <v>207</v>
      </c>
      <c r="B50" t="s">
        <v>207</v>
      </c>
      <c r="C50" t="s">
        <v>207</v>
      </c>
      <c r="D50" t="s">
        <v>207</v>
      </c>
      <c r="E50" t="s">
        <v>207</v>
      </c>
      <c r="F50" t="s">
        <v>207</v>
      </c>
    </row>
    <row r="51" spans="1:6">
      <c r="A51" t="s">
        <v>209</v>
      </c>
      <c r="B51" t="s">
        <v>209</v>
      </c>
      <c r="C51" t="s">
        <v>209</v>
      </c>
      <c r="D51" t="s">
        <v>209</v>
      </c>
      <c r="E51" t="s">
        <v>209</v>
      </c>
      <c r="F51" t="s">
        <v>209</v>
      </c>
    </row>
    <row r="52" spans="1:6">
      <c r="A52" t="s">
        <v>211</v>
      </c>
      <c r="B52" t="s">
        <v>211</v>
      </c>
      <c r="C52" t="s">
        <v>211</v>
      </c>
      <c r="D52" t="s">
        <v>211</v>
      </c>
      <c r="E52" t="s">
        <v>211</v>
      </c>
      <c r="F52" t="s">
        <v>211</v>
      </c>
    </row>
    <row r="53" spans="1:6">
      <c r="A53" t="s">
        <v>213</v>
      </c>
      <c r="B53" t="s">
        <v>707</v>
      </c>
      <c r="C53" t="s">
        <v>708</v>
      </c>
      <c r="D53" t="s">
        <v>709</v>
      </c>
      <c r="E53" t="s">
        <v>710</v>
      </c>
      <c r="F53" t="s">
        <v>711</v>
      </c>
    </row>
    <row r="54" spans="1:6">
      <c r="A54" t="s">
        <v>215</v>
      </c>
      <c r="B54" t="s">
        <v>215</v>
      </c>
      <c r="C54" t="s">
        <v>215</v>
      </c>
      <c r="D54" t="s">
        <v>215</v>
      </c>
      <c r="E54" t="s">
        <v>215</v>
      </c>
      <c r="F54" t="s">
        <v>215</v>
      </c>
    </row>
    <row r="55" spans="1:6">
      <c r="A55" t="s">
        <v>217</v>
      </c>
      <c r="B55" t="s">
        <v>217</v>
      </c>
      <c r="C55" t="s">
        <v>217</v>
      </c>
      <c r="D55" t="s">
        <v>217</v>
      </c>
      <c r="E55" t="s">
        <v>217</v>
      </c>
      <c r="F55" t="s">
        <v>217</v>
      </c>
    </row>
    <row r="56" spans="1:6">
      <c r="A56" t="s">
        <v>219</v>
      </c>
      <c r="B56" t="s">
        <v>712</v>
      </c>
      <c r="C56" t="s">
        <v>713</v>
      </c>
      <c r="D56" t="s">
        <v>714</v>
      </c>
      <c r="E56" t="s">
        <v>715</v>
      </c>
      <c r="F56" t="s">
        <v>715</v>
      </c>
    </row>
    <row r="57" spans="1:6">
      <c r="A57" t="s">
        <v>221</v>
      </c>
      <c r="B57" t="s">
        <v>221</v>
      </c>
      <c r="C57" t="s">
        <v>221</v>
      </c>
      <c r="D57" t="s">
        <v>221</v>
      </c>
      <c r="E57" t="s">
        <v>221</v>
      </c>
      <c r="F57" t="s">
        <v>221</v>
      </c>
    </row>
    <row r="58" spans="1:6">
      <c r="A58" t="s">
        <v>223</v>
      </c>
      <c r="B58" t="s">
        <v>223</v>
      </c>
      <c r="C58" t="s">
        <v>223</v>
      </c>
      <c r="D58" t="s">
        <v>223</v>
      </c>
      <c r="E58" t="s">
        <v>223</v>
      </c>
      <c r="F58" t="s">
        <v>223</v>
      </c>
    </row>
    <row r="59" spans="1:6">
      <c r="A59" t="s">
        <v>225</v>
      </c>
      <c r="B59" t="s">
        <v>716</v>
      </c>
      <c r="C59" t="s">
        <v>717</v>
      </c>
      <c r="D59" t="s">
        <v>718</v>
      </c>
      <c r="E59" t="s">
        <v>719</v>
      </c>
      <c r="F59" t="s">
        <v>720</v>
      </c>
    </row>
    <row r="60" spans="1:6">
      <c r="A60" t="s">
        <v>227</v>
      </c>
      <c r="B60" t="s">
        <v>227</v>
      </c>
      <c r="C60" t="s">
        <v>227</v>
      </c>
      <c r="D60" t="s">
        <v>227</v>
      </c>
      <c r="E60" t="s">
        <v>227</v>
      </c>
      <c r="F60" t="s">
        <v>227</v>
      </c>
    </row>
    <row r="61" spans="1:6">
      <c r="A61" t="s">
        <v>229</v>
      </c>
      <c r="B61" t="s">
        <v>229</v>
      </c>
      <c r="C61" t="s">
        <v>229</v>
      </c>
      <c r="D61" t="s">
        <v>229</v>
      </c>
      <c r="E61" t="s">
        <v>229</v>
      </c>
      <c r="F61" t="s">
        <v>229</v>
      </c>
    </row>
    <row r="62" spans="1:6">
      <c r="A62" t="s">
        <v>247</v>
      </c>
      <c r="B62" t="s">
        <v>721</v>
      </c>
      <c r="C62" t="s">
        <v>722</v>
      </c>
      <c r="D62" t="s">
        <v>723</v>
      </c>
      <c r="E62" t="s">
        <v>724</v>
      </c>
      <c r="F62" t="s">
        <v>725</v>
      </c>
    </row>
    <row r="63" spans="1:6">
      <c r="A63" t="s">
        <v>248</v>
      </c>
      <c r="B63" t="s">
        <v>726</v>
      </c>
      <c r="C63" t="s">
        <v>726</v>
      </c>
      <c r="D63" t="s">
        <v>727</v>
      </c>
      <c r="E63" t="s">
        <v>728</v>
      </c>
      <c r="F63" t="s">
        <v>729</v>
      </c>
    </row>
    <row r="64" spans="1:6">
      <c r="A64" t="s">
        <v>234</v>
      </c>
      <c r="B64" t="s">
        <v>730</v>
      </c>
      <c r="C64" t="s">
        <v>731</v>
      </c>
      <c r="D64" t="s">
        <v>732</v>
      </c>
      <c r="E64" t="s">
        <v>733</v>
      </c>
      <c r="F64" t="s">
        <v>734</v>
      </c>
    </row>
    <row r="65" spans="1:6">
      <c r="A65" t="s">
        <v>236</v>
      </c>
      <c r="B65" t="s">
        <v>236</v>
      </c>
      <c r="C65" t="s">
        <v>236</v>
      </c>
      <c r="D65" t="s">
        <v>236</v>
      </c>
      <c r="E65" t="s">
        <v>236</v>
      </c>
      <c r="F65" t="s">
        <v>236</v>
      </c>
    </row>
    <row r="66" spans="1:6">
      <c r="A66" t="s">
        <v>238</v>
      </c>
      <c r="B66" t="s">
        <v>238</v>
      </c>
      <c r="C66" t="s">
        <v>238</v>
      </c>
      <c r="D66" t="s">
        <v>238</v>
      </c>
      <c r="E66" t="s">
        <v>238</v>
      </c>
      <c r="F66" t="s">
        <v>238</v>
      </c>
    </row>
    <row r="67" spans="1:6">
      <c r="A67" t="s">
        <v>240</v>
      </c>
      <c r="B67" t="s">
        <v>240</v>
      </c>
      <c r="C67" t="s">
        <v>240</v>
      </c>
      <c r="D67" t="s">
        <v>240</v>
      </c>
      <c r="E67" t="s">
        <v>240</v>
      </c>
      <c r="F67" t="s">
        <v>240</v>
      </c>
    </row>
    <row r="68" spans="1:6">
      <c r="A68" t="s">
        <v>242</v>
      </c>
      <c r="B68" t="s">
        <v>242</v>
      </c>
      <c r="C68" t="s">
        <v>242</v>
      </c>
      <c r="D68" t="s">
        <v>242</v>
      </c>
      <c r="E68" t="s">
        <v>242</v>
      </c>
      <c r="F68" t="s">
        <v>242</v>
      </c>
    </row>
    <row r="69" spans="1:6">
      <c r="A69" t="s">
        <v>244</v>
      </c>
      <c r="B69" t="s">
        <v>244</v>
      </c>
      <c r="C69" t="s">
        <v>244</v>
      </c>
      <c r="D69" t="s">
        <v>244</v>
      </c>
      <c r="E69" t="s">
        <v>244</v>
      </c>
      <c r="F69" t="s">
        <v>244</v>
      </c>
    </row>
    <row r="70" spans="1:6">
      <c r="A70" t="s">
        <v>246</v>
      </c>
      <c r="B70" t="s">
        <v>246</v>
      </c>
      <c r="C70" t="s">
        <v>246</v>
      </c>
      <c r="D70" t="s">
        <v>246</v>
      </c>
      <c r="E70" t="s">
        <v>246</v>
      </c>
      <c r="F70" t="s">
        <v>246</v>
      </c>
    </row>
    <row r="71" spans="1:6">
      <c r="A71" t="s">
        <v>250</v>
      </c>
      <c r="B71" t="s">
        <v>250</v>
      </c>
      <c r="C71" t="s">
        <v>250</v>
      </c>
      <c r="D71" t="s">
        <v>250</v>
      </c>
      <c r="E71" t="s">
        <v>250</v>
      </c>
      <c r="F71" t="s">
        <v>250</v>
      </c>
    </row>
    <row r="72" spans="1:6">
      <c r="A72" t="s">
        <v>252</v>
      </c>
      <c r="B72" t="s">
        <v>252</v>
      </c>
      <c r="C72" t="s">
        <v>252</v>
      </c>
      <c r="D72" t="s">
        <v>252</v>
      </c>
      <c r="E72" t="s">
        <v>252</v>
      </c>
      <c r="F72" t="s">
        <v>252</v>
      </c>
    </row>
    <row r="73" spans="1:6">
      <c r="A73" t="s">
        <v>288</v>
      </c>
      <c r="B73" t="s">
        <v>288</v>
      </c>
      <c r="C73" t="s">
        <v>288</v>
      </c>
      <c r="D73" t="s">
        <v>288</v>
      </c>
      <c r="E73" t="s">
        <v>288</v>
      </c>
      <c r="F73" t="s">
        <v>288</v>
      </c>
    </row>
    <row r="74" spans="1:6">
      <c r="A74" t="s">
        <v>289</v>
      </c>
      <c r="B74" t="s">
        <v>289</v>
      </c>
      <c r="C74" t="s">
        <v>289</v>
      </c>
      <c r="D74" t="s">
        <v>289</v>
      </c>
      <c r="E74" t="s">
        <v>289</v>
      </c>
      <c r="F74" t="s">
        <v>289</v>
      </c>
    </row>
    <row r="75" spans="1:6">
      <c r="A75" t="s">
        <v>290</v>
      </c>
      <c r="B75" t="s">
        <v>290</v>
      </c>
      <c r="C75" t="s">
        <v>290</v>
      </c>
      <c r="D75" t="s">
        <v>290</v>
      </c>
      <c r="E75" t="s">
        <v>290</v>
      </c>
      <c r="F75" t="s">
        <v>290</v>
      </c>
    </row>
    <row r="76" spans="1:6">
      <c r="A76" t="s">
        <v>291</v>
      </c>
      <c r="B76" t="s">
        <v>291</v>
      </c>
      <c r="C76" t="s">
        <v>291</v>
      </c>
      <c r="D76" t="s">
        <v>291</v>
      </c>
      <c r="E76" t="s">
        <v>291</v>
      </c>
      <c r="F76" t="s">
        <v>291</v>
      </c>
    </row>
    <row r="77" spans="1:6">
      <c r="A77" t="s">
        <v>99</v>
      </c>
      <c r="B77" t="s">
        <v>99</v>
      </c>
      <c r="C77" t="s">
        <v>99</v>
      </c>
      <c r="D77" t="s">
        <v>99</v>
      </c>
      <c r="E77" t="s">
        <v>99</v>
      </c>
      <c r="F77" t="s">
        <v>99</v>
      </c>
    </row>
    <row r="78" spans="1:6">
      <c r="A78" t="s">
        <v>292</v>
      </c>
      <c r="B78" t="s">
        <v>292</v>
      </c>
      <c r="C78" t="s">
        <v>292</v>
      </c>
      <c r="D78" t="s">
        <v>292</v>
      </c>
      <c r="E78" t="s">
        <v>292</v>
      </c>
      <c r="F78" t="s">
        <v>292</v>
      </c>
    </row>
    <row r="79" spans="1:6">
      <c r="A79" t="s">
        <v>98</v>
      </c>
      <c r="B79" t="s">
        <v>98</v>
      </c>
      <c r="C79" t="s">
        <v>98</v>
      </c>
      <c r="D79" t="s">
        <v>98</v>
      </c>
      <c r="E79" t="s">
        <v>98</v>
      </c>
      <c r="F79" t="s">
        <v>98</v>
      </c>
    </row>
    <row r="80" spans="1:6">
      <c r="A80" t="s">
        <v>97</v>
      </c>
      <c r="B80" t="s">
        <v>97</v>
      </c>
      <c r="C80" t="s">
        <v>97</v>
      </c>
      <c r="D80" t="s">
        <v>97</v>
      </c>
      <c r="E80" t="s">
        <v>97</v>
      </c>
      <c r="F80" t="s">
        <v>97</v>
      </c>
    </row>
    <row r="81" spans="1:6">
      <c r="A81" t="s">
        <v>293</v>
      </c>
      <c r="B81" t="s">
        <v>293</v>
      </c>
      <c r="C81" t="s">
        <v>293</v>
      </c>
      <c r="D81" t="s">
        <v>293</v>
      </c>
      <c r="E81" t="s">
        <v>293</v>
      </c>
      <c r="F81" t="s">
        <v>293</v>
      </c>
    </row>
    <row r="82" spans="1:6">
      <c r="A82" t="s">
        <v>294</v>
      </c>
      <c r="B82" t="s">
        <v>294</v>
      </c>
      <c r="C82" t="s">
        <v>294</v>
      </c>
      <c r="D82" t="s">
        <v>294</v>
      </c>
      <c r="E82" t="s">
        <v>294</v>
      </c>
      <c r="F82" t="s">
        <v>294</v>
      </c>
    </row>
    <row r="83" spans="1:6">
      <c r="A83" t="s">
        <v>295</v>
      </c>
      <c r="B83" t="s">
        <v>295</v>
      </c>
      <c r="C83" t="s">
        <v>295</v>
      </c>
      <c r="D83" t="s">
        <v>295</v>
      </c>
      <c r="E83" t="s">
        <v>295</v>
      </c>
      <c r="F83" t="s">
        <v>295</v>
      </c>
    </row>
    <row r="84" spans="1:6">
      <c r="A84" t="s">
        <v>296</v>
      </c>
      <c r="B84" t="s">
        <v>296</v>
      </c>
      <c r="C84" t="s">
        <v>296</v>
      </c>
      <c r="D84" t="s">
        <v>296</v>
      </c>
      <c r="E84" t="s">
        <v>296</v>
      </c>
      <c r="F84" t="s">
        <v>296</v>
      </c>
    </row>
    <row r="85" spans="1:6">
      <c r="A85" t="s">
        <v>297</v>
      </c>
      <c r="B85" t="s">
        <v>297</v>
      </c>
      <c r="C85" t="s">
        <v>297</v>
      </c>
      <c r="D85" t="s">
        <v>297</v>
      </c>
      <c r="E85" t="s">
        <v>297</v>
      </c>
      <c r="F85" t="s">
        <v>297</v>
      </c>
    </row>
    <row r="86" spans="1:6">
      <c r="A86" t="s">
        <v>298</v>
      </c>
      <c r="B86" t="s">
        <v>298</v>
      </c>
      <c r="C86" t="s">
        <v>298</v>
      </c>
      <c r="D86" t="s">
        <v>298</v>
      </c>
      <c r="E86" t="s">
        <v>298</v>
      </c>
      <c r="F86" t="s">
        <v>298</v>
      </c>
    </row>
    <row r="87" spans="1:6">
      <c r="A87" t="s">
        <v>36</v>
      </c>
      <c r="B87" t="s">
        <v>36</v>
      </c>
      <c r="C87" t="s">
        <v>36</v>
      </c>
      <c r="D87" t="s">
        <v>36</v>
      </c>
      <c r="E87" t="s">
        <v>36</v>
      </c>
      <c r="F87" t="s">
        <v>36</v>
      </c>
    </row>
    <row r="88" spans="1:6">
      <c r="A88" t="s">
        <v>300</v>
      </c>
      <c r="B88" t="s">
        <v>300</v>
      </c>
      <c r="C88" t="s">
        <v>300</v>
      </c>
      <c r="D88" t="s">
        <v>300</v>
      </c>
      <c r="E88" t="s">
        <v>300</v>
      </c>
      <c r="F88" t="s">
        <v>300</v>
      </c>
    </row>
    <row r="89" spans="1:6">
      <c r="A89" t="s">
        <v>303</v>
      </c>
      <c r="B89" t="s">
        <v>303</v>
      </c>
      <c r="C89" t="s">
        <v>303</v>
      </c>
      <c r="D89" t="s">
        <v>303</v>
      </c>
      <c r="E89" t="s">
        <v>303</v>
      </c>
      <c r="F89" t="s">
        <v>303</v>
      </c>
    </row>
    <row r="90" spans="1:6">
      <c r="A90" t="s">
        <v>9</v>
      </c>
      <c r="B90" t="s">
        <v>9</v>
      </c>
      <c r="C90" t="s">
        <v>9</v>
      </c>
      <c r="D90" t="s">
        <v>9</v>
      </c>
      <c r="E90" t="s">
        <v>9</v>
      </c>
      <c r="F90" t="s">
        <v>9</v>
      </c>
    </row>
    <row r="91" spans="1:6">
      <c r="A91" t="s">
        <v>76</v>
      </c>
      <c r="B91" t="s">
        <v>76</v>
      </c>
      <c r="C91" t="s">
        <v>76</v>
      </c>
      <c r="D91" t="s">
        <v>76</v>
      </c>
      <c r="E91" t="s">
        <v>76</v>
      </c>
      <c r="F91" t="s">
        <v>76</v>
      </c>
    </row>
    <row r="92" spans="1:6">
      <c r="A92" t="s">
        <v>77</v>
      </c>
      <c r="B92" t="s">
        <v>77</v>
      </c>
      <c r="C92" t="s">
        <v>77</v>
      </c>
      <c r="D92" t="s">
        <v>77</v>
      </c>
      <c r="E92" t="s">
        <v>77</v>
      </c>
      <c r="F92" t="s">
        <v>77</v>
      </c>
    </row>
    <row r="93" spans="1:6">
      <c r="A93" t="s">
        <v>37</v>
      </c>
      <c r="B93" t="s">
        <v>37</v>
      </c>
      <c r="C93" t="s">
        <v>37</v>
      </c>
      <c r="D93" t="s">
        <v>37</v>
      </c>
      <c r="E93" t="s">
        <v>37</v>
      </c>
      <c r="F93" t="s">
        <v>37</v>
      </c>
    </row>
    <row r="94" spans="1:6">
      <c r="A94" t="s">
        <v>308</v>
      </c>
      <c r="B94" t="s">
        <v>308</v>
      </c>
      <c r="C94" t="s">
        <v>308</v>
      </c>
      <c r="D94" t="s">
        <v>308</v>
      </c>
      <c r="E94" t="s">
        <v>308</v>
      </c>
      <c r="F94" t="s">
        <v>308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178"/>
  <sheetViews>
    <sheetView zoomScaleNormal="100" workbookViewId="0">
      <selection activeCell="C7" sqref="C7"/>
    </sheetView>
  </sheetViews>
  <sheetFormatPr defaultRowHeight="14.25"/>
  <cols>
    <col min="1" max="1" width="10.1328125" bestFit="1" customWidth="1"/>
    <col min="2" max="2" width="8.73046875" bestFit="1" customWidth="1"/>
    <col min="3" max="3" width="7.33203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26</v>
      </c>
    </row>
    <row r="2" spans="1:13" ht="17.25" thickBot="1">
      <c r="A2" t="s">
        <v>27</v>
      </c>
      <c r="B2" s="1" t="s">
        <v>28</v>
      </c>
      <c r="C2" s="1" t="s">
        <v>29</v>
      </c>
      <c r="D2" s="1" t="s">
        <v>30</v>
      </c>
      <c r="K2" s="3" t="s">
        <v>86</v>
      </c>
    </row>
    <row r="3" spans="1:13" ht="15" thickTop="1" thickBot="1">
      <c r="A3" t="s">
        <v>499</v>
      </c>
      <c r="B3" t="s">
        <v>46</v>
      </c>
      <c r="C3" t="s">
        <v>9</v>
      </c>
      <c r="D3">
        <f>1/31.536</f>
        <v>3.1709791983764585E-2</v>
      </c>
      <c r="K3" s="4" t="s">
        <v>33</v>
      </c>
      <c r="L3" s="4" t="s">
        <v>87</v>
      </c>
      <c r="M3" s="4" t="s">
        <v>88</v>
      </c>
    </row>
    <row r="4" spans="1:13">
      <c r="A4" t="s">
        <v>499</v>
      </c>
      <c r="B4" t="s">
        <v>72</v>
      </c>
      <c r="C4" t="s">
        <v>76</v>
      </c>
      <c r="D4">
        <f>100/31.536</f>
        <v>3.1709791983764584</v>
      </c>
      <c r="K4" t="s">
        <v>323</v>
      </c>
      <c r="L4">
        <v>36.779029999999999</v>
      </c>
      <c r="M4">
        <v>69.949081000000007</v>
      </c>
    </row>
    <row r="5" spans="1:13">
      <c r="A5" t="s">
        <v>499</v>
      </c>
      <c r="B5" t="s">
        <v>322</v>
      </c>
      <c r="C5" t="s">
        <v>77</v>
      </c>
      <c r="D5">
        <f>3.6</f>
        <v>3.6</v>
      </c>
      <c r="K5" t="s">
        <v>324</v>
      </c>
      <c r="L5">
        <v>-8.8383000000000003</v>
      </c>
      <c r="M5">
        <v>13.234400000000001</v>
      </c>
    </row>
    <row r="6" spans="1:13">
      <c r="A6" t="s">
        <v>499</v>
      </c>
      <c r="B6" t="s">
        <v>78</v>
      </c>
      <c r="C6" t="s">
        <v>76</v>
      </c>
      <c r="D6">
        <v>100</v>
      </c>
      <c r="K6" t="s">
        <v>325</v>
      </c>
      <c r="L6">
        <v>41.327500000000001</v>
      </c>
      <c r="M6">
        <v>19.818899999999999</v>
      </c>
    </row>
    <row r="7" spans="1:13">
      <c r="A7" t="s">
        <v>499</v>
      </c>
      <c r="B7" t="s">
        <v>315</v>
      </c>
      <c r="C7" t="s">
        <v>37</v>
      </c>
      <c r="D7">
        <v>-1</v>
      </c>
      <c r="K7" t="s">
        <v>326</v>
      </c>
      <c r="L7">
        <v>25.23</v>
      </c>
      <c r="M7">
        <v>55.28</v>
      </c>
    </row>
    <row r="8" spans="1:13">
      <c r="K8" t="s">
        <v>327</v>
      </c>
      <c r="L8">
        <v>-34.602499999999999</v>
      </c>
      <c r="M8">
        <v>-58.397500000000001</v>
      </c>
    </row>
    <row r="9" spans="1:13">
      <c r="K9" t="s">
        <v>328</v>
      </c>
      <c r="L9">
        <v>40.181199999999997</v>
      </c>
      <c r="M9">
        <v>44.513599999999997</v>
      </c>
    </row>
    <row r="10" spans="1:13">
      <c r="K10" t="s">
        <v>79</v>
      </c>
      <c r="L10">
        <v>-12.4254</v>
      </c>
      <c r="M10">
        <v>130.85</v>
      </c>
    </row>
    <row r="11" spans="1:13">
      <c r="K11" t="s">
        <v>80</v>
      </c>
      <c r="L11">
        <v>-27.454999999999998</v>
      </c>
      <c r="M11">
        <v>153.0351</v>
      </c>
    </row>
    <row r="12" spans="1:13">
      <c r="K12" t="s">
        <v>81</v>
      </c>
      <c r="L12">
        <v>-34.935000000000002</v>
      </c>
      <c r="M12">
        <v>138.6</v>
      </c>
    </row>
    <row r="13" spans="1:13">
      <c r="K13" t="s">
        <v>82</v>
      </c>
      <c r="L13">
        <v>-33.92</v>
      </c>
      <c r="M13">
        <v>151.18520000000001</v>
      </c>
    </row>
    <row r="14" spans="1:13">
      <c r="K14" t="s">
        <v>83</v>
      </c>
      <c r="L14">
        <v>-42.85</v>
      </c>
      <c r="M14">
        <v>147.29499999999999</v>
      </c>
    </row>
    <row r="15" spans="1:13">
      <c r="K15" t="s">
        <v>84</v>
      </c>
      <c r="L15">
        <v>-37.82</v>
      </c>
      <c r="M15">
        <v>144.97499999999999</v>
      </c>
    </row>
    <row r="16" spans="1:13">
      <c r="K16" t="s">
        <v>85</v>
      </c>
      <c r="L16">
        <v>-31.954999999999998</v>
      </c>
      <c r="M16">
        <v>115.84</v>
      </c>
    </row>
    <row r="17" spans="11:13">
      <c r="K17" t="s">
        <v>329</v>
      </c>
      <c r="L17">
        <v>48.2</v>
      </c>
      <c r="M17">
        <v>16.366599999999998</v>
      </c>
    </row>
    <row r="18" spans="11:13">
      <c r="K18" t="s">
        <v>330</v>
      </c>
      <c r="L18">
        <v>40.395299999999999</v>
      </c>
      <c r="M18">
        <v>49.862200000000001</v>
      </c>
    </row>
    <row r="19" spans="11:13">
      <c r="K19" t="s">
        <v>331</v>
      </c>
      <c r="L19">
        <v>-3.3761000000000001</v>
      </c>
      <c r="M19">
        <v>29.36</v>
      </c>
    </row>
    <row r="20" spans="11:13">
      <c r="K20" t="s">
        <v>332</v>
      </c>
      <c r="L20">
        <v>50.833300000000001</v>
      </c>
      <c r="M20">
        <v>4.3333000000000004</v>
      </c>
    </row>
    <row r="21" spans="11:13">
      <c r="K21" t="s">
        <v>333</v>
      </c>
      <c r="L21">
        <v>7.1904000000000003</v>
      </c>
      <c r="M21">
        <v>1.99</v>
      </c>
    </row>
    <row r="22" spans="11:13">
      <c r="K22" t="s">
        <v>334</v>
      </c>
      <c r="L22">
        <v>12.3703</v>
      </c>
      <c r="M22">
        <v>-1.5246999999999999</v>
      </c>
    </row>
    <row r="23" spans="11:13">
      <c r="K23" t="s">
        <v>335</v>
      </c>
      <c r="L23">
        <v>23.723099999999999</v>
      </c>
      <c r="M23">
        <v>90.408600000000007</v>
      </c>
    </row>
    <row r="24" spans="11:13">
      <c r="K24" t="s">
        <v>336</v>
      </c>
      <c r="L24">
        <v>42.683300000000003</v>
      </c>
      <c r="M24">
        <v>23.316700000000001</v>
      </c>
    </row>
    <row r="25" spans="11:13">
      <c r="K25" t="s">
        <v>337</v>
      </c>
      <c r="L25">
        <v>26.2361</v>
      </c>
      <c r="M25">
        <v>50.583100000000002</v>
      </c>
    </row>
    <row r="26" spans="11:13">
      <c r="K26" t="s">
        <v>338</v>
      </c>
      <c r="L26">
        <v>43.85</v>
      </c>
      <c r="M26">
        <v>18.382999999999999</v>
      </c>
    </row>
    <row r="27" spans="11:13">
      <c r="K27" t="s">
        <v>339</v>
      </c>
      <c r="L27">
        <v>53.9</v>
      </c>
      <c r="M27">
        <v>27.566600000000001</v>
      </c>
    </row>
    <row r="28" spans="11:13">
      <c r="K28" t="s">
        <v>340</v>
      </c>
      <c r="L28">
        <v>17.498699999999999</v>
      </c>
      <c r="M28">
        <v>-88.188400000000001</v>
      </c>
    </row>
    <row r="29" spans="11:13">
      <c r="K29" t="s">
        <v>341</v>
      </c>
      <c r="L29">
        <v>-17.753900000000002</v>
      </c>
      <c r="M29">
        <v>-63.225999999999999</v>
      </c>
    </row>
    <row r="30" spans="11:13">
      <c r="K30" t="s">
        <v>488</v>
      </c>
      <c r="L30">
        <v>-1.45</v>
      </c>
      <c r="M30">
        <v>-48.48</v>
      </c>
    </row>
    <row r="31" spans="11:13">
      <c r="K31" t="s">
        <v>342</v>
      </c>
      <c r="L31">
        <v>4.8833000000000002</v>
      </c>
      <c r="M31">
        <v>114.9333</v>
      </c>
    </row>
    <row r="32" spans="11:13">
      <c r="K32" t="s">
        <v>343</v>
      </c>
      <c r="L32">
        <v>27.472999999999999</v>
      </c>
      <c r="M32">
        <v>89.638999999999996</v>
      </c>
    </row>
    <row r="33" spans="11:13">
      <c r="K33" t="s">
        <v>344</v>
      </c>
      <c r="L33">
        <v>-24.6463</v>
      </c>
      <c r="M33">
        <v>25.911899999999999</v>
      </c>
    </row>
    <row r="34" spans="11:13">
      <c r="K34" t="s">
        <v>345</v>
      </c>
      <c r="L34">
        <v>4.3666</v>
      </c>
      <c r="M34">
        <v>18.558299999999999</v>
      </c>
    </row>
    <row r="35" spans="11:13">
      <c r="K35" t="s">
        <v>490</v>
      </c>
      <c r="L35">
        <v>43.7</v>
      </c>
      <c r="M35">
        <v>-79.42</v>
      </c>
    </row>
    <row r="36" spans="11:13">
      <c r="K36" t="s">
        <v>346</v>
      </c>
      <c r="L36">
        <v>47.38</v>
      </c>
      <c r="M36">
        <v>8.5500000000000007</v>
      </c>
    </row>
    <row r="37" spans="11:13">
      <c r="K37" t="s">
        <v>347</v>
      </c>
      <c r="L37">
        <v>-33.450000000000003</v>
      </c>
      <c r="M37">
        <v>-70.667000000000002</v>
      </c>
    </row>
    <row r="38" spans="11:13">
      <c r="K38" t="s">
        <v>489</v>
      </c>
      <c r="L38">
        <v>39.928899999999999</v>
      </c>
      <c r="M38">
        <v>116.3883</v>
      </c>
    </row>
    <row r="39" spans="11:13">
      <c r="K39" t="s">
        <v>348</v>
      </c>
      <c r="L39">
        <v>5.32</v>
      </c>
      <c r="M39">
        <v>-4.04</v>
      </c>
    </row>
    <row r="40" spans="11:13">
      <c r="K40" t="s">
        <v>349</v>
      </c>
      <c r="L40">
        <v>3.8666999999999998</v>
      </c>
      <c r="M40">
        <v>11.5167</v>
      </c>
    </row>
    <row r="41" spans="11:13">
      <c r="K41" t="s">
        <v>350</v>
      </c>
      <c r="L41">
        <v>-4.3296999999999999</v>
      </c>
      <c r="M41">
        <v>15.315</v>
      </c>
    </row>
    <row r="42" spans="11:13">
      <c r="K42" t="s">
        <v>351</v>
      </c>
      <c r="L42">
        <v>-4.2591999999999999</v>
      </c>
      <c r="M42">
        <v>15.284700000000001</v>
      </c>
    </row>
    <row r="43" spans="11:13">
      <c r="K43" t="s">
        <v>352</v>
      </c>
      <c r="L43">
        <v>4.5964</v>
      </c>
      <c r="M43">
        <v>-74.083299999999994</v>
      </c>
    </row>
    <row r="44" spans="11:13">
      <c r="K44" t="s">
        <v>353</v>
      </c>
      <c r="L44">
        <v>9.9347390000000004</v>
      </c>
      <c r="M44">
        <v>-84.087502000000001</v>
      </c>
    </row>
    <row r="45" spans="11:13">
      <c r="K45" t="s">
        <v>354</v>
      </c>
      <c r="L45">
        <v>23.132000000000001</v>
      </c>
      <c r="M45">
        <v>-82.364199999999997</v>
      </c>
    </row>
    <row r="46" spans="11:13">
      <c r="K46" t="s">
        <v>355</v>
      </c>
      <c r="L46">
        <v>35.166699999999999</v>
      </c>
      <c r="M46">
        <v>33.366599999999998</v>
      </c>
    </row>
    <row r="47" spans="11:13">
      <c r="K47" t="s">
        <v>356</v>
      </c>
      <c r="L47">
        <v>50.083300000000001</v>
      </c>
      <c r="M47">
        <v>14.465999999999999</v>
      </c>
    </row>
    <row r="48" spans="11:13">
      <c r="K48" t="s">
        <v>357</v>
      </c>
      <c r="L48">
        <v>52.521799999999999</v>
      </c>
      <c r="M48">
        <v>13.4015</v>
      </c>
    </row>
    <row r="49" spans="11:13">
      <c r="K49" t="s">
        <v>358</v>
      </c>
      <c r="L49">
        <v>11.595000000000001</v>
      </c>
      <c r="M49">
        <v>43.148000000000003</v>
      </c>
    </row>
    <row r="50" spans="11:13">
      <c r="K50" t="s">
        <v>359</v>
      </c>
      <c r="L50">
        <v>55.678600000000003</v>
      </c>
      <c r="M50">
        <v>12.563499999999999</v>
      </c>
    </row>
    <row r="51" spans="11:13">
      <c r="K51" t="s">
        <v>360</v>
      </c>
      <c r="L51">
        <v>18.470099999999999</v>
      </c>
      <c r="M51">
        <v>-69.900099999999995</v>
      </c>
    </row>
    <row r="52" spans="11:13">
      <c r="K52" t="s">
        <v>361</v>
      </c>
      <c r="L52">
        <v>36.763100000000001</v>
      </c>
      <c r="M52">
        <v>3.0506000000000002</v>
      </c>
    </row>
    <row r="53" spans="11:13">
      <c r="K53" t="s">
        <v>362</v>
      </c>
      <c r="L53">
        <v>-2.2200000000000002</v>
      </c>
      <c r="M53">
        <v>-79.92</v>
      </c>
    </row>
    <row r="54" spans="11:13">
      <c r="K54" t="s">
        <v>363</v>
      </c>
      <c r="L54">
        <v>30.05</v>
      </c>
      <c r="M54">
        <v>31.25</v>
      </c>
    </row>
    <row r="55" spans="11:13">
      <c r="K55" t="s">
        <v>364</v>
      </c>
      <c r="L55">
        <v>15.333299999999999</v>
      </c>
      <c r="M55">
        <v>38.933300000000003</v>
      </c>
    </row>
    <row r="56" spans="11:13">
      <c r="K56" t="s">
        <v>365</v>
      </c>
      <c r="L56">
        <v>27.15</v>
      </c>
      <c r="M56">
        <v>-13.1991</v>
      </c>
    </row>
    <row r="57" spans="11:13">
      <c r="K57" t="s">
        <v>366</v>
      </c>
      <c r="L57">
        <v>40.4</v>
      </c>
      <c r="M57">
        <v>-3.6833999999999998</v>
      </c>
    </row>
    <row r="58" spans="11:13">
      <c r="K58" t="s">
        <v>367</v>
      </c>
      <c r="L58">
        <v>59.436962000000001</v>
      </c>
      <c r="M58">
        <v>24.753574</v>
      </c>
    </row>
    <row r="59" spans="11:13">
      <c r="K59" t="s">
        <v>368</v>
      </c>
      <c r="L59">
        <v>13.5</v>
      </c>
      <c r="M59">
        <v>39.47</v>
      </c>
    </row>
    <row r="60" spans="11:13">
      <c r="K60" t="s">
        <v>369</v>
      </c>
      <c r="L60">
        <v>60.175600000000003</v>
      </c>
      <c r="M60">
        <v>24.934100000000001</v>
      </c>
    </row>
    <row r="61" spans="11:13">
      <c r="K61" t="s">
        <v>370</v>
      </c>
      <c r="L61">
        <v>48.866700000000002</v>
      </c>
      <c r="M61">
        <v>2.3332999999999999</v>
      </c>
    </row>
    <row r="62" spans="11:13">
      <c r="K62" t="s">
        <v>371</v>
      </c>
      <c r="L62">
        <v>0.38540000000000002</v>
      </c>
      <c r="M62">
        <v>9.4580000000000002</v>
      </c>
    </row>
    <row r="63" spans="11:13">
      <c r="K63" t="s">
        <v>372</v>
      </c>
      <c r="L63">
        <v>51.5</v>
      </c>
      <c r="M63">
        <v>-0.1167</v>
      </c>
    </row>
    <row r="64" spans="11:13">
      <c r="K64" t="s">
        <v>373</v>
      </c>
      <c r="L64">
        <v>41.725000000000001</v>
      </c>
      <c r="M64">
        <v>44.790799999999997</v>
      </c>
    </row>
    <row r="65" spans="11:13">
      <c r="K65" t="s">
        <v>374</v>
      </c>
      <c r="L65">
        <v>6.69</v>
      </c>
      <c r="M65">
        <v>-1.63</v>
      </c>
    </row>
    <row r="66" spans="11:13">
      <c r="K66" t="s">
        <v>375</v>
      </c>
      <c r="L66">
        <v>9.5314999999999994</v>
      </c>
      <c r="M66">
        <v>-13.680199999999999</v>
      </c>
    </row>
    <row r="67" spans="11:13">
      <c r="K67" t="s">
        <v>376</v>
      </c>
      <c r="L67">
        <v>13.448395</v>
      </c>
      <c r="M67">
        <v>-16.685143</v>
      </c>
    </row>
    <row r="68" spans="11:13">
      <c r="K68" t="s">
        <v>377</v>
      </c>
      <c r="L68">
        <v>11.865</v>
      </c>
      <c r="M68">
        <v>-15.5984</v>
      </c>
    </row>
    <row r="69" spans="11:13">
      <c r="K69" t="s">
        <v>378</v>
      </c>
      <c r="L69">
        <v>1.87</v>
      </c>
      <c r="M69">
        <v>9.77</v>
      </c>
    </row>
    <row r="70" spans="11:13">
      <c r="K70" t="s">
        <v>379</v>
      </c>
      <c r="L70">
        <v>37.9833</v>
      </c>
      <c r="M70">
        <v>23.7333</v>
      </c>
    </row>
    <row r="71" spans="11:13">
      <c r="K71" t="s">
        <v>380</v>
      </c>
      <c r="L71">
        <v>60.270832249999998</v>
      </c>
      <c r="M71">
        <v>-44.720830450000001</v>
      </c>
    </row>
    <row r="72" spans="11:13">
      <c r="K72" t="s">
        <v>381</v>
      </c>
      <c r="L72">
        <v>14.6211</v>
      </c>
      <c r="M72">
        <v>-90.527000000000001</v>
      </c>
    </row>
    <row r="73" spans="11:13">
      <c r="K73" t="s">
        <v>382</v>
      </c>
      <c r="L73">
        <v>4.9223999999999997</v>
      </c>
      <c r="M73">
        <v>-52.313499999999998</v>
      </c>
    </row>
    <row r="74" spans="11:13">
      <c r="K74" t="s">
        <v>383</v>
      </c>
      <c r="L74">
        <v>6.8019999999999996</v>
      </c>
      <c r="M74">
        <v>-58.167000000000002</v>
      </c>
    </row>
    <row r="75" spans="11:13">
      <c r="K75" t="s">
        <v>384</v>
      </c>
      <c r="L75">
        <v>14.102</v>
      </c>
      <c r="M75">
        <v>-87.217500000000001</v>
      </c>
    </row>
    <row r="76" spans="11:13">
      <c r="K76" t="s">
        <v>385</v>
      </c>
      <c r="L76">
        <v>45.8</v>
      </c>
      <c r="M76">
        <v>16</v>
      </c>
    </row>
    <row r="77" spans="11:13">
      <c r="K77" t="s">
        <v>386</v>
      </c>
      <c r="L77">
        <v>18.533332999999999</v>
      </c>
      <c r="M77">
        <v>-72.333336000000003</v>
      </c>
    </row>
    <row r="78" spans="11:13">
      <c r="K78" t="s">
        <v>387</v>
      </c>
      <c r="L78">
        <v>47.5</v>
      </c>
      <c r="M78">
        <v>19.083300000000001</v>
      </c>
    </row>
    <row r="79" spans="11:13">
      <c r="K79" t="s">
        <v>388</v>
      </c>
      <c r="L79">
        <v>-6.1744000000000003</v>
      </c>
      <c r="M79">
        <v>106.82940000000001</v>
      </c>
    </row>
    <row r="80" spans="11:13">
      <c r="K80" t="s">
        <v>484</v>
      </c>
      <c r="L80">
        <v>28.67</v>
      </c>
      <c r="M80">
        <v>77.23</v>
      </c>
    </row>
    <row r="81" spans="11:13">
      <c r="K81" t="s">
        <v>389</v>
      </c>
      <c r="L81">
        <v>53.333100000000002</v>
      </c>
      <c r="M81">
        <v>-6.2488999999999999</v>
      </c>
    </row>
    <row r="82" spans="11:13">
      <c r="K82" t="s">
        <v>390</v>
      </c>
      <c r="L82">
        <v>35.671900000000001</v>
      </c>
      <c r="M82">
        <v>51.424300000000002</v>
      </c>
    </row>
    <row r="83" spans="11:13">
      <c r="K83" t="s">
        <v>391</v>
      </c>
      <c r="L83">
        <v>33.3386</v>
      </c>
      <c r="M83">
        <v>44.393900000000002</v>
      </c>
    </row>
    <row r="84" spans="11:13">
      <c r="K84" t="s">
        <v>392</v>
      </c>
      <c r="L84">
        <v>64.150000000000006</v>
      </c>
      <c r="M84">
        <v>-21.95</v>
      </c>
    </row>
    <row r="85" spans="11:13">
      <c r="K85" t="s">
        <v>393</v>
      </c>
      <c r="L85">
        <v>32.08</v>
      </c>
      <c r="M85">
        <v>34.770000000000003</v>
      </c>
    </row>
    <row r="86" spans="11:13">
      <c r="K86" t="s">
        <v>394</v>
      </c>
      <c r="L86">
        <v>41.896000000000001</v>
      </c>
      <c r="M86">
        <v>12.4833</v>
      </c>
    </row>
    <row r="87" spans="11:13">
      <c r="K87" t="s">
        <v>395</v>
      </c>
      <c r="L87">
        <v>17.9771</v>
      </c>
      <c r="M87">
        <v>-76.767399999999995</v>
      </c>
    </row>
    <row r="88" spans="11:13">
      <c r="K88" t="s">
        <v>396</v>
      </c>
      <c r="L88">
        <v>31.95</v>
      </c>
      <c r="M88">
        <v>35.933300000000003</v>
      </c>
    </row>
    <row r="89" spans="11:13">
      <c r="K89" t="s">
        <v>485</v>
      </c>
      <c r="L89">
        <v>35.685000000000002</v>
      </c>
      <c r="M89">
        <v>139.75139999999999</v>
      </c>
    </row>
    <row r="90" spans="11:13">
      <c r="K90" t="s">
        <v>397</v>
      </c>
      <c r="L90">
        <v>43.325000000000003</v>
      </c>
      <c r="M90">
        <v>76.915000000000006</v>
      </c>
    </row>
    <row r="91" spans="11:13">
      <c r="K91" t="s">
        <v>398</v>
      </c>
      <c r="L91">
        <v>-1.2833000000000001</v>
      </c>
      <c r="M91">
        <v>36.816699999999997</v>
      </c>
    </row>
    <row r="92" spans="11:13">
      <c r="K92" t="s">
        <v>399</v>
      </c>
      <c r="L92">
        <v>42.873100000000001</v>
      </c>
      <c r="M92">
        <v>74.5852</v>
      </c>
    </row>
    <row r="93" spans="11:13">
      <c r="K93" t="s">
        <v>400</v>
      </c>
      <c r="L93">
        <v>11.55</v>
      </c>
      <c r="M93">
        <v>104.9166</v>
      </c>
    </row>
    <row r="94" spans="11:13">
      <c r="K94" t="s">
        <v>401</v>
      </c>
      <c r="L94">
        <v>37.566299999999998</v>
      </c>
      <c r="M94">
        <v>126.9997</v>
      </c>
    </row>
    <row r="95" spans="11:13">
      <c r="K95" t="s">
        <v>402</v>
      </c>
      <c r="L95">
        <v>42.6629</v>
      </c>
      <c r="M95">
        <v>21.165500000000002</v>
      </c>
    </row>
    <row r="96" spans="11:13">
      <c r="K96" t="s">
        <v>403</v>
      </c>
      <c r="L96">
        <v>29.369700000000002</v>
      </c>
      <c r="M96">
        <v>47.978299999999997</v>
      </c>
    </row>
    <row r="97" spans="11:13">
      <c r="K97" t="s">
        <v>404</v>
      </c>
      <c r="L97">
        <v>17.966699999999999</v>
      </c>
      <c r="M97">
        <v>102.6</v>
      </c>
    </row>
    <row r="98" spans="11:13">
      <c r="K98" t="s">
        <v>405</v>
      </c>
      <c r="L98">
        <v>33.872</v>
      </c>
      <c r="M98">
        <v>35.509700000000002</v>
      </c>
    </row>
    <row r="99" spans="11:13">
      <c r="K99" t="s">
        <v>406</v>
      </c>
      <c r="L99">
        <v>6.3106</v>
      </c>
      <c r="M99">
        <v>-10.8048</v>
      </c>
    </row>
    <row r="100" spans="11:13">
      <c r="K100" t="s">
        <v>407</v>
      </c>
      <c r="L100">
        <v>32.892499999999998</v>
      </c>
      <c r="M100">
        <v>13.18</v>
      </c>
    </row>
    <row r="101" spans="11:13">
      <c r="K101" t="s">
        <v>408</v>
      </c>
      <c r="L101">
        <v>6.9320000000000004</v>
      </c>
      <c r="M101">
        <v>79.857799999999997</v>
      </c>
    </row>
    <row r="102" spans="11:13">
      <c r="K102" t="s">
        <v>409</v>
      </c>
      <c r="L102">
        <v>-29.316700000000001</v>
      </c>
      <c r="M102">
        <v>27.4833</v>
      </c>
    </row>
    <row r="103" spans="11:13">
      <c r="K103" t="s">
        <v>410</v>
      </c>
      <c r="L103">
        <v>54.683399999999999</v>
      </c>
      <c r="M103">
        <v>25.316600000000001</v>
      </c>
    </row>
    <row r="104" spans="11:13">
      <c r="K104" t="s">
        <v>411</v>
      </c>
      <c r="L104">
        <v>49.611621999999997</v>
      </c>
      <c r="M104">
        <v>6.1319350000000004</v>
      </c>
    </row>
    <row r="105" spans="11:13">
      <c r="K105" t="s">
        <v>412</v>
      </c>
      <c r="L105">
        <v>56.95</v>
      </c>
      <c r="M105">
        <v>24.1</v>
      </c>
    </row>
    <row r="106" spans="11:13">
      <c r="K106" t="s">
        <v>413</v>
      </c>
      <c r="L106">
        <v>33.6</v>
      </c>
      <c r="M106">
        <v>-7.6163999999999996</v>
      </c>
    </row>
    <row r="107" spans="11:13">
      <c r="K107" t="s">
        <v>414</v>
      </c>
      <c r="L107">
        <v>47.005000000000003</v>
      </c>
      <c r="M107">
        <v>28.857700000000001</v>
      </c>
    </row>
    <row r="108" spans="11:13">
      <c r="K108" t="s">
        <v>415</v>
      </c>
      <c r="L108">
        <v>-18.916599999999999</v>
      </c>
      <c r="M108">
        <v>47.516599999999997</v>
      </c>
    </row>
    <row r="109" spans="11:13">
      <c r="K109" t="s">
        <v>416</v>
      </c>
      <c r="L109">
        <v>19.442399999999999</v>
      </c>
      <c r="M109">
        <v>-99.131</v>
      </c>
    </row>
    <row r="110" spans="11:13">
      <c r="K110" t="s">
        <v>417</v>
      </c>
      <c r="L110">
        <v>42</v>
      </c>
      <c r="M110">
        <v>21.433499999999999</v>
      </c>
    </row>
    <row r="111" spans="11:13">
      <c r="K111" t="s">
        <v>418</v>
      </c>
      <c r="L111">
        <v>12.65</v>
      </c>
      <c r="M111">
        <v>-8</v>
      </c>
    </row>
    <row r="112" spans="11:13">
      <c r="K112" t="s">
        <v>419</v>
      </c>
      <c r="L112">
        <v>35.899700000000003</v>
      </c>
      <c r="M112">
        <v>14.514699999999999</v>
      </c>
    </row>
    <row r="113" spans="11:13">
      <c r="K113" t="s">
        <v>420</v>
      </c>
      <c r="L113">
        <v>16.871310999999999</v>
      </c>
      <c r="M113">
        <v>96.199378999999993</v>
      </c>
    </row>
    <row r="114" spans="11:13">
      <c r="K114" t="s">
        <v>421</v>
      </c>
      <c r="L114">
        <v>42.442574</v>
      </c>
      <c r="M114">
        <v>19.268646</v>
      </c>
    </row>
    <row r="115" spans="11:13">
      <c r="K115" t="s">
        <v>422</v>
      </c>
      <c r="L115">
        <v>47.916699999999999</v>
      </c>
      <c r="M115">
        <v>106.9166</v>
      </c>
    </row>
    <row r="116" spans="11:13">
      <c r="K116" t="s">
        <v>423</v>
      </c>
      <c r="L116">
        <v>-25.9696</v>
      </c>
      <c r="M116">
        <v>32.46</v>
      </c>
    </row>
    <row r="117" spans="11:13">
      <c r="K117" t="s">
        <v>424</v>
      </c>
      <c r="L117">
        <v>18.086400000000001</v>
      </c>
      <c r="M117">
        <v>-15.975300000000001</v>
      </c>
    </row>
    <row r="118" spans="11:13">
      <c r="K118" t="s">
        <v>425</v>
      </c>
      <c r="L118">
        <v>-13.9833</v>
      </c>
      <c r="M118">
        <v>33.783299999999997</v>
      </c>
    </row>
    <row r="119" spans="11:13">
      <c r="K119" t="s">
        <v>426</v>
      </c>
      <c r="L119">
        <v>3.1667000000000001</v>
      </c>
      <c r="M119">
        <v>101.7</v>
      </c>
    </row>
    <row r="120" spans="11:13">
      <c r="K120" t="s">
        <v>427</v>
      </c>
      <c r="L120">
        <v>-22.57</v>
      </c>
      <c r="M120">
        <v>17.083500000000001</v>
      </c>
    </row>
    <row r="121" spans="11:13">
      <c r="K121" t="s">
        <v>428</v>
      </c>
      <c r="L121">
        <v>13.5167</v>
      </c>
      <c r="M121">
        <v>2.1166999999999998</v>
      </c>
    </row>
    <row r="122" spans="11:13">
      <c r="K122" t="s">
        <v>429</v>
      </c>
      <c r="L122">
        <v>6.4432999999999998</v>
      </c>
      <c r="M122">
        <v>3.3915000000000002</v>
      </c>
    </row>
    <row r="123" spans="11:13">
      <c r="K123" t="s">
        <v>430</v>
      </c>
      <c r="L123">
        <v>12.153</v>
      </c>
      <c r="M123">
        <v>-86.268500000000003</v>
      </c>
    </row>
    <row r="124" spans="11:13">
      <c r="K124" t="s">
        <v>431</v>
      </c>
      <c r="L124">
        <v>52.35</v>
      </c>
      <c r="M124">
        <v>4.9165999999999999</v>
      </c>
    </row>
    <row r="125" spans="11:13">
      <c r="K125" t="s">
        <v>432</v>
      </c>
      <c r="L125">
        <v>59.916699999999999</v>
      </c>
      <c r="M125">
        <v>10.75</v>
      </c>
    </row>
    <row r="126" spans="11:13">
      <c r="K126" t="s">
        <v>433</v>
      </c>
      <c r="L126">
        <v>27.716699999999999</v>
      </c>
      <c r="M126">
        <v>85.316599999999994</v>
      </c>
    </row>
    <row r="127" spans="11:13">
      <c r="K127" t="s">
        <v>434</v>
      </c>
      <c r="L127">
        <v>-36.848100000000002</v>
      </c>
      <c r="M127">
        <v>174.76300000000001</v>
      </c>
    </row>
    <row r="128" spans="11:13">
      <c r="K128" t="s">
        <v>435</v>
      </c>
      <c r="L128">
        <v>23.613299999999999</v>
      </c>
      <c r="M128">
        <v>58.593299999999999</v>
      </c>
    </row>
    <row r="129" spans="11:13">
      <c r="K129" t="s">
        <v>436</v>
      </c>
      <c r="L129">
        <v>24.87</v>
      </c>
      <c r="M129">
        <v>66.989999999999995</v>
      </c>
    </row>
    <row r="130" spans="11:13">
      <c r="K130" t="s">
        <v>437</v>
      </c>
      <c r="L130">
        <v>8.968</v>
      </c>
      <c r="M130">
        <v>-79.533000000000001</v>
      </c>
    </row>
    <row r="131" spans="11:13">
      <c r="K131" t="s">
        <v>438</v>
      </c>
      <c r="L131">
        <v>-12.048</v>
      </c>
      <c r="M131">
        <v>-77.0501</v>
      </c>
    </row>
    <row r="132" spans="11:13">
      <c r="K132" t="s">
        <v>439</v>
      </c>
      <c r="L132">
        <v>14.604200000000001</v>
      </c>
      <c r="M132">
        <v>120.98220000000001</v>
      </c>
    </row>
    <row r="133" spans="11:13">
      <c r="K133" t="s">
        <v>440</v>
      </c>
      <c r="L133">
        <v>-9.4647000000000006</v>
      </c>
      <c r="M133">
        <v>147.1925</v>
      </c>
    </row>
    <row r="134" spans="11:13">
      <c r="K134" t="s">
        <v>441</v>
      </c>
      <c r="L134">
        <v>52.25</v>
      </c>
      <c r="M134">
        <v>21</v>
      </c>
    </row>
    <row r="135" spans="11:13">
      <c r="K135" t="s">
        <v>442</v>
      </c>
      <c r="L135">
        <v>39.019399999999997</v>
      </c>
      <c r="M135">
        <v>125.7547</v>
      </c>
    </row>
    <row r="136" spans="11:13">
      <c r="K136" t="s">
        <v>443</v>
      </c>
      <c r="L136">
        <v>38.722700000000003</v>
      </c>
      <c r="M136">
        <v>-9.1448999999999998</v>
      </c>
    </row>
    <row r="137" spans="11:13">
      <c r="K137" t="s">
        <v>444</v>
      </c>
      <c r="L137">
        <v>-25.296399999999998</v>
      </c>
      <c r="M137">
        <v>-57.641500000000001</v>
      </c>
    </row>
    <row r="138" spans="11:13">
      <c r="K138" t="s">
        <v>445</v>
      </c>
      <c r="L138">
        <v>25.291899999999998</v>
      </c>
      <c r="M138">
        <v>51.424399999999999</v>
      </c>
    </row>
    <row r="139" spans="11:13">
      <c r="K139" t="s">
        <v>446</v>
      </c>
      <c r="L139">
        <v>44.433399999999999</v>
      </c>
      <c r="M139">
        <v>26.099900000000002</v>
      </c>
    </row>
    <row r="140" spans="11:13">
      <c r="K140" t="s">
        <v>487</v>
      </c>
      <c r="L140">
        <v>55.749899999999997</v>
      </c>
      <c r="M140">
        <v>49.126300000000001</v>
      </c>
    </row>
    <row r="141" spans="11:13">
      <c r="K141" t="s">
        <v>447</v>
      </c>
      <c r="L141">
        <v>-1.9536</v>
      </c>
      <c r="M141">
        <v>30.060500000000001</v>
      </c>
    </row>
    <row r="142" spans="11:13">
      <c r="K142" t="s">
        <v>448</v>
      </c>
      <c r="L142">
        <v>24.640799999999999</v>
      </c>
      <c r="M142">
        <v>46.7727</v>
      </c>
    </row>
    <row r="143" spans="11:13">
      <c r="K143" t="s">
        <v>449</v>
      </c>
      <c r="L143">
        <v>15.588100000000001</v>
      </c>
      <c r="M143">
        <v>32.534199999999998</v>
      </c>
    </row>
    <row r="144" spans="11:13">
      <c r="K144" t="s">
        <v>450</v>
      </c>
      <c r="L144">
        <v>14.7158</v>
      </c>
      <c r="M144">
        <v>-17.473099999999999</v>
      </c>
    </row>
    <row r="145" spans="11:13">
      <c r="K145" t="s">
        <v>451</v>
      </c>
      <c r="L145">
        <v>1.2929999999999999</v>
      </c>
      <c r="M145">
        <v>103.8558</v>
      </c>
    </row>
    <row r="146" spans="11:13">
      <c r="K146" t="s">
        <v>452</v>
      </c>
      <c r="L146">
        <v>8.4700000000000006</v>
      </c>
      <c r="M146">
        <v>-13.2342</v>
      </c>
    </row>
    <row r="147" spans="11:13">
      <c r="K147" t="s">
        <v>453</v>
      </c>
      <c r="L147">
        <v>13.71</v>
      </c>
      <c r="M147">
        <v>-89.203000000000003</v>
      </c>
    </row>
    <row r="148" spans="11:13">
      <c r="K148" t="s">
        <v>454</v>
      </c>
      <c r="L148">
        <v>2.0667</v>
      </c>
      <c r="M148">
        <v>45.366700000000002</v>
      </c>
    </row>
    <row r="149" spans="11:13">
      <c r="K149" t="s">
        <v>455</v>
      </c>
      <c r="L149">
        <v>44.818600000000004</v>
      </c>
      <c r="M149">
        <v>20.468</v>
      </c>
    </row>
    <row r="150" spans="11:13">
      <c r="K150" t="s">
        <v>456</v>
      </c>
      <c r="L150">
        <v>5.835</v>
      </c>
      <c r="M150">
        <v>-55.167000000000002</v>
      </c>
    </row>
    <row r="151" spans="11:13">
      <c r="K151" t="s">
        <v>457</v>
      </c>
      <c r="L151">
        <v>48.15</v>
      </c>
      <c r="M151">
        <v>17.117000000000001</v>
      </c>
    </row>
    <row r="152" spans="11:13">
      <c r="K152" t="s">
        <v>458</v>
      </c>
      <c r="L152">
        <v>46.055300000000003</v>
      </c>
      <c r="M152">
        <v>14.515000000000001</v>
      </c>
    </row>
    <row r="153" spans="11:13">
      <c r="K153" t="s">
        <v>459</v>
      </c>
      <c r="L153">
        <v>59.3508</v>
      </c>
      <c r="M153">
        <v>18.097300000000001</v>
      </c>
    </row>
    <row r="154" spans="11:13">
      <c r="K154" t="s">
        <v>460</v>
      </c>
      <c r="L154">
        <v>-26.495000000000001</v>
      </c>
      <c r="M154">
        <v>31.388000000000002</v>
      </c>
    </row>
    <row r="155" spans="11:13">
      <c r="K155" t="s">
        <v>461</v>
      </c>
      <c r="L155">
        <v>33.5</v>
      </c>
      <c r="M155">
        <v>36.299999999999997</v>
      </c>
    </row>
    <row r="156" spans="11:13">
      <c r="K156" t="s">
        <v>462</v>
      </c>
      <c r="L156">
        <v>12.113099999999999</v>
      </c>
      <c r="M156">
        <v>15.049099999999999</v>
      </c>
    </row>
    <row r="157" spans="11:13">
      <c r="K157" t="s">
        <v>463</v>
      </c>
      <c r="L157">
        <v>6.1318999999999999</v>
      </c>
      <c r="M157">
        <v>1.2228000000000001</v>
      </c>
    </row>
    <row r="158" spans="11:13">
      <c r="K158" t="s">
        <v>464</v>
      </c>
      <c r="L158">
        <v>13.75</v>
      </c>
      <c r="M158">
        <v>100.5166</v>
      </c>
    </row>
    <row r="159" spans="11:13">
      <c r="K159" t="s">
        <v>465</v>
      </c>
      <c r="L159">
        <v>38.56</v>
      </c>
      <c r="M159">
        <v>68.773899999999998</v>
      </c>
    </row>
    <row r="160" spans="11:13">
      <c r="K160" t="s">
        <v>466</v>
      </c>
      <c r="L160">
        <v>37.950000000000003</v>
      </c>
      <c r="M160">
        <v>58.383299999999998</v>
      </c>
    </row>
    <row r="161" spans="11:13">
      <c r="K161" t="s">
        <v>467</v>
      </c>
      <c r="L161">
        <v>-8.5594000000000001</v>
      </c>
      <c r="M161">
        <v>125.5795</v>
      </c>
    </row>
    <row r="162" spans="11:13">
      <c r="K162" t="s">
        <v>468</v>
      </c>
      <c r="L162">
        <v>10.651999999999999</v>
      </c>
      <c r="M162">
        <v>-61.517000000000003</v>
      </c>
    </row>
    <row r="163" spans="11:13">
      <c r="K163" t="s">
        <v>469</v>
      </c>
      <c r="L163">
        <v>36.802799999999998</v>
      </c>
      <c r="M163">
        <v>10.1797</v>
      </c>
    </row>
    <row r="164" spans="11:13">
      <c r="K164" t="s">
        <v>470</v>
      </c>
      <c r="L164">
        <v>41.104999999999997</v>
      </c>
      <c r="M164">
        <v>29.01</v>
      </c>
    </row>
    <row r="165" spans="11:13">
      <c r="K165" t="s">
        <v>471</v>
      </c>
      <c r="L165">
        <v>25.035799999999998</v>
      </c>
      <c r="M165">
        <v>121.56829999999999</v>
      </c>
    </row>
    <row r="166" spans="11:13">
      <c r="K166" t="s">
        <v>472</v>
      </c>
      <c r="L166">
        <v>-6.8</v>
      </c>
      <c r="M166">
        <v>39.268300000000004</v>
      </c>
    </row>
    <row r="167" spans="11:13">
      <c r="K167" t="s">
        <v>473</v>
      </c>
      <c r="L167">
        <v>0.31669999999999998</v>
      </c>
      <c r="M167">
        <v>32.583300000000001</v>
      </c>
    </row>
    <row r="168" spans="11:13">
      <c r="K168" t="s">
        <v>474</v>
      </c>
      <c r="L168">
        <v>50.434341000000003</v>
      </c>
      <c r="M168">
        <v>30.527756</v>
      </c>
    </row>
    <row r="169" spans="11:13">
      <c r="K169" t="s">
        <v>475</v>
      </c>
      <c r="L169">
        <v>-34.857999999999997</v>
      </c>
      <c r="M169">
        <v>-56.171100000000003</v>
      </c>
    </row>
    <row r="170" spans="11:13">
      <c r="K170" t="s">
        <v>486</v>
      </c>
      <c r="L170">
        <v>44.963500000000003</v>
      </c>
      <c r="M170">
        <v>-93.267799999999994</v>
      </c>
    </row>
    <row r="171" spans="11:13">
      <c r="K171" t="s">
        <v>476</v>
      </c>
      <c r="L171">
        <v>41.311700000000002</v>
      </c>
      <c r="M171">
        <v>69.294899999999998</v>
      </c>
    </row>
    <row r="172" spans="11:13">
      <c r="K172" t="s">
        <v>477</v>
      </c>
      <c r="L172">
        <v>10.5</v>
      </c>
      <c r="M172">
        <v>-66.916663999999997</v>
      </c>
    </row>
    <row r="173" spans="11:13">
      <c r="K173" t="s">
        <v>478</v>
      </c>
      <c r="L173">
        <v>10.810582999999999</v>
      </c>
      <c r="M173">
        <v>106.70914500000001</v>
      </c>
    </row>
    <row r="174" spans="11:13">
      <c r="K174" t="s">
        <v>479</v>
      </c>
      <c r="L174">
        <v>15.354699999999999</v>
      </c>
      <c r="M174">
        <v>44.206600000000002</v>
      </c>
    </row>
    <row r="175" spans="11:13">
      <c r="K175" t="s">
        <v>480</v>
      </c>
      <c r="L175">
        <v>-26.17</v>
      </c>
      <c r="M175">
        <v>28.03</v>
      </c>
    </row>
    <row r="176" spans="11:13">
      <c r="K176" t="s">
        <v>481</v>
      </c>
      <c r="L176">
        <v>-15.416600000000001</v>
      </c>
      <c r="M176">
        <v>28.283300000000001</v>
      </c>
    </row>
    <row r="177" spans="11:13">
      <c r="K177" t="s">
        <v>482</v>
      </c>
      <c r="L177">
        <v>-17.817799999999998</v>
      </c>
      <c r="M177">
        <v>31.044699999999999</v>
      </c>
    </row>
    <row r="178" spans="11:13">
      <c r="K178" t="s">
        <v>483</v>
      </c>
      <c r="L178">
        <v>4.8539000000000003</v>
      </c>
      <c r="M178">
        <v>31.5825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3"/>
  <sheetViews>
    <sheetView zoomScaleNormal="100" workbookViewId="0">
      <pane ySplit="2" topLeftCell="A3" activePane="bottomLeft" state="frozen"/>
      <selection pane="bottomLeft" activeCell="I13" sqref="I13"/>
    </sheetView>
  </sheetViews>
  <sheetFormatPr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86328125" bestFit="1" customWidth="1"/>
    <col min="15" max="15" width="5.1328125" bestFit="1" customWidth="1"/>
    <col min="16" max="16" width="47.531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18">
      <c r="A1" t="s">
        <v>22</v>
      </c>
    </row>
    <row r="2" spans="1:18">
      <c r="A2" s="1" t="s">
        <v>12</v>
      </c>
      <c r="B2" s="1" t="s">
        <v>23</v>
      </c>
      <c r="C2" s="1" t="s">
        <v>13</v>
      </c>
      <c r="D2" s="1" t="s">
        <v>14</v>
      </c>
      <c r="E2" s="1" t="s">
        <v>18</v>
      </c>
      <c r="F2" s="1" t="s">
        <v>19</v>
      </c>
      <c r="G2" s="1" t="s">
        <v>20</v>
      </c>
      <c r="H2" s="1" t="s">
        <v>15</v>
      </c>
      <c r="I2" s="1" t="s">
        <v>16</v>
      </c>
      <c r="J2" s="1" t="s">
        <v>17</v>
      </c>
      <c r="K2" s="1" t="s">
        <v>0</v>
      </c>
      <c r="L2" s="1" t="s">
        <v>7</v>
      </c>
      <c r="M2" s="1" t="s">
        <v>24</v>
      </c>
      <c r="N2" s="1" t="s">
        <v>2</v>
      </c>
      <c r="O2" s="1" t="s">
        <v>1</v>
      </c>
      <c r="P2" s="1" t="s">
        <v>11</v>
      </c>
      <c r="Q2" s="1" t="s">
        <v>44</v>
      </c>
      <c r="R2" s="1" t="s">
        <v>45</v>
      </c>
    </row>
    <row r="3" spans="1:18">
      <c r="A3" t="s">
        <v>25</v>
      </c>
      <c r="C3" t="s">
        <v>304</v>
      </c>
      <c r="H3" t="s">
        <v>305</v>
      </c>
      <c r="K3" t="s">
        <v>37</v>
      </c>
      <c r="N3" t="s">
        <v>306</v>
      </c>
      <c r="P3" t="s">
        <v>307</v>
      </c>
      <c r="Q3" t="s">
        <v>59</v>
      </c>
    </row>
    <row r="4" spans="1:18">
      <c r="A4" t="s">
        <v>6</v>
      </c>
      <c r="H4" t="s">
        <v>797</v>
      </c>
      <c r="K4" t="s">
        <v>798</v>
      </c>
      <c r="N4" t="s">
        <v>799</v>
      </c>
      <c r="P4" t="s">
        <v>800</v>
      </c>
    </row>
    <row r="5" spans="1:18">
      <c r="A5" t="s">
        <v>6</v>
      </c>
      <c r="I5" t="s">
        <v>311</v>
      </c>
      <c r="K5" t="s">
        <v>308</v>
      </c>
      <c r="N5" t="s">
        <v>63</v>
      </c>
      <c r="P5" t="s">
        <v>309</v>
      </c>
      <c r="Q5" t="s">
        <v>59</v>
      </c>
    </row>
    <row r="6" spans="1:18">
      <c r="A6" t="s">
        <v>6</v>
      </c>
      <c r="I6" t="s">
        <v>310</v>
      </c>
      <c r="K6" t="s">
        <v>308</v>
      </c>
      <c r="N6" t="s">
        <v>312</v>
      </c>
      <c r="Q6" t="s">
        <v>59</v>
      </c>
    </row>
    <row r="7" spans="1:18">
      <c r="A7" t="s">
        <v>6</v>
      </c>
      <c r="C7" t="s">
        <v>316</v>
      </c>
      <c r="H7" t="s">
        <v>305</v>
      </c>
      <c r="I7" s="2"/>
      <c r="K7" t="s">
        <v>37</v>
      </c>
      <c r="N7" t="s">
        <v>62</v>
      </c>
      <c r="P7" t="s">
        <v>317</v>
      </c>
      <c r="Q7" t="s">
        <v>59</v>
      </c>
    </row>
    <row r="8" spans="1:18">
      <c r="A8" t="s">
        <v>6</v>
      </c>
      <c r="C8" t="s">
        <v>313</v>
      </c>
      <c r="H8" t="s">
        <v>305</v>
      </c>
      <c r="K8" t="s">
        <v>37</v>
      </c>
      <c r="N8" t="s">
        <v>314</v>
      </c>
      <c r="Q8" t="s">
        <v>59</v>
      </c>
    </row>
    <row r="9" spans="1:18">
      <c r="A9" t="s">
        <v>25</v>
      </c>
      <c r="C9" t="s">
        <v>313</v>
      </c>
      <c r="H9" t="s">
        <v>305</v>
      </c>
      <c r="K9" t="s">
        <v>315</v>
      </c>
      <c r="N9" t="s">
        <v>314</v>
      </c>
      <c r="Q9" t="s">
        <v>59</v>
      </c>
    </row>
    <row r="10" spans="1:18">
      <c r="A10" t="s">
        <v>6</v>
      </c>
      <c r="C10" t="s">
        <v>318</v>
      </c>
      <c r="H10" t="s">
        <v>110</v>
      </c>
      <c r="K10" t="s">
        <v>37</v>
      </c>
      <c r="N10" t="s">
        <v>319</v>
      </c>
      <c r="Q10" t="s">
        <v>59</v>
      </c>
    </row>
    <row r="11" spans="1:18">
      <c r="A11" t="s">
        <v>6</v>
      </c>
      <c r="C11" t="s">
        <v>276</v>
      </c>
      <c r="H11" t="s">
        <v>100</v>
      </c>
      <c r="K11" t="s">
        <v>37</v>
      </c>
      <c r="N11" t="s">
        <v>320</v>
      </c>
      <c r="Q11" t="s">
        <v>59</v>
      </c>
    </row>
    <row r="12" spans="1:18">
      <c r="A12" t="s">
        <v>8</v>
      </c>
      <c r="C12" t="s">
        <v>276</v>
      </c>
      <c r="K12" t="s">
        <v>9</v>
      </c>
      <c r="N12" t="s">
        <v>321</v>
      </c>
      <c r="Q12" t="s">
        <v>59</v>
      </c>
    </row>
    <row r="13" spans="1:18">
      <c r="A13" t="s">
        <v>735</v>
      </c>
      <c r="B13" t="s">
        <v>736</v>
      </c>
      <c r="I13" t="s">
        <v>801</v>
      </c>
      <c r="K13" t="s">
        <v>794</v>
      </c>
      <c r="N13" t="s">
        <v>795</v>
      </c>
      <c r="Q13" t="s">
        <v>796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EBA-A3EF-4B7E-9A8B-6031DBC955E3}">
  <dimension ref="C1:M10"/>
  <sheetViews>
    <sheetView workbookViewId="0"/>
  </sheetViews>
  <sheetFormatPr defaultRowHeight="14.25"/>
  <cols>
    <col min="3" max="4" width="13" bestFit="1" customWidth="1"/>
    <col min="5" max="5" width="14.9296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</cols>
  <sheetData>
    <row r="1" spans="3:13">
      <c r="C1" t="s">
        <v>64</v>
      </c>
    </row>
    <row r="2" spans="3:13">
      <c r="C2" t="s">
        <v>65</v>
      </c>
      <c r="D2" t="s">
        <v>66</v>
      </c>
      <c r="E2" t="s">
        <v>2</v>
      </c>
      <c r="F2" t="s">
        <v>0</v>
      </c>
      <c r="G2" t="s">
        <v>44</v>
      </c>
      <c r="H2" t="s">
        <v>67</v>
      </c>
      <c r="I2" t="s">
        <v>68</v>
      </c>
      <c r="J2" t="s">
        <v>69</v>
      </c>
      <c r="K2" t="s">
        <v>11</v>
      </c>
      <c r="M2" t="s">
        <v>70</v>
      </c>
    </row>
    <row r="3" spans="3:13">
      <c r="C3" t="s">
        <v>320</v>
      </c>
      <c r="D3" t="s">
        <v>321</v>
      </c>
      <c r="E3" t="s">
        <v>71</v>
      </c>
      <c r="F3" t="s">
        <v>72</v>
      </c>
      <c r="I3" t="s">
        <v>73</v>
      </c>
      <c r="J3" t="s">
        <v>38</v>
      </c>
    </row>
    <row r="4" spans="3:13">
      <c r="C4" t="s">
        <v>63</v>
      </c>
      <c r="D4" t="s">
        <v>320</v>
      </c>
      <c r="E4" t="s">
        <v>74</v>
      </c>
      <c r="F4" t="s">
        <v>322</v>
      </c>
      <c r="I4" t="s">
        <v>73</v>
      </c>
      <c r="J4" t="s">
        <v>38</v>
      </c>
    </row>
    <row r="5" spans="3:13">
      <c r="C5" t="s">
        <v>60</v>
      </c>
      <c r="D5" t="s">
        <v>61</v>
      </c>
      <c r="E5" t="s">
        <v>75</v>
      </c>
      <c r="F5" t="s">
        <v>78</v>
      </c>
      <c r="J5" t="s">
        <v>38</v>
      </c>
    </row>
    <row r="9" spans="3:13">
      <c r="C9" t="s">
        <v>320</v>
      </c>
    </row>
    <row r="10" spans="3:13">
      <c r="C10" t="s">
        <v>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0676-78A5-4BFB-AF4D-E463F8898B7A}">
  <dimension ref="B3:L8"/>
  <sheetViews>
    <sheetView workbookViewId="0">
      <selection activeCell="G8" sqref="G8"/>
    </sheetView>
  </sheetViews>
  <sheetFormatPr defaultRowHeight="14.25"/>
  <cols>
    <col min="2" max="2" width="39.06640625" bestFit="1" customWidth="1"/>
    <col min="3" max="3" width="8.06640625" bestFit="1" customWidth="1"/>
    <col min="4" max="4" width="36.9296875" bestFit="1" customWidth="1"/>
    <col min="5" max="5" width="6.796875" bestFit="1" customWidth="1"/>
    <col min="6" max="6" width="5.06640625" bestFit="1" customWidth="1"/>
    <col min="7" max="7" width="15.46484375" bestFit="1" customWidth="1"/>
    <col min="8" max="8" width="4.53125" bestFit="1" customWidth="1"/>
    <col min="9" max="9" width="5.19921875" bestFit="1" customWidth="1"/>
    <col min="10" max="10" width="8.6640625" bestFit="1" customWidth="1"/>
    <col min="11" max="11" width="5.9296875" bestFit="1" customWidth="1"/>
    <col min="12" max="12" width="11.33203125" bestFit="1" customWidth="1"/>
  </cols>
  <sheetData>
    <row r="3" spans="2:12" ht="17.25" thickBot="1">
      <c r="B3" s="3" t="s">
        <v>498</v>
      </c>
    </row>
    <row r="4" spans="2:12" ht="15" thickTop="1" thickBot="1">
      <c r="B4" s="4" t="s">
        <v>12</v>
      </c>
      <c r="C4" s="4" t="s">
        <v>13</v>
      </c>
      <c r="D4" s="4" t="s">
        <v>15</v>
      </c>
      <c r="E4" s="4" t="s">
        <v>789</v>
      </c>
      <c r="F4" s="4" t="s">
        <v>0</v>
      </c>
      <c r="G4" s="4" t="s">
        <v>2</v>
      </c>
      <c r="H4" s="4" t="s">
        <v>1</v>
      </c>
      <c r="I4" s="4" t="s">
        <v>11</v>
      </c>
      <c r="J4" s="4" t="s">
        <v>44</v>
      </c>
      <c r="K4" s="4" t="s">
        <v>67</v>
      </c>
      <c r="L4" s="4" t="s">
        <v>495</v>
      </c>
    </row>
    <row r="5" spans="2:12">
      <c r="B5" t="s">
        <v>25</v>
      </c>
      <c r="C5" t="str">
        <f>_xlfn.TEXTJOIN(",",TRUE,'pset map'!$A$3:$A$28)</f>
        <v>IMP,MIN,U-TRF,U-H2P,TRD_Endo,P_All,P-HPL,R_Techs,S_Techs,T_All,A_Techs,I_Techs,I_Techs</v>
      </c>
      <c r="D5" t="str">
        <f>_xlfn.TEXTJOIN(",",TRUE,'cset map'!$A$3:$A$25)</f>
        <v>ALLELC,ALLCOA,ALLGAS,ALLGAS-B,ALLOIL,ALLOIL-B,ALLHET,ALLBIO,ALLSOL,ALLWIN,ALLGEO,ALLHYD,ALLOTH,ALLWAS,ALLNUC,ALLH2,ALLAMM,ALLH2F</v>
      </c>
      <c r="E5" s="2" t="s">
        <v>790</v>
      </c>
      <c r="F5" t="s">
        <v>315</v>
      </c>
      <c r="G5" t="s">
        <v>496</v>
      </c>
      <c r="K5" t="s">
        <v>38</v>
      </c>
    </row>
    <row r="6" spans="2:12">
      <c r="B6" t="s">
        <v>6</v>
      </c>
      <c r="C6" t="str">
        <f>C5</f>
        <v>IMP,MIN,U-TRF,U-H2P,TRD_Endo,P_All,P-HPL,R_Techs,S_Techs,T_All,A_Techs,I_Techs,I_Techs</v>
      </c>
      <c r="D6" t="str">
        <f>_xlfn.TEXTJOIN(",",TRUE,'cset map'!$A$3:$A$25)</f>
        <v>ALLELC,ALLCOA,ALLGAS,ALLGAS-B,ALLOIL,ALLOIL-B,ALLHET,ALLBIO,ALLSOL,ALLWIN,ALLGEO,ALLHYD,ALLOTH,ALLWAS,ALLNUC,ALLH2,ALLAMM,ALLH2F</v>
      </c>
      <c r="E6" s="2" t="s">
        <v>790</v>
      </c>
      <c r="F6" t="s">
        <v>37</v>
      </c>
      <c r="G6" t="s">
        <v>497</v>
      </c>
      <c r="K6" t="s">
        <v>38</v>
      </c>
    </row>
    <row r="7" spans="2:12">
      <c r="B7" t="s">
        <v>25</v>
      </c>
      <c r="C7" t="str">
        <f>_xlfn.TEXTJOIN(",",TRUE,'pset map'!$A$3:$A$28)</f>
        <v>IMP,MIN,U-TRF,U-H2P,TRD_Endo,P_All,P-HPL,R_Techs,S_Techs,T_All,A_Techs,I_Techs,I_Techs</v>
      </c>
      <c r="D7" t="str">
        <f>_xlfn.TEXTJOIN(",",TRUE,'cset map'!$A$3:$A$25)</f>
        <v>ALLELC,ALLCOA,ALLGAS,ALLGAS-B,ALLOIL,ALLOIL-B,ALLHET,ALLBIO,ALLSOL,ALLWIN,ALLGEO,ALLHYD,ALLOTH,ALLWAS,ALLNUC,ALLH2,ALLAMM,ALLH2F</v>
      </c>
      <c r="E7" s="2" t="s">
        <v>791</v>
      </c>
      <c r="F7" t="s">
        <v>315</v>
      </c>
      <c r="G7" t="s">
        <v>793</v>
      </c>
      <c r="K7" t="s">
        <v>38</v>
      </c>
    </row>
    <row r="8" spans="2:12">
      <c r="B8" t="s">
        <v>6</v>
      </c>
      <c r="C8" t="str">
        <f>C7</f>
        <v>IMP,MIN,U-TRF,U-H2P,TRD_Endo,P_All,P-HPL,R_Techs,S_Techs,T_All,A_Techs,I_Techs,I_Techs</v>
      </c>
      <c r="D8" t="str">
        <f>_xlfn.TEXTJOIN(",",TRUE,'cset map'!$A$3:$A$25)</f>
        <v>ALLELC,ALLCOA,ALLGAS,ALLGAS-B,ALLOIL,ALLOIL-B,ALLHET,ALLBIO,ALLSOL,ALLWIN,ALLGEO,ALLHYD,ALLOTH,ALLWAS,ALLNUC,ALLH2,ALLAMM,ALLH2F</v>
      </c>
      <c r="E8" s="2" t="s">
        <v>791</v>
      </c>
      <c r="F8" t="s">
        <v>37</v>
      </c>
      <c r="G8" t="s">
        <v>792</v>
      </c>
      <c r="K8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/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39</v>
      </c>
    </row>
    <row r="2" spans="1:3">
      <c r="A2" t="s">
        <v>40</v>
      </c>
      <c r="B2" t="s">
        <v>41</v>
      </c>
      <c r="C2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C06F-8CC3-441B-8C5E-E4C9AD03032A}">
  <dimension ref="A1:C20"/>
  <sheetViews>
    <sheetView workbookViewId="0">
      <selection activeCell="A4" sqref="A4"/>
    </sheetView>
  </sheetViews>
  <sheetFormatPr defaultRowHeight="14.25"/>
  <sheetData>
    <row r="1" spans="1:3">
      <c r="A1" t="s">
        <v>491</v>
      </c>
    </row>
    <row r="2" spans="1:3">
      <c r="A2" t="s">
        <v>492</v>
      </c>
      <c r="B2" t="s">
        <v>1</v>
      </c>
      <c r="C2" t="s">
        <v>11</v>
      </c>
    </row>
    <row r="3" spans="1:3">
      <c r="A3" t="s">
        <v>100</v>
      </c>
      <c r="B3" t="s">
        <v>101</v>
      </c>
    </row>
    <row r="4" spans="1:3">
      <c r="A4" t="s">
        <v>102</v>
      </c>
      <c r="B4" t="s">
        <v>103</v>
      </c>
    </row>
    <row r="5" spans="1:3">
      <c r="A5" t="s">
        <v>104</v>
      </c>
      <c r="B5" t="s">
        <v>3</v>
      </c>
    </row>
    <row r="6" spans="1:3">
      <c r="A6" t="s">
        <v>105</v>
      </c>
      <c r="B6" t="s">
        <v>106</v>
      </c>
    </row>
    <row r="7" spans="1:3">
      <c r="A7" t="s">
        <v>107</v>
      </c>
      <c r="B7" t="s">
        <v>4</v>
      </c>
    </row>
    <row r="8" spans="1:3">
      <c r="A8" t="s">
        <v>108</v>
      </c>
      <c r="B8" t="s">
        <v>109</v>
      </c>
    </row>
    <row r="9" spans="1:3">
      <c r="A9" t="s">
        <v>110</v>
      </c>
      <c r="B9" t="s">
        <v>111</v>
      </c>
    </row>
    <row r="10" spans="1:3">
      <c r="A10" t="s">
        <v>112</v>
      </c>
      <c r="B10" t="s">
        <v>113</v>
      </c>
    </row>
    <row r="11" spans="1:3">
      <c r="A11" t="s">
        <v>114</v>
      </c>
      <c r="B11" t="s">
        <v>115</v>
      </c>
    </row>
    <row r="12" spans="1:3">
      <c r="A12" t="s">
        <v>116</v>
      </c>
      <c r="B12" t="s">
        <v>117</v>
      </c>
    </row>
    <row r="13" spans="1:3">
      <c r="A13" t="s">
        <v>118</v>
      </c>
      <c r="B13" t="s">
        <v>119</v>
      </c>
    </row>
    <row r="14" spans="1:3">
      <c r="A14" t="s">
        <v>120</v>
      </c>
      <c r="B14" t="s">
        <v>121</v>
      </c>
    </row>
    <row r="15" spans="1:3">
      <c r="A15" t="s">
        <v>122</v>
      </c>
      <c r="B15" t="s">
        <v>123</v>
      </c>
    </row>
    <row r="16" spans="1:3">
      <c r="A16" t="s">
        <v>124</v>
      </c>
      <c r="B16" t="s">
        <v>125</v>
      </c>
    </row>
    <row r="17" spans="1:2">
      <c r="A17" t="s">
        <v>126</v>
      </c>
      <c r="B17" t="s">
        <v>127</v>
      </c>
    </row>
    <row r="18" spans="1:2">
      <c r="A18" t="s">
        <v>128</v>
      </c>
      <c r="B18" t="s">
        <v>129</v>
      </c>
    </row>
    <row r="19" spans="1:2">
      <c r="A19" t="s">
        <v>130</v>
      </c>
      <c r="B19" t="s">
        <v>131</v>
      </c>
    </row>
    <row r="20" spans="1:2">
      <c r="A20" t="s">
        <v>132</v>
      </c>
      <c r="B20" t="s"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22A4-03B3-4329-9210-404B1BD4B629}">
  <dimension ref="A1:H15"/>
  <sheetViews>
    <sheetView workbookViewId="0">
      <selection activeCell="A6" sqref="A6"/>
    </sheetView>
  </sheetViews>
  <sheetFormatPr defaultRowHeight="14.25"/>
  <cols>
    <col min="1" max="1" width="9.53125" bestFit="1" customWidth="1"/>
    <col min="2" max="2" width="12.19921875" bestFit="1" customWidth="1"/>
  </cols>
  <sheetData>
    <row r="1" spans="1:8">
      <c r="A1" t="s">
        <v>494</v>
      </c>
    </row>
    <row r="2" spans="1:8">
      <c r="A2" t="s">
        <v>493</v>
      </c>
      <c r="B2" t="s">
        <v>1</v>
      </c>
      <c r="C2" t="s">
        <v>11</v>
      </c>
    </row>
    <row r="3" spans="1:8">
      <c r="A3" t="s">
        <v>500</v>
      </c>
      <c r="B3" t="s">
        <v>501</v>
      </c>
    </row>
    <row r="4" spans="1:8">
      <c r="A4" t="s">
        <v>502</v>
      </c>
      <c r="B4" t="s">
        <v>503</v>
      </c>
    </row>
    <row r="5" spans="1:8">
      <c r="A5" t="s">
        <v>505</v>
      </c>
      <c r="B5" t="s">
        <v>506</v>
      </c>
      <c r="G5" t="s">
        <v>504</v>
      </c>
      <c r="H5" t="s">
        <v>788</v>
      </c>
    </row>
    <row r="6" spans="1:8">
      <c r="A6" t="s">
        <v>507</v>
      </c>
      <c r="B6" t="s">
        <v>508</v>
      </c>
    </row>
    <row r="7" spans="1:8">
      <c r="A7" t="s">
        <v>249</v>
      </c>
      <c r="B7" t="s">
        <v>250</v>
      </c>
    </row>
    <row r="8" spans="1:8">
      <c r="A8" s="5" t="s">
        <v>276</v>
      </c>
      <c r="B8" s="6" t="s">
        <v>517</v>
      </c>
      <c r="G8" t="s">
        <v>509</v>
      </c>
      <c r="H8" t="s">
        <v>510</v>
      </c>
    </row>
    <row r="9" spans="1:8">
      <c r="A9" s="7" t="s">
        <v>515</v>
      </c>
      <c r="B9" s="8" t="s">
        <v>516</v>
      </c>
      <c r="G9" t="s">
        <v>511</v>
      </c>
      <c r="H9" t="s">
        <v>512</v>
      </c>
    </row>
    <row r="10" spans="1:8">
      <c r="A10" s="9" t="s">
        <v>143</v>
      </c>
      <c r="B10" t="s">
        <v>171</v>
      </c>
      <c r="G10" t="s">
        <v>513</v>
      </c>
      <c r="H10" t="s">
        <v>514</v>
      </c>
    </row>
    <row r="11" spans="1:8">
      <c r="A11" s="10" t="s">
        <v>144</v>
      </c>
      <c r="B11" t="s">
        <v>518</v>
      </c>
    </row>
    <row r="12" spans="1:8">
      <c r="A12" s="11" t="s">
        <v>186</v>
      </c>
      <c r="B12" t="s">
        <v>519</v>
      </c>
    </row>
    <row r="13" spans="1:8">
      <c r="A13" s="8" t="s">
        <v>231</v>
      </c>
      <c r="B13" t="s">
        <v>247</v>
      </c>
    </row>
    <row r="14" spans="1:8">
      <c r="A14" s="12" t="s">
        <v>232</v>
      </c>
      <c r="B14" t="s">
        <v>248</v>
      </c>
    </row>
    <row r="15" spans="1:8">
      <c r="A15" s="12" t="s">
        <v>232</v>
      </c>
      <c r="B15" t="s">
        <v>248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ABCB-5F46-46FD-A29B-730BA5D084CB}">
  <dimension ref="A1:C33"/>
  <sheetViews>
    <sheetView workbookViewId="0">
      <selection activeCell="C30" sqref="C30"/>
    </sheetView>
  </sheetViews>
  <sheetFormatPr defaultRowHeight="14.25"/>
  <sheetData>
    <row r="1" spans="1:3">
      <c r="A1" t="s">
        <v>773</v>
      </c>
    </row>
    <row r="2" spans="1:3">
      <c r="A2" t="s">
        <v>40</v>
      </c>
      <c r="B2" t="s">
        <v>41</v>
      </c>
      <c r="C2" t="s">
        <v>42</v>
      </c>
    </row>
    <row r="3" spans="1:3">
      <c r="A3" t="s">
        <v>772</v>
      </c>
      <c r="B3" t="s">
        <v>737</v>
      </c>
      <c r="C3" t="s">
        <v>775</v>
      </c>
    </row>
    <row r="4" spans="1:3">
      <c r="A4" t="s">
        <v>772</v>
      </c>
      <c r="B4" t="s">
        <v>738</v>
      </c>
      <c r="C4" t="s">
        <v>776</v>
      </c>
    </row>
    <row r="5" spans="1:3">
      <c r="A5" t="s">
        <v>772</v>
      </c>
      <c r="B5" t="s">
        <v>739</v>
      </c>
      <c r="C5" t="s">
        <v>771</v>
      </c>
    </row>
    <row r="6" spans="1:3">
      <c r="A6" t="s">
        <v>772</v>
      </c>
      <c r="B6" t="s">
        <v>740</v>
      </c>
      <c r="C6" t="s">
        <v>777</v>
      </c>
    </row>
    <row r="7" spans="1:3">
      <c r="A7" t="s">
        <v>772</v>
      </c>
      <c r="B7" t="s">
        <v>741</v>
      </c>
      <c r="C7" t="s">
        <v>774</v>
      </c>
    </row>
    <row r="8" spans="1:3">
      <c r="A8" t="s">
        <v>772</v>
      </c>
      <c r="B8" t="s">
        <v>327</v>
      </c>
      <c r="C8" t="s">
        <v>742</v>
      </c>
    </row>
    <row r="9" spans="1:3">
      <c r="A9" t="s">
        <v>772</v>
      </c>
      <c r="B9" t="s">
        <v>743</v>
      </c>
      <c r="C9" t="s">
        <v>744</v>
      </c>
    </row>
    <row r="10" spans="1:3">
      <c r="A10" t="s">
        <v>772</v>
      </c>
      <c r="B10" t="s">
        <v>745</v>
      </c>
      <c r="C10" t="s">
        <v>746</v>
      </c>
    </row>
    <row r="11" spans="1:3">
      <c r="A11" t="s">
        <v>772</v>
      </c>
      <c r="B11" t="s">
        <v>747</v>
      </c>
      <c r="C11" t="s">
        <v>748</v>
      </c>
    </row>
    <row r="12" spans="1:3">
      <c r="A12" t="s">
        <v>772</v>
      </c>
      <c r="B12" t="s">
        <v>749</v>
      </c>
      <c r="C12" t="s">
        <v>750</v>
      </c>
    </row>
    <row r="13" spans="1:3">
      <c r="A13" t="s">
        <v>772</v>
      </c>
      <c r="B13" t="s">
        <v>488</v>
      </c>
      <c r="C13" t="s">
        <v>751</v>
      </c>
    </row>
    <row r="14" spans="1:3">
      <c r="A14" t="s">
        <v>772</v>
      </c>
      <c r="B14" t="s">
        <v>490</v>
      </c>
      <c r="C14" t="s">
        <v>752</v>
      </c>
    </row>
    <row r="15" spans="1:3">
      <c r="A15" t="s">
        <v>772</v>
      </c>
      <c r="B15" t="s">
        <v>489</v>
      </c>
      <c r="C15" t="s">
        <v>753</v>
      </c>
    </row>
    <row r="16" spans="1:3">
      <c r="A16" t="s">
        <v>772</v>
      </c>
      <c r="B16" t="s">
        <v>754</v>
      </c>
      <c r="C16" t="s">
        <v>778</v>
      </c>
    </row>
    <row r="17" spans="1:3">
      <c r="A17" t="s">
        <v>772</v>
      </c>
      <c r="B17" t="s">
        <v>755</v>
      </c>
      <c r="C17" t="s">
        <v>779</v>
      </c>
    </row>
    <row r="18" spans="1:3">
      <c r="A18" t="s">
        <v>772</v>
      </c>
      <c r="B18" t="s">
        <v>756</v>
      </c>
      <c r="C18" t="s">
        <v>780</v>
      </c>
    </row>
    <row r="19" spans="1:3">
      <c r="A19" t="s">
        <v>772</v>
      </c>
      <c r="B19" t="s">
        <v>757</v>
      </c>
      <c r="C19" t="s">
        <v>781</v>
      </c>
    </row>
    <row r="20" spans="1:3">
      <c r="A20" t="s">
        <v>772</v>
      </c>
      <c r="B20" t="s">
        <v>372</v>
      </c>
      <c r="C20" t="s">
        <v>758</v>
      </c>
    </row>
    <row r="21" spans="1:3">
      <c r="A21" t="s">
        <v>772</v>
      </c>
      <c r="B21" t="s">
        <v>388</v>
      </c>
      <c r="C21" t="s">
        <v>759</v>
      </c>
    </row>
    <row r="22" spans="1:3">
      <c r="A22" t="s">
        <v>772</v>
      </c>
      <c r="B22" t="s">
        <v>484</v>
      </c>
      <c r="C22" t="s">
        <v>760</v>
      </c>
    </row>
    <row r="23" spans="1:3">
      <c r="A23" t="s">
        <v>772</v>
      </c>
      <c r="B23" t="s">
        <v>390</v>
      </c>
      <c r="C23" t="s">
        <v>782</v>
      </c>
    </row>
    <row r="24" spans="1:3">
      <c r="A24" t="s">
        <v>772</v>
      </c>
      <c r="B24" t="s">
        <v>485</v>
      </c>
      <c r="C24" t="s">
        <v>761</v>
      </c>
    </row>
    <row r="25" spans="1:3">
      <c r="A25" t="s">
        <v>772</v>
      </c>
      <c r="B25" t="s">
        <v>401</v>
      </c>
      <c r="C25" t="s">
        <v>762</v>
      </c>
    </row>
    <row r="26" spans="1:3">
      <c r="A26" t="s">
        <v>772</v>
      </c>
      <c r="B26" t="s">
        <v>763</v>
      </c>
      <c r="C26" t="s">
        <v>764</v>
      </c>
    </row>
    <row r="27" spans="1:3">
      <c r="A27" t="s">
        <v>772</v>
      </c>
      <c r="B27" t="s">
        <v>765</v>
      </c>
      <c r="C27" t="s">
        <v>766</v>
      </c>
    </row>
    <row r="28" spans="1:3">
      <c r="A28" t="s">
        <v>772</v>
      </c>
      <c r="B28" t="s">
        <v>416</v>
      </c>
      <c r="C28" t="s">
        <v>767</v>
      </c>
    </row>
    <row r="29" spans="1:3">
      <c r="A29" t="s">
        <v>772</v>
      </c>
      <c r="B29" t="s">
        <v>487</v>
      </c>
      <c r="C29" t="s">
        <v>783</v>
      </c>
    </row>
    <row r="30" spans="1:3">
      <c r="A30" t="s">
        <v>772</v>
      </c>
      <c r="B30" t="s">
        <v>448</v>
      </c>
      <c r="C30" t="s">
        <v>768</v>
      </c>
    </row>
    <row r="31" spans="1:3">
      <c r="A31" t="s">
        <v>772</v>
      </c>
      <c r="B31" t="s">
        <v>470</v>
      </c>
      <c r="C31" t="s">
        <v>769</v>
      </c>
    </row>
    <row r="32" spans="1:3">
      <c r="A32" t="s">
        <v>772</v>
      </c>
      <c r="B32" t="s">
        <v>486</v>
      </c>
      <c r="C32" t="s">
        <v>770</v>
      </c>
    </row>
    <row r="33" spans="1:3">
      <c r="A33" t="s">
        <v>772</v>
      </c>
      <c r="B33" t="s">
        <v>480</v>
      </c>
      <c r="C33" t="s">
        <v>771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D101"/>
  <sheetViews>
    <sheetView workbookViewId="0">
      <selection activeCell="A12" sqref="A12"/>
    </sheetView>
  </sheetViews>
  <sheetFormatPr defaultRowHeight="14.25"/>
  <cols>
    <col min="1" max="1" width="14.86328125" bestFit="1" customWidth="1"/>
    <col min="2" max="2" width="5.33203125" bestFit="1" customWidth="1"/>
    <col min="3" max="3" width="28" bestFit="1" customWidth="1"/>
    <col min="4" max="4" width="10.46484375" bestFit="1" customWidth="1"/>
  </cols>
  <sheetData>
    <row r="1" spans="1:4" ht="17.25" thickBot="1">
      <c r="A1" s="3" t="s">
        <v>49</v>
      </c>
    </row>
    <row r="2" spans="1:4" ht="15" thickTop="1" thickBot="1">
      <c r="A2" s="4" t="s">
        <v>40</v>
      </c>
      <c r="B2" s="4" t="s">
        <v>41</v>
      </c>
      <c r="C2" s="4" t="s">
        <v>42</v>
      </c>
      <c r="D2" s="4" t="s">
        <v>50</v>
      </c>
    </row>
    <row r="3" spans="1:4">
      <c r="A3" t="s">
        <v>43</v>
      </c>
      <c r="C3" t="s">
        <v>171</v>
      </c>
      <c r="D3" t="s">
        <v>143</v>
      </c>
    </row>
    <row r="4" spans="1:4">
      <c r="A4" t="s">
        <v>43</v>
      </c>
      <c r="C4" t="s">
        <v>172</v>
      </c>
      <c r="D4" t="s">
        <v>144</v>
      </c>
    </row>
    <row r="5" spans="1:4">
      <c r="A5" t="s">
        <v>170</v>
      </c>
      <c r="C5" t="s">
        <v>173</v>
      </c>
      <c r="D5" t="s">
        <v>145</v>
      </c>
    </row>
    <row r="6" spans="1:4">
      <c r="A6" t="s">
        <v>170</v>
      </c>
      <c r="C6" t="s">
        <v>174</v>
      </c>
      <c r="D6" t="s">
        <v>146</v>
      </c>
    </row>
    <row r="7" spans="1:4">
      <c r="A7" t="s">
        <v>170</v>
      </c>
      <c r="C7" t="s">
        <v>175</v>
      </c>
      <c r="D7" t="s">
        <v>147</v>
      </c>
    </row>
    <row r="8" spans="1:4">
      <c r="A8" t="s">
        <v>170</v>
      </c>
      <c r="C8" t="s">
        <v>176</v>
      </c>
      <c r="D8" t="s">
        <v>148</v>
      </c>
    </row>
    <row r="9" spans="1:4">
      <c r="A9" t="s">
        <v>170</v>
      </c>
      <c r="C9" t="s">
        <v>177</v>
      </c>
      <c r="D9" t="s">
        <v>149</v>
      </c>
    </row>
    <row r="10" spans="1:4">
      <c r="A10" t="s">
        <v>170</v>
      </c>
      <c r="C10" t="s">
        <v>178</v>
      </c>
      <c r="D10" t="s">
        <v>150</v>
      </c>
    </row>
    <row r="11" spans="1:4">
      <c r="A11" t="s">
        <v>170</v>
      </c>
      <c r="C11" t="s">
        <v>173</v>
      </c>
      <c r="D11" t="s">
        <v>151</v>
      </c>
    </row>
    <row r="12" spans="1:4">
      <c r="A12" t="s">
        <v>170</v>
      </c>
      <c r="C12" t="s">
        <v>174</v>
      </c>
      <c r="D12" t="s">
        <v>152</v>
      </c>
    </row>
    <row r="13" spans="1:4">
      <c r="A13" t="s">
        <v>170</v>
      </c>
      <c r="C13" t="s">
        <v>175</v>
      </c>
      <c r="D13" t="s">
        <v>153</v>
      </c>
    </row>
    <row r="14" spans="1:4">
      <c r="A14" t="s">
        <v>170</v>
      </c>
      <c r="C14" t="s">
        <v>176</v>
      </c>
      <c r="D14" t="s">
        <v>154</v>
      </c>
    </row>
    <row r="15" spans="1:4">
      <c r="A15" t="s">
        <v>170</v>
      </c>
      <c r="C15" t="s">
        <v>177</v>
      </c>
      <c r="D15" t="s">
        <v>155</v>
      </c>
    </row>
    <row r="16" spans="1:4">
      <c r="A16" t="s">
        <v>170</v>
      </c>
      <c r="C16" t="s">
        <v>178</v>
      </c>
      <c r="D16" t="s">
        <v>156</v>
      </c>
    </row>
    <row r="17" spans="1:4">
      <c r="A17" t="s">
        <v>170</v>
      </c>
      <c r="C17" t="s">
        <v>185</v>
      </c>
      <c r="D17" t="s">
        <v>157</v>
      </c>
    </row>
    <row r="18" spans="1:4">
      <c r="A18" t="s">
        <v>51</v>
      </c>
      <c r="C18" t="s">
        <v>179</v>
      </c>
      <c r="D18" t="s">
        <v>158</v>
      </c>
    </row>
    <row r="19" spans="1:4">
      <c r="A19" t="s">
        <v>51</v>
      </c>
      <c r="C19" t="s">
        <v>180</v>
      </c>
      <c r="D19" t="s">
        <v>159</v>
      </c>
    </row>
    <row r="20" spans="1:4">
      <c r="A20" t="s">
        <v>51</v>
      </c>
      <c r="C20" t="s">
        <v>181</v>
      </c>
      <c r="D20" t="s">
        <v>160</v>
      </c>
    </row>
    <row r="21" spans="1:4">
      <c r="A21" t="s">
        <v>51</v>
      </c>
      <c r="C21" t="s">
        <v>182</v>
      </c>
      <c r="D21" t="s">
        <v>161</v>
      </c>
    </row>
    <row r="22" spans="1:4">
      <c r="A22" t="s">
        <v>51</v>
      </c>
      <c r="C22" t="s">
        <v>183</v>
      </c>
      <c r="D22" t="s">
        <v>162</v>
      </c>
    </row>
    <row r="23" spans="1:4">
      <c r="A23" t="s">
        <v>51</v>
      </c>
      <c r="C23" t="s">
        <v>184</v>
      </c>
      <c r="D23" t="s">
        <v>163</v>
      </c>
    </row>
    <row r="24" spans="1:4">
      <c r="A24" t="s">
        <v>51</v>
      </c>
      <c r="C24" t="s">
        <v>179</v>
      </c>
      <c r="D24" t="s">
        <v>164</v>
      </c>
    </row>
    <row r="25" spans="1:4">
      <c r="A25" t="s">
        <v>51</v>
      </c>
      <c r="C25" t="s">
        <v>180</v>
      </c>
      <c r="D25" t="s">
        <v>165</v>
      </c>
    </row>
    <row r="26" spans="1:4">
      <c r="A26" t="s">
        <v>51</v>
      </c>
      <c r="C26" t="s">
        <v>181</v>
      </c>
      <c r="D26" t="s">
        <v>166</v>
      </c>
    </row>
    <row r="27" spans="1:4">
      <c r="A27" t="s">
        <v>51</v>
      </c>
      <c r="C27" t="s">
        <v>182</v>
      </c>
      <c r="D27" t="s">
        <v>167</v>
      </c>
    </row>
    <row r="28" spans="1:4">
      <c r="A28" t="s">
        <v>51</v>
      </c>
      <c r="C28" t="s">
        <v>183</v>
      </c>
      <c r="D28" t="s">
        <v>168</v>
      </c>
    </row>
    <row r="29" spans="1:4">
      <c r="A29" t="s">
        <v>51</v>
      </c>
      <c r="C29" t="s">
        <v>184</v>
      </c>
      <c r="D29" t="s">
        <v>169</v>
      </c>
    </row>
    <row r="30" spans="1:4">
      <c r="A30" t="s">
        <v>43</v>
      </c>
      <c r="C30" t="s">
        <v>187</v>
      </c>
      <c r="D30" t="s">
        <v>186</v>
      </c>
    </row>
    <row r="31" spans="1:4">
      <c r="A31" t="s">
        <v>230</v>
      </c>
      <c r="C31" t="s">
        <v>189</v>
      </c>
      <c r="D31" t="s">
        <v>188</v>
      </c>
    </row>
    <row r="32" spans="1:4">
      <c r="A32" t="s">
        <v>230</v>
      </c>
      <c r="C32" t="s">
        <v>191</v>
      </c>
      <c r="D32" t="s">
        <v>190</v>
      </c>
    </row>
    <row r="33" spans="1:4">
      <c r="A33" t="s">
        <v>230</v>
      </c>
      <c r="C33" t="s">
        <v>193</v>
      </c>
      <c r="D33" t="s">
        <v>192</v>
      </c>
    </row>
    <row r="34" spans="1:4">
      <c r="A34" t="s">
        <v>230</v>
      </c>
      <c r="C34" t="s">
        <v>195</v>
      </c>
      <c r="D34" t="s">
        <v>194</v>
      </c>
    </row>
    <row r="35" spans="1:4">
      <c r="A35" t="s">
        <v>230</v>
      </c>
      <c r="C35" t="s">
        <v>197</v>
      </c>
      <c r="D35" t="s">
        <v>196</v>
      </c>
    </row>
    <row r="36" spans="1:4">
      <c r="A36" t="s">
        <v>230</v>
      </c>
      <c r="C36" t="s">
        <v>199</v>
      </c>
      <c r="D36" t="s">
        <v>198</v>
      </c>
    </row>
    <row r="37" spans="1:4">
      <c r="A37" t="s">
        <v>170</v>
      </c>
      <c r="C37" t="s">
        <v>201</v>
      </c>
      <c r="D37" t="s">
        <v>200</v>
      </c>
    </row>
    <row r="38" spans="1:4">
      <c r="A38" t="s">
        <v>170</v>
      </c>
      <c r="C38" t="s">
        <v>203</v>
      </c>
      <c r="D38" t="s">
        <v>202</v>
      </c>
    </row>
    <row r="39" spans="1:4">
      <c r="A39" t="s">
        <v>170</v>
      </c>
      <c r="C39" t="s">
        <v>205</v>
      </c>
      <c r="D39" t="s">
        <v>204</v>
      </c>
    </row>
    <row r="40" spans="1:4">
      <c r="A40" t="s">
        <v>170</v>
      </c>
      <c r="C40" t="s">
        <v>207</v>
      </c>
      <c r="D40" t="s">
        <v>206</v>
      </c>
    </row>
    <row r="41" spans="1:4">
      <c r="A41" t="s">
        <v>170</v>
      </c>
      <c r="C41" t="s">
        <v>209</v>
      </c>
      <c r="D41" t="s">
        <v>208</v>
      </c>
    </row>
    <row r="42" spans="1:4">
      <c r="A42" t="s">
        <v>170</v>
      </c>
      <c r="C42" t="s">
        <v>211</v>
      </c>
      <c r="D42" t="s">
        <v>210</v>
      </c>
    </row>
    <row r="43" spans="1:4">
      <c r="A43" t="s">
        <v>170</v>
      </c>
      <c r="C43" t="s">
        <v>213</v>
      </c>
      <c r="D43" t="s">
        <v>212</v>
      </c>
    </row>
    <row r="44" spans="1:4">
      <c r="A44" t="s">
        <v>170</v>
      </c>
      <c r="C44" t="s">
        <v>215</v>
      </c>
      <c r="D44" t="s">
        <v>214</v>
      </c>
    </row>
    <row r="45" spans="1:4">
      <c r="A45" t="s">
        <v>170</v>
      </c>
      <c r="C45" t="s">
        <v>217</v>
      </c>
      <c r="D45" t="s">
        <v>216</v>
      </c>
    </row>
    <row r="46" spans="1:4">
      <c r="A46" t="s">
        <v>170</v>
      </c>
      <c r="C46" t="s">
        <v>219</v>
      </c>
      <c r="D46" t="s">
        <v>218</v>
      </c>
    </row>
    <row r="47" spans="1:4">
      <c r="A47" t="s">
        <v>170</v>
      </c>
      <c r="C47" t="s">
        <v>221</v>
      </c>
      <c r="D47" t="s">
        <v>220</v>
      </c>
    </row>
    <row r="48" spans="1:4">
      <c r="A48" t="s">
        <v>170</v>
      </c>
      <c r="C48" t="s">
        <v>223</v>
      </c>
      <c r="D48" t="s">
        <v>222</v>
      </c>
    </row>
    <row r="49" spans="1:4">
      <c r="A49" t="s">
        <v>170</v>
      </c>
      <c r="C49" t="s">
        <v>225</v>
      </c>
      <c r="D49" t="s">
        <v>224</v>
      </c>
    </row>
    <row r="50" spans="1:4">
      <c r="A50" t="s">
        <v>170</v>
      </c>
      <c r="C50" t="s">
        <v>227</v>
      </c>
      <c r="D50" t="s">
        <v>226</v>
      </c>
    </row>
    <row r="51" spans="1:4">
      <c r="A51" t="s">
        <v>170</v>
      </c>
      <c r="C51" t="s">
        <v>229</v>
      </c>
      <c r="D51" t="s">
        <v>228</v>
      </c>
    </row>
    <row r="52" spans="1:4">
      <c r="A52" t="s">
        <v>43</v>
      </c>
      <c r="C52" t="s">
        <v>247</v>
      </c>
      <c r="D52" t="s">
        <v>231</v>
      </c>
    </row>
    <row r="53" spans="1:4">
      <c r="A53" t="s">
        <v>43</v>
      </c>
      <c r="C53" t="s">
        <v>248</v>
      </c>
      <c r="D53" t="s">
        <v>232</v>
      </c>
    </row>
    <row r="54" spans="1:4">
      <c r="A54" t="s">
        <v>230</v>
      </c>
      <c r="C54" t="s">
        <v>234</v>
      </c>
      <c r="D54" t="s">
        <v>233</v>
      </c>
    </row>
    <row r="55" spans="1:4">
      <c r="A55" t="s">
        <v>230</v>
      </c>
      <c r="C55" t="s">
        <v>236</v>
      </c>
      <c r="D55" t="s">
        <v>235</v>
      </c>
    </row>
    <row r="56" spans="1:4">
      <c r="A56" t="s">
        <v>230</v>
      </c>
      <c r="C56" t="s">
        <v>238</v>
      </c>
      <c r="D56" t="s">
        <v>237</v>
      </c>
    </row>
    <row r="57" spans="1:4">
      <c r="A57" t="s">
        <v>230</v>
      </c>
      <c r="C57" t="s">
        <v>240</v>
      </c>
      <c r="D57" t="s">
        <v>239</v>
      </c>
    </row>
    <row r="58" spans="1:4">
      <c r="A58" t="s">
        <v>230</v>
      </c>
      <c r="C58" t="s">
        <v>242</v>
      </c>
      <c r="D58" t="s">
        <v>241</v>
      </c>
    </row>
    <row r="59" spans="1:4">
      <c r="A59" t="s">
        <v>230</v>
      </c>
      <c r="C59" t="s">
        <v>244</v>
      </c>
      <c r="D59" t="s">
        <v>243</v>
      </c>
    </row>
    <row r="60" spans="1:4">
      <c r="A60" t="s">
        <v>230</v>
      </c>
      <c r="C60" t="s">
        <v>246</v>
      </c>
      <c r="D60" t="s">
        <v>245</v>
      </c>
    </row>
    <row r="61" spans="1:4">
      <c r="A61" t="s">
        <v>51</v>
      </c>
      <c r="C61" t="s">
        <v>250</v>
      </c>
      <c r="D61" t="s">
        <v>249</v>
      </c>
    </row>
    <row r="62" spans="1:4">
      <c r="A62" t="s">
        <v>51</v>
      </c>
      <c r="C62" t="s">
        <v>252</v>
      </c>
      <c r="D62" t="s">
        <v>251</v>
      </c>
    </row>
    <row r="63" spans="1:4">
      <c r="A63" t="s">
        <v>51</v>
      </c>
      <c r="C63" t="s">
        <v>103</v>
      </c>
      <c r="D63" t="s">
        <v>253</v>
      </c>
    </row>
    <row r="64" spans="1:4">
      <c r="A64" t="s">
        <v>51</v>
      </c>
      <c r="C64" t="s">
        <v>288</v>
      </c>
      <c r="D64" t="s">
        <v>254</v>
      </c>
    </row>
    <row r="65" spans="1:4">
      <c r="A65" t="s">
        <v>51</v>
      </c>
      <c r="C65" t="s">
        <v>3</v>
      </c>
      <c r="D65" t="s">
        <v>255</v>
      </c>
    </row>
    <row r="66" spans="1:4">
      <c r="A66" t="s">
        <v>51</v>
      </c>
      <c r="C66" t="s">
        <v>289</v>
      </c>
      <c r="D66" t="s">
        <v>256</v>
      </c>
    </row>
    <row r="67" spans="1:4">
      <c r="A67" t="s">
        <v>51</v>
      </c>
      <c r="C67" t="s">
        <v>4</v>
      </c>
      <c r="D67" t="s">
        <v>257</v>
      </c>
    </row>
    <row r="68" spans="1:4">
      <c r="A68" t="s">
        <v>51</v>
      </c>
      <c r="C68" t="s">
        <v>119</v>
      </c>
      <c r="D68" t="s">
        <v>258</v>
      </c>
    </row>
    <row r="69" spans="1:4">
      <c r="A69" t="s">
        <v>51</v>
      </c>
      <c r="C69" t="s">
        <v>121</v>
      </c>
      <c r="D69" t="s">
        <v>259</v>
      </c>
    </row>
    <row r="70" spans="1:4">
      <c r="A70" t="s">
        <v>51</v>
      </c>
      <c r="C70" t="s">
        <v>290</v>
      </c>
      <c r="D70" t="s">
        <v>260</v>
      </c>
    </row>
    <row r="71" spans="1:4">
      <c r="A71" t="s">
        <v>51</v>
      </c>
      <c r="C71" t="s">
        <v>291</v>
      </c>
      <c r="D71" t="s">
        <v>261</v>
      </c>
    </row>
    <row r="72" spans="1:4">
      <c r="A72" t="s">
        <v>51</v>
      </c>
      <c r="C72" t="s">
        <v>115</v>
      </c>
      <c r="D72" t="s">
        <v>262</v>
      </c>
    </row>
    <row r="73" spans="1:4">
      <c r="A73" t="s">
        <v>51</v>
      </c>
      <c r="C73" t="s">
        <v>99</v>
      </c>
      <c r="D73" t="s">
        <v>263</v>
      </c>
    </row>
    <row r="74" spans="1:4">
      <c r="A74" t="s">
        <v>51</v>
      </c>
      <c r="C74" t="s">
        <v>292</v>
      </c>
      <c r="D74" t="s">
        <v>264</v>
      </c>
    </row>
    <row r="75" spans="1:4">
      <c r="A75" t="s">
        <v>51</v>
      </c>
      <c r="C75" t="s">
        <v>117</v>
      </c>
      <c r="D75" t="s">
        <v>265</v>
      </c>
    </row>
    <row r="76" spans="1:4">
      <c r="A76" t="s">
        <v>51</v>
      </c>
      <c r="C76" t="s">
        <v>98</v>
      </c>
      <c r="D76" t="s">
        <v>266</v>
      </c>
    </row>
    <row r="77" spans="1:4">
      <c r="A77" t="s">
        <v>51</v>
      </c>
      <c r="C77" t="s">
        <v>97</v>
      </c>
      <c r="D77" t="s">
        <v>267</v>
      </c>
    </row>
    <row r="78" spans="1:4">
      <c r="A78" t="s">
        <v>51</v>
      </c>
      <c r="C78" t="s">
        <v>293</v>
      </c>
      <c r="D78" t="s">
        <v>268</v>
      </c>
    </row>
    <row r="79" spans="1:4">
      <c r="A79" t="s">
        <v>51</v>
      </c>
      <c r="C79" t="s">
        <v>294</v>
      </c>
      <c r="D79" t="s">
        <v>269</v>
      </c>
    </row>
    <row r="80" spans="1:4">
      <c r="A80" t="s">
        <v>51</v>
      </c>
      <c r="C80" t="s">
        <v>295</v>
      </c>
      <c r="D80" t="s">
        <v>270</v>
      </c>
    </row>
    <row r="81" spans="1:4">
      <c r="A81" t="s">
        <v>51</v>
      </c>
      <c r="C81" t="s">
        <v>296</v>
      </c>
      <c r="D81" t="s">
        <v>271</v>
      </c>
    </row>
    <row r="82" spans="1:4">
      <c r="A82" t="s">
        <v>51</v>
      </c>
      <c r="C82" t="s">
        <v>297</v>
      </c>
      <c r="D82" t="s">
        <v>272</v>
      </c>
    </row>
    <row r="83" spans="1:4">
      <c r="A83" t="s">
        <v>51</v>
      </c>
      <c r="C83" t="s">
        <v>298</v>
      </c>
      <c r="D83" t="s">
        <v>273</v>
      </c>
    </row>
    <row r="84" spans="1:4">
      <c r="A84" t="s">
        <v>51</v>
      </c>
      <c r="C84" t="s">
        <v>125</v>
      </c>
      <c r="D84" t="s">
        <v>274</v>
      </c>
    </row>
    <row r="85" spans="1:4">
      <c r="A85" t="s">
        <v>51</v>
      </c>
      <c r="C85" t="s">
        <v>127</v>
      </c>
      <c r="D85" t="s">
        <v>275</v>
      </c>
    </row>
    <row r="86" spans="1:4">
      <c r="A86" t="s">
        <v>43</v>
      </c>
      <c r="C86" t="s">
        <v>36</v>
      </c>
      <c r="D86" t="s">
        <v>276</v>
      </c>
    </row>
    <row r="87" spans="1:4">
      <c r="A87" t="s">
        <v>51</v>
      </c>
      <c r="C87" t="s">
        <v>103</v>
      </c>
      <c r="D87" t="s">
        <v>277</v>
      </c>
    </row>
    <row r="88" spans="1:4">
      <c r="A88" t="s">
        <v>51</v>
      </c>
      <c r="C88" t="s">
        <v>3</v>
      </c>
      <c r="D88" t="s">
        <v>278</v>
      </c>
    </row>
    <row r="89" spans="1:4">
      <c r="A89" t="s">
        <v>51</v>
      </c>
      <c r="C89" t="s">
        <v>4</v>
      </c>
      <c r="D89" t="s">
        <v>279</v>
      </c>
    </row>
    <row r="90" spans="1:4">
      <c r="A90" t="s">
        <v>51</v>
      </c>
      <c r="C90" t="s">
        <v>119</v>
      </c>
      <c r="D90" t="s">
        <v>280</v>
      </c>
    </row>
    <row r="91" spans="1:4">
      <c r="A91" t="s">
        <v>51</v>
      </c>
      <c r="C91" t="s">
        <v>294</v>
      </c>
      <c r="D91" t="s">
        <v>281</v>
      </c>
    </row>
    <row r="92" spans="1:4">
      <c r="A92" t="s">
        <v>51</v>
      </c>
      <c r="C92" t="s">
        <v>296</v>
      </c>
      <c r="D92" t="s">
        <v>282</v>
      </c>
    </row>
    <row r="93" spans="1:4">
      <c r="A93" t="s">
        <v>51</v>
      </c>
      <c r="C93" t="s">
        <v>298</v>
      </c>
      <c r="D93" t="s">
        <v>283</v>
      </c>
    </row>
    <row r="94" spans="1:4">
      <c r="A94" t="s">
        <v>51</v>
      </c>
      <c r="C94" t="s">
        <v>125</v>
      </c>
      <c r="D94" t="s">
        <v>284</v>
      </c>
    </row>
    <row r="95" spans="1:4">
      <c r="A95" t="s">
        <v>51</v>
      </c>
      <c r="C95" t="s">
        <v>127</v>
      </c>
      <c r="D95" t="s">
        <v>285</v>
      </c>
    </row>
    <row r="96" spans="1:4">
      <c r="A96" t="s">
        <v>51</v>
      </c>
      <c r="C96" t="s">
        <v>101</v>
      </c>
      <c r="D96" t="s">
        <v>286</v>
      </c>
    </row>
    <row r="97" spans="1:4">
      <c r="A97" t="s">
        <v>51</v>
      </c>
      <c r="C97" t="s">
        <v>115</v>
      </c>
      <c r="D97" t="s">
        <v>287</v>
      </c>
    </row>
    <row r="98" spans="1:4">
      <c r="A98" t="s">
        <v>301</v>
      </c>
      <c r="B98" t="s">
        <v>299</v>
      </c>
      <c r="C98" t="s">
        <v>300</v>
      </c>
    </row>
    <row r="99" spans="1:4">
      <c r="A99" t="s">
        <v>301</v>
      </c>
      <c r="B99" t="s">
        <v>302</v>
      </c>
      <c r="C99" t="s">
        <v>303</v>
      </c>
    </row>
    <row r="100" spans="1:4">
      <c r="A100" t="s">
        <v>784</v>
      </c>
      <c r="C100" t="s">
        <v>785</v>
      </c>
      <c r="D100" t="s">
        <v>787</v>
      </c>
    </row>
    <row r="101" spans="1:4">
      <c r="A101" t="s">
        <v>784</v>
      </c>
      <c r="C101" t="s">
        <v>786</v>
      </c>
      <c r="D101" t="s">
        <v>786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ScenMap</vt:lpstr>
      <vt:lpstr>TS_Defs</vt:lpstr>
      <vt:lpstr>TS ratios</vt:lpstr>
      <vt:lpstr>sankey</vt:lpstr>
      <vt:lpstr>varbl map</vt:lpstr>
      <vt:lpstr>cset map</vt:lpstr>
      <vt:lpstr>pset map</vt:lpstr>
      <vt:lpstr>region map</vt:lpstr>
      <vt:lpstr>process map</vt:lpstr>
      <vt:lpstr>commodity map</vt:lpstr>
      <vt:lpstr>ATS</vt:lpstr>
      <vt:lpstr>Language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2013-04-26T17:54:26Z</cp:lastPrinted>
  <dcterms:created xsi:type="dcterms:W3CDTF">2011-02-22T06:05:52Z</dcterms:created>
  <dcterms:modified xsi:type="dcterms:W3CDTF">2025-03-27T17:42:00Z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