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F40B606C-7ECB-40CC-939D-41E41004586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Q10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<sst xmlns="http://schemas.openxmlformats.org/spreadsheetml/2006/main" count="6840" uniqueCount="84">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</sst>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1004.3487011856846</c:v>
                </c:pt>
                <c:pt idx="2">
                  <c:v>1005.027850538453</c:v>
                </c:pt>
                <c:pt idx="3">
                  <c:v>1000.2360745494759</c:v>
                </c:pt>
                <c:pt idx="4">
                  <c:v>1028.1566590521772</c:v>
                </c:pt>
                <c:pt idx="5">
                  <c:v>1059.3220682403278</c:v>
                </c:pt>
                <c:pt idx="6">
                  <c:v>1096.3734384858044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B1" sqref="B1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1040.5699999999997</v>
      </c>
      <c r="S12" s="8">
        <f t="shared" ref="S12:X12" si="0">SUM(S16:S19)</f>
        <v>1004.3487011856846</v>
      </c>
      <c r="T12" s="8">
        <f t="shared" si="0"/>
        <v>1005.027850538453</v>
      </c>
      <c r="U12" s="8">
        <f t="shared" si="0"/>
        <v>1000.2360745494759</v>
      </c>
      <c r="V12" s="8">
        <f t="shared" si="0"/>
        <v>1028.1566590521772</v>
      </c>
      <c r="W12" s="8">
        <f t="shared" si="0"/>
        <v>1059.3220682403278</v>
      </c>
      <c r="X12" s="8">
        <f t="shared" si="0"/>
        <v>1096.3734384858044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6.93E-2</v>
      </c>
      <c r="H16" s="10">
        <f>SUMIFS(iamc_data!$J$2:$J$17119,iamc_data!$B$2:$B$17119,Veda!$C$5,iamc_data!$H$2:$H$17119,Veda!$Q16,iamc_data!$I$2:$I$17119,Veda!H$15)</f>
        <v>6.8699999999999997E-2</v>
      </c>
      <c r="I16" s="10">
        <f>SUMIFS(iamc_data!$J$2:$J$17119,iamc_data!$B$2:$B$17119,Veda!$C$5,iamc_data!$H$2:$H$17119,Veda!$Q16,iamc_data!$I$2:$I$17119,Veda!I$15)</f>
        <v>6.93E-2</v>
      </c>
      <c r="J16" s="10">
        <f>SUMIFS(iamc_data!$J$2:$J$17119,iamc_data!$B$2:$B$17119,Veda!$C$5,iamc_data!$H$2:$H$17119,Veda!$Q16,iamc_data!$I$2:$I$17119,Veda!J$15)</f>
        <v>6.6400000000000001E-2</v>
      </c>
      <c r="K16" s="10">
        <f>SUMIFS(iamc_data!$J$2:$J$17119,iamc_data!$B$2:$B$17119,Veda!$C$5,iamc_data!$H$2:$H$17119,Veda!$Q16,iamc_data!$I$2:$I$17119,Veda!K$15)</f>
        <v>6.3899999999999998E-2</v>
      </c>
      <c r="L16" s="10">
        <f>SUMIFS(iamc_data!$J$2:$J$17119,iamc_data!$B$2:$B$17119,Veda!$C$5,iamc_data!$H$2:$H$17119,Veda!$Q16,iamc_data!$I$2:$I$17119,Veda!L$15)</f>
        <v>8.6199999999999999E-2</v>
      </c>
      <c r="M16" s="10">
        <f>SUMIFS(iamc_data!$J$2:$J$17119,iamc_data!$B$2:$B$17119,Veda!$C$5,iamc_data!$H$2:$H$17119,Veda!$Q16,iamc_data!$I$2:$I$17119,Veda!M$15)</f>
        <v>0.16239999999999999</v>
      </c>
      <c r="Q16" s="12" t="s">
        <v>10</v>
      </c>
      <c r="R16" s="6">
        <f>$Q$10*G16/SUM($G$16:$G$18)</f>
        <v>26.14725008158381</v>
      </c>
      <c r="S16" s="6">
        <f>R16</f>
        <v>26.14725008158381</v>
      </c>
      <c r="T16" s="6">
        <f t="shared" ref="T16:X16" si="2">S16</f>
        <v>26.14725008158381</v>
      </c>
      <c r="U16" s="6">
        <f t="shared" si="2"/>
        <v>26.14725008158381</v>
      </c>
      <c r="V16" s="6">
        <f t="shared" si="2"/>
        <v>26.14725008158381</v>
      </c>
      <c r="W16" s="6">
        <f t="shared" si="2"/>
        <v>26.14725008158381</v>
      </c>
      <c r="X16" s="6">
        <f t="shared" si="2"/>
        <v>26.14725008158381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2.0964</v>
      </c>
      <c r="H17" s="10">
        <f>SUMIFS(iamc_data!$J$2:$J$17119,iamc_data!$B$2:$B$17119,Veda!$C$5,iamc_data!$H$2:$H$17119,Veda!$Q17,iamc_data!$I$2:$I$17119,Veda!H$15)</f>
        <v>2.0514999999999999</v>
      </c>
      <c r="I17" s="10">
        <f>SUMIFS(iamc_data!$J$2:$J$17119,iamc_data!$B$2:$B$17119,Veda!$C$5,iamc_data!$H$2:$H$17119,Veda!$Q17,iamc_data!$I$2:$I$17119,Veda!I$15)</f>
        <v>2.0844</v>
      </c>
      <c r="J17" s="10">
        <f>SUMIFS(iamc_data!$J$2:$J$17119,iamc_data!$B$2:$B$17119,Veda!$C$5,iamc_data!$H$2:$H$17119,Veda!$Q17,iamc_data!$I$2:$I$17119,Veda!J$15)</f>
        <v>2.0933999999999999</v>
      </c>
      <c r="K17" s="10">
        <f>SUMIFS(iamc_data!$J$2:$J$17119,iamc_data!$B$2:$B$17119,Veda!$C$5,iamc_data!$H$2:$H$17119,Veda!$Q17,iamc_data!$I$2:$I$17119,Veda!K$15)</f>
        <v>2.1804999999999999</v>
      </c>
      <c r="L17" s="10">
        <f>SUMIFS(iamc_data!$J$2:$J$17119,iamc_data!$B$2:$B$17119,Veda!$C$5,iamc_data!$H$2:$H$17119,Veda!$Q17,iamc_data!$I$2:$I$17119,Veda!L$15)</f>
        <v>2.2469000000000001</v>
      </c>
      <c r="M17" s="10">
        <f>SUMIFS(iamc_data!$J$2:$J$17119,iamc_data!$B$2:$B$17119,Veda!$C$5,iamc_data!$H$2:$H$17119,Veda!$Q17,iamc_data!$I$2:$I$17119,Veda!M$15)</f>
        <v>2.3119000000000001</v>
      </c>
      <c r="Q17" s="12" t="s">
        <v>12</v>
      </c>
      <c r="R17" s="6">
        <f>$Q$10*G17/SUM($G$16:$G$18)</f>
        <v>790.98261285760884</v>
      </c>
      <c r="S17" s="6">
        <f t="shared" ref="S17:X18" si="3">R17*H17/G17</f>
        <v>774.04160955799682</v>
      </c>
      <c r="T17" s="6">
        <f t="shared" si="3"/>
        <v>786.45495050581951</v>
      </c>
      <c r="U17" s="6">
        <f t="shared" si="3"/>
        <v>789.85069726966162</v>
      </c>
      <c r="V17" s="6">
        <f t="shared" si="3"/>
        <v>822.71397983973304</v>
      </c>
      <c r="W17" s="6">
        <f t="shared" si="3"/>
        <v>847.76704485296784</v>
      </c>
      <c r="X17" s="6">
        <f t="shared" si="3"/>
        <v>872.29188259182706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0.59219999999999995</v>
      </c>
      <c r="H18" s="10">
        <f>SUMIFS(iamc_data!$J$2:$J$17119,iamc_data!$B$2:$B$17119,Veda!$C$5,iamc_data!$H$2:$H$17119,Veda!$Q18,iamc_data!$I$2:$I$17119,Veda!H$15)</f>
        <v>0.54169999999999996</v>
      </c>
      <c r="I18" s="10">
        <f>SUMIFS(iamc_data!$J$2:$J$17119,iamc_data!$B$2:$B$17119,Veda!$C$5,iamc_data!$H$2:$H$17119,Veda!$Q18,iamc_data!$I$2:$I$17119,Veda!I$15)</f>
        <v>0.51</v>
      </c>
      <c r="J18" s="10">
        <f>SUMIFS(iamc_data!$J$2:$J$17119,iamc_data!$B$2:$B$17119,Veda!$C$5,iamc_data!$H$2:$H$17119,Veda!$Q18,iamc_data!$I$2:$I$17119,Veda!J$15)</f>
        <v>0.49120000000000003</v>
      </c>
      <c r="K18" s="10">
        <f>SUMIFS(iamc_data!$J$2:$J$17119,iamc_data!$B$2:$B$17119,Veda!$C$5,iamc_data!$H$2:$H$17119,Veda!$Q18,iamc_data!$I$2:$I$17119,Veda!K$15)</f>
        <v>0.48060000000000003</v>
      </c>
      <c r="L18" s="10">
        <f>SUMIFS(iamc_data!$J$2:$J$17119,iamc_data!$B$2:$B$17119,Veda!$C$5,iamc_data!$H$2:$H$17119,Veda!$Q18,iamc_data!$I$2:$I$17119,Veda!L$15)</f>
        <v>0.47449999999999998</v>
      </c>
      <c r="M18" s="10">
        <f>SUMIFS(iamc_data!$J$2:$J$17119,iamc_data!$B$2:$B$17119,Veda!$C$5,iamc_data!$H$2:$H$17119,Veda!$Q18,iamc_data!$I$2:$I$17119,Veda!M$15)</f>
        <v>0.43149999999999999</v>
      </c>
      <c r="Q18" s="12" t="s">
        <v>13</v>
      </c>
      <c r="R18" s="6">
        <f>$Q$10*G18/SUM($G$16:$G$18)</f>
        <v>223.44013706080707</v>
      </c>
      <c r="S18" s="6">
        <f t="shared" si="3"/>
        <v>204.38622466369333</v>
      </c>
      <c r="T18" s="6">
        <f t="shared" si="3"/>
        <v>192.42564995104968</v>
      </c>
      <c r="U18" s="6">
        <f t="shared" si="3"/>
        <v>185.33231226657961</v>
      </c>
      <c r="V18" s="6">
        <f t="shared" si="3"/>
        <v>181.33287718916563</v>
      </c>
      <c r="W18" s="6">
        <f t="shared" si="3"/>
        <v>179.03131549367268</v>
      </c>
      <c r="X18" s="6">
        <f t="shared" si="3"/>
        <v>162.80719206642732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-0.22638311758947083</v>
      </c>
      <c r="T19" s="6">
        <f t="shared" si="4"/>
        <v>0</v>
      </c>
      <c r="U19" s="6">
        <f t="shared" si="4"/>
        <v>-1.0941850683491054</v>
      </c>
      <c r="V19" s="6">
        <f t="shared" si="4"/>
        <v>-2.0374480583052339</v>
      </c>
      <c r="W19" s="6">
        <f t="shared" si="4"/>
        <v>6.376457812103407</v>
      </c>
      <c r="X19" s="6">
        <f t="shared" si="4"/>
        <v>35.127113745966128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533.57000000000005</v>
      </c>
      <c r="D21" s="12" t="s">
        <v>80</v>
      </c>
      <c r="G21" s="8">
        <f>G34/$G$34*$B21</f>
        <v>533.57000000000005</v>
      </c>
      <c r="H21" s="8">
        <f t="shared" ref="H21:M21" si="5">H34/$G$34*$B21</f>
        <v>509.64282199911401</v>
      </c>
      <c r="I21" s="8">
        <f t="shared" si="5"/>
        <v>488.09955955080818</v>
      </c>
      <c r="J21" s="8">
        <f t="shared" si="5"/>
        <v>417.64090483972416</v>
      </c>
      <c r="K21" s="8">
        <f t="shared" si="5"/>
        <v>415.19279961217421</v>
      </c>
      <c r="L21" s="8">
        <f t="shared" si="5"/>
        <v>399.14442755779277</v>
      </c>
      <c r="M21" s="8">
        <f t="shared" si="5"/>
        <v>387.28840392852385</v>
      </c>
      <c r="Q21" t="s">
        <v>65</v>
      </c>
      <c r="T21" s="8">
        <f>I34*1000</f>
        <v>153601.20000000001</v>
      </c>
      <c r="U21" s="8">
        <f>J34*1000</f>
        <v>131428.40000000002</v>
      </c>
      <c r="V21" s="8">
        <f>K34*1000</f>
        <v>130658.00000000001</v>
      </c>
      <c r="W21" s="8">
        <f>L34*1000</f>
        <v>125607.7</v>
      </c>
      <c r="X21" s="8">
        <f>M34*1000</f>
        <v>121876.7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0</v>
      </c>
      <c r="S25" s="3">
        <f>AVERAGEIFS(historical_data_long!$D$3:$D$9999,historical_data_long!$B$3:$B$9999,"&gt;2017",historical_data_long!$A$3:$A$9999,$O25)</f>
        <v>0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167.91039999999998</v>
      </c>
      <c r="H34" s="11">
        <f>SUMIFS(iamc_data!$J$2:$J$17119,iamc_data!$B$2:$B$17119,Veda!$C$5,iamc_data!$D$2:$D$17119,Veda!$D21,iamc_data!$I$2:$I$17119,Veda!H$15)</f>
        <v>160.38070000000002</v>
      </c>
      <c r="I34" s="11">
        <f>SUMIFS(iamc_data!$J$2:$J$17119,iamc_data!$B$2:$B$17119,Veda!$C$5,iamc_data!$D$2:$D$17119,Veda!$D21,iamc_data!$I$2:$I$17119,Veda!I$15)</f>
        <v>153.60120000000001</v>
      </c>
      <c r="J34" s="11">
        <f>SUMIFS(iamc_data!$J$2:$J$17119,iamc_data!$B$2:$B$17119,Veda!$C$5,iamc_data!$D$2:$D$17119,Veda!$D21,iamc_data!$I$2:$I$17119,Veda!J$15)</f>
        <v>131.42840000000001</v>
      </c>
      <c r="K34" s="11">
        <f>SUMIFS(iamc_data!$J$2:$J$17119,iamc_data!$B$2:$B$17119,Veda!$C$5,iamc_data!$D$2:$D$17119,Veda!$D21,iamc_data!$I$2:$I$17119,Veda!K$15)</f>
        <v>130.65800000000002</v>
      </c>
      <c r="L34" s="11">
        <f>SUMIFS(iamc_data!$J$2:$J$17119,iamc_data!$B$2:$B$17119,Veda!$C$5,iamc_data!$D$2:$D$17119,Veda!$D21,iamc_data!$I$2:$I$17119,Veda!L$15)</f>
        <v>125.60769999999999</v>
      </c>
      <c r="M34" s="11">
        <f>SUMIFS(iamc_data!$J$2:$J$17119,iamc_data!$B$2:$B$17119,Veda!$C$5,iamc_data!$D$2:$D$17119,Veda!$D21,iamc_data!$I$2:$I$17119,Veda!M$15)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16.11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238.24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258.5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84.47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319.12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182.78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0.34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0.11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16.03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253.91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256.52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81.540000000000006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320.54000000000002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153.85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0.5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0.25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16.940000000000001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264.42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252.76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80.599999999999994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314.26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172.99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0.69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0.41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17.88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292.06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273.10000000000002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92.47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230.08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185.22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0.95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0.83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18.05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295.39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257.86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91.67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285.87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169.64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1.27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1.44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21.69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319.2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253.09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77.56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293.04000000000002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184.95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1.63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1.91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21.53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311.33999999999997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280.04000000000002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88.81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304.29000000000002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154.21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2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2.13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22.2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317.31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296.85000000000002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74.510000000000005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279.01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185.18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2.31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2.74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21.29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333.7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324.83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75.16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251.74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171.45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2.59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2.94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20.329999999999998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312.08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324.72000000000003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70.47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274.64999999999998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105.29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3.05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3.43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21.83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316.85000000000002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326.08999999999997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88.5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292.36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102.5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3.98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3.93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21.11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285.07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379.83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82.49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162.93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162.87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5.44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4.46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22.13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334.3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435.49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77.099999999999994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17.989999999999998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207.77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7.37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4.7300000000000004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23.18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362.55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423.58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79.33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14.6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166.48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12.91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5.13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23.63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355.6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450.88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81.709999999999994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0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122.34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23.55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5.01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28.49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349.64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417.5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85.77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4.5199999999999996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104.44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34.54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5.22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23.67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338.59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458.43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79.430000000000007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17.68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97.23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43.33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5.34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23.8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363.47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464.13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79.239999999999995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29.07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56.89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54.04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6.22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25.75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360.66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445.61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81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49.11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52.21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61.22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7.37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27.6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350.77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416.95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73.92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65.64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37.630000000000003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67.430000000000007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7.46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30.37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340.25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409.44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78.33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43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25.31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75.92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8.41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34.79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348.26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385.78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79.63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61.22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31.27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84.18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9.5399999999999991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37.83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350.99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378.84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74.87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51.77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45.78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91.07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9.42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42.05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329.1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347.02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74.5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77.459999999999994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36.130000000000003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96.99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10.01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0.37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31.81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50.53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22.02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45.25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51.71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0.33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0.08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0.37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32.93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51.77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27.35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45.91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44.75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0.45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0.17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0.37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36.479999999999997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52.69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27.42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45.91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44.16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0.64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0.28000000000000003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0.37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38.619999999999997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54.55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27.73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45.74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41.41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0.86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0.51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0.47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40.93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55.01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27.76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47.12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41.18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1.1299999999999999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0.77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0.55000000000000004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41.12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55.11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27.84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49.58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41.16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1.42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1.23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0.78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41.22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56.54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27.91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49.47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39.83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1.71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1.8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0.91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41.62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57.04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27.53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49.47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42.06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1.92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1.53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0.92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42.02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60.6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27.56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47.94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42.09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2.14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1.76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1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42.62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64.2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27.49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48.85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41.68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2.63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2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1.1100000000000001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43.6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67.55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27.99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48.96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41.69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3.62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2.29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1.28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43.6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67.819999999999993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27.77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48.96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41.69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4.91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2.42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0.64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43.6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68.88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27.82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46.15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42.02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6.63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2.56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0.66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45.45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71.8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27.81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44.26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42.04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13.6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2.65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0.75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45.45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77.39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27.87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44.26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42.06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23.34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2.75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1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45.53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79.22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28.11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42.05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42.08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34.15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2.81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1.29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45.71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82.51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28.16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41.48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42.01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42.04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3.21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1.67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46.11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83.7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28.12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39.130000000000003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39.28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49.5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3.48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2.08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46.29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85.31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28.14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38.04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37.299999999999997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56.16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3.5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2.5299999999999998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47.07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86.51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28.14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33.08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33.08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63.19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3.95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2.88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48.74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89.21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28.14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33.08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32.380000000000003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71.87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4.12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3.51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50.57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83.56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28.11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33.08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33.159999999999997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78.41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4.26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4.3600000000000003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53.44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82.69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28.2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33.08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30.52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83.06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4.37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5.36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55.73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85.21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28.22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33.08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21.31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87.07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5.23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3.48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198.71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140.57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2.0099999999999998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1.67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120.27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0.02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3.47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211.43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139.5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1.94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1.68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101.23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0.02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3.66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219.89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137.44999999999999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1.92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1.65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113.83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0.03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3.87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242.71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148.51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2.2000000000000002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1.2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121.87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0.05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0.01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3.9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245.32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140.22999999999999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2.1800000000000002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1.5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111.62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0.06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0.02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4.6900000000000004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265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137.63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1.84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1.53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121.7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0.08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0.02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4.6500000000000004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258.52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152.29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2.11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1.59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101.47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0.1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0.02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4.8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263.43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161.43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1.77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1.46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121.85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0.11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0.03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4.5999999999999996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277.04000000000002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176.65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1.79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1.32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112.81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0.12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0.03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4.4000000000000004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259.12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176.59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1.67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1.44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69.28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0.14000000000000001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0.04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4.72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263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177.33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2.1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1.53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67.45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0.19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0.04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4.5599999999999996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236.59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206.56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1.96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0.85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107.17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0.26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0.05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4.78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277.44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236.82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1.83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0.09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136.71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0.35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0.05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5.01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300.67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230.35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1.88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0.08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109.54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0.61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0.06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5.1100000000000003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294.70999999999998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245.19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1.94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80.5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1.1200000000000001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0.06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6.16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289.77999999999997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227.04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2.04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0.02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68.72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1.64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0.06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5.12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280.66000000000003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249.3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1.89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0.09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63.98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2.06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0.06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5.15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301.27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252.4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1.88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0.15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37.43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2.57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7.0000000000000007E-2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5.57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298.95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242.33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1.92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0.26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34.35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2.91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0.08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5.97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290.69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226.74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1.76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0.34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24.76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3.2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0.08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6.57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281.89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222.66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1.86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0.23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16.649999999999999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3.61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0.1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7.52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288.12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209.79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1.89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0.32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20.58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4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0.11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8.18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289.89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206.02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1.78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30.12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4.33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0.11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9.09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271.66000000000003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188.71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1.77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0.41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23.77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4.6100000000000003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0.11</v>
      </c>
    </row>
    <row r="579" spans="1:4" ht="16.5" x14ac:dyDescent="0.6">
      <c r="A579" s="15" t="s">
        <v>61</v>
      </c>
      <c r="B579" s="15">
        <v>2000</v>
      </c>
      <c r="C579" s="15" t="s">
        <v>75</v>
      </c>
      <c r="D579" s="16">
        <v>0</v>
      </c>
    </row>
    <row r="580" spans="1:4" ht="16.5" x14ac:dyDescent="0.6">
      <c r="A580" s="17" t="s">
        <v>60</v>
      </c>
      <c r="B580" s="17">
        <v>2000</v>
      </c>
      <c r="C580" s="17" t="s">
        <v>75</v>
      </c>
      <c r="D580" s="18">
        <v>0</v>
      </c>
    </row>
    <row r="581" spans="1:4" ht="16.5" x14ac:dyDescent="0.6">
      <c r="A581" s="15" t="s">
        <v>61</v>
      </c>
      <c r="B581" s="15">
        <v>2001</v>
      </c>
      <c r="C581" s="15" t="s">
        <v>75</v>
      </c>
      <c r="D581" s="16">
        <v>0</v>
      </c>
    </row>
    <row r="582" spans="1:4" ht="16.5" x14ac:dyDescent="0.6">
      <c r="A582" s="17" t="s">
        <v>60</v>
      </c>
      <c r="B582" s="17">
        <v>2001</v>
      </c>
      <c r="C582" s="17" t="s">
        <v>75</v>
      </c>
      <c r="D582" s="18">
        <v>0</v>
      </c>
    </row>
    <row r="583" spans="1:4" ht="16.5" x14ac:dyDescent="0.6">
      <c r="A583" s="15" t="s">
        <v>61</v>
      </c>
      <c r="B583" s="15">
        <v>2002</v>
      </c>
      <c r="C583" s="15" t="s">
        <v>75</v>
      </c>
      <c r="D583" s="16">
        <v>0</v>
      </c>
    </row>
    <row r="584" spans="1:4" ht="16.5" x14ac:dyDescent="0.6">
      <c r="A584" s="17" t="s">
        <v>60</v>
      </c>
      <c r="B584" s="17">
        <v>2002</v>
      </c>
      <c r="C584" s="17" t="s">
        <v>75</v>
      </c>
      <c r="D584" s="18">
        <v>0</v>
      </c>
    </row>
    <row r="585" spans="1:4" ht="16.5" x14ac:dyDescent="0.6">
      <c r="A585" s="15" t="s">
        <v>61</v>
      </c>
      <c r="B585" s="15">
        <v>2003</v>
      </c>
      <c r="C585" s="15" t="s">
        <v>75</v>
      </c>
      <c r="D585" s="16">
        <v>0</v>
      </c>
    </row>
    <row r="586" spans="1:4" ht="16.5" x14ac:dyDescent="0.6">
      <c r="A586" s="17" t="s">
        <v>60</v>
      </c>
      <c r="B586" s="17">
        <v>2003</v>
      </c>
      <c r="C586" s="17" t="s">
        <v>75</v>
      </c>
      <c r="D586" s="18">
        <v>0</v>
      </c>
    </row>
    <row r="587" spans="1:4" ht="16.5" x14ac:dyDescent="0.6">
      <c r="A587" s="15" t="s">
        <v>61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60</v>
      </c>
      <c r="B588" s="17">
        <v>2004</v>
      </c>
      <c r="C588" s="17" t="s">
        <v>75</v>
      </c>
      <c r="D588" s="18">
        <v>0</v>
      </c>
    </row>
    <row r="589" spans="1:4" ht="16.5" x14ac:dyDescent="0.6">
      <c r="A589" s="15" t="s">
        <v>61</v>
      </c>
      <c r="B589" s="15">
        <v>2005</v>
      </c>
      <c r="C589" s="15" t="s">
        <v>75</v>
      </c>
      <c r="D589" s="16">
        <v>0</v>
      </c>
    </row>
    <row r="590" spans="1:4" ht="16.5" x14ac:dyDescent="0.6">
      <c r="A590" s="17" t="s">
        <v>60</v>
      </c>
      <c r="B590" s="17">
        <v>2005</v>
      </c>
      <c r="C590" s="17" t="s">
        <v>75</v>
      </c>
      <c r="D590" s="18">
        <v>0</v>
      </c>
    </row>
    <row r="591" spans="1:4" ht="16.5" x14ac:dyDescent="0.6">
      <c r="A591" s="15" t="s">
        <v>61</v>
      </c>
      <c r="B591" s="15">
        <v>2006</v>
      </c>
      <c r="C591" s="15" t="s">
        <v>75</v>
      </c>
      <c r="D591" s="16">
        <v>0</v>
      </c>
    </row>
    <row r="592" spans="1:4" ht="16.5" x14ac:dyDescent="0.6">
      <c r="A592" s="17" t="s">
        <v>60</v>
      </c>
      <c r="B592" s="17">
        <v>2006</v>
      </c>
      <c r="C592" s="17" t="s">
        <v>75</v>
      </c>
      <c r="D592" s="18">
        <v>0</v>
      </c>
    </row>
    <row r="593" spans="1:4" ht="16.5" x14ac:dyDescent="0.6">
      <c r="A593" s="15" t="s">
        <v>61</v>
      </c>
      <c r="B593" s="15">
        <v>2007</v>
      </c>
      <c r="C593" s="15" t="s">
        <v>75</v>
      </c>
      <c r="D593" s="16">
        <v>0</v>
      </c>
    </row>
    <row r="594" spans="1:4" ht="16.5" x14ac:dyDescent="0.6">
      <c r="A594" s="17" t="s">
        <v>60</v>
      </c>
      <c r="B594" s="17">
        <v>2007</v>
      </c>
      <c r="C594" s="17" t="s">
        <v>75</v>
      </c>
      <c r="D594" s="18">
        <v>0</v>
      </c>
    </row>
    <row r="595" spans="1:4" ht="16.5" x14ac:dyDescent="0.6">
      <c r="A595" s="15" t="s">
        <v>61</v>
      </c>
      <c r="B595" s="15">
        <v>2008</v>
      </c>
      <c r="C595" s="15" t="s">
        <v>75</v>
      </c>
      <c r="D595" s="16">
        <v>0</v>
      </c>
    </row>
    <row r="596" spans="1:4" ht="16.5" x14ac:dyDescent="0.6">
      <c r="A596" s="17" t="s">
        <v>60</v>
      </c>
      <c r="B596" s="17">
        <v>2008</v>
      </c>
      <c r="C596" s="17" t="s">
        <v>75</v>
      </c>
      <c r="D596" s="18">
        <v>0</v>
      </c>
    </row>
    <row r="597" spans="1:4" ht="16.5" x14ac:dyDescent="0.6">
      <c r="A597" s="15" t="s">
        <v>61</v>
      </c>
      <c r="B597" s="15">
        <v>2009</v>
      </c>
      <c r="C597" s="15" t="s">
        <v>75</v>
      </c>
      <c r="D597" s="16">
        <v>0</v>
      </c>
    </row>
    <row r="598" spans="1:4" ht="16.5" x14ac:dyDescent="0.6">
      <c r="A598" s="17" t="s">
        <v>60</v>
      </c>
      <c r="B598" s="17">
        <v>2009</v>
      </c>
      <c r="C598" s="17" t="s">
        <v>75</v>
      </c>
      <c r="D598" s="18">
        <v>0</v>
      </c>
    </row>
    <row r="599" spans="1:4" ht="16.5" x14ac:dyDescent="0.6">
      <c r="A599" s="15" t="s">
        <v>61</v>
      </c>
      <c r="B599" s="15">
        <v>2010</v>
      </c>
      <c r="C599" s="15" t="s">
        <v>75</v>
      </c>
      <c r="D599" s="16">
        <v>0</v>
      </c>
    </row>
    <row r="600" spans="1:4" ht="16.5" x14ac:dyDescent="0.6">
      <c r="A600" s="17" t="s">
        <v>60</v>
      </c>
      <c r="B600" s="17">
        <v>2010</v>
      </c>
      <c r="C600" s="17" t="s">
        <v>75</v>
      </c>
      <c r="D600" s="18">
        <v>0</v>
      </c>
    </row>
    <row r="601" spans="1:4" ht="16.5" x14ac:dyDescent="0.6">
      <c r="A601" s="15" t="s">
        <v>61</v>
      </c>
      <c r="B601" s="15">
        <v>2011</v>
      </c>
      <c r="C601" s="15" t="s">
        <v>75</v>
      </c>
      <c r="D601" s="16">
        <v>0</v>
      </c>
    </row>
    <row r="602" spans="1:4" ht="16.5" x14ac:dyDescent="0.6">
      <c r="A602" s="17" t="s">
        <v>60</v>
      </c>
      <c r="B602" s="17">
        <v>2011</v>
      </c>
      <c r="C602" s="17" t="s">
        <v>75</v>
      </c>
      <c r="D602" s="18">
        <v>0</v>
      </c>
    </row>
    <row r="603" spans="1:4" ht="16.5" x14ac:dyDescent="0.6">
      <c r="A603" s="15" t="s">
        <v>61</v>
      </c>
      <c r="B603" s="15">
        <v>2012</v>
      </c>
      <c r="C603" s="15" t="s">
        <v>75</v>
      </c>
      <c r="D603" s="16">
        <v>0</v>
      </c>
    </row>
    <row r="604" spans="1:4" ht="16.5" x14ac:dyDescent="0.6">
      <c r="A604" s="17" t="s">
        <v>60</v>
      </c>
      <c r="B604" s="17">
        <v>2012</v>
      </c>
      <c r="C604" s="17" t="s">
        <v>75</v>
      </c>
      <c r="D604" s="18">
        <v>0</v>
      </c>
    </row>
    <row r="605" spans="1:4" ht="16.5" x14ac:dyDescent="0.6">
      <c r="A605" s="15" t="s">
        <v>61</v>
      </c>
      <c r="B605" s="15">
        <v>2013</v>
      </c>
      <c r="C605" s="15" t="s">
        <v>75</v>
      </c>
      <c r="D605" s="16">
        <v>0</v>
      </c>
    </row>
    <row r="606" spans="1:4" ht="16.5" x14ac:dyDescent="0.6">
      <c r="A606" s="17" t="s">
        <v>60</v>
      </c>
      <c r="B606" s="17">
        <v>2013</v>
      </c>
      <c r="C606" s="17" t="s">
        <v>75</v>
      </c>
      <c r="D606" s="18">
        <v>0</v>
      </c>
    </row>
    <row r="607" spans="1:4" ht="16.5" x14ac:dyDescent="0.6">
      <c r="A607" s="15" t="s">
        <v>61</v>
      </c>
      <c r="B607" s="15">
        <v>2014</v>
      </c>
      <c r="C607" s="15" t="s">
        <v>75</v>
      </c>
      <c r="D607" s="16">
        <v>0</v>
      </c>
    </row>
    <row r="608" spans="1:4" ht="16.5" x14ac:dyDescent="0.6">
      <c r="A608" s="17" t="s">
        <v>60</v>
      </c>
      <c r="B608" s="17">
        <v>2014</v>
      </c>
      <c r="C608" s="17" t="s">
        <v>75</v>
      </c>
      <c r="D608" s="18">
        <v>0</v>
      </c>
    </row>
    <row r="609" spans="1:4" ht="16.5" x14ac:dyDescent="0.6">
      <c r="A609" s="15" t="s">
        <v>61</v>
      </c>
      <c r="B609" s="15">
        <v>2015</v>
      </c>
      <c r="C609" s="15" t="s">
        <v>75</v>
      </c>
      <c r="D609" s="16">
        <v>0</v>
      </c>
    </row>
    <row r="610" spans="1:4" ht="16.5" x14ac:dyDescent="0.6">
      <c r="A610" s="17" t="s">
        <v>60</v>
      </c>
      <c r="B610" s="17">
        <v>2015</v>
      </c>
      <c r="C610" s="17" t="s">
        <v>75</v>
      </c>
      <c r="D610" s="18">
        <v>0</v>
      </c>
    </row>
    <row r="611" spans="1:4" ht="16.5" x14ac:dyDescent="0.6">
      <c r="A611" s="15" t="s">
        <v>61</v>
      </c>
      <c r="B611" s="15">
        <v>2016</v>
      </c>
      <c r="C611" s="15" t="s">
        <v>75</v>
      </c>
      <c r="D611" s="16">
        <v>0</v>
      </c>
    </row>
    <row r="612" spans="1:4" ht="16.5" x14ac:dyDescent="0.6">
      <c r="A612" s="17" t="s">
        <v>60</v>
      </c>
      <c r="B612" s="17">
        <v>2016</v>
      </c>
      <c r="C612" s="17" t="s">
        <v>75</v>
      </c>
      <c r="D612" s="18">
        <v>0</v>
      </c>
    </row>
    <row r="613" spans="1:4" ht="16.5" x14ac:dyDescent="0.6">
      <c r="A613" s="15" t="s">
        <v>61</v>
      </c>
      <c r="B613" s="15">
        <v>2017</v>
      </c>
      <c r="C613" s="15" t="s">
        <v>75</v>
      </c>
      <c r="D613" s="16">
        <v>0</v>
      </c>
    </row>
    <row r="614" spans="1:4" ht="16.5" x14ac:dyDescent="0.6">
      <c r="A614" s="17" t="s">
        <v>60</v>
      </c>
      <c r="B614" s="17">
        <v>2017</v>
      </c>
      <c r="C614" s="17" t="s">
        <v>75</v>
      </c>
      <c r="D614" s="18">
        <v>0</v>
      </c>
    </row>
    <row r="615" spans="1:4" ht="16.5" x14ac:dyDescent="0.6">
      <c r="A615" s="15" t="s">
        <v>61</v>
      </c>
      <c r="B615" s="15">
        <v>2018</v>
      </c>
      <c r="C615" s="15" t="s">
        <v>75</v>
      </c>
      <c r="D615" s="16">
        <v>0</v>
      </c>
    </row>
    <row r="616" spans="1:4" ht="16.5" x14ac:dyDescent="0.6">
      <c r="A616" s="17" t="s">
        <v>60</v>
      </c>
      <c r="B616" s="17">
        <v>2018</v>
      </c>
      <c r="C616" s="17" t="s">
        <v>75</v>
      </c>
      <c r="D616" s="18">
        <v>0</v>
      </c>
    </row>
    <row r="617" spans="1:4" ht="16.5" x14ac:dyDescent="0.6">
      <c r="A617" s="15" t="s">
        <v>61</v>
      </c>
      <c r="B617" s="15">
        <v>2019</v>
      </c>
      <c r="C617" s="15" t="s">
        <v>75</v>
      </c>
      <c r="D617" s="16">
        <v>0</v>
      </c>
    </row>
    <row r="618" spans="1:4" ht="16.5" x14ac:dyDescent="0.6">
      <c r="A618" s="17" t="s">
        <v>60</v>
      </c>
      <c r="B618" s="17">
        <v>2019</v>
      </c>
      <c r="C618" s="17" t="s">
        <v>75</v>
      </c>
      <c r="D618" s="18">
        <v>0</v>
      </c>
    </row>
    <row r="619" spans="1:4" ht="16.5" x14ac:dyDescent="0.6">
      <c r="A619" s="15" t="s">
        <v>61</v>
      </c>
      <c r="B619" s="15">
        <v>2020</v>
      </c>
      <c r="C619" s="15" t="s">
        <v>75</v>
      </c>
      <c r="D619" s="16">
        <v>0</v>
      </c>
    </row>
    <row r="620" spans="1:4" ht="16.5" x14ac:dyDescent="0.6">
      <c r="A620" s="17" t="s">
        <v>60</v>
      </c>
      <c r="B620" s="17">
        <v>2020</v>
      </c>
      <c r="C620" s="17" t="s">
        <v>75</v>
      </c>
      <c r="D620" s="18">
        <v>0</v>
      </c>
    </row>
    <row r="621" spans="1:4" ht="16.5" x14ac:dyDescent="0.6">
      <c r="A621" s="15" t="s">
        <v>61</v>
      </c>
      <c r="B621" s="15">
        <v>2021</v>
      </c>
      <c r="C621" s="15" t="s">
        <v>75</v>
      </c>
      <c r="D621" s="16">
        <v>0</v>
      </c>
    </row>
    <row r="622" spans="1:4" ht="16.5" x14ac:dyDescent="0.6">
      <c r="A622" s="17" t="s">
        <v>60</v>
      </c>
      <c r="B622" s="17">
        <v>2021</v>
      </c>
      <c r="C622" s="17" t="s">
        <v>75</v>
      </c>
      <c r="D622" s="18">
        <v>0</v>
      </c>
    </row>
    <row r="623" spans="1:4" ht="16.5" x14ac:dyDescent="0.6">
      <c r="A623" s="15" t="s">
        <v>61</v>
      </c>
      <c r="B623" s="15">
        <v>2022</v>
      </c>
      <c r="C623" s="15" t="s">
        <v>75</v>
      </c>
      <c r="D623" s="16">
        <v>0</v>
      </c>
    </row>
    <row r="624" spans="1:4" ht="16.5" x14ac:dyDescent="0.6">
      <c r="A624" s="17" t="s">
        <v>60</v>
      </c>
      <c r="B624" s="17">
        <v>2022</v>
      </c>
      <c r="C624" s="17" t="s">
        <v>75</v>
      </c>
      <c r="D624" s="18">
        <v>0</v>
      </c>
    </row>
    <row r="625" spans="1:4" ht="16.5" x14ac:dyDescent="0.6">
      <c r="A625" s="15" t="s">
        <v>61</v>
      </c>
      <c r="B625" s="15">
        <v>2023</v>
      </c>
      <c r="C625" s="15" t="s">
        <v>75</v>
      </c>
      <c r="D625" s="16">
        <v>0</v>
      </c>
    </row>
    <row r="626" spans="1:4" ht="16.5" x14ac:dyDescent="0.6">
      <c r="A626" s="17" t="s">
        <v>60</v>
      </c>
      <c r="B626" s="17">
        <v>2023</v>
      </c>
      <c r="C626" s="17" t="s">
        <v>75</v>
      </c>
      <c r="D626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98.822199999999995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105.4962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66.899799999999999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31.1892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9.4000000000000004E-3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56.760000000000005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53.603000000000002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66.852500000000006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79.31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89.176999999999992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89.671999999999997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75.575500000000005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11.648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3.9129999999999998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0.26850000000000002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3.8207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2.3683000000000001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2.5983999999999998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1.2038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0.26240000000000002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-4.0500000000000001E-2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1.5056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1.3682000000000001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2.9129999999999998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3.4967999999999999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6.1581000000000001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6.4595000000000002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2.8328000000000002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4.1067999999999998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4.7018000000000004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5.4592000000000001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5.4024999999999999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784.98979999999995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848.495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680.10799999999995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544.91070000000002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428.4074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312.70080000000002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146.68389999999999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863.6037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917.12559999999996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762.29740000000004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632.98320000000001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521.82730000000004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408.04079999999999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243.4288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0.59219999999999995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0.54169999999999996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0.51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0.49120000000000003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0.48060000000000003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0.47449999999999998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0.43149999999999999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2.0964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2.0514999999999999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2.0844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2.0933999999999999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2.1804999999999999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2.2469000000000001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2.3119000000000001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6.93E-2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6.8699999999999997E-2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6.93E-2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6.6400000000000001E-2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6.3899999999999998E-2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8.6199999999999999E-2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0.16239999999999999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99.320399999999992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106.8122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94.498200000000011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69.663399999999996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55.835999999999999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41.529200000000003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29.262200000000004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56.913999999999994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50.341500000000003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59.103000000000002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61.765000000000001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74.822000000000003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84.078499999999991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92.614499999999992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11.676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3.2270000000000003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0.26850000000000002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1.7135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3.6775000000000002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2.5796999999999999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4.6501999999999999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2.3683000000000001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2.3483000000000001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2.2496999999999998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2.4874000000000001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2.3651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2.3742000000000001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1.9457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2.9129999999999998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3.5131000000000001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3.7275999999999998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4.5518999999999998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4.8532000000000002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5.1563999999999997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5.8865999999999996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2.8328000000000002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4.1978999999999997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4.6555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4.9057000000000004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5.2948000000000004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5.9989999999999997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6.1571999999999996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779.22940000000006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822.4144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814.27290000000005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722.22339999999997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720.73490000000004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692.54499999999996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657.67219999999998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858.07470000000001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896.85180000000003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906.01469999999995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820.92729999999995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826.58219999999994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805.68640000000005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778.16060000000004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19.469100000000001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41.450499999999998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60.176900000000003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84.446100000000001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0.58879999999999999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0.53610000000000002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0.50260000000000005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0.48409999999999997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0.48110000000000003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0.4582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0.4602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2.0948000000000002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2.0478999999999998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2.0792999999999999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2.0358999999999998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2.0884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2.1627999999999998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2.3662000000000001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6.9500000000000006E-2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6.8900000000000003E-2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6.9500000000000006E-2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0.16470000000000001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0.33139999999999997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0.58609999999999995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0.85780000000000001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99.226400000000012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106.6336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94.310200000000009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18.405200000000001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2.2372000000000001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0.41360000000000002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9.4000000000000004E-3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56.958000000000006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50.418499999999995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59.234999999999999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70.71350000000001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74.701000000000008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60.026999999999994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52.618499999999997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11.683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3.234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0.26850000000000002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1.7135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3.6775000000000002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9.6150000000000002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2.3683000000000001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2.3483000000000001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2.2496999999999998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-0.61160000000000003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-1.0741000000000001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1.6774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2.3736999999999999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2.9129999999999998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3.5131000000000001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3.7275999999999998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5.9414999999999996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6.3577000000000004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6.3399000000000001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6.7363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2.8328000000000002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4.1978999999999997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4.6555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4.9973000000000001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5.0701999999999998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5.1131000000000002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778.92790000000002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826.09019999999998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822.11059999999998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560.22879999999998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413.08769999999998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234.9922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85.528400000000005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857.81359999999995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896.36720000000003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905.49630000000002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648.46979999999996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506.71539999999999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330.3639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182.67179999999999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6.6233000000000004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17.772300000000001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36.885599999999997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65.333200000000005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0.59260000000000002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0.54400000000000004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0.51370000000000005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0.48570000000000002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0.46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0.4466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0.438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2.0844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2.0350000000000001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2.0663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2.0348999999999999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2.0078999999999998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2.0324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2.1099000000000001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6.8699999999999997E-2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6.8199999999999997E-2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6.8900000000000003E-2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0.14779999999999999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0.30149999999999999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0.54169999999999996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0.78339999999999999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98.822199999999995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106.36099999999999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94.216200000000001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52.348599999999998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11.232999999999999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56.848000000000006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50.357999999999997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59.191000000000003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57.348500000000001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67.947000000000003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73.496499999999997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65.945000000000007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11.668999999999999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3.2270000000000003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0.26850000000000002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1.7135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3.6775000000000002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7.2866999999999997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2.3683000000000001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2.3483000000000001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2.2496999999999998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2.3079999999999998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0.995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1.4261999999999999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1.6794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2.9129999999999998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3.5131000000000001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3.7275999999999998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4.5408999999999997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5.56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6.0492999999999997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6.3625999999999996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2.8328000000000002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4.1978999999999997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4.6555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5.2846000000000002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5.2473000000000001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5.8779000000000003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6.2058999999999997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780.19560000000001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826.90419999999995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822.18510000000003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625.75030000000004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447.78579999999999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314.18950000000001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169.69900000000001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858.94600000000003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899.04489999999998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909.51559999999995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720.09010000000001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550.09519999999998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422.13940000000002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282.83940000000001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56.781700000000001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78.943600000000004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77.802800000000005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89.311400000000006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76.812899999999999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0.5958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0.59340000000000004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0.55900000000000005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0.50729999999999997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0.4234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0.36170000000000002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0.31769999999999998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2.0956999999999999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2.073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1.5065999999999999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1.2892999999999999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1.1292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1.0456000000000001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0.93020000000000003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6.5699999999999995E-2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6.7000000000000004E-2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0.16159999999999999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0.30370000000000003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0.53420000000000001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0.84099999999999997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1.0508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99.019599999999997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106.45500000000001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25.004000000000001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5.5366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0.13159999999999999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3.7600000000000001E-2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56.792999999999999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53.757000000000005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47.877500000000005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22.269500000000001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23.028500000000001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22.539000000000001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17.347000000000001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11.661999999999999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3.92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0.26850000000000002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7.4447000000000001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19.2699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2.3683000000000001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2.5983999999999998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-7.1683000000000003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-0.78190000000000004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1.9414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2.9129999999999998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3.4967999999999999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4.1238000000000001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4.1384999999999996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6.8028000000000004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6.9385000000000003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7.7877000000000001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2.8328000000000002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4.1067999999999998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1.3662000000000001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4.6071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2.9676999999999998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7.2615999999999996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2.4935999999999998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784.91189999999995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849.74959999999999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377.53750000000002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183.25190000000001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75.840800000000002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-12.1623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-76.227199999999996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863.28480000000002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917.91930000000002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460.19130000000001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266.0394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163.36240000000001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83.045199999999994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18.792999999999999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4.0129999999999999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0.59650000000000003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0.58530000000000004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0.53890000000000005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0.51639999999999997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0.50219999999999998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0.50290000000000001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0.48120000000000002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2.0889000000000002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2.0528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2.0787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2.0809000000000002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2.1534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2.2179000000000002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2.2904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6.7299999999999999E-2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6.8099999999999994E-2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6.8500000000000005E-2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6.5500000000000003E-2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6.2899999999999998E-2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0.13089999999999999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0.22339999999999999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99.376799999999989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106.10720000000001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94.347800000000007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67.877399999999994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42.948599999999999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18.8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56.908499999999997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53.784500000000001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61.533999999999999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68.898499999999999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79.128500000000003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94.677000000000007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108.35549999999999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11.683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3.9269999999999996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0.26850000000000002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2.4015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3.6486999999999998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6.4512999999999998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5.6748000000000003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2.3683000000000001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2.5983999999999998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1.8240000000000001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2.7765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1.7403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1.5592999999999999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2.9129999999999998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3.4967999999999999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3.8595000000000002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4.5469999999999997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5.7999000000000001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6.0880999999999998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2.8328000000000002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4.1067999999999998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4.7458999999999998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4.8170999999999999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5.0681000000000003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5.8914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6.1878000000000002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781.51369999999997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840.55859999999996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832.99950000000001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740.79470000000003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705.32029999999997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662.61389999999994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627.51919999999996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860.24559999999997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911.4579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919.34010000000001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834.41020000000003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806.26239999999996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768.75649999999996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738.67840000000001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84.797899999999998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86.0214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102.97629999999999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47.502099999999999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41.5824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0.60389999999999999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0.59899999999999998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0.62539999999999996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0.75039999999999996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0.93700000000000006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1.0789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1.1238999999999999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2.0798000000000001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2.0402999999999998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1.9654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2.19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2.4826999999999999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2.6034999999999999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2.8168000000000002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6.8699999999999997E-2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6.9099999999999995E-2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0.3135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0.56969999999999998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0.7712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0.76490000000000002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99.188799999999986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106.0038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18.395800000000001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2.4534000000000002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8.4599999999999995E-2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56.760000000000005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53.5535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66.131999999999991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18.9695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18.666999999999998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1.2705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11.648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3.9129999999999998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0.26850000000000002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38.0672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24.8935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35.280299999999997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41.032499999999999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39.885599999999997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2.3683000000000001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2.5983999999999998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5.1734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4.0110000000000001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7.0616000000000003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8.6442999999999994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9.9466999999999999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2.9129999999999998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3.4967999999999999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16.742899999999999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4.5358000000000001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8.7399000000000004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9.7347000000000001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11.2705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2.8328000000000002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4.1067999999999998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5.1775000000000002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6.9626000000000001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3.2671999999999999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3.7713000000000001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783.04729999999995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845.25450000000001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430.26490000000001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193.52780000000001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69.257099999999994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-9.9139999999999997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-49.2956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861.60889999999995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913.74390000000005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517.38250000000005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286.17860000000002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163.70519999999999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82.882199999999997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41.4268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2025-08-07T07:51:54Z</dcterms:modified>
</cp:coreProperties>
</file>