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rveStacks\assumptions\VerveStacks_ISO_template\"/>
    </mc:Choice>
  </mc:AlternateContent>
  <xr:revisionPtr revIDLastSave="0" documentId="13_ncr:1_{C290A870-5AAE-4ED2-8B8B-3BF5BFC2F18A}" xr6:coauthVersionLast="47" xr6:coauthVersionMax="47" xr10:uidLastSave="{00000000-0000-0000-0000-000000000000}"/>
  <bookViews>
    <workbookView xWindow="-98" yWindow="-98" windowWidth="28996" windowHeight="17475" activeTab="6" xr2:uid="{00000000-000D-0000-FFFF-FFFF00000000}"/>
  </bookViews>
  <sheets>
    <sheet name="ScenMap" sheetId="56" r:id="rId1"/>
    <sheet name="TS_Defs" sheetId="27" r:id="rId2"/>
    <sheet name="TS_ratios" sheetId="68" r:id="rId3"/>
    <sheet name="PSet_MAP coarse" sheetId="57" r:id="rId4"/>
    <sheet name="CSET_MAP" sheetId="66" r:id="rId5"/>
    <sheet name="CName_MAP" sheetId="58" r:id="rId6"/>
    <sheet name="timeslice map" sheetId="64" r:id="rId7"/>
    <sheet name="process map" sheetId="65" r:id="rId8"/>
    <sheet name="commodity map" sheetId="67" r:id="rId9"/>
    <sheet name="ATS" sheetId="63" r:id="rId10"/>
    <sheet name="UnitConv" sheetId="59" r:id="rId11"/>
  </sheets>
  <definedNames>
    <definedName name="_xlnm._FilterDatabase" localSheetId="1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64" l="1"/>
  <c r="C7" i="64"/>
  <c r="C8" i="64"/>
  <c r="C9" i="64"/>
  <c r="C10" i="64"/>
  <c r="C5" i="64"/>
  <c r="G9" i="56"/>
  <c r="G10" i="56"/>
  <c r="G11" i="56"/>
  <c r="G12" i="56"/>
  <c r="G13" i="56"/>
  <c r="G14" i="56"/>
  <c r="G15" i="56"/>
  <c r="G16" i="56"/>
  <c r="G17" i="56"/>
  <c r="G18" i="56"/>
  <c r="B18" i="56" s="1"/>
  <c r="G19" i="56"/>
  <c r="B19" i="56" s="1"/>
  <c r="G20" i="56"/>
  <c r="B20" i="56" s="1"/>
  <c r="G21" i="56"/>
  <c r="B21" i="56" s="1"/>
  <c r="G22" i="56"/>
  <c r="B22" i="56" s="1"/>
  <c r="G23" i="56"/>
  <c r="B23" i="56" s="1"/>
  <c r="G24" i="56"/>
  <c r="B24" i="56" s="1"/>
  <c r="G25" i="56"/>
  <c r="B25" i="56" s="1"/>
  <c r="G26" i="56"/>
  <c r="G7" i="56"/>
  <c r="G8" i="56"/>
  <c r="G6" i="56"/>
  <c r="B26" i="56"/>
  <c r="B17" i="56"/>
  <c r="B16" i="56"/>
  <c r="B15" i="56"/>
  <c r="B14" i="56"/>
  <c r="B13" i="56"/>
  <c r="B12" i="56"/>
  <c r="B11" i="56"/>
  <c r="B10" i="56"/>
  <c r="B9" i="56"/>
  <c r="B8" i="56"/>
  <c r="B7" i="56"/>
  <c r="B6" i="56"/>
  <c r="H14" i="56"/>
  <c r="H15" i="56"/>
  <c r="H16" i="56"/>
  <c r="H17" i="56"/>
  <c r="H18" i="56"/>
  <c r="H19" i="56"/>
  <c r="H20" i="56"/>
  <c r="H21" i="56"/>
  <c r="H22" i="56"/>
  <c r="H23" i="56"/>
  <c r="H24" i="56"/>
  <c r="H25" i="56"/>
  <c r="H26" i="56"/>
  <c r="H13" i="56"/>
  <c r="I5" i="56"/>
  <c r="A21" i="56"/>
  <c r="A22" i="56"/>
  <c r="A23" i="56"/>
  <c r="A24" i="56"/>
  <c r="A25" i="56"/>
  <c r="A26" i="56"/>
  <c r="A20" i="56"/>
  <c r="A14" i="56"/>
  <c r="A15" i="56"/>
  <c r="A16" i="56"/>
  <c r="A17" i="56"/>
  <c r="A18" i="56"/>
  <c r="A19" i="56"/>
  <c r="A13" i="56"/>
  <c r="A9" i="56"/>
  <c r="A10" i="56"/>
  <c r="A11" i="56"/>
  <c r="A12" i="56"/>
  <c r="N26" i="56"/>
  <c r="N20" i="56"/>
  <c r="N19" i="56"/>
  <c r="N18" i="56"/>
  <c r="N25" i="56" s="1"/>
  <c r="N17" i="56"/>
  <c r="N24" i="56" s="1"/>
  <c r="N16" i="56"/>
  <c r="N23" i="56" s="1"/>
  <c r="N15" i="56"/>
  <c r="N22" i="56" s="1"/>
  <c r="N14" i="56"/>
  <c r="N21" i="56" s="1"/>
  <c r="N13" i="56"/>
  <c r="D4" i="59"/>
  <c r="C4" i="65"/>
  <c r="C5" i="65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3" i="65"/>
  <c r="D3" i="59"/>
  <c r="A8" i="56" l="1"/>
  <c r="A7" i="56"/>
  <c r="A6" i="56"/>
  <c r="H5" i="5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1DF03DAC-57B5-4781-A2CC-8A497DA39697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<sst xmlns="http://schemas.openxmlformats.org/spreadsheetml/2006/main" count="305" uniqueCount="181">
  <si>
    <t>Unit</t>
  </si>
  <si>
    <t>Desc</t>
  </si>
  <si>
    <t>Name</t>
  </si>
  <si>
    <t>Hydro</t>
  </si>
  <si>
    <t>Nuclear</t>
  </si>
  <si>
    <t>Solar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</si>
  <si>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</si>
  <si>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</si>
  <si>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</si>
  <si>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</si>
  <si>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</si>
  <si>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</si>
  <si>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</si>
  <si>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</si>
  <si>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</si>
  <si>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</si>
  <si>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</si>
  <si>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</si>
  <si>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</si>
  <si>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</si>
  <si>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</si>
  <si>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</si>
  <si>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</si>
  <si>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</si>
  <si>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</si>
  <si>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</si>
  <si>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</si>
  <si>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</si>
  <si>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NRG</t>
  </si>
  <si>
    <t>~CName_Map</t>
  </si>
  <si>
    <t>CName</t>
  </si>
  <si>
    <t>EQ_COMBALM</t>
  </si>
  <si>
    <t>Cost_INV</t>
  </si>
  <si>
    <t>~UnitConv</t>
  </si>
  <si>
    <t>Model</t>
  </si>
  <si>
    <t>Unit1</t>
  </si>
  <si>
    <t>Unit2</t>
  </si>
  <si>
    <t>MultFact</t>
  </si>
  <si>
    <t>VAR_NCAP</t>
  </si>
  <si>
    <t>C</t>
  </si>
  <si>
    <t>~ATS</t>
  </si>
  <si>
    <t>Region</t>
  </si>
  <si>
    <t>Year</t>
  </si>
  <si>
    <t>Val</t>
  </si>
  <si>
    <t>Power</t>
  </si>
  <si>
    <t>MEuro05</t>
  </si>
  <si>
    <t>group_by</t>
  </si>
  <si>
    <t>p</t>
  </si>
  <si>
    <t>Price_NRG</t>
  </si>
  <si>
    <t>Prices of all NRG - native TS</t>
  </si>
  <si>
    <t>ct</t>
  </si>
  <si>
    <t>User_conFXM</t>
  </si>
  <si>
    <t>UC_shadowprice</t>
  </si>
  <si>
    <t>u</t>
  </si>
  <si>
    <t>shadow prices of all Ucs</t>
  </si>
  <si>
    <t>process</t>
  </si>
  <si>
    <t>dimension</t>
  </si>
  <si>
    <t>name</t>
  </si>
  <si>
    <t>description</t>
  </si>
  <si>
    <t>VAR_COMPRD</t>
  </si>
  <si>
    <t>VAR_NCAPR</t>
  </si>
  <si>
    <t>show_me</t>
  </si>
  <si>
    <t>discard</t>
  </si>
  <si>
    <t>VAR_POUT</t>
  </si>
  <si>
    <t>LCOE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</si>
  <si>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</si>
  <si>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</si>
  <si>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</si>
  <si>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</si>
  <si>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</si>
  <si>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</si>
  <si>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</si>
  <si>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</si>
  <si>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Elec Capacity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</si>
  <si>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</si>
  <si>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</si>
  <si>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</si>
  <si>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</si>
  <si>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</si>
  <si>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</si>
  <si>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</si>
  <si>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</si>
  <si>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Elec New Capacity</t>
  </si>
  <si>
    <t>Twh</t>
  </si>
  <si>
    <t>Elec Production</t>
  </si>
  <si>
    <t>Cost_Investment</t>
  </si>
  <si>
    <t>$/Mwh</t>
  </si>
  <si>
    <t>m$/UCU</t>
  </si>
  <si>
    <t>VS</t>
  </si>
  <si>
    <t>Twh2GW</t>
  </si>
  <si>
    <t>CCGT</t>
  </si>
  <si>
    <t>Int Comb</t>
  </si>
  <si>
    <t>Gas_Oil Steam</t>
  </si>
  <si>
    <t>OCGT (Peaker)</t>
  </si>
  <si>
    <t>Subcritical Coal</t>
  </si>
  <si>
    <t>Supercritical Coal</t>
  </si>
  <si>
    <t>IGCC</t>
  </si>
  <si>
    <t>Wind onshore</t>
  </si>
  <si>
    <t>Wind offshore</t>
  </si>
  <si>
    <t>Geothermal</t>
  </si>
  <si>
    <t>Hydro pumped stg</t>
  </si>
  <si>
    <t>Bioenergy</t>
  </si>
  <si>
    <t>Util Batt Stg</t>
  </si>
  <si>
    <t>EV Batt</t>
  </si>
  <si>
    <t>-elc_roadtransport</t>
  </si>
  <si>
    <t>ElcAgg_Solar</t>
  </si>
  <si>
    <t>ElcAgg_Wind</t>
  </si>
  <si>
    <t>Wind</t>
  </si>
  <si>
    <t>~TS_Ratios</t>
  </si>
  <si>
    <t>var_num</t>
  </si>
  <si>
    <t>var_den</t>
  </si>
  <si>
    <t>ignore</t>
  </si>
  <si>
    <t>include_null</t>
  </si>
  <si>
    <t>include_dim</t>
  </si>
  <si>
    <t>Capacity_factor</t>
  </si>
  <si>
    <t>Twh/GW</t>
  </si>
  <si>
    <t>y</t>
  </si>
  <si>
    <t>%</t>
  </si>
  <si>
    <t>Trd*</t>
  </si>
  <si>
    <t>Trade</t>
  </si>
  <si>
    <t>ELE,STG,IRE</t>
  </si>
  <si>
    <t>ELE,IRE</t>
  </si>
  <si>
    <t>-ElcAgg*,-*EV*</t>
  </si>
  <si>
    <t>ELC,ELC_???-???</t>
  </si>
  <si>
    <t>t</t>
  </si>
  <si>
    <t>old_new</t>
  </si>
  <si>
    <t>*</t>
  </si>
  <si>
    <t>new</t>
  </si>
  <si>
    <t>ep*</t>
  </si>
  <si>
    <t>old</t>
  </si>
  <si>
    <t>vstacks_t1~</t>
  </si>
  <si>
    <t>vstacks_t5~</t>
  </si>
  <si>
    <t>vstacks_w2~</t>
  </si>
  <si>
    <t>ngfs</t>
  </si>
  <si>
    <t>timeslice</t>
  </si>
  <si>
    <t>Delayed transition</t>
  </si>
  <si>
    <t>Net Zero 2050</t>
  </si>
  <si>
    <t>Current Policies</t>
  </si>
  <si>
    <t>Low demand</t>
  </si>
  <si>
    <t>Fragmented World</t>
  </si>
  <si>
    <t>NDCs</t>
  </si>
  <si>
    <t>Below 2deg</t>
  </si>
  <si>
    <t>3 days</t>
  </si>
  <si>
    <t>15 days</t>
  </si>
  <si>
    <t>2 weeks</t>
  </si>
  <si>
    <t>_3d</t>
  </si>
  <si>
    <t>_15d</t>
  </si>
  <si>
    <t>_2w</t>
  </si>
  <si>
    <t>CO2</t>
  </si>
  <si>
    <t>CO2Captured</t>
  </si>
  <si>
    <t>kt</t>
  </si>
  <si>
    <t>ktneg</t>
  </si>
  <si>
    <t>CO2_emission</t>
  </si>
  <si>
    <t>CO2_captured</t>
  </si>
  <si>
    <t>mt</t>
  </si>
  <si>
    <t>Coal CCS</t>
  </si>
  <si>
    <t>Gas CCS</t>
  </si>
  <si>
    <t>Coal CCS Retrofit</t>
  </si>
  <si>
    <t>Gas CCS Retrofit</t>
  </si>
  <si>
    <t>coal</t>
  </si>
  <si>
    <t>gas</t>
  </si>
  <si>
    <t>co2captured</t>
  </si>
  <si>
    <t>*ccs-rf</t>
  </si>
  <si>
    <t>co2net</t>
  </si>
  <si>
    <t>000$/t</t>
  </si>
  <si>
    <t>Price_CO2</t>
  </si>
  <si>
    <t>$/tCO2</t>
  </si>
  <si>
    <t>ELE,STG,IRE,-Grid</t>
  </si>
  <si>
    <t>~timeslice_map</t>
  </si>
  <si>
    <t>s?a*</t>
  </si>
  <si>
    <t>*,-s?a*</t>
  </si>
  <si>
    <t>hourly</t>
  </si>
  <si>
    <t>aggregated</t>
  </si>
  <si>
    <t>ts_type</t>
  </si>
  <si>
    <t>ts_season</t>
  </si>
  <si>
    <t>S1*</t>
  </si>
  <si>
    <t>S2*</t>
  </si>
  <si>
    <t>S3*</t>
  </si>
  <si>
    <t>S4*</t>
  </si>
  <si>
    <t>S5*</t>
  </si>
  <si>
    <t>S6*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</si>
</sst>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1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20">
    <xf numFmtId="0" fontId="0" fillId="0" borderId="0"/>
    <xf numFmtId="164" fontId="4" fillId="0" borderId="0">
      <protection locked="0"/>
    </xf>
    <xf numFmtId="165" fontId="4" fillId="0" borderId="0">
      <protection locked="0"/>
    </xf>
    <xf numFmtId="0" fontId="11" fillId="2" borderId="0" applyNumberFormat="0" applyBorder="0" applyAlignment="0" applyProtection="0"/>
    <xf numFmtId="166" fontId="5" fillId="0" borderId="0">
      <protection locked="0"/>
    </xf>
    <xf numFmtId="166" fontId="5" fillId="0" borderId="0">
      <protection locked="0"/>
    </xf>
    <xf numFmtId="0" fontId="2" fillId="0" borderId="0"/>
    <xf numFmtId="0" fontId="3" fillId="0" borderId="0"/>
    <xf numFmtId="0" fontId="10" fillId="0" borderId="0"/>
    <xf numFmtId="0" fontId="2" fillId="0" borderId="0"/>
    <xf numFmtId="0" fontId="8" fillId="0" borderId="0"/>
    <xf numFmtId="0" fontId="6" fillId="0" borderId="0"/>
    <xf numFmtId="0" fontId="2" fillId="0" borderId="0"/>
    <xf numFmtId="0" fontId="9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4" fillId="0" borderId="1" applyNumberFormat="0" applyFill="0" applyAlignment="0" applyProtection="0"/>
    <xf numFmtId="0" fontId="15" fillId="0" borderId="2" applyNumberFormat="0" applyFill="0" applyAlignment="0" applyProtection="0"/>
  </cellStyleXfs>
  <cellXfs count="9">
    <xf numFmtId="0" fontId="0" fillId="0" borderId="0" xfId="0"/>
    <xf numFmtId="0" fontId="12" fillId="3" borderId="0" xfId="0" applyFont="1" applyFill="1"/>
    <xf numFmtId="0" fontId="0" fillId="0" borderId="0" xfId="0" quotePrefix="1"/>
    <xf numFmtId="0" fontId="11" fillId="2" borderId="0" xfId="3"/>
    <xf numFmtId="0" fontId="12" fillId="0" borderId="0" xfId="0" applyFont="1"/>
    <xf numFmtId="0" fontId="14" fillId="0" borderId="1" xfId="18"/>
    <xf numFmtId="0" fontId="15" fillId="0" borderId="2" xfId="19"/>
    <xf numFmtId="0" fontId="0" fillId="3" borderId="0" xfId="0" applyFill="1"/>
    <xf numFmtId="0" fontId="13" fillId="2" borderId="0" xfId="3" applyFont="1" applyAlignment="1">
      <alignment horizontal="left"/>
    </xf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 2" xfId="18" builtinId="17"/>
    <cellStyle name="Heading 3" xfId="19" builtinId="18"/>
    <cellStyle name="Heading1" xfId="4" xr:uid="{00000000-0005-0000-0000-000003000000}"/>
    <cellStyle name="Heading2" xfId="5" xr:uid="{00000000-0005-0000-0000-000004000000}"/>
    <cellStyle name="Normal" xfId="0" builtinId="0"/>
    <cellStyle name="Normal 10" xfId="6" xr:uid="{00000000-0005-0000-0000-000008000000}"/>
    <cellStyle name="Normal 2" xfId="7" xr:uid="{00000000-0005-0000-0000-000009000000}"/>
    <cellStyle name="Normal 2 2" xfId="8" xr:uid="{00000000-0005-0000-0000-00000A000000}"/>
    <cellStyle name="Normal 2 3" xfId="9" xr:uid="{00000000-0005-0000-0000-00000B000000}"/>
    <cellStyle name="Normal 2 4" xfId="10" xr:uid="{00000000-0005-0000-0000-00000C000000}"/>
    <cellStyle name="Normal 3" xfId="11" xr:uid="{00000000-0005-0000-0000-00000D000000}"/>
    <cellStyle name="Normal 3 2" xfId="12" xr:uid="{00000000-0005-0000-0000-00000E000000}"/>
    <cellStyle name="Normal 3 3" xfId="13" xr:uid="{00000000-0005-0000-0000-00000F000000}"/>
    <cellStyle name="Normal 4" xfId="14" xr:uid="{00000000-0005-0000-0000-000010000000}"/>
    <cellStyle name="Normale_Scen_UC_IND-StrucConst" xfId="15" xr:uid="{00000000-0005-0000-0000-000011000000}"/>
    <cellStyle name="Percent 2" xfId="16" xr:uid="{00000000-0005-0000-0000-000012000000}"/>
    <cellStyle name="Standard_Sce_D_Extraction" xfId="17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P26"/>
  <sheetViews>
    <sheetView zoomScaleNormal="100" workbookViewId="0">
      <selection activeCell="E13" sqref="E13"/>
    </sheetView>
  </sheetViews>
  <sheetFormatPr defaultColWidth="14.73046875" defaultRowHeight="14.25"/>
  <cols>
    <col min="1" max="1" width="14.6640625" bestFit="1" customWidth="1"/>
    <col min="2" max="2" width="19.59765625" bestFit="1" customWidth="1"/>
    <col min="3" max="3" width="10.59765625" bestFit="1" customWidth="1"/>
    <col min="4" max="4" width="5" bestFit="1" customWidth="1"/>
    <col min="7" max="7" width="19.59765625" bestFit="1" customWidth="1"/>
    <col min="8" max="8" width="15.59765625" bestFit="1" customWidth="1"/>
    <col min="9" max="9" width="10.33203125" bestFit="1" customWidth="1"/>
    <col min="14" max="14" width="1.73046875" bestFit="1" customWidth="1"/>
    <col min="16" max="16" width="4.6640625" bestFit="1" customWidth="1"/>
  </cols>
  <sheetData>
    <row r="1" spans="1:16">
      <c r="A1" t="s">
        <v>130</v>
      </c>
      <c r="B1" t="s">
        <v>131</v>
      </c>
      <c r="C1" t="s">
        <v>132</v>
      </c>
      <c r="H1" t="s">
        <v>39</v>
      </c>
    </row>
    <row r="2" spans="1:16">
      <c r="H2" t="s">
        <v>133</v>
      </c>
      <c r="I2" t="s">
        <v>134</v>
      </c>
    </row>
    <row r="4" spans="1:16">
      <c r="A4" t="s">
        <v>65</v>
      </c>
      <c r="G4" t="s">
        <v>66</v>
      </c>
    </row>
    <row r="5" spans="1:16">
      <c r="A5" t="s">
        <v>22</v>
      </c>
      <c r="B5" t="s">
        <v>2</v>
      </c>
      <c r="C5" t="s">
        <v>1</v>
      </c>
      <c r="D5" t="s">
        <v>12</v>
      </c>
      <c r="G5" t="s">
        <v>11</v>
      </c>
      <c r="H5" t="str">
        <f>"sg_"&amp;H2</f>
        <v>sg_ngfs</v>
      </c>
      <c r="I5" t="str">
        <f>"sg_"&amp;I2</f>
        <v>sg_timeslice</v>
      </c>
    </row>
    <row r="6" spans="1:16">
      <c r="A6" t="str">
        <f>$A$1&amp;TEXT(N6,"0000")</f>
        <v>vstacks_t1~0001</v>
      </c>
      <c r="B6" t="str">
        <f>G6</f>
        <v>Delayed transition_3d</v>
      </c>
      <c r="G6" t="str">
        <f>H6&amp;P6</f>
        <v>Delayed transition_3d</v>
      </c>
      <c r="H6" t="s">
        <v>135</v>
      </c>
      <c r="I6" t="s">
        <v>142</v>
      </c>
      <c r="N6">
        <v>1</v>
      </c>
      <c r="P6" t="s">
        <v>145</v>
      </c>
    </row>
    <row r="7" spans="1:16">
      <c r="A7" t="str">
        <f t="shared" ref="A7:A12" si="0">$A$1&amp;TEXT(N7,"0000")</f>
        <v>vstacks_t1~0002</v>
      </c>
      <c r="B7" t="str">
        <f t="shared" ref="B7:B26" si="1">G7</f>
        <v>Net Zero 2050_3d</v>
      </c>
      <c r="G7" t="str">
        <f t="shared" ref="G7:G26" si="2">H7&amp;P7</f>
        <v>Net Zero 2050_3d</v>
      </c>
      <c r="H7" t="s">
        <v>136</v>
      </c>
      <c r="I7" t="s">
        <v>142</v>
      </c>
      <c r="N7">
        <v>2</v>
      </c>
      <c r="P7" t="s">
        <v>145</v>
      </c>
    </row>
    <row r="8" spans="1:16">
      <c r="A8" t="str">
        <f t="shared" si="0"/>
        <v>vstacks_t1~0003</v>
      </c>
      <c r="B8" t="str">
        <f t="shared" si="1"/>
        <v>NDCs_3d</v>
      </c>
      <c r="G8" t="str">
        <f t="shared" si="2"/>
        <v>NDCs_3d</v>
      </c>
      <c r="H8" t="s">
        <v>140</v>
      </c>
      <c r="I8" t="s">
        <v>142</v>
      </c>
      <c r="N8">
        <v>3</v>
      </c>
      <c r="P8" t="s">
        <v>145</v>
      </c>
    </row>
    <row r="9" spans="1:16">
      <c r="A9" t="str">
        <f t="shared" si="0"/>
        <v>vstacks_t1~0004</v>
      </c>
      <c r="B9" t="str">
        <f t="shared" si="1"/>
        <v>Below 2deg_3d</v>
      </c>
      <c r="G9" t="str">
        <f t="shared" si="2"/>
        <v>Below 2deg_3d</v>
      </c>
      <c r="H9" t="s">
        <v>141</v>
      </c>
      <c r="I9" t="s">
        <v>142</v>
      </c>
      <c r="N9">
        <v>4</v>
      </c>
      <c r="P9" t="s">
        <v>145</v>
      </c>
    </row>
    <row r="10" spans="1:16">
      <c r="A10" t="str">
        <f t="shared" si="0"/>
        <v>vstacks_t1~0005</v>
      </c>
      <c r="B10" t="str">
        <f t="shared" si="1"/>
        <v>Current Policies_3d</v>
      </c>
      <c r="G10" t="str">
        <f t="shared" si="2"/>
        <v>Current Policies_3d</v>
      </c>
      <c r="H10" t="s">
        <v>137</v>
      </c>
      <c r="I10" t="s">
        <v>142</v>
      </c>
      <c r="N10">
        <v>5</v>
      </c>
      <c r="P10" t="s">
        <v>145</v>
      </c>
    </row>
    <row r="11" spans="1:16">
      <c r="A11" t="str">
        <f t="shared" si="0"/>
        <v>vstacks_t1~0006</v>
      </c>
      <c r="B11" t="str">
        <f t="shared" si="1"/>
        <v>Low demand_3d</v>
      </c>
      <c r="G11" t="str">
        <f t="shared" si="2"/>
        <v>Low demand_3d</v>
      </c>
      <c r="H11" t="s">
        <v>138</v>
      </c>
      <c r="I11" t="s">
        <v>142</v>
      </c>
      <c r="N11">
        <v>6</v>
      </c>
      <c r="P11" t="s">
        <v>145</v>
      </c>
    </row>
    <row r="12" spans="1:16">
      <c r="A12" t="str">
        <f t="shared" si="0"/>
        <v>vstacks_t1~0007</v>
      </c>
      <c r="B12" t="str">
        <f t="shared" si="1"/>
        <v>Fragmented World_3d</v>
      </c>
      <c r="G12" t="str">
        <f t="shared" si="2"/>
        <v>Fragmented World_3d</v>
      </c>
      <c r="H12" t="s">
        <v>139</v>
      </c>
      <c r="I12" t="s">
        <v>142</v>
      </c>
      <c r="N12">
        <v>7</v>
      </c>
      <c r="P12" t="s">
        <v>145</v>
      </c>
    </row>
    <row r="13" spans="1:16">
      <c r="A13" t="str">
        <f>$B$1&amp;TEXT(N13,"0000")</f>
        <v>vstacks_t5~0001</v>
      </c>
      <c r="B13" t="str">
        <f t="shared" si="1"/>
        <v>Delayed transition_15d</v>
      </c>
      <c r="G13" t="str">
        <f t="shared" si="2"/>
        <v>Delayed transition_15d</v>
      </c>
      <c r="H13" t="str">
        <f>H6</f>
        <v>Delayed transition</v>
      </c>
      <c r="I13" t="s">
        <v>143</v>
      </c>
      <c r="N13">
        <f>N6</f>
        <v>1</v>
      </c>
      <c r="P13" t="s">
        <v>146</v>
      </c>
    </row>
    <row r="14" spans="1:16">
      <c r="A14" t="str">
        <f t="shared" ref="A14:A19" si="3">$B$1&amp;TEXT(N14,"0000")</f>
        <v>vstacks_t5~0002</v>
      </c>
      <c r="B14" t="str">
        <f t="shared" si="1"/>
        <v>Net Zero 2050_15d</v>
      </c>
      <c r="G14" t="str">
        <f t="shared" si="2"/>
        <v>Net Zero 2050_15d</v>
      </c>
      <c r="H14" t="str">
        <f t="shared" ref="H14:H26" si="4">H7</f>
        <v>Net Zero 2050</v>
      </c>
      <c r="I14" t="s">
        <v>143</v>
      </c>
      <c r="N14">
        <f t="shared" ref="N14:N26" si="5">N7</f>
        <v>2</v>
      </c>
      <c r="P14" t="s">
        <v>146</v>
      </c>
    </row>
    <row r="15" spans="1:16">
      <c r="A15" t="str">
        <f t="shared" si="3"/>
        <v>vstacks_t5~0003</v>
      </c>
      <c r="B15" t="str">
        <f t="shared" si="1"/>
        <v>NDCs_15d</v>
      </c>
      <c r="G15" t="str">
        <f t="shared" si="2"/>
        <v>NDCs_15d</v>
      </c>
      <c r="H15" t="str">
        <f t="shared" si="4"/>
        <v>NDCs</v>
      </c>
      <c r="I15" t="s">
        <v>143</v>
      </c>
      <c r="N15">
        <f t="shared" si="5"/>
        <v>3</v>
      </c>
      <c r="P15" t="s">
        <v>146</v>
      </c>
    </row>
    <row r="16" spans="1:16">
      <c r="A16" t="str">
        <f t="shared" si="3"/>
        <v>vstacks_t5~0004</v>
      </c>
      <c r="B16" t="str">
        <f t="shared" si="1"/>
        <v>Below 2deg_15d</v>
      </c>
      <c r="G16" t="str">
        <f t="shared" si="2"/>
        <v>Below 2deg_15d</v>
      </c>
      <c r="H16" t="str">
        <f t="shared" si="4"/>
        <v>Below 2deg</v>
      </c>
      <c r="I16" t="s">
        <v>143</v>
      </c>
      <c r="N16">
        <f t="shared" si="5"/>
        <v>4</v>
      </c>
      <c r="P16" t="s">
        <v>146</v>
      </c>
    </row>
    <row r="17" spans="1:16">
      <c r="A17" t="str">
        <f t="shared" si="3"/>
        <v>vstacks_t5~0005</v>
      </c>
      <c r="B17" t="str">
        <f t="shared" si="1"/>
        <v>Current Policies_15d</v>
      </c>
      <c r="G17" t="str">
        <f t="shared" si="2"/>
        <v>Current Policies_15d</v>
      </c>
      <c r="H17" t="str">
        <f t="shared" si="4"/>
        <v>Current Policies</v>
      </c>
      <c r="I17" t="s">
        <v>143</v>
      </c>
      <c r="N17">
        <f t="shared" si="5"/>
        <v>5</v>
      </c>
      <c r="P17" t="s">
        <v>146</v>
      </c>
    </row>
    <row r="18" spans="1:16">
      <c r="A18" t="str">
        <f t="shared" si="3"/>
        <v>vstacks_t5~0006</v>
      </c>
      <c r="B18" t="str">
        <f t="shared" si="1"/>
        <v>Low demand_15d</v>
      </c>
      <c r="G18" t="str">
        <f t="shared" si="2"/>
        <v>Low demand_15d</v>
      </c>
      <c r="H18" t="str">
        <f t="shared" si="4"/>
        <v>Low demand</v>
      </c>
      <c r="I18" t="s">
        <v>143</v>
      </c>
      <c r="N18">
        <f t="shared" si="5"/>
        <v>6</v>
      </c>
      <c r="P18" t="s">
        <v>146</v>
      </c>
    </row>
    <row r="19" spans="1:16">
      <c r="A19" t="str">
        <f t="shared" si="3"/>
        <v>vstacks_t5~0007</v>
      </c>
      <c r="B19" t="str">
        <f t="shared" si="1"/>
        <v>Fragmented World_15d</v>
      </c>
      <c r="G19" t="str">
        <f t="shared" si="2"/>
        <v>Fragmented World_15d</v>
      </c>
      <c r="H19" t="str">
        <f t="shared" si="4"/>
        <v>Fragmented World</v>
      </c>
      <c r="I19" t="s">
        <v>143</v>
      </c>
      <c r="N19">
        <f t="shared" si="5"/>
        <v>7</v>
      </c>
      <c r="P19" t="s">
        <v>146</v>
      </c>
    </row>
    <row r="20" spans="1:16">
      <c r="A20" t="str">
        <f>$C$1&amp;TEXT(N20,"0000")</f>
        <v>vstacks_w2~0001</v>
      </c>
      <c r="B20" t="str">
        <f t="shared" si="1"/>
        <v>Delayed transition_2w</v>
      </c>
      <c r="G20" t="str">
        <f t="shared" si="2"/>
        <v>Delayed transition_2w</v>
      </c>
      <c r="H20" t="str">
        <f t="shared" si="4"/>
        <v>Delayed transition</v>
      </c>
      <c r="I20" t="s">
        <v>144</v>
      </c>
      <c r="N20">
        <f t="shared" si="5"/>
        <v>1</v>
      </c>
      <c r="P20" t="s">
        <v>147</v>
      </c>
    </row>
    <row r="21" spans="1:16">
      <c r="A21" t="str">
        <f t="shared" ref="A21:A26" si="6">$C$1&amp;TEXT(N21,"0000")</f>
        <v>vstacks_w2~0002</v>
      </c>
      <c r="B21" t="str">
        <f t="shared" si="1"/>
        <v>Net Zero 2050_2w</v>
      </c>
      <c r="G21" t="str">
        <f t="shared" si="2"/>
        <v>Net Zero 2050_2w</v>
      </c>
      <c r="H21" t="str">
        <f t="shared" si="4"/>
        <v>Net Zero 2050</v>
      </c>
      <c r="I21" t="s">
        <v>144</v>
      </c>
      <c r="N21">
        <f t="shared" si="5"/>
        <v>2</v>
      </c>
      <c r="P21" t="s">
        <v>147</v>
      </c>
    </row>
    <row r="22" spans="1:16">
      <c r="A22" t="str">
        <f t="shared" si="6"/>
        <v>vstacks_w2~0003</v>
      </c>
      <c r="B22" t="str">
        <f t="shared" si="1"/>
        <v>NDCs_2w</v>
      </c>
      <c r="G22" t="str">
        <f t="shared" si="2"/>
        <v>NDCs_2w</v>
      </c>
      <c r="H22" t="str">
        <f t="shared" si="4"/>
        <v>NDCs</v>
      </c>
      <c r="I22" t="s">
        <v>144</v>
      </c>
      <c r="N22">
        <f t="shared" si="5"/>
        <v>3</v>
      </c>
      <c r="P22" t="s">
        <v>147</v>
      </c>
    </row>
    <row r="23" spans="1:16">
      <c r="A23" t="str">
        <f t="shared" si="6"/>
        <v>vstacks_w2~0004</v>
      </c>
      <c r="B23" t="str">
        <f t="shared" si="1"/>
        <v>Below 2deg_2w</v>
      </c>
      <c r="G23" t="str">
        <f t="shared" si="2"/>
        <v>Below 2deg_2w</v>
      </c>
      <c r="H23" t="str">
        <f t="shared" si="4"/>
        <v>Below 2deg</v>
      </c>
      <c r="I23" t="s">
        <v>144</v>
      </c>
      <c r="N23">
        <f t="shared" si="5"/>
        <v>4</v>
      </c>
      <c r="P23" t="s">
        <v>147</v>
      </c>
    </row>
    <row r="24" spans="1:16">
      <c r="A24" t="str">
        <f t="shared" si="6"/>
        <v>vstacks_w2~0005</v>
      </c>
      <c r="B24" t="str">
        <f t="shared" si="1"/>
        <v>Current Policies_2w</v>
      </c>
      <c r="G24" t="str">
        <f t="shared" si="2"/>
        <v>Current Policies_2w</v>
      </c>
      <c r="H24" t="str">
        <f t="shared" si="4"/>
        <v>Current Policies</v>
      </c>
      <c r="I24" t="s">
        <v>144</v>
      </c>
      <c r="N24">
        <f t="shared" si="5"/>
        <v>5</v>
      </c>
      <c r="P24" t="s">
        <v>147</v>
      </c>
    </row>
    <row r="25" spans="1:16">
      <c r="A25" t="str">
        <f t="shared" si="6"/>
        <v>vstacks_w2~0006</v>
      </c>
      <c r="B25" t="str">
        <f t="shared" si="1"/>
        <v>Low demand_2w</v>
      </c>
      <c r="G25" t="str">
        <f t="shared" si="2"/>
        <v>Low demand_2w</v>
      </c>
      <c r="H25" t="str">
        <f t="shared" si="4"/>
        <v>Low demand</v>
      </c>
      <c r="I25" t="s">
        <v>144</v>
      </c>
      <c r="N25">
        <f t="shared" si="5"/>
        <v>6</v>
      </c>
      <c r="P25" t="s">
        <v>147</v>
      </c>
    </row>
    <row r="26" spans="1:16">
      <c r="A26" t="str">
        <f t="shared" si="6"/>
        <v>vstacks_w2~0007</v>
      </c>
      <c r="B26" t="str">
        <f t="shared" si="1"/>
        <v>Fragmented World_2w</v>
      </c>
      <c r="G26" t="str">
        <f t="shared" si="2"/>
        <v>Fragmented World_2w</v>
      </c>
      <c r="H26" t="str">
        <f t="shared" si="4"/>
        <v>Fragmented World</v>
      </c>
      <c r="I26" t="s">
        <v>144</v>
      </c>
      <c r="N26">
        <f t="shared" si="5"/>
        <v>7</v>
      </c>
      <c r="P26" t="s">
        <v>147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40</v>
      </c>
    </row>
    <row r="2" spans="1:7">
      <c r="A2" t="s">
        <v>34</v>
      </c>
      <c r="B2" t="s">
        <v>11</v>
      </c>
      <c r="C2" t="s">
        <v>41</v>
      </c>
      <c r="D2" t="s">
        <v>6</v>
      </c>
      <c r="E2" t="s">
        <v>0</v>
      </c>
      <c r="F2" t="s">
        <v>42</v>
      </c>
      <c r="G2" t="s">
        <v>43</v>
      </c>
    </row>
    <row r="3" spans="1:7">
      <c r="F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7"/>
  <sheetViews>
    <sheetView zoomScaleNormal="100" workbookViewId="0">
      <selection activeCell="D8" sqref="D8"/>
    </sheetView>
  </sheetViews>
  <sheetFormatPr defaultColWidth="9.1328125"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33</v>
      </c>
    </row>
    <row r="2" spans="1:4">
      <c r="A2" t="s">
        <v>34</v>
      </c>
      <c r="B2" s="1" t="s">
        <v>35</v>
      </c>
      <c r="C2" s="1" t="s">
        <v>36</v>
      </c>
      <c r="D2" s="1" t="s">
        <v>37</v>
      </c>
    </row>
    <row r="3" spans="1:4">
      <c r="A3" t="s">
        <v>88</v>
      </c>
      <c r="B3" t="s">
        <v>89</v>
      </c>
      <c r="C3" t="s">
        <v>10</v>
      </c>
      <c r="D3">
        <f>1/8.76</f>
        <v>0.11415525114155252</v>
      </c>
    </row>
    <row r="4" spans="1:4">
      <c r="A4" t="s">
        <v>88</v>
      </c>
      <c r="B4" t="s">
        <v>115</v>
      </c>
      <c r="C4" t="s">
        <v>117</v>
      </c>
      <c r="D4">
        <f>1/8.76*100</f>
        <v>11.415525114155251</v>
      </c>
    </row>
    <row r="5" spans="1:4">
      <c r="A5" t="s">
        <v>88</v>
      </c>
      <c r="B5" t="s">
        <v>150</v>
      </c>
      <c r="C5" t="s">
        <v>154</v>
      </c>
      <c r="D5">
        <v>1E-3</v>
      </c>
    </row>
    <row r="6" spans="1:4">
      <c r="A6" t="s">
        <v>88</v>
      </c>
      <c r="B6" t="s">
        <v>151</v>
      </c>
      <c r="C6" t="s">
        <v>154</v>
      </c>
      <c r="D6">
        <v>-1E-3</v>
      </c>
    </row>
    <row r="7" spans="1:4">
      <c r="A7" t="s">
        <v>88</v>
      </c>
      <c r="B7" t="s">
        <v>164</v>
      </c>
      <c r="C7" t="s">
        <v>166</v>
      </c>
      <c r="D7">
        <v>-1000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3"/>
  <sheetViews>
    <sheetView zoomScaleNormal="100" workbookViewId="0">
      <pane ySplit="2" topLeftCell="A3" activePane="bottomLeft" state="frozen"/>
      <selection pane="bottomLeft" activeCell="H6" sqref="H6"/>
    </sheetView>
  </sheetViews>
  <sheetFormatPr defaultColWidth="9.1328125"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1328125" bestFit="1" customWidth="1"/>
    <col min="15" max="15" width="4.53125" bestFit="1" customWidth="1"/>
    <col min="16" max="16" width="22.59765625" bestFit="1" customWidth="1"/>
    <col min="17" max="17" width="8.6640625" bestFit="1" customWidth="1"/>
    <col min="18" max="18" width="6.531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 ht="17.25" thickBot="1">
      <c r="A1" s="5" t="s">
        <v>23</v>
      </c>
    </row>
    <row r="2" spans="1:21" ht="15" thickTop="1" thickBot="1">
      <c r="A2" s="6" t="s">
        <v>13</v>
      </c>
      <c r="B2" s="6" t="s">
        <v>24</v>
      </c>
      <c r="C2" s="6" t="s">
        <v>14</v>
      </c>
      <c r="D2" s="6" t="s">
        <v>15</v>
      </c>
      <c r="E2" s="6" t="s">
        <v>19</v>
      </c>
      <c r="F2" s="6" t="s">
        <v>20</v>
      </c>
      <c r="G2" s="6" t="s">
        <v>21</v>
      </c>
      <c r="H2" s="6" t="s">
        <v>16</v>
      </c>
      <c r="I2" s="6" t="s">
        <v>17</v>
      </c>
      <c r="J2" s="6" t="s">
        <v>18</v>
      </c>
      <c r="K2" s="6" t="s">
        <v>0</v>
      </c>
      <c r="L2" s="6" t="s">
        <v>8</v>
      </c>
      <c r="M2" s="6" t="s">
        <v>25</v>
      </c>
      <c r="N2" s="6" t="s">
        <v>2</v>
      </c>
      <c r="O2" s="6" t="s">
        <v>1</v>
      </c>
      <c r="P2" s="6" t="s">
        <v>12</v>
      </c>
      <c r="Q2" s="6" t="s">
        <v>61</v>
      </c>
      <c r="R2" s="6" t="s">
        <v>62</v>
      </c>
    </row>
    <row r="3" spans="1:21">
      <c r="A3" t="s">
        <v>9</v>
      </c>
      <c r="C3" t="s">
        <v>120</v>
      </c>
      <c r="D3" s="2" t="s">
        <v>122</v>
      </c>
      <c r="K3" t="s">
        <v>10</v>
      </c>
      <c r="N3" t="s">
        <v>73</v>
      </c>
    </row>
    <row r="4" spans="1:21">
      <c r="A4" t="s">
        <v>38</v>
      </c>
      <c r="C4" t="s">
        <v>120</v>
      </c>
      <c r="D4" s="2" t="s">
        <v>122</v>
      </c>
      <c r="K4" t="s">
        <v>10</v>
      </c>
      <c r="N4" t="s">
        <v>82</v>
      </c>
      <c r="T4" s="8" t="s">
        <v>46</v>
      </c>
      <c r="U4" s="8"/>
    </row>
    <row r="5" spans="1:21">
      <c r="A5" t="s">
        <v>7</v>
      </c>
      <c r="C5" t="s">
        <v>121</v>
      </c>
      <c r="D5" s="2" t="s">
        <v>122</v>
      </c>
      <c r="I5" t="s">
        <v>123</v>
      </c>
      <c r="K5" t="s">
        <v>83</v>
      </c>
      <c r="N5" t="s">
        <v>84</v>
      </c>
      <c r="T5" s="3" t="s">
        <v>47</v>
      </c>
      <c r="U5" s="3" t="s">
        <v>55</v>
      </c>
    </row>
    <row r="6" spans="1:21">
      <c r="A6" t="s">
        <v>63</v>
      </c>
      <c r="C6" t="s">
        <v>167</v>
      </c>
      <c r="D6" s="2"/>
      <c r="H6" t="s">
        <v>28</v>
      </c>
      <c r="I6" s="2" t="s">
        <v>104</v>
      </c>
      <c r="K6" t="s">
        <v>89</v>
      </c>
      <c r="N6" t="s">
        <v>44</v>
      </c>
      <c r="Q6" t="s">
        <v>124</v>
      </c>
      <c r="T6" s="3"/>
      <c r="U6" s="3"/>
    </row>
    <row r="7" spans="1:21">
      <c r="A7" t="s">
        <v>7</v>
      </c>
      <c r="I7" s="2" t="s">
        <v>148</v>
      </c>
      <c r="K7" t="s">
        <v>150</v>
      </c>
      <c r="N7" t="s">
        <v>152</v>
      </c>
      <c r="T7" s="3"/>
      <c r="U7" s="3"/>
    </row>
    <row r="8" spans="1:21">
      <c r="A8" t="s">
        <v>7</v>
      </c>
      <c r="I8" s="2" t="s">
        <v>149</v>
      </c>
      <c r="K8" t="s">
        <v>151</v>
      </c>
      <c r="N8" t="s">
        <v>153</v>
      </c>
      <c r="T8" s="3"/>
      <c r="U8" s="3"/>
    </row>
    <row r="9" spans="1:21">
      <c r="A9" t="s">
        <v>32</v>
      </c>
      <c r="C9" t="s">
        <v>120</v>
      </c>
      <c r="D9" s="2" t="s">
        <v>122</v>
      </c>
      <c r="K9" t="s">
        <v>45</v>
      </c>
      <c r="N9" t="s">
        <v>85</v>
      </c>
    </row>
    <row r="10" spans="1:21">
      <c r="A10" s="4" t="s">
        <v>31</v>
      </c>
      <c r="B10" s="4" t="s">
        <v>59</v>
      </c>
      <c r="H10" t="s">
        <v>28</v>
      </c>
      <c r="K10" t="s">
        <v>86</v>
      </c>
      <c r="N10" t="s">
        <v>48</v>
      </c>
      <c r="P10" t="s">
        <v>49</v>
      </c>
      <c r="Q10" t="s">
        <v>50</v>
      </c>
    </row>
    <row r="11" spans="1:21">
      <c r="A11" s="4" t="s">
        <v>31</v>
      </c>
      <c r="B11" s="4" t="s">
        <v>59</v>
      </c>
      <c r="I11" t="s">
        <v>163</v>
      </c>
      <c r="K11" t="s">
        <v>164</v>
      </c>
      <c r="N11" t="s">
        <v>165</v>
      </c>
    </row>
    <row r="12" spans="1:21">
      <c r="A12" t="s">
        <v>51</v>
      </c>
      <c r="K12" t="s">
        <v>87</v>
      </c>
      <c r="N12" t="s">
        <v>52</v>
      </c>
      <c r="P12" t="s">
        <v>54</v>
      </c>
      <c r="Q12" t="s">
        <v>53</v>
      </c>
    </row>
    <row r="13" spans="1:21">
      <c r="A13" s="4" t="s">
        <v>60</v>
      </c>
      <c r="B13" s="4" t="s">
        <v>38</v>
      </c>
      <c r="K13" t="s">
        <v>86</v>
      </c>
      <c r="N13" t="s">
        <v>64</v>
      </c>
      <c r="Q13" t="s">
        <v>47</v>
      </c>
    </row>
  </sheetData>
  <mergeCells count="1">
    <mergeCell ref="T4:U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EC7F-95E3-4526-8B78-C58A96098159}">
  <dimension ref="C1:K3"/>
  <sheetViews>
    <sheetView zoomScaleNormal="100" workbookViewId="0">
      <selection activeCell="J3" sqref="J3"/>
    </sheetView>
  </sheetViews>
  <sheetFormatPr defaultRowHeight="14.25"/>
  <cols>
    <col min="3" max="3" width="17.53125" bestFit="1" customWidth="1"/>
    <col min="4" max="4" width="17.796875" bestFit="1" customWidth="1"/>
    <col min="5" max="5" width="24.1328125" bestFit="1" customWidth="1"/>
    <col min="6" max="6" width="9" bestFit="1" customWidth="1"/>
    <col min="7" max="7" width="8.19921875" bestFit="1" customWidth="1"/>
    <col min="8" max="8" width="5.796875" bestFit="1" customWidth="1"/>
    <col min="9" max="9" width="10.19921875" bestFit="1" customWidth="1"/>
    <col min="10" max="10" width="10.33203125" bestFit="1" customWidth="1"/>
    <col min="11" max="11" width="12.46484375" bestFit="1" customWidth="1"/>
  </cols>
  <sheetData>
    <row r="1" spans="3:11">
      <c r="C1" t="s">
        <v>108</v>
      </c>
    </row>
    <row r="2" spans="3:11">
      <c r="C2" t="s">
        <v>109</v>
      </c>
      <c r="D2" t="s">
        <v>110</v>
      </c>
      <c r="E2" s="1" t="s">
        <v>2</v>
      </c>
      <c r="F2" t="s">
        <v>0</v>
      </c>
      <c r="G2" t="s">
        <v>61</v>
      </c>
      <c r="H2" t="s">
        <v>111</v>
      </c>
      <c r="I2" t="s">
        <v>112</v>
      </c>
      <c r="J2" t="s">
        <v>113</v>
      </c>
      <c r="K2" t="s">
        <v>12</v>
      </c>
    </row>
    <row r="3" spans="3:11">
      <c r="C3" t="s">
        <v>84</v>
      </c>
      <c r="D3" t="s">
        <v>73</v>
      </c>
      <c r="E3" s="7" t="s">
        <v>114</v>
      </c>
      <c r="F3" t="s">
        <v>115</v>
      </c>
      <c r="G3" t="s">
        <v>47</v>
      </c>
      <c r="I3" t="s">
        <v>116</v>
      </c>
      <c r="J3" t="s">
        <v>47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2"/>
  <sheetViews>
    <sheetView workbookViewId="0">
      <selection activeCell="A2" sqref="A2"/>
    </sheetView>
  </sheetViews>
  <sheetFormatPr defaultColWidth="9.1328125" defaultRowHeight="14.25"/>
  <cols>
    <col min="1" max="1" width="10.86328125" bestFit="1" customWidth="1"/>
    <col min="2" max="3" width="11.59765625" bestFit="1" customWidth="1"/>
    <col min="6" max="6" width="11" bestFit="1" customWidth="1"/>
  </cols>
  <sheetData>
    <row r="1" spans="1:3">
      <c r="A1" s="1" t="s">
        <v>26</v>
      </c>
    </row>
    <row r="2" spans="1:3">
      <c r="A2" t="s">
        <v>27</v>
      </c>
      <c r="B2" t="s">
        <v>1</v>
      </c>
      <c r="C2" t="s">
        <v>12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C2"/>
  <sheetViews>
    <sheetView workbookViewId="0">
      <selection activeCell="A4" sqref="A4"/>
    </sheetView>
  </sheetViews>
  <sheetFormatPr defaultRowHeight="14.25"/>
  <cols>
    <col min="1" max="1" width="11" bestFit="1" customWidth="1"/>
  </cols>
  <sheetData>
    <row r="1" spans="1:3">
      <c r="A1" s="1" t="s">
        <v>74</v>
      </c>
    </row>
    <row r="2" spans="1:3">
      <c r="A2" t="s">
        <v>75</v>
      </c>
      <c r="B2" t="s">
        <v>1</v>
      </c>
      <c r="C2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>
      <pane ySplit="2" topLeftCell="A3" activePane="bottomLeft" state="frozen"/>
      <selection pane="bottomLeft" activeCell="A3" sqref="A3"/>
    </sheetView>
  </sheetViews>
  <sheetFormatPr defaultColWidth="9.1328125"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29</v>
      </c>
    </row>
    <row r="2" spans="1:3">
      <c r="A2" t="s">
        <v>30</v>
      </c>
      <c r="B2" t="s">
        <v>1</v>
      </c>
      <c r="C2" t="s">
        <v>12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tabSelected="1" workbookViewId="0">
      <selection activeCell="C8" sqref="C8"/>
    </sheetView>
  </sheetViews>
  <sheetFormatPr defaultRowHeight="14.25"/>
  <cols>
    <col min="1" max="1" width="13.1328125" bestFit="1" customWidth="1"/>
    <col min="2" max="2" width="6.19921875" bestFit="1" customWidth="1"/>
    <col min="3" max="3" width="9.59765625" bestFit="1" customWidth="1"/>
  </cols>
  <sheetData>
    <row r="1" spans="1:3">
      <c r="A1" t="s">
        <v>168</v>
      </c>
    </row>
    <row r="2" spans="1:3">
      <c r="A2" t="s">
        <v>56</v>
      </c>
      <c r="B2" t="s">
        <v>57</v>
      </c>
      <c r="C2" t="s">
        <v>58</v>
      </c>
    </row>
    <row r="3" spans="1:3">
      <c r="A3" t="s">
        <v>173</v>
      </c>
      <c r="B3" t="s">
        <v>170</v>
      </c>
      <c r="C3" t="s">
        <v>171</v>
      </c>
    </row>
    <row r="4" spans="1:3">
      <c r="A4" t="s">
        <v>173</v>
      </c>
      <c r="B4" t="s">
        <v>169</v>
      </c>
      <c r="C4" t="s">
        <v>172</v>
      </c>
    </row>
    <row r="5" spans="1:3">
      <c r="A5" t="s">
        <v>174</v>
      </c>
      <c r="B5" t="s">
        <v>175</v>
      </c>
      <c r="C5" t="str">
        <f>LEFT(B5,2)</f>
        <v>S1</v>
      </c>
    </row>
    <row r="6" spans="1:3">
      <c r="A6" t="s">
        <v>174</v>
      </c>
      <c r="B6" t="s">
        <v>176</v>
      </c>
      <c r="C6" t="str">
        <f t="shared" ref="C6:C10" si="0">LEFT(B6,2)</f>
        <v>S2</v>
      </c>
    </row>
    <row r="7" spans="1:3">
      <c r="A7" t="s">
        <v>174</v>
      </c>
      <c r="B7" t="s">
        <v>177</v>
      </c>
      <c r="C7" t="str">
        <f t="shared" si="0"/>
        <v>S3</v>
      </c>
    </row>
    <row r="8" spans="1:3">
      <c r="A8" t="s">
        <v>174</v>
      </c>
      <c r="B8" t="s">
        <v>178</v>
      </c>
      <c r="C8" t="str">
        <f t="shared" si="0"/>
        <v>S4</v>
      </c>
    </row>
    <row r="9" spans="1:3">
      <c r="A9" t="s">
        <v>174</v>
      </c>
      <c r="B9" t="s">
        <v>179</v>
      </c>
      <c r="C9" t="str">
        <f t="shared" si="0"/>
        <v>S5</v>
      </c>
    </row>
    <row r="10" spans="1:3">
      <c r="A10" t="s">
        <v>174</v>
      </c>
      <c r="B10" t="s">
        <v>180</v>
      </c>
      <c r="C10" t="str">
        <f t="shared" si="0"/>
        <v>S6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29"/>
  <sheetViews>
    <sheetView workbookViewId="0">
      <selection activeCell="D10" sqref="D10"/>
    </sheetView>
  </sheetViews>
  <sheetFormatPr defaultRowHeight="14.25"/>
  <cols>
    <col min="1" max="1" width="14.86328125" bestFit="1" customWidth="1"/>
    <col min="2" max="2" width="11.06640625" bestFit="1" customWidth="1"/>
    <col min="3" max="4" width="15.265625" bestFit="1" customWidth="1"/>
    <col min="5" max="5" width="6.46484375" bestFit="1" customWidth="1"/>
    <col min="6" max="6" width="10.53125" bestFit="1" customWidth="1"/>
    <col min="7" max="7" width="7.33203125" bestFit="1" customWidth="1"/>
  </cols>
  <sheetData>
    <row r="1" spans="1:7" ht="17.25" thickBot="1">
      <c r="A1" s="5" t="s">
        <v>67</v>
      </c>
    </row>
    <row r="2" spans="1:7" ht="15" thickTop="1" thickBot="1">
      <c r="A2" s="6" t="s">
        <v>56</v>
      </c>
      <c r="B2" s="6" t="s">
        <v>57</v>
      </c>
      <c r="C2" s="6" t="s">
        <v>58</v>
      </c>
      <c r="D2" s="6" t="s">
        <v>68</v>
      </c>
      <c r="E2" s="6" t="s">
        <v>69</v>
      </c>
      <c r="F2" s="6" t="s">
        <v>70</v>
      </c>
      <c r="G2" s="6" t="s">
        <v>71</v>
      </c>
    </row>
    <row r="3" spans="1:7">
      <c r="A3" t="s">
        <v>72</v>
      </c>
      <c r="C3" t="str">
        <f>D3</f>
        <v>CCGT</v>
      </c>
      <c r="D3" t="s">
        <v>90</v>
      </c>
    </row>
    <row r="4" spans="1:7">
      <c r="A4" t="s">
        <v>72</v>
      </c>
      <c r="C4" t="str">
        <f t="shared" ref="C4:C20" si="0">D4</f>
        <v>Int Comb</v>
      </c>
      <c r="D4" t="s">
        <v>91</v>
      </c>
    </row>
    <row r="5" spans="1:7">
      <c r="A5" t="s">
        <v>72</v>
      </c>
      <c r="C5" t="str">
        <f t="shared" si="0"/>
        <v>Gas_Oil Steam</v>
      </c>
      <c r="D5" t="s">
        <v>92</v>
      </c>
    </row>
    <row r="6" spans="1:7">
      <c r="A6" t="s">
        <v>72</v>
      </c>
      <c r="C6" t="str">
        <f t="shared" si="0"/>
        <v>Nuclear</v>
      </c>
      <c r="D6" t="s">
        <v>4</v>
      </c>
    </row>
    <row r="7" spans="1:7">
      <c r="A7" t="s">
        <v>72</v>
      </c>
      <c r="C7" t="str">
        <f t="shared" si="0"/>
        <v>OCGT (Peaker)</v>
      </c>
      <c r="D7" t="s">
        <v>93</v>
      </c>
    </row>
    <row r="8" spans="1:7">
      <c r="A8" t="s">
        <v>72</v>
      </c>
      <c r="C8" t="str">
        <f t="shared" si="0"/>
        <v>Subcritical Coal</v>
      </c>
      <c r="D8" t="s">
        <v>94</v>
      </c>
    </row>
    <row r="9" spans="1:7">
      <c r="A9" t="s">
        <v>72</v>
      </c>
      <c r="C9" t="str">
        <f t="shared" si="0"/>
        <v>Supercritical Coal</v>
      </c>
      <c r="D9" t="s">
        <v>95</v>
      </c>
    </row>
    <row r="10" spans="1:7">
      <c r="A10" t="s">
        <v>72</v>
      </c>
      <c r="C10" t="str">
        <f t="shared" si="0"/>
        <v>IGCC</v>
      </c>
      <c r="D10" t="s">
        <v>96</v>
      </c>
    </row>
    <row r="11" spans="1:7">
      <c r="A11" t="s">
        <v>72</v>
      </c>
      <c r="C11" t="str">
        <f t="shared" si="0"/>
        <v>Bioenergy</v>
      </c>
      <c r="D11" t="s">
        <v>101</v>
      </c>
    </row>
    <row r="12" spans="1:7">
      <c r="A12" t="s">
        <v>72</v>
      </c>
      <c r="C12" t="str">
        <f t="shared" si="0"/>
        <v>Solar</v>
      </c>
      <c r="D12" t="s">
        <v>5</v>
      </c>
    </row>
    <row r="13" spans="1:7">
      <c r="A13" t="s">
        <v>72</v>
      </c>
      <c r="C13" t="str">
        <f t="shared" si="0"/>
        <v>Wind onshore</v>
      </c>
      <c r="D13" t="s">
        <v>97</v>
      </c>
    </row>
    <row r="14" spans="1:7">
      <c r="A14" t="s">
        <v>72</v>
      </c>
      <c r="C14" t="str">
        <f t="shared" si="0"/>
        <v>Wind offshore</v>
      </c>
      <c r="D14" t="s">
        <v>98</v>
      </c>
    </row>
    <row r="15" spans="1:7">
      <c r="A15" t="s">
        <v>72</v>
      </c>
      <c r="C15" t="str">
        <f t="shared" si="0"/>
        <v>Geothermal</v>
      </c>
      <c r="D15" t="s">
        <v>99</v>
      </c>
    </row>
    <row r="16" spans="1:7">
      <c r="A16" t="s">
        <v>72</v>
      </c>
      <c r="C16" t="str">
        <f t="shared" si="0"/>
        <v>Hydro</v>
      </c>
      <c r="D16" t="s">
        <v>3</v>
      </c>
    </row>
    <row r="17" spans="1:6">
      <c r="A17" t="s">
        <v>72</v>
      </c>
      <c r="C17" t="str">
        <f t="shared" si="0"/>
        <v>Nuclear</v>
      </c>
      <c r="D17" t="s">
        <v>4</v>
      </c>
    </row>
    <row r="18" spans="1:6">
      <c r="A18" t="s">
        <v>72</v>
      </c>
      <c r="C18" t="str">
        <f t="shared" si="0"/>
        <v>Hydro pumped stg</v>
      </c>
      <c r="D18" t="s">
        <v>100</v>
      </c>
    </row>
    <row r="19" spans="1:6">
      <c r="A19" t="s">
        <v>72</v>
      </c>
      <c r="C19" t="str">
        <f t="shared" si="0"/>
        <v>Util Batt Stg</v>
      </c>
      <c r="D19" t="s">
        <v>102</v>
      </c>
    </row>
    <row r="20" spans="1:6">
      <c r="A20" t="s">
        <v>72</v>
      </c>
      <c r="C20" t="str">
        <f t="shared" si="0"/>
        <v>EV Batt</v>
      </c>
      <c r="D20" t="s">
        <v>103</v>
      </c>
    </row>
    <row r="21" spans="1:6">
      <c r="A21" t="s">
        <v>72</v>
      </c>
      <c r="C21" t="s">
        <v>155</v>
      </c>
      <c r="E21" t="s">
        <v>159</v>
      </c>
      <c r="F21" t="s">
        <v>161</v>
      </c>
    </row>
    <row r="22" spans="1:6">
      <c r="A22" t="s">
        <v>72</v>
      </c>
      <c r="C22" t="s">
        <v>156</v>
      </c>
      <c r="E22" t="s">
        <v>160</v>
      </c>
      <c r="F22" t="s">
        <v>161</v>
      </c>
    </row>
    <row r="23" spans="1:6">
      <c r="A23" t="s">
        <v>72</v>
      </c>
      <c r="B23" t="s">
        <v>162</v>
      </c>
      <c r="C23" t="s">
        <v>157</v>
      </c>
      <c r="E23" t="s">
        <v>159</v>
      </c>
    </row>
    <row r="24" spans="1:6">
      <c r="A24" t="s">
        <v>72</v>
      </c>
      <c r="B24" t="s">
        <v>162</v>
      </c>
      <c r="C24" t="s">
        <v>158</v>
      </c>
      <c r="E24" t="s">
        <v>160</v>
      </c>
    </row>
    <row r="25" spans="1:6">
      <c r="A25" t="s">
        <v>72</v>
      </c>
      <c r="B25" t="s">
        <v>105</v>
      </c>
      <c r="C25" t="s">
        <v>5</v>
      </c>
    </row>
    <row r="26" spans="1:6">
      <c r="A26" t="s">
        <v>72</v>
      </c>
      <c r="B26" t="s">
        <v>106</v>
      </c>
      <c r="C26" t="s">
        <v>107</v>
      </c>
    </row>
    <row r="27" spans="1:6">
      <c r="A27" t="s">
        <v>72</v>
      </c>
      <c r="B27" t="s">
        <v>118</v>
      </c>
      <c r="C27" t="s">
        <v>119</v>
      </c>
    </row>
    <row r="28" spans="1:6">
      <c r="A28" t="s">
        <v>125</v>
      </c>
      <c r="B28" t="s">
        <v>126</v>
      </c>
      <c r="C28" t="s">
        <v>127</v>
      </c>
    </row>
    <row r="29" spans="1:6">
      <c r="A29" t="s">
        <v>125</v>
      </c>
      <c r="B29" t="s">
        <v>128</v>
      </c>
      <c r="C29" t="s">
        <v>129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"/>
  <sheetViews>
    <sheetView workbookViewId="0"/>
  </sheetViews>
  <sheetFormatPr defaultColWidth="9.1328125" defaultRowHeight="14.25"/>
  <cols>
    <col min="1" max="1" width="13.73046875" bestFit="1" customWidth="1"/>
    <col min="2" max="2" width="12.73046875" bestFit="1" customWidth="1"/>
    <col min="3" max="3" width="11" bestFit="1" customWidth="1"/>
    <col min="4" max="4" width="28.86328125" bestFit="1" customWidth="1"/>
    <col min="5" max="5" width="7.59765625" bestFit="1" customWidth="1"/>
    <col min="6" max="6" width="11.73046875" bestFit="1" customWidth="1"/>
    <col min="7" max="7" width="12.1328125" bestFit="1" customWidth="1"/>
    <col min="8" max="8" width="12.265625" bestFit="1" customWidth="1"/>
  </cols>
  <sheetData>
    <row r="1" spans="1:8">
      <c r="A1" t="s">
        <v>76</v>
      </c>
    </row>
    <row r="2" spans="1:8">
      <c r="A2" t="s">
        <v>56</v>
      </c>
      <c r="B2" t="s">
        <v>57</v>
      </c>
      <c r="C2" t="s">
        <v>58</v>
      </c>
      <c r="D2" t="s">
        <v>77</v>
      </c>
      <c r="E2" t="s">
        <v>78</v>
      </c>
      <c r="F2" t="s">
        <v>80</v>
      </c>
      <c r="G2" t="s">
        <v>79</v>
      </c>
      <c r="H2" t="s">
        <v>81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ScenMap</vt:lpstr>
      <vt:lpstr>TS_Defs</vt:lpstr>
      <vt:lpstr>TS_ratios</vt:lpstr>
      <vt:lpstr>PSet_MAP coarse</vt:lpstr>
      <vt:lpstr>CSET_MAP</vt:lpstr>
      <vt:lpstr>CName_MAP</vt:lpstr>
      <vt:lpstr>timeslice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2025-08-15T10:38:46Z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