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6332C27-ED17-4509-A3AE-EEEC96B19B5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6" l="1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X20" i="1" s="1"/>
  <c r="T16" i="1"/>
  <c r="T18" i="1"/>
  <c r="T20" i="1" s="1"/>
  <c r="U18" i="1"/>
  <c r="U20" i="1" s="1"/>
  <c r="R20" i="1"/>
  <c r="S20" i="1" l="1"/>
  <c r="W20" i="1"/>
</calcChain>
</file>

<file path=xl/sharedStrings.xml><?xml version="1.0" encoding="utf-8"?>
<sst xmlns="http://schemas.openxmlformats.org/spreadsheetml/2006/main" count="1559" uniqueCount="118">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</sst>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341.29200000000003</c:v>
                </c:pt>
                <c:pt idx="2">
                  <c:v>380.29680000000002</c:v>
                </c:pt>
                <c:pt idx="3">
                  <c:v>429.05280000000005</c:v>
                </c:pt>
                <c:pt idx="4">
                  <c:v>487.56000000000006</c:v>
                </c:pt>
                <c:pt idx="5">
                  <c:v>546.06720000000007</c:v>
                </c:pt>
                <c:pt idx="6">
                  <c:v>588.32240000000002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abSelected="1" workbookViewId="0">
      <selection activeCell="C11" sqref="C11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C3</v>
      </c>
    </row>
    <row r="7" spans="1:27" x14ac:dyDescent="0.45">
      <c r="A7">
        <v>1</v>
      </c>
      <c r="B7" t="s">
        <v>104</v>
      </c>
      <c r="C7" t="s">
        <v>1</v>
      </c>
      <c r="E7" t="s">
        <v>2</v>
      </c>
    </row>
    <row r="8" spans="1:27" x14ac:dyDescent="0.45">
      <c r="A8">
        <v>2</v>
      </c>
      <c r="B8" t="s">
        <v>105</v>
      </c>
      <c r="C8" t="s">
        <v>3</v>
      </c>
      <c r="E8" t="s">
        <v>4</v>
      </c>
      <c r="Q8" t="s">
        <v>5</v>
      </c>
    </row>
    <row r="9" spans="1:27" x14ac:dyDescent="0.45">
      <c r="A9">
        <v>3</v>
      </c>
      <c r="B9" t="s">
        <v>106</v>
      </c>
      <c r="C9" t="s">
        <v>6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107</v>
      </c>
      <c r="C10" t="s">
        <v>8</v>
      </c>
      <c r="E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1:27" ht="14.65" customHeight="1" thickTop="1" x14ac:dyDescent="0.45">
      <c r="A11">
        <v>5</v>
      </c>
      <c r="B11" t="s">
        <v>108</v>
      </c>
      <c r="C11" t="s">
        <v>10</v>
      </c>
      <c r="E11" t="s">
        <v>11</v>
      </c>
    </row>
    <row r="12" spans="1:27" x14ac:dyDescent="0.45">
      <c r="A12">
        <v>6</v>
      </c>
      <c r="B12" t="s">
        <v>109</v>
      </c>
      <c r="C12" t="str">
        <f t="shared" ref="C9:C61" si="0">C11</f>
        <v>C7</v>
      </c>
      <c r="R12" s="8">
        <f>Q10</f>
        <v>325.04000000000002</v>
      </c>
      <c r="S12" s="8">
        <f t="shared" ref="S12:X12" si="1">$Q$10*H13</f>
        <v>341.29200000000003</v>
      </c>
      <c r="T12" s="8">
        <f t="shared" si="1"/>
        <v>380.29680000000002</v>
      </c>
      <c r="U12" s="8">
        <f t="shared" si="1"/>
        <v>429.05280000000005</v>
      </c>
      <c r="V12" s="8">
        <f t="shared" si="1"/>
        <v>487.56000000000006</v>
      </c>
      <c r="W12" s="8">
        <f t="shared" si="1"/>
        <v>546.06720000000007</v>
      </c>
      <c r="X12" s="8">
        <f t="shared" si="1"/>
        <v>588.32240000000002</v>
      </c>
    </row>
    <row r="13" spans="1:27" x14ac:dyDescent="0.45">
      <c r="A13">
        <v>7</v>
      </c>
      <c r="B13" t="s">
        <v>110</v>
      </c>
      <c r="C13" t="str">
        <f t="shared" si="0"/>
        <v>C7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1.05</v>
      </c>
      <c r="I13" s="11">
        <f>SUMIFS(ar6_r10!$F$2:$F$999,ar6_r10!$A$2:$A$999,Veda!$C$5,ar6_r10!$C$2:$C$999,Veda!I$15,ar6_r10!$M$2:$M$999,Veda!$E13)</f>
        <v>1.17</v>
      </c>
      <c r="J13" s="11">
        <f>SUMIFS(ar6_r10!$F$2:$F$999,ar6_r10!$A$2:$A$999,Veda!$C$5,ar6_r10!$C$2:$C$999,Veda!J$15,ar6_r10!$M$2:$M$999,Veda!$E13)</f>
        <v>1.32</v>
      </c>
      <c r="K13" s="11">
        <f>SUMIFS(ar6_r10!$F$2:$F$999,ar6_r10!$A$2:$A$999,Veda!$C$5,ar6_r10!$C$2:$C$999,Veda!K$15,ar6_r10!$M$2:$M$999,Veda!$E13)</f>
        <v>1.5</v>
      </c>
      <c r="L13" s="11">
        <f>SUMIFS(ar6_r10!$F$2:$F$999,ar6_r10!$A$2:$A$999,Veda!$C$5,ar6_r10!$C$2:$C$999,Veda!L$15,ar6_r10!$M$2:$M$999,Veda!$E13)</f>
        <v>1.68</v>
      </c>
      <c r="M13" s="11">
        <f>SUMIFS(ar6_r10!$F$2:$F$999,ar6_r10!$A$2:$A$999,Veda!$C$5,ar6_r10!$C$2:$C$999,Veda!M$15,ar6_r10!$M$2:$M$999,Veda!$E13)</f>
        <v>1.81</v>
      </c>
    </row>
    <row r="14" spans="1:27" ht="17.649999999999999" customHeight="1" thickBot="1" x14ac:dyDescent="0.6">
      <c r="A14">
        <v>8</v>
      </c>
      <c r="B14" t="s">
        <v>111</v>
      </c>
      <c r="C14" t="str">
        <f t="shared" si="0"/>
        <v>C7</v>
      </c>
      <c r="Q14" s="5" t="s">
        <v>13</v>
      </c>
    </row>
    <row r="15" spans="1:27" ht="15" customHeight="1" thickTop="1" thickBot="1" x14ac:dyDescent="0.5">
      <c r="A15">
        <v>9</v>
      </c>
      <c r="B15" t="s">
        <v>112</v>
      </c>
      <c r="C15" t="str">
        <f t="shared" si="0"/>
        <v>C7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113</v>
      </c>
      <c r="C16" t="str">
        <f t="shared" si="0"/>
        <v>C7</v>
      </c>
      <c r="E16" t="s">
        <v>16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0.01</v>
      </c>
      <c r="K16" s="11">
        <f>SUMIFS(ar6_r10!$F$2:$F$999,ar6_r10!$A$2:$A$999,Veda!$C$5,ar6_r10!$C$2:$C$999,Veda!K$15,ar6_r10!$M$2:$M$999,Veda!$E16)</f>
        <v>0.01</v>
      </c>
      <c r="L16" s="11">
        <f>SUMIFS(ar6_r10!$F$2:$F$999,ar6_r10!$A$2:$A$999,Veda!$C$5,ar6_r10!$C$2:$C$999,Veda!L$15,ar6_r10!$M$2:$M$999,Veda!$E16)</f>
        <v>0.02</v>
      </c>
      <c r="M16" s="11">
        <f>SUMIFS(ar6_r10!$F$2:$F$999,ar6_r10!$A$2:$A$999,Veda!$C$5,ar6_r10!$C$2:$C$999,Veda!M$15,ar6_r10!$M$2:$M$999,Veda!$E16)</f>
        <v>0.03</v>
      </c>
      <c r="Q16" s="10" t="s">
        <v>17</v>
      </c>
      <c r="R16" s="6">
        <f t="shared" ref="R16:X18" si="3">G16*R$12</f>
        <v>0</v>
      </c>
      <c r="S16" s="6">
        <f t="shared" si="3"/>
        <v>0</v>
      </c>
      <c r="T16" s="6">
        <f t="shared" si="3"/>
        <v>3.8029680000000003</v>
      </c>
      <c r="U16" s="6">
        <f t="shared" si="3"/>
        <v>4.290528000000001</v>
      </c>
      <c r="V16" s="6">
        <f t="shared" si="3"/>
        <v>4.8756000000000004</v>
      </c>
      <c r="W16" s="6">
        <f t="shared" si="3"/>
        <v>10.921344000000001</v>
      </c>
      <c r="X16" s="6">
        <f t="shared" si="3"/>
        <v>17.649671999999999</v>
      </c>
      <c r="Y16" t="s">
        <v>18</v>
      </c>
      <c r="AA16" s="2"/>
    </row>
    <row r="17" spans="1:27" x14ac:dyDescent="0.45">
      <c r="A17">
        <v>11</v>
      </c>
      <c r="B17" t="s">
        <v>114</v>
      </c>
      <c r="C17" t="str">
        <f t="shared" si="0"/>
        <v>C7</v>
      </c>
      <c r="E17" t="s">
        <v>19</v>
      </c>
      <c r="G17" s="11">
        <f>SUMIFS(ar6_r10!$F$2:$F$999,ar6_r10!$A$2:$A$999,Veda!$C$5,ar6_r10!$C$2:$C$999,Veda!G$15,ar6_r10!$M$2:$M$999,Veda!$E17)</f>
        <v>0.36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0.31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0.28999999999999998</v>
      </c>
      <c r="M17" s="11">
        <f>SUMIFS(ar6_r10!$F$2:$F$999,ar6_r10!$A$2:$A$999,Veda!$C$5,ar6_r10!$C$2:$C$999,Veda!M$15,ar6_r10!$M$2:$M$999,Veda!$E17)</f>
        <v>0.3</v>
      </c>
      <c r="Q17" s="10" t="s">
        <v>20</v>
      </c>
      <c r="R17" s="6">
        <f t="shared" si="3"/>
        <v>117.01440000000001</v>
      </c>
      <c r="S17" s="6">
        <f t="shared" si="3"/>
        <v>109.21344000000001</v>
      </c>
      <c r="T17" s="6">
        <f t="shared" si="3"/>
        <v>117.892008</v>
      </c>
      <c r="U17" s="6">
        <f t="shared" si="3"/>
        <v>124.42531200000001</v>
      </c>
      <c r="V17" s="6">
        <f t="shared" si="3"/>
        <v>141.39240000000001</v>
      </c>
      <c r="W17" s="6">
        <f t="shared" si="3"/>
        <v>158.359488</v>
      </c>
      <c r="X17" s="6">
        <f t="shared" si="3"/>
        <v>176.49672000000001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</v>
      </c>
      <c r="H18" s="11">
        <f>SUMIFS(ar6_r10!$F$2:$F$999,ar6_r10!$A$2:$A$999,Veda!$C$5,ar6_r10!$C$2:$C$999,Veda!H$15,ar6_r10!$M$2:$M$999,Veda!$E18)</f>
        <v>0.6</v>
      </c>
      <c r="I18" s="11">
        <f>SUMIFS(ar6_r10!$F$2:$F$999,ar6_r10!$A$2:$A$999,Veda!$C$5,ar6_r10!$C$2:$C$999,Veda!I$15,ar6_r10!$M$2:$M$999,Veda!$E18)</f>
        <v>0.6</v>
      </c>
      <c r="J18" s="11">
        <f>SUMIFS(ar6_r10!$F$2:$F$999,ar6_r10!$A$2:$A$999,Veda!$C$5,ar6_r10!$C$2:$C$999,Veda!J$15,ar6_r10!$M$2:$M$999,Veda!$E18)</f>
        <v>0.56999999999999995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0.52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195.024</v>
      </c>
      <c r="S18" s="6">
        <f t="shared" si="3"/>
        <v>204.77520000000001</v>
      </c>
      <c r="T18" s="6">
        <f t="shared" si="3"/>
        <v>228.17807999999999</v>
      </c>
      <c r="U18" s="6">
        <f t="shared" si="3"/>
        <v>244.56009600000002</v>
      </c>
      <c r="V18" s="6">
        <f t="shared" si="3"/>
        <v>263.28240000000005</v>
      </c>
      <c r="W18" s="6">
        <f t="shared" si="3"/>
        <v>283.95494400000007</v>
      </c>
      <c r="X18" s="6">
        <f t="shared" si="3"/>
        <v>311.81087200000002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0.08</v>
      </c>
      <c r="J19" s="11">
        <f>SUMIFS(ar6_r10!$F$2:$F$999,ar6_r10!$A$2:$A$999,Veda!$C$5,ar6_r10!$C$2:$C$999,Veda!J$15,ar6_r10!$M$2:$M$999,Veda!$E19)</f>
        <v>0.11</v>
      </c>
      <c r="K19" s="11">
        <f>SUMIFS(ar6_r10!$F$2:$F$999,ar6_r10!$A$2:$A$999,Veda!$C$5,ar6_r10!$C$2:$C$999,Veda!K$15,ar6_r10!$M$2:$M$999,Veda!$E19)</f>
        <v>0.12</v>
      </c>
      <c r="L19" s="11">
        <f>SUMIFS(ar6_r10!$F$2:$F$999,ar6_r10!$A$2:$A$999,Veda!$C$5,ar6_r10!$C$2:$C$999,Veda!L$15,ar6_r10!$M$2:$M$999,Veda!$E19)</f>
        <v>0.18</v>
      </c>
      <c r="M19" s="11">
        <f>SUMIFS(ar6_r10!$F$2:$F$999,ar6_r10!$A$2:$A$999,Veda!$C$5,ar6_r10!$C$2:$C$999,Veda!M$15,ar6_r10!$M$2:$M$999,Veda!$E19)</f>
        <v>0.19</v>
      </c>
      <c r="Q19" s="10" t="s">
        <v>25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3.2504000000000133</v>
      </c>
      <c r="S20" s="6">
        <f t="shared" si="6"/>
        <v>17.552160000000015</v>
      </c>
      <c r="T20" s="6">
        <f t="shared" si="6"/>
        <v>24.475512000000037</v>
      </c>
      <c r="U20" s="6">
        <f t="shared" si="6"/>
        <v>50.316192000000058</v>
      </c>
      <c r="V20" s="6">
        <f t="shared" si="6"/>
        <v>73.134000000000015</v>
      </c>
      <c r="W20" s="6">
        <f t="shared" si="6"/>
        <v>94.00156800000002</v>
      </c>
      <c r="X20" s="6">
        <f t="shared" si="6"/>
        <v>90.263608000000033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71.48</v>
      </c>
      <c r="J22" s="8">
        <f>SUMIFS(ar6_r10!$F$2:$F$999,ar6_r10!$A$2:$A$999,Veda!$C$5,ar6_r10!$C$2:$C$999,Veda!J$15,ar6_r10!$M$2:$M$999,Veda!$E22)</f>
        <v>104.42</v>
      </c>
      <c r="K22" s="8">
        <f>SUMIFS(ar6_r10!$F$2:$F$999,ar6_r10!$A$2:$A$999,Veda!$C$5,ar6_r10!$C$2:$C$999,Veda!K$15,ar6_r10!$M$2:$M$999,Veda!$E22)</f>
        <v>134.85</v>
      </c>
      <c r="L22" s="8">
        <f>SUMIFS(ar6_r10!$F$2:$F$999,ar6_r10!$A$2:$A$999,Veda!$C$5,ar6_r10!$C$2:$C$999,Veda!L$15,ar6_r10!$M$2:$M$999,Veda!$E22)</f>
        <v>178.1</v>
      </c>
      <c r="M22" s="8">
        <f>SUMIFS(ar6_r10!$F$2:$F$999,ar6_r10!$A$2:$A$999,Veda!$C$5,ar6_r10!$C$2:$C$999,Veda!M$15,ar6_r10!$M$2:$M$999,Veda!$E22)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86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84</v>
      </c>
      <c r="Q42" t="s">
        <v>85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">
        <v>83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">
        <v>83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">
        <v>83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">
        <v>83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87</v>
      </c>
    </row>
    <row r="18" spans="3:13" ht="17.649999999999999" thickBot="1" x14ac:dyDescent="0.6">
      <c r="C18" s="13" t="s">
        <v>88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89</v>
      </c>
      <c r="D22" s="14" t="s">
        <v>90</v>
      </c>
      <c r="E22" s="14" t="s">
        <v>91</v>
      </c>
      <c r="F22" s="14" t="s">
        <v>92</v>
      </c>
      <c r="G22" s="14" t="s">
        <v>93</v>
      </c>
      <c r="H22" s="14" t="s">
        <v>94</v>
      </c>
      <c r="I22" s="14" t="s">
        <v>95</v>
      </c>
      <c r="J22" s="14" t="s">
        <v>96</v>
      </c>
      <c r="K22" s="14" t="s">
        <v>97</v>
      </c>
    </row>
    <row r="23" spans="3:13" x14ac:dyDescent="0.45">
      <c r="C23" t="s">
        <v>98</v>
      </c>
      <c r="D23" t="s">
        <v>99</v>
      </c>
      <c r="E23" t="str">
        <f>G23</f>
        <v>AuxStoIN</v>
      </c>
      <c r="F23" t="s">
        <v>100</v>
      </c>
      <c r="G23" t="s">
        <v>101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102</v>
      </c>
    </row>
    <row r="24" spans="3:13" x14ac:dyDescent="0.45">
      <c r="D24" t="s">
        <v>99</v>
      </c>
      <c r="E24" t="str">
        <f>G24</f>
        <v>AuxStoIN</v>
      </c>
      <c r="F24" t="s">
        <v>100</v>
      </c>
      <c r="G24" t="s">
        <v>101</v>
      </c>
      <c r="H24" t="e">
        <f>HLOOKUP($A$10,$D$10:$CU$12,2,FALSE)</f>
        <v>#N/A</v>
      </c>
      <c r="I24">
        <f>-$I$17</f>
        <v>-0.75</v>
      </c>
      <c r="M24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2025-09-01T17:51:53Z</dcterms:modified>
</cp:coreProperties>
</file>