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13_ncr:1_{EF5DBF30-513B-401F-83D7-66CB26F3CBF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<sst xmlns="http://schemas.openxmlformats.org/spreadsheetml/2006/main" count="1559" uniqueCount="118">
  <si>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</si>
  <si>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</si>
  <si>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</si>
  <si>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</si>
  <si>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</si>
  <si>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</si>
  <si>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</si>
  <si>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</si>
  <si>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</si>
  <si>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</si>
  <si>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</si>
  <si>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</si>
  <si>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</si>
  <si>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</si>
  <si>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</si>
  <si>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</si>
  <si>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</si>
  <si>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</si>
  <si>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</si>
  <si>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</si>
  <si>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</si>
  <si>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</si>
  <si>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</si>
  <si>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</si>
  <si>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</si>
  <si>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</si>
  <si>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</si>
  <si>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</si>
  <si>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</si>
  <si>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</si>
  <si>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</si>
  <si>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</si>
  <si>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</si>
  <si>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</si>
  <si>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</si>
  <si>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</si>
  <si>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</si>
  <si>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</si>
  <si>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</si>
  <si>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</si>
  <si>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</si>
  <si>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</si>
  <si>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</si>
  <si>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</si>
  <si>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</si>
  <si>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</si>
  <si>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</si>
  <si>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</si>
  <si>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</si>
  <si>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</si>
  <si>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</si>
  <si>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</si>
  <si>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</si>
  <si>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</si>
  <si>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</si>
  <si>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</si>
  <si>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</si>
  <si>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</si>
  <si>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</si>
  <si>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</si>
  <si>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</si>
  <si>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</si>
  <si>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</si>
  <si>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</si>
  <si>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</si>
  <si>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</si>
  <si>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</si>
  <si>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</si>
  <si>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</si>
  <si>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</si>
  <si>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</si>
  <si>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</si>
  <si>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</si>
  <si>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</si>
  <si>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</si>
  <si>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</si>
  <si>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</si>
  <si>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</si>
  <si>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</si>
  <si>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</si>
  <si>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</si>
  <si>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</si>
  <si>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</si>
  <si>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</si>
  <si>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</si>
  <si>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</si>
  <si>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</si>
  <si>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</si>
  <si>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</si>
  <si>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</si>
  <si>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</si>
  <si>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</si>
  <si>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</si>
  <si>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</si>
  <si>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</si>
  <si>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</si>
  <si>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</si>
  <si>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</si>
  <si>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</si>
  <si>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</si>
  <si>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</si>
  <si>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</si>
  <si>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</si>
  <si>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</si>
  <si>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</si>
  <si>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</si>
  <si>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</si>
  <si>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</si>
  <si>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</si>
  <si>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</si>
  <si>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</si>
  <si>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</si>
  <si>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</si>
  <si>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</si>
  <si>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</si>
  <si>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BRA</t>
  </si>
  <si>
    <t>R10LATIN_AM</t>
  </si>
  <si>
    <t xml:space="preserve"> Growing LNG, sugarcane bagasse abundant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</si>
</sst>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980.19759999999997</c:v>
                </c:pt>
                <c:pt idx="3">
                  <c:v>1125.1563999999998</c:v>
                </c:pt>
                <c:pt idx="4">
                  <c:v>1380.56</c:v>
                </c:pt>
                <c:pt idx="5">
                  <c:v>1635.9636</c:v>
                </c:pt>
                <c:pt idx="6">
                  <c:v>1981.1035999999999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61.35</c:v>
                </c:pt>
                <c:pt idx="3">
                  <c:v>98.16</c:v>
                </c:pt>
                <c:pt idx="4">
                  <c:v>128.76</c:v>
                </c:pt>
                <c:pt idx="5">
                  <c:v>172.36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">
        <v>8</v>
      </c>
      <c r="E10" t="s">
        <v>9</v>
      </c>
      <c r="Q10" s="3">
        <f>SUMIFS(iea_data!I3:I9999,iea_data!$B$3:$B$9999,Veda!$Q$9)+R26-R27</f>
        <v>690.28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">
        <v>10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ref="C9:C61" si="0">C11</f>
        <v>C7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980.19759999999997</v>
      </c>
      <c r="U12" s="8">
        <f t="shared" si="1"/>
        <v>1125.1563999999998</v>
      </c>
      <c r="V12" s="8">
        <f t="shared" si="1"/>
        <v>1380.56</v>
      </c>
      <c r="W12" s="8">
        <f t="shared" si="1"/>
        <v>1635.9636</v>
      </c>
      <c r="X12" s="8">
        <f t="shared" si="1"/>
        <v>1981.1035999999999</v>
      </c>
    </row>
    <row r="13" spans="1:27" x14ac:dyDescent="0.45">
      <c r="A13">
        <v>7</v>
      </c>
      <c r="B13" t="s">
        <v>110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1.42</v>
      </c>
      <c r="J13" s="11">
        <f>SUMIFS(ar6_r10!$F$2:$F$999,ar6_r10!$A$2:$A$999,Veda!$C$5,ar6_r10!$C$2:$C$999,Veda!J$15,ar6_r10!$M$2:$M$999,Veda!$E13)</f>
        <v>1.63</v>
      </c>
      <c r="K13" s="11">
        <f>SUMIFS(ar6_r10!$F$2:$F$999,ar6_r10!$A$2:$A$999,Veda!$C$5,ar6_r10!$C$2:$C$999,Veda!K$15,ar6_r10!$M$2:$M$999,Veda!$E13)</f>
        <v>2</v>
      </c>
      <c r="L13" s="11">
        <f>SUMIFS(ar6_r10!$F$2:$F$999,ar6_r10!$A$2:$A$999,Veda!$C$5,ar6_r10!$C$2:$C$999,Veda!L$15,ar6_r10!$M$2:$M$999,Veda!$E13)</f>
        <v>2.37</v>
      </c>
      <c r="M13" s="11">
        <f>SUMIFS(ar6_r10!$F$2:$F$999,ar6_r10!$A$2:$A$999,Veda!$C$5,ar6_r10!$C$2:$C$999,Veda!M$15,ar6_r10!$M$2:$M$999,Veda!$E13)</f>
        <v>2.87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0.01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0</v>
      </c>
      <c r="V16" s="6">
        <f t="shared" si="3"/>
        <v>13.8056</v>
      </c>
      <c r="W16" s="6">
        <f t="shared" si="3"/>
        <v>16.359636000000002</v>
      </c>
      <c r="X16" s="6">
        <f t="shared" si="3"/>
        <v>59.433107999999997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0.43</v>
      </c>
      <c r="J17" s="11">
        <f>SUMIFS(ar6_r10!$F$2:$F$999,ar6_r10!$A$2:$A$999,Veda!$C$5,ar6_r10!$C$2:$C$999,Veda!J$15,ar6_r10!$M$2:$M$999,Veda!$E17)</f>
        <v>0.45</v>
      </c>
      <c r="K17" s="11">
        <f>SUMIFS(ar6_r10!$F$2:$F$999,ar6_r10!$A$2:$A$999,Veda!$C$5,ar6_r10!$C$2:$C$999,Veda!K$15,ar6_r10!$M$2:$M$999,Veda!$E17)</f>
        <v>0.43</v>
      </c>
      <c r="L17" s="11">
        <f>SUMIFS(ar6_r10!$F$2:$F$999,ar6_r10!$A$2:$A$999,Veda!$C$5,ar6_r10!$C$2:$C$999,Veda!L$15,ar6_r10!$M$2:$M$999,Veda!$E17)</f>
        <v>0.45</v>
      </c>
      <c r="M17" s="11">
        <f>SUMIFS(ar6_r10!$F$2:$F$999,ar6_r10!$A$2:$A$999,Veda!$C$5,ar6_r10!$C$2:$C$999,Veda!M$15,ar6_r10!$M$2:$M$999,Veda!$E17)</f>
        <v>0.43</v>
      </c>
      <c r="Q17" s="10" t="s">
        <v>20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421.48496799999998</v>
      </c>
      <c r="U17" s="6">
        <f t="shared" si="3"/>
        <v>506.32037999999994</v>
      </c>
      <c r="V17" s="6">
        <f t="shared" si="3"/>
        <v>593.64080000000001</v>
      </c>
      <c r="W17" s="6">
        <f t="shared" si="3"/>
        <v>736.18362000000002</v>
      </c>
      <c r="X17" s="6">
        <f t="shared" si="3"/>
        <v>851.874548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0.53</v>
      </c>
      <c r="J18" s="11">
        <f>SUMIFS(ar6_r10!$F$2:$F$999,ar6_r10!$A$2:$A$999,Veda!$C$5,ar6_r10!$C$2:$C$999,Veda!J$15,ar6_r10!$M$2:$M$999,Veda!$E18)</f>
        <v>0.51</v>
      </c>
      <c r="K18" s="11">
        <f>SUMIFS(ar6_r10!$F$2:$F$999,ar6_r10!$A$2:$A$999,Veda!$C$5,ar6_r10!$C$2:$C$999,Veda!K$15,ar6_r10!$M$2:$M$999,Veda!$E18)</f>
        <v>0.5</v>
      </c>
      <c r="L18" s="11">
        <f>SUMIFS(ar6_r10!$F$2:$F$999,ar6_r10!$A$2:$A$999,Veda!$C$5,ar6_r10!$C$2:$C$999,Veda!L$15,ar6_r10!$M$2:$M$999,Veda!$E18)</f>
        <v>0.47</v>
      </c>
      <c r="M18" s="11">
        <f>SUMIFS(ar6_r10!$F$2:$F$999,ar6_r10!$A$2:$A$999,Veda!$C$5,ar6_r10!$C$2:$C$999,Veda!M$15,ar6_r10!$M$2:$M$999,Veda!$E18)</f>
        <v>0.48</v>
      </c>
      <c r="Q18" s="10" t="s">
        <v>23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519.504728</v>
      </c>
      <c r="U18" s="6">
        <f t="shared" si="3"/>
        <v>573.82976399999995</v>
      </c>
      <c r="V18" s="6">
        <f t="shared" si="3"/>
        <v>690.28</v>
      </c>
      <c r="W18" s="6">
        <f t="shared" si="3"/>
        <v>768.90289199999995</v>
      </c>
      <c r="X18" s="6">
        <f t="shared" si="3"/>
        <v>950.92972799999995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0.02</v>
      </c>
      <c r="K19" s="11">
        <f>SUMIFS(ar6_r10!$F$2:$F$999,ar6_r10!$A$2:$A$999,Veda!$C$5,ar6_r10!$C$2:$C$999,Veda!K$15,ar6_r10!$M$2:$M$999,Veda!$E19)</f>
        <v>0.04</v>
      </c>
      <c r="L19" s="11">
        <f>SUMIFS(ar6_r10!$F$2:$F$999,ar6_r10!$A$2:$A$999,Veda!$C$5,ar6_r10!$C$2:$C$999,Veda!L$15,ar6_r10!$M$2:$M$999,Veda!$E19)</f>
        <v>0.05</v>
      </c>
      <c r="M19" s="11">
        <f>SUMIFS(ar6_r10!$F$2:$F$999,ar6_r10!$A$2:$A$999,Veda!$C$5,ar6_r10!$C$2:$C$999,Veda!M$15,ar6_r10!$M$2:$M$999,Veda!$E19)</f>
        <v>7.0000000000000007E-2</v>
      </c>
      <c r="Q19" s="10" t="s">
        <v>25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32.305104000000028</v>
      </c>
      <c r="U20" s="6">
        <f t="shared" si="6"/>
        <v>38.103455999999824</v>
      </c>
      <c r="V20" s="6">
        <f t="shared" si="6"/>
        <v>89.736400000000003</v>
      </c>
      <c r="W20" s="6">
        <f t="shared" si="6"/>
        <v>123.97428800000012</v>
      </c>
      <c r="X20" s="6">
        <f t="shared" si="6"/>
        <v>171.396524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61.35</v>
      </c>
      <c r="J22" s="8">
        <f>SUMIFS(ar6_r10!$F$2:$F$999,ar6_r10!$A$2:$A$999,Veda!$C$5,ar6_r10!$C$2:$C$999,Veda!J$15,ar6_r10!$M$2:$M$999,Veda!$E22)</f>
        <v>98.16</v>
      </c>
      <c r="K22" s="8">
        <f>SUMIFS(ar6_r10!$F$2:$F$999,ar6_r10!$A$2:$A$999,Veda!$C$5,ar6_r10!$C$2:$C$999,Veda!K$15,ar6_r10!$M$2:$M$999,Veda!$E22)</f>
        <v>128.76</v>
      </c>
      <c r="L22" s="8">
        <f>SUMIFS(ar6_r10!$F$2:$F$999,ar6_r10!$A$2:$A$999,Veda!$C$5,ar6_r10!$C$2:$C$999,Veda!L$15,ar6_r10!$M$2:$M$999,Veda!$E22)</f>
        <v>172.36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6.1350000000000002E-2</v>
      </c>
      <c r="U22" s="11">
        <f>J22/1000</f>
        <v>9.8159999999999997E-2</v>
      </c>
      <c r="V22" s="11">
        <f>K22/1000</f>
        <v>0.12875999999999999</v>
      </c>
      <c r="W22" s="11">
        <f>L22/1000</f>
        <v>0.17236000000000001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33</v>
      </c>
      <c r="R26" s="3">
        <f>O26</f>
        <v>17.89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36</v>
      </c>
      <c r="R27" s="3">
        <f>-1*O27</f>
        <v>4.9800000000000004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115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115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115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115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115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115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115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115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115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115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115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115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115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115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115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115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115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115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115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115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115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115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2025-09-01T17:59:51Z</dcterms:modified>
</cp:coreProperties>
</file>