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ppXLS\"/>
    </mc:Choice>
  </mc:AlternateContent>
  <xr:revisionPtr revIDLastSave="0" documentId="13_ncr:1_{66CBABAB-D664-436E-8A40-B2351173C97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J17" i="1"/>
  <c r="S17" i="1" l="1"/>
  <c r="T17" i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<sst xmlns="http://schemas.openxmlformats.org/spreadsheetml/2006/main" count="469" uniqueCount="56">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</sst>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04DB-5F40-496C-B611-8BBAC8C2A767}">
  <dimension ref="A1:H8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1.2</v>
      </c>
      <c r="D2">
        <v>1.2</v>
      </c>
      <c r="E2">
        <v>4.0999999999999996</v>
      </c>
      <c r="F2">
        <v>4.3</v>
      </c>
      <c r="G2">
        <v>0.66</v>
      </c>
      <c r="H2">
        <v>0.66</v>
      </c>
    </row>
    <row r="3" spans="1:8" x14ac:dyDescent="0.45">
      <c r="A3" t="s">
        <v>55</v>
      </c>
      <c r="B3" t="s">
        <v>36</v>
      </c>
      <c r="D3">
        <v>17.3</v>
      </c>
      <c r="F3">
        <v>17.399999999999999</v>
      </c>
      <c r="H3">
        <v>0.47</v>
      </c>
    </row>
    <row r="4" spans="1:8" x14ac:dyDescent="0.45">
      <c r="A4" t="s">
        <v>55</v>
      </c>
      <c r="B4" t="s">
        <v>47</v>
      </c>
      <c r="C4">
        <v>0.2</v>
      </c>
      <c r="E4">
        <v>0.2</v>
      </c>
      <c r="G4">
        <v>0.76</v>
      </c>
    </row>
    <row r="5" spans="1:8" x14ac:dyDescent="0.45">
      <c r="A5" t="s">
        <v>55</v>
      </c>
      <c r="B5" t="s">
        <v>48</v>
      </c>
      <c r="C5">
        <v>8</v>
      </c>
      <c r="D5">
        <v>5.9</v>
      </c>
      <c r="E5">
        <v>8.8000000000000007</v>
      </c>
      <c r="F5">
        <v>6.5</v>
      </c>
      <c r="G5">
        <v>0.12</v>
      </c>
      <c r="H5">
        <v>0.09</v>
      </c>
    </row>
    <row r="6" spans="1:8" x14ac:dyDescent="0.45">
      <c r="A6" t="s">
        <v>55</v>
      </c>
      <c r="B6" t="s">
        <v>38</v>
      </c>
      <c r="C6">
        <v>0.1</v>
      </c>
      <c r="D6">
        <v>1.3</v>
      </c>
      <c r="E6">
        <v>1.5</v>
      </c>
      <c r="F6">
        <v>1.3</v>
      </c>
      <c r="G6">
        <v>0.03</v>
      </c>
      <c r="H6">
        <v>0.32</v>
      </c>
    </row>
    <row r="7" spans="1:8" x14ac:dyDescent="0.45">
      <c r="A7" t="s">
        <v>55</v>
      </c>
      <c r="B7" t="s">
        <v>50</v>
      </c>
      <c r="C7">
        <v>2.2999999999999998</v>
      </c>
      <c r="D7">
        <v>2.5</v>
      </c>
      <c r="E7">
        <v>3.5</v>
      </c>
      <c r="F7">
        <v>3.5</v>
      </c>
      <c r="G7">
        <v>0.14000000000000001</v>
      </c>
      <c r="H7">
        <v>0.15</v>
      </c>
    </row>
    <row r="8" spans="1:8" x14ac:dyDescent="0.45">
      <c r="A8" t="s">
        <v>55</v>
      </c>
      <c r="B8" t="s">
        <v>51</v>
      </c>
      <c r="C8">
        <v>13.4</v>
      </c>
      <c r="D8">
        <v>13.5</v>
      </c>
      <c r="E8">
        <v>13.2</v>
      </c>
      <c r="F8">
        <v>13.3</v>
      </c>
      <c r="G8">
        <v>0.27</v>
      </c>
      <c r="H8"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2.0999999999999999E-3</v>
      </c>
      <c r="H16">
        <f>SUMIFS(iamc_data!G$2:G$50,iamc_data!$O$2:$O$50,Veda!$Q16,iamc_data!$B$2:$B$50,Veda!$C$5)</f>
        <v>1.9E-3</v>
      </c>
      <c r="I16">
        <f>SUMIFS(iamc_data!H$2:H$50,iamc_data!$O$2:$O$50,Veda!$Q16,iamc_data!$B$2:$B$50,Veda!$C$5)</f>
        <v>2.5999999999999999E-3</v>
      </c>
      <c r="J16">
        <f>SUMIFS(iamc_data!I$2:I$50,iamc_data!$O$2:$O$50,Veda!$Q16,iamc_data!$B$2:$B$50,Veda!$C$5)</f>
        <v>5.3E-3</v>
      </c>
      <c r="K16">
        <f>SUMIFS(iamc_data!J$2:J$50,iamc_data!$O$2:$O$50,Veda!$Q16,iamc_data!$B$2:$B$50,Veda!$C$5)</f>
        <v>1.14E-2</v>
      </c>
      <c r="L16">
        <f>SUMIFS(iamc_data!K$2:K$50,iamc_data!$O$2:$O$50,Veda!$Q16,iamc_data!$B$2:$B$50,Veda!$C$5)</f>
        <v>2.3099999999999999E-2</v>
      </c>
      <c r="M16">
        <f>SUMIFS(iamc_data!L$2:L$50,iamc_data!$O$2:$O$50,Veda!$Q16,iamc_data!$B$2:$B$50,Veda!$C$5)</f>
        <v>3.7699999999999997E-2</v>
      </c>
      <c r="Q16" t="s">
        <v>11</v>
      </c>
      <c r="R16" s="1">
        <f>$Q$10*G16/SUM($G$16:$G$18)</f>
        <v>4.242399049881235</v>
      </c>
      <c r="S16" s="1">
        <f>R16</f>
        <v>4.242399049881235</v>
      </c>
      <c r="T16" s="1">
        <f t="shared" ref="T16:X16" si="0">S16</f>
        <v>4.242399049881235</v>
      </c>
      <c r="U16" s="1">
        <f t="shared" si="0"/>
        <v>4.242399049881235</v>
      </c>
      <c r="V16" s="1">
        <f t="shared" si="0"/>
        <v>4.242399049881235</v>
      </c>
      <c r="W16" s="1">
        <f t="shared" si="0"/>
        <v>4.242399049881235</v>
      </c>
      <c r="X16" s="1">
        <f t="shared" si="0"/>
        <v>4.242399049881235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0.1164</v>
      </c>
      <c r="H17">
        <f>SUMIFS(iamc_data!G$2:G$50,iamc_data!$O$2:$O$50,Veda!$Q17,iamc_data!$B$2:$B$50,Veda!$C$5)</f>
        <v>0.13669999999999999</v>
      </c>
      <c r="I17">
        <f>SUMIFS(iamc_data!H$2:H$50,iamc_data!$O$2:$O$50,Veda!$Q17,iamc_data!$B$2:$B$50,Veda!$C$5)</f>
        <v>0.1527</v>
      </c>
      <c r="J17">
        <f>SUMIFS(iamc_data!I$2:I$50,iamc_data!$O$2:$O$50,Veda!$Q17,iamc_data!$B$2:$B$50,Veda!$C$5)</f>
        <v>0.15920000000000001</v>
      </c>
      <c r="K17">
        <f>SUMIFS(iamc_data!J$2:J$50,iamc_data!$O$2:$O$50,Veda!$Q17,iamc_data!$B$2:$B$50,Veda!$C$5)</f>
        <v>0.15959999999999999</v>
      </c>
      <c r="L17">
        <f>SUMIFS(iamc_data!K$2:K$50,iamc_data!$O$2:$O$50,Veda!$Q17,iamc_data!$B$2:$B$50,Veda!$C$5)</f>
        <v>0.17580000000000001</v>
      </c>
      <c r="M17">
        <f>SUMIFS(iamc_data!L$2:L$50,iamc_data!$O$2:$O$50,Veda!$Q17,iamc_data!$B$2:$B$50,Veda!$C$5)</f>
        <v>0.19220000000000001</v>
      </c>
      <c r="Q17" t="s">
        <v>13</v>
      </c>
      <c r="R17" s="1">
        <f>$Q$10*G17/SUM($G$16:$G$18)</f>
        <v>235.15011876484562</v>
      </c>
      <c r="S17" s="1">
        <f t="shared" ref="S17:X18" si="1">R17*H17/G17</f>
        <v>276.1599762470309</v>
      </c>
      <c r="T17" s="1">
        <f t="shared" si="1"/>
        <v>308.48301662707848</v>
      </c>
      <c r="U17" s="1">
        <f t="shared" si="1"/>
        <v>321.61425178147277</v>
      </c>
      <c r="V17" s="1">
        <f t="shared" si="1"/>
        <v>322.42232779097395</v>
      </c>
      <c r="W17" s="1">
        <f t="shared" si="1"/>
        <v>355.14940617577213</v>
      </c>
      <c r="X17" s="1">
        <f t="shared" si="1"/>
        <v>388.28052256532089</v>
      </c>
      <c r="Y17" t="s">
        <v>12</v>
      </c>
    </row>
    <row r="18" spans="7:25" x14ac:dyDescent="0.45">
      <c r="G18">
        <f>SUMIFS(iamc_data!F$2:F$50,iamc_data!$O$2:$O$50,Veda!$Q18,iamc_data!$B$2:$B$50,Veda!$C$5)</f>
        <v>4.99E-2</v>
      </c>
      <c r="H18">
        <f>SUMIFS(iamc_data!G$2:G$50,iamc_data!$O$2:$O$50,Veda!$Q18,iamc_data!$B$2:$B$50,Veda!$C$5)</f>
        <v>4.99E-2</v>
      </c>
      <c r="I18">
        <f>SUMIFS(iamc_data!H$2:H$50,iamc_data!$O$2:$O$50,Veda!$Q18,iamc_data!$B$2:$B$50,Veda!$C$5)</f>
        <v>4.4999999999999998E-2</v>
      </c>
      <c r="J18">
        <f>SUMIFS(iamc_data!I$2:I$50,iamc_data!$O$2:$O$50,Veda!$Q18,iamc_data!$B$2:$B$50,Veda!$C$5)</f>
        <v>4.4299999999999999E-2</v>
      </c>
      <c r="K18">
        <f>SUMIFS(iamc_data!J$2:J$50,iamc_data!$O$2:$O$50,Veda!$Q18,iamc_data!$B$2:$B$50,Veda!$C$5)</f>
        <v>4.41E-2</v>
      </c>
      <c r="L18">
        <f>SUMIFS(iamc_data!K$2:K$50,iamc_data!$O$2:$O$50,Veda!$Q18,iamc_data!$B$2:$B$50,Veda!$C$5)</f>
        <v>4.5699999999999998E-2</v>
      </c>
      <c r="M18">
        <f>SUMIFS(iamc_data!L$2:L$50,iamc_data!$O$2:$O$50,Veda!$Q18,iamc_data!$B$2:$B$50,Veda!$C$5)</f>
        <v>4.9500000000000002E-2</v>
      </c>
      <c r="Q18" t="s">
        <v>14</v>
      </c>
      <c r="R18" s="1">
        <f>$Q$10*G18/SUM($G$16:$G$18)</f>
        <v>100.80748218527316</v>
      </c>
      <c r="S18" s="1">
        <f t="shared" si="1"/>
        <v>100.80748218527317</v>
      </c>
      <c r="T18" s="1">
        <f t="shared" si="1"/>
        <v>90.908551068883611</v>
      </c>
      <c r="U18" s="1">
        <f t="shared" si="1"/>
        <v>89.49441805225652</v>
      </c>
      <c r="V18" s="1">
        <f t="shared" si="1"/>
        <v>89.090380047505931</v>
      </c>
      <c r="W18" s="1">
        <f t="shared" si="1"/>
        <v>92.322684085510687</v>
      </c>
      <c r="X18" s="1">
        <f t="shared" si="1"/>
        <v>99.999406175771981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-0.40403800475059359</v>
      </c>
      <c r="T19" s="1">
        <f t="shared" si="2"/>
        <v>1.0100950118764844</v>
      </c>
      <c r="U19" s="1">
        <f t="shared" si="2"/>
        <v>6.4646080760095019</v>
      </c>
      <c r="V19" s="1">
        <f t="shared" si="2"/>
        <v>18.787767220902612</v>
      </c>
      <c r="W19" s="1">
        <f t="shared" si="2"/>
        <v>42.423990498812351</v>
      </c>
      <c r="X19" s="1">
        <f t="shared" si="2"/>
        <v>71.918764845605693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5.2999999999999999E-2</v>
      </c>
      <c r="G2">
        <v>5.5E-2</v>
      </c>
      <c r="H2">
        <v>5.0999999999999997E-2</v>
      </c>
      <c r="I2">
        <v>5.0599999999999999E-2</v>
      </c>
      <c r="J2">
        <v>5.4300000000000001E-2</v>
      </c>
      <c r="K2">
        <v>5.8700000000000002E-2</v>
      </c>
      <c r="L2">
        <v>5.91E-2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4.8599999999999997E-2</v>
      </c>
      <c r="G3">
        <v>4.8399999999999999E-2</v>
      </c>
      <c r="H3">
        <v>5.2999999999999999E-2</v>
      </c>
      <c r="I3">
        <v>6.3700000000000007E-2</v>
      </c>
      <c r="J3">
        <v>7.0999999999999994E-2</v>
      </c>
      <c r="K3">
        <v>7.1300000000000002E-2</v>
      </c>
      <c r="L3">
        <v>6.6199999999999995E-2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2.0999999999999999E-3</v>
      </c>
      <c r="G4">
        <v>1.9E-3</v>
      </c>
      <c r="H4">
        <v>2.5999999999999999E-3</v>
      </c>
      <c r="I4">
        <v>5.3E-3</v>
      </c>
      <c r="J4">
        <v>1.14E-2</v>
      </c>
      <c r="K4">
        <v>2.3099999999999999E-2</v>
      </c>
      <c r="L4">
        <v>3.7699999999999997E-2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0.1164</v>
      </c>
      <c r="G5">
        <v>0.13669999999999999</v>
      </c>
      <c r="H5">
        <v>0.1527</v>
      </c>
      <c r="I5">
        <v>0.15920000000000001</v>
      </c>
      <c r="J5">
        <v>0.15959999999999999</v>
      </c>
      <c r="K5">
        <v>0.17580000000000001</v>
      </c>
      <c r="L5">
        <v>0.19220000000000001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4.99E-2</v>
      </c>
      <c r="G6">
        <v>4.99E-2</v>
      </c>
      <c r="H6">
        <v>4.4999999999999998E-2</v>
      </c>
      <c r="I6">
        <v>4.4299999999999999E-2</v>
      </c>
      <c r="J6">
        <v>4.41E-2</v>
      </c>
      <c r="K6">
        <v>4.5699999999999998E-2</v>
      </c>
      <c r="L6">
        <v>4.9500000000000002E-2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4.8300000000000003E-2</v>
      </c>
      <c r="G7">
        <v>4.8800000000000003E-2</v>
      </c>
      <c r="H7">
        <v>4.5900000000000003E-2</v>
      </c>
      <c r="I7">
        <v>4.6899999999999997E-2</v>
      </c>
      <c r="J7">
        <v>4.7500000000000001E-2</v>
      </c>
      <c r="K7">
        <v>5.2499999999999998E-2</v>
      </c>
      <c r="L7">
        <v>5.6599999999999998E-2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0.1149</v>
      </c>
      <c r="G8">
        <v>0.13350000000000001</v>
      </c>
      <c r="H8">
        <v>0.15859999999999999</v>
      </c>
      <c r="I8">
        <v>0.15740000000000001</v>
      </c>
      <c r="J8">
        <v>0.15359999999999999</v>
      </c>
      <c r="K8">
        <v>0.1721</v>
      </c>
      <c r="L8">
        <v>0.1883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2.2000000000000001E-3</v>
      </c>
      <c r="G9">
        <v>2.5999999999999999E-3</v>
      </c>
      <c r="H9">
        <v>5.4999999999999997E-3</v>
      </c>
      <c r="I9">
        <v>1.32E-2</v>
      </c>
      <c r="J9">
        <v>3.09E-2</v>
      </c>
      <c r="K9">
        <v>4.7199999999999999E-2</v>
      </c>
      <c r="L9">
        <v>5.3199999999999997E-2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2.3E-3</v>
      </c>
      <c r="G10">
        <v>2.0999999999999999E-3</v>
      </c>
      <c r="H10">
        <v>3.8999999999999998E-3</v>
      </c>
      <c r="I10">
        <v>3.7000000000000002E-3</v>
      </c>
      <c r="J10">
        <v>2.8999999999999998E-3</v>
      </c>
      <c r="K10">
        <v>3.5000000000000001E-3</v>
      </c>
      <c r="L10">
        <v>6.3E-3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0.1109</v>
      </c>
      <c r="G11">
        <v>0.1295</v>
      </c>
      <c r="H11">
        <v>0.15060000000000001</v>
      </c>
      <c r="I11">
        <v>0.17080000000000001</v>
      </c>
      <c r="J11">
        <v>0.16930000000000001</v>
      </c>
      <c r="K11">
        <v>0.19889999999999999</v>
      </c>
      <c r="L11">
        <v>0.23469999999999999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5.3199999999999997E-2</v>
      </c>
      <c r="G12">
        <v>5.5100000000000003E-2</v>
      </c>
      <c r="H12">
        <v>5.1200000000000002E-2</v>
      </c>
      <c r="I12">
        <v>4.7800000000000002E-2</v>
      </c>
      <c r="J12">
        <v>4.1200000000000001E-2</v>
      </c>
      <c r="K12">
        <v>3.9100000000000003E-2</v>
      </c>
      <c r="L12">
        <v>3.85E-2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0.11600000000000001</v>
      </c>
      <c r="G13">
        <v>0.1363</v>
      </c>
      <c r="H13">
        <v>0.16370000000000001</v>
      </c>
      <c r="I13">
        <v>0.16600000000000001</v>
      </c>
      <c r="J13">
        <v>0.16009999999999999</v>
      </c>
      <c r="K13">
        <v>0.16739999999999999</v>
      </c>
      <c r="L13">
        <v>0.17810000000000001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2.3999999999999998E-3</v>
      </c>
      <c r="G14">
        <v>2.5000000000000001E-3</v>
      </c>
      <c r="H14">
        <v>5.1000000000000004E-3</v>
      </c>
      <c r="I14">
        <v>1.29E-2</v>
      </c>
      <c r="J14">
        <v>3.2599999999999997E-2</v>
      </c>
      <c r="K14">
        <v>3.5499999999999997E-2</v>
      </c>
      <c r="L14">
        <v>3.2599999999999997E-2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0.1162</v>
      </c>
      <c r="G15">
        <v>0.1366</v>
      </c>
      <c r="H15">
        <v>0.16439999999999999</v>
      </c>
      <c r="I15">
        <v>0.16370000000000001</v>
      </c>
      <c r="J15">
        <v>0.16470000000000001</v>
      </c>
      <c r="K15">
        <v>0.1885</v>
      </c>
      <c r="L15">
        <v>0.2099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0.05</v>
      </c>
      <c r="G16">
        <v>5.04E-2</v>
      </c>
      <c r="H16">
        <v>4.9099999999999998E-2</v>
      </c>
      <c r="I16">
        <v>4.6699999999999998E-2</v>
      </c>
      <c r="J16">
        <v>4.2700000000000002E-2</v>
      </c>
      <c r="K16">
        <v>4.4900000000000002E-2</v>
      </c>
      <c r="L16">
        <v>4.3099999999999999E-2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2.3E-3</v>
      </c>
      <c r="G17">
        <v>2.0999999999999999E-3</v>
      </c>
      <c r="H17">
        <v>3.7000000000000002E-3</v>
      </c>
      <c r="I17">
        <v>9.7000000000000003E-3</v>
      </c>
      <c r="J17">
        <v>2.1499999999999998E-2</v>
      </c>
      <c r="K17">
        <v>3.44E-2</v>
      </c>
      <c r="L17">
        <v>4.4600000000000001E-2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0.1143</v>
      </c>
      <c r="G18">
        <v>0.13519999999999999</v>
      </c>
      <c r="H18">
        <v>0.16289999999999999</v>
      </c>
      <c r="I18">
        <v>0.16350000000000001</v>
      </c>
      <c r="J18">
        <v>0.15640000000000001</v>
      </c>
      <c r="K18">
        <v>0.17510000000000001</v>
      </c>
      <c r="L18">
        <v>0.1948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4.9299999999999997E-2</v>
      </c>
      <c r="G19">
        <v>5.11E-2</v>
      </c>
      <c r="H19">
        <v>4.6600000000000003E-2</v>
      </c>
      <c r="I19">
        <v>4.7300000000000002E-2</v>
      </c>
      <c r="J19">
        <v>4.8599999999999997E-2</v>
      </c>
      <c r="K19">
        <v>5.1499999999999997E-2</v>
      </c>
      <c r="L19">
        <v>5.3699999999999998E-2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0.11119999999999999</v>
      </c>
      <c r="G20">
        <v>0.12959999999999999</v>
      </c>
      <c r="H20">
        <v>0.1356</v>
      </c>
      <c r="I20">
        <v>0.12640000000000001</v>
      </c>
      <c r="J20">
        <v>0.1116</v>
      </c>
      <c r="K20">
        <v>0.11899999999999999</v>
      </c>
      <c r="L20">
        <v>0.1361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2.5000000000000001E-3</v>
      </c>
      <c r="G21">
        <v>2.5000000000000001E-3</v>
      </c>
      <c r="H21">
        <v>5.1999999999999998E-3</v>
      </c>
      <c r="I21">
        <v>1.34E-2</v>
      </c>
      <c r="J21">
        <v>2.8799999999999999E-2</v>
      </c>
      <c r="K21">
        <v>4.65E-2</v>
      </c>
      <c r="L21">
        <v>5.4600000000000003E-2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2.3E-3</v>
      </c>
      <c r="G22">
        <v>2.0999999999999999E-3</v>
      </c>
      <c r="H22">
        <v>3.8999999999999998E-3</v>
      </c>
      <c r="I22">
        <v>1.06E-2</v>
      </c>
      <c r="J22">
        <v>2.86E-2</v>
      </c>
      <c r="K22">
        <v>4.4699999999999997E-2</v>
      </c>
      <c r="L22">
        <v>5.7500000000000002E-2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2025-07-28T14:29:24Z</dcterms:modified>
</cp:coreProperties>
</file>