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SGP\SubRES_Tmpl\"/>
    </mc:Choice>
  </mc:AlternateContent>
  <xr:revisionPtr revIDLastSave="0" documentId="13_ncr:1_{09D86207-8812-42CB-A684-06560BADB075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commodities" sheetId="6" r:id="rId2"/>
    <sheet name="REZ_Solar" sheetId="1" r:id="rId3"/>
    <sheet name="REZ_Wind_on" sheetId="4" r:id="rId4"/>
    <sheet name="REZ_Wind_off" sheetId="8" r:id="rId5"/>
    <sheet name="NewHydro" sheetId="5" r:id="rId6"/>
    <sheet name="ELC_Storage" sheetId="9" r:id="rId7"/>
    <sheet name="EV Battery" sheetId="10" r:id="rId8"/>
  </sheets>
  <definedNames>
    <definedName name="_xlnm._FilterDatabase" localSheetId="5" hidden="1">NewHydro!$K$4:$N$10</definedName>
    <definedName name="_xlnm._FilterDatabase" localSheetId="2" hidden="1">REZ_Solar!#REF!</definedName>
    <definedName name="_xlnm._FilterDatabase" localSheetId="4" hidden="1">REZ_Wind_off!#REF!</definedName>
    <definedName name="_xlnm._FilterDatabase" localSheetId="3" hidden="1">REZ_Wind_on!$K$4:$N$1751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0" l="1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A6" i="6"/>
  <c r="A5" i="6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<sst xmlns="http://schemas.openxmlformats.org/spreadsheetml/2006/main" count="276" uniqueCount="124">
  <si>
    <t>~FI_Process</t>
  </si>
  <si>
    <t>VT_Process_Solar</t>
  </si>
  <si>
    <t>VT_FI_T_Solar</t>
  </si>
  <si>
    <t>~FI_T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</si>
  <si>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</si>
  <si>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</si>
  <si>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</si>
  <si>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</si>
  <si>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</si>
  <si>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</si>
  <si>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</si>
  <si>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</si>
  <si>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</si>
  <si>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PJ</t>
  </si>
  <si>
    <t>VT_FI_Process_Wind</t>
  </si>
  <si>
    <t>VT_FI_T_Wind</t>
  </si>
  <si>
    <t>GW</t>
  </si>
  <si>
    <t>VT_FI_Process_WindOFS</t>
  </si>
  <si>
    <t>VT_FI_T_WindOFS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</si>
  <si>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</si>
  <si>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</si>
  <si>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</si>
  <si>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</si>
  <si>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</si>
  <si>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</si>
  <si>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</si>
  <si>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</si>
  <si>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CAP_BND</t>
  </si>
  <si>
    <t>INVCOST~USD21_alt</t>
  </si>
  <si>
    <t>AF~FX</t>
  </si>
  <si>
    <t>ISO</t>
  </si>
  <si>
    <t>ANNUAL</t>
  </si>
  <si>
    <t>TACT</t>
  </si>
  <si>
    <t>TCAP</t>
  </si>
  <si>
    <t>ELC</t>
  </si>
  <si>
    <t>DMD</t>
  </si>
  <si>
    <t>TWh</t>
  </si>
  <si>
    <t>elc_buildings,elc_industry,elc_transport</t>
  </si>
  <si>
    <t>elc_demand</t>
  </si>
  <si>
    <t>~FI_Comm</t>
  </si>
  <si>
    <t>Set</t>
  </si>
  <si>
    <t>Commodity</t>
  </si>
  <si>
    <t>tslvl</t>
  </si>
  <si>
    <t>Unit</t>
  </si>
  <si>
    <t>Description</t>
  </si>
  <si>
    <t>NRG</t>
  </si>
  <si>
    <t>ELC_Sol-SGP</t>
  </si>
  <si>
    <t>Solar electricity produced in - Singapore</t>
  </si>
  <si>
    <t>ELC_Win-SGP</t>
  </si>
  <si>
    <t>Wind electricity produced in - Singapore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</si>
  <si>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</si>
  <si>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</si>
  <si>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</si>
  <si>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</si>
  <si>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</si>
  <si>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</si>
  <si>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</si>
  <si>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</si>
  <si>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</si>
  <si>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</si>
  <si>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</si>
  <si>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</si>
  <si>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</si>
  <si>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~FI_T: USD10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</si>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</sst>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2" borderId="0" applyNumberFormat="0" applyBorder="0" applyAlignment="0" applyProtection="0"/>
    <xf numFmtId="0" fontId="8" fillId="4" borderId="0" applyNumberFormat="0" applyBorder="0" applyAlignment="0" applyProtection="0"/>
    <xf numFmtId="0" fontId="9" fillId="0" borderId="0"/>
    <xf numFmtId="0" fontId="10" fillId="0" borderId="0"/>
    <xf numFmtId="9" fontId="10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0" fontId="7" fillId="2" borderId="0" xfId="6"/>
    <xf numFmtId="164" fontId="9" fillId="0" borderId="0" xfId="8" applyNumberFormat="1"/>
    <xf numFmtId="0" fontId="9" fillId="0" borderId="0" xfId="8"/>
    <xf numFmtId="0" fontId="1" fillId="0" borderId="0" xfId="8" applyFont="1"/>
    <xf numFmtId="164" fontId="1" fillId="0" borderId="0" xfId="8" applyNumberFormat="1" applyFont="1"/>
    <xf numFmtId="2" fontId="9" fillId="0" borderId="0" xfId="8" applyNumberFormat="1"/>
    <xf numFmtId="0" fontId="11" fillId="0" borderId="0" xfId="9" applyFont="1"/>
    <xf numFmtId="0" fontId="10" fillId="0" borderId="0" xfId="9"/>
    <xf numFmtId="0" fontId="8" fillId="4" borderId="0" xfId="7"/>
    <xf numFmtId="0" fontId="11" fillId="5" borderId="0" xfId="9" applyFont="1" applyFill="1"/>
    <xf numFmtId="0" fontId="10" fillId="5" borderId="0" xfId="9" applyFill="1"/>
    <xf numFmtId="0" fontId="12" fillId="5" borderId="0" xfId="9" applyFont="1" applyFill="1"/>
    <xf numFmtId="165" fontId="13" fillId="5" borderId="0" xfId="9" applyNumberFormat="1" applyFont="1" applyFill="1"/>
    <xf numFmtId="1" fontId="10" fillId="5" borderId="0" xfId="9" applyNumberFormat="1" applyFill="1"/>
    <xf numFmtId="165" fontId="13" fillId="5" borderId="3" xfId="9" applyNumberFormat="1" applyFont="1" applyFill="1" applyBorder="1"/>
    <xf numFmtId="166" fontId="14" fillId="0" borderId="0" xfId="10" applyNumberFormat="1" applyFont="1"/>
    <xf numFmtId="0" fontId="5" fillId="0" borderId="0" xfId="17" applyAlignment="1">
      <alignment vertical="center"/>
    </xf>
    <xf numFmtId="0" fontId="1" fillId="0" borderId="0" xfId="17" applyFont="1" applyAlignment="1">
      <alignment vertical="center"/>
    </xf>
    <xf numFmtId="0" fontId="16" fillId="0" borderId="0" xfId="17" applyFont="1" applyAlignment="1">
      <alignment vertical="center"/>
    </xf>
    <xf numFmtId="0" fontId="1" fillId="0" borderId="0" xfId="17" applyFont="1" applyAlignment="1">
      <alignment horizontal="left"/>
    </xf>
    <xf numFmtId="0" fontId="8" fillId="4" borderId="0" xfId="7" applyAlignment="1">
      <alignment vertical="center"/>
    </xf>
    <xf numFmtId="0" fontId="8" fillId="4" borderId="0" xfId="7" applyAlignment="1">
      <alignment horizontal="right"/>
    </xf>
  </cellXfs>
  <cellStyles count="18">
    <cellStyle name="20% - Accent3 3 2" xfId="5" xr:uid="{ABC4988B-8BA7-47D0-A9D6-448C999748B6}"/>
    <cellStyle name="Comma 2" xfId="11" xr:uid="{DF4BF3A2-D7A3-47EF-AC54-A7FAB7C9E75A}"/>
    <cellStyle name="Good" xfId="7" builtinId="26"/>
    <cellStyle name="Heading 2" xfId="3" builtinId="17"/>
    <cellStyle name="Heading 3" xfId="1" builtinId="18"/>
    <cellStyle name="Neutral" xfId="6" builtinId="28"/>
    <cellStyle name="Neutral 2" xfId="2" xr:uid="{3BCEFBE8-9934-4FD3-8457-D9BAD006E4B1}"/>
    <cellStyle name="Normal" xfId="0" builtinId="0"/>
    <cellStyle name="Normal 10" xfId="17" xr:uid="{9E72CD5A-5E8E-4F4A-BAA7-54C5D99D2714}"/>
    <cellStyle name="Normal 2" xfId="13" xr:uid="{BA9D4942-E3CF-409B-BCDE-38EDFD9D6F29}"/>
    <cellStyle name="Normal 3" xfId="4" xr:uid="{5030BCE0-FC65-47A7-9892-47CF2F6D47AC}"/>
    <cellStyle name="Normal 3 2" xfId="8" xr:uid="{9B8EF505-F528-4131-8F0F-83EBFBF25AE1}"/>
    <cellStyle name="Normal 4" xfId="9" xr:uid="{C9EADCC0-E05D-4CAA-AD1B-687D16D77867}"/>
    <cellStyle name="Normal 4 2" xfId="14" xr:uid="{91361594-6ABA-41C3-AAFC-59E0F69BF033}"/>
    <cellStyle name="Normal 5" xfId="15" xr:uid="{249A49C2-5C59-4012-BA96-9AABBBDE472F}"/>
    <cellStyle name="Normal 5 2" xfId="16" xr:uid="{23F20049-36C2-4A53-BDCA-3499D1C90EE1}"/>
    <cellStyle name="Normal 6" xfId="12" xr:uid="{7F616784-26AC-4FA4-9A32-4DE4FFE70B6B}"/>
    <cellStyle name="Percent 4" xfId="10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Q16"/>
  <sheetViews>
    <sheetView workbookViewId="0">
      <selection activeCell="K6" sqref="K6"/>
    </sheetView>
  </sheetViews>
  <sheetFormatPr defaultRowHeight="14.25"/>
  <cols>
    <col min="2" max="2" width="10.1328125" bestFit="1" customWidth="1"/>
    <col min="3" max="3" width="11.0664062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1.0664062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17" ht="14.65" thickBot="1">
      <c r="B2" s="2" t="s">
        <v>0</v>
      </c>
      <c r="L2" s="2" t="s">
        <v>63</v>
      </c>
      <c r="N2" s="1"/>
      <c r="O2" s="1"/>
      <c r="P2" s="1"/>
      <c r="Q2" s="1"/>
    </row>
    <row r="3" spans="2:17">
      <c r="B3" s="1" t="s">
        <v>9</v>
      </c>
      <c r="C3" s="1" t="s">
        <v>4</v>
      </c>
      <c r="D3" s="1" t="s">
        <v>10</v>
      </c>
      <c r="E3" s="1" t="s">
        <v>12</v>
      </c>
      <c r="F3" s="1" t="s">
        <v>11</v>
      </c>
      <c r="G3" s="1" t="s">
        <v>20</v>
      </c>
      <c r="J3" s="1" t="s">
        <v>21</v>
      </c>
      <c r="K3" s="1" t="s">
        <v>5</v>
      </c>
      <c r="L3" s="1" t="s">
        <v>6</v>
      </c>
      <c r="M3" t="s">
        <v>7</v>
      </c>
      <c r="N3" t="s">
        <v>8</v>
      </c>
      <c r="O3" s="1" t="s">
        <v>55</v>
      </c>
      <c r="P3" s="1"/>
      <c r="Q3" s="1"/>
    </row>
    <row r="4" spans="2:17">
      <c r="B4" s="1" t="s">
        <v>26</v>
      </c>
      <c r="C4" s="1" t="s">
        <v>22</v>
      </c>
      <c r="E4" s="1" t="s">
        <v>36</v>
      </c>
      <c r="F4" t="s">
        <v>16</v>
      </c>
      <c r="G4" t="s">
        <v>23</v>
      </c>
      <c r="J4" s="1" t="str">
        <f>C4</f>
        <v>ElcAgg_Solar</v>
      </c>
      <c r="L4" s="1" t="s">
        <v>24</v>
      </c>
      <c r="M4" s="1">
        <v>1</v>
      </c>
      <c r="N4" s="1">
        <v>8.76</v>
      </c>
      <c r="O4" s="1"/>
      <c r="P4" s="1"/>
      <c r="Q4" s="1"/>
    </row>
    <row r="5" spans="2:17">
      <c r="B5" s="1" t="s">
        <v>26</v>
      </c>
      <c r="C5" s="1" t="s">
        <v>25</v>
      </c>
      <c r="E5" s="1" t="s">
        <v>36</v>
      </c>
      <c r="F5" t="s">
        <v>16</v>
      </c>
      <c r="G5" t="s">
        <v>23</v>
      </c>
      <c r="H5" s="1"/>
      <c r="I5" s="1"/>
      <c r="J5" s="1" t="str">
        <f>C5</f>
        <v>ElcAgg_Wind</v>
      </c>
      <c r="L5" s="1" t="s">
        <v>24</v>
      </c>
      <c r="M5" s="1">
        <v>1</v>
      </c>
      <c r="N5" s="1">
        <v>8.76</v>
      </c>
      <c r="O5" s="1"/>
      <c r="P5" s="1"/>
      <c r="Q5" s="1"/>
    </row>
    <row r="6" spans="2:17">
      <c r="B6" t="s">
        <v>35</v>
      </c>
      <c r="C6" t="s">
        <v>38</v>
      </c>
      <c r="D6" s="1"/>
      <c r="E6" s="1" t="s">
        <v>36</v>
      </c>
      <c r="F6" t="s">
        <v>16</v>
      </c>
      <c r="G6" s="1"/>
      <c r="H6" s="1"/>
      <c r="I6" s="1"/>
      <c r="J6" s="1" t="str">
        <f>C6</f>
        <v>elc_demand</v>
      </c>
      <c r="K6" s="1" t="s">
        <v>34</v>
      </c>
      <c r="L6" t="s">
        <v>37</v>
      </c>
      <c r="M6" s="1">
        <v>1</v>
      </c>
      <c r="N6" s="1">
        <v>8.76</v>
      </c>
      <c r="O6" s="1"/>
      <c r="P6" s="1"/>
      <c r="Q6" s="1"/>
    </row>
    <row r="7" spans="2:17">
      <c r="B7" s="1" t="s">
        <v>53</v>
      </c>
      <c r="C7" s="1" t="s">
        <v>54</v>
      </c>
      <c r="D7" s="1"/>
      <c r="E7" s="1" t="s">
        <v>36</v>
      </c>
      <c r="F7" t="s">
        <v>16</v>
      </c>
      <c r="G7" s="1"/>
      <c r="H7" s="1"/>
      <c r="I7" s="1"/>
      <c r="J7" s="1" t="str">
        <f>C7</f>
        <v>fuel_supply</v>
      </c>
      <c r="K7" s="1"/>
      <c r="L7" s="1" t="s">
        <v>56</v>
      </c>
      <c r="M7" s="1"/>
      <c r="N7" s="1"/>
      <c r="O7" s="1">
        <f t="shared" ref="O7:O16" si="0">Q7*3.6</f>
        <v>25.2</v>
      </c>
      <c r="P7" s="1"/>
      <c r="Q7" s="1">
        <v>7</v>
      </c>
    </row>
    <row r="8" spans="2:17">
      <c r="B8" s="1"/>
      <c r="C8" s="1"/>
      <c r="D8" s="1"/>
      <c r="E8" s="1"/>
      <c r="F8" s="1"/>
      <c r="G8" s="1"/>
      <c r="H8" s="1"/>
      <c r="I8" s="1"/>
      <c r="J8" s="1"/>
      <c r="K8" s="1"/>
      <c r="L8" s="1" t="s">
        <v>57</v>
      </c>
      <c r="M8" s="1"/>
      <c r="N8" s="1"/>
      <c r="O8" s="1">
        <f t="shared" si="0"/>
        <v>7.2</v>
      </c>
      <c r="P8" s="1"/>
      <c r="Q8" s="1">
        <v>2</v>
      </c>
    </row>
    <row r="9" spans="2:17">
      <c r="B9" s="1"/>
      <c r="C9" s="1"/>
      <c r="D9" s="1"/>
      <c r="E9" s="1"/>
      <c r="F9" s="1"/>
      <c r="G9" s="1"/>
      <c r="H9" s="1"/>
      <c r="I9" s="1"/>
      <c r="J9" s="1"/>
      <c r="K9" s="1"/>
      <c r="L9" s="1" t="s">
        <v>58</v>
      </c>
      <c r="M9" s="1"/>
      <c r="N9" s="1"/>
      <c r="O9" s="1">
        <f t="shared" si="0"/>
        <v>18</v>
      </c>
      <c r="P9" s="1"/>
      <c r="Q9" s="1">
        <v>5</v>
      </c>
    </row>
    <row r="10" spans="2:17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59</v>
      </c>
      <c r="M10" s="1"/>
      <c r="N10" s="1"/>
      <c r="O10" s="1">
        <f t="shared" si="0"/>
        <v>0.36000000000000004</v>
      </c>
      <c r="P10" s="1"/>
      <c r="Q10">
        <v>0.1</v>
      </c>
    </row>
    <row r="11" spans="2:17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52</v>
      </c>
      <c r="M11" s="1"/>
      <c r="N11" s="1"/>
      <c r="O11" s="1">
        <f t="shared" si="0"/>
        <v>0.36000000000000004</v>
      </c>
      <c r="P11" s="1"/>
      <c r="Q11">
        <v>0.1</v>
      </c>
    </row>
    <row r="12" spans="2:17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60</v>
      </c>
      <c r="M12" s="1"/>
      <c r="N12" s="1"/>
      <c r="O12" s="1">
        <f t="shared" si="0"/>
        <v>108</v>
      </c>
      <c r="P12" s="1"/>
      <c r="Q12">
        <v>30</v>
      </c>
    </row>
    <row r="13" spans="2:17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61</v>
      </c>
      <c r="M13" s="1"/>
      <c r="N13" s="1"/>
      <c r="O13" s="1">
        <f t="shared" si="0"/>
        <v>0.36000000000000004</v>
      </c>
      <c r="P13" s="1"/>
      <c r="Q13">
        <v>0.1</v>
      </c>
    </row>
    <row r="14" spans="2:17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62</v>
      </c>
      <c r="M14" s="1"/>
      <c r="N14" s="1"/>
      <c r="O14" s="1">
        <f t="shared" si="0"/>
        <v>36</v>
      </c>
      <c r="P14" s="1"/>
      <c r="Q14">
        <v>10</v>
      </c>
    </row>
    <row r="15" spans="2:17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50</v>
      </c>
      <c r="M15" s="1"/>
      <c r="N15" s="1"/>
      <c r="O15" s="1">
        <f t="shared" si="0"/>
        <v>0.36000000000000004</v>
      </c>
      <c r="P15" s="1"/>
      <c r="Q15">
        <v>0.1</v>
      </c>
    </row>
    <row r="16" spans="2:17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51</v>
      </c>
      <c r="M16" s="1"/>
      <c r="N16" s="1"/>
      <c r="O16" s="1">
        <f t="shared" si="0"/>
        <v>0.36000000000000004</v>
      </c>
      <c r="P16" s="1"/>
      <c r="Q16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3:G6"/>
  <sheetViews>
    <sheetView workbookViewId="0"/>
  </sheetViews>
  <sheetFormatPr defaultRowHeight="14.25"/>
  <cols>
    <col min="3" max="3" width="11.06640625" bestFit="1" customWidth="1"/>
    <col min="4" max="4" width="12.59765625" bestFit="1" customWidth="1"/>
    <col min="5" max="5" width="7.59765625" bestFit="1" customWidth="1"/>
    <col min="6" max="6" width="4.3984375" bestFit="1" customWidth="1"/>
    <col min="7" max="7" width="49.265625" bestFit="1" customWidth="1"/>
  </cols>
  <sheetData>
    <row r="3" spans="1:7" ht="17.25" thickBot="1">
      <c r="C3" s="5" t="s">
        <v>39</v>
      </c>
    </row>
    <row r="4" spans="1:7" ht="14.65" thickTop="1">
      <c r="C4" t="s">
        <v>40</v>
      </c>
      <c r="D4" t="s">
        <v>41</v>
      </c>
      <c r="E4" t="s">
        <v>42</v>
      </c>
      <c r="F4" t="s">
        <v>43</v>
      </c>
      <c r="G4" t="s">
        <v>44</v>
      </c>
    </row>
    <row r="5" spans="1:7">
      <c r="A5" s="6" t="str">
        <f t="shared" ref="A5" si="0">RIGHT(D5,3)</f>
        <v>SGP</v>
      </c>
      <c r="C5" t="s">
        <v>45</v>
      </c>
      <c r="D5" t="s">
        <v>46</v>
      </c>
      <c r="E5" t="s">
        <v>23</v>
      </c>
      <c r="F5" t="s">
        <v>36</v>
      </c>
      <c r="G5" t="s">
        <v>47</v>
      </c>
    </row>
    <row r="6" spans="1:7">
      <c r="A6" s="6" t="str">
        <f t="shared" ref="A6" si="1">RIGHT(D6,3)</f>
        <v>SGP</v>
      </c>
      <c r="C6" t="s">
        <v>45</v>
      </c>
      <c r="D6" t="s">
        <v>48</v>
      </c>
      <c r="E6" t="s">
        <v>23</v>
      </c>
      <c r="F6" t="s">
        <v>36</v>
      </c>
      <c r="G6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S4"/>
  <sheetViews>
    <sheetView workbookViewId="0"/>
  </sheetViews>
  <sheetFormatPr defaultColWidth="9.1328125" defaultRowHeight="14.25"/>
  <cols>
    <col min="1" max="2" width="9.1328125" style="1"/>
    <col min="3" max="3" width="14.46484375" style="1" bestFit="1" customWidth="1"/>
    <col min="4" max="4" width="18.9296875" style="1" bestFit="1" customWidth="1"/>
    <col min="5" max="5" width="56" style="1" bestFit="1" customWidth="1"/>
    <col min="6" max="6" width="4.3984375" style="1" bestFit="1" customWidth="1"/>
    <col min="7" max="7" width="4.59765625" style="1" bestFit="1" customWidth="1"/>
    <col min="8" max="8" width="7.59765625" style="1" bestFit="1" customWidth="1"/>
    <col min="9" max="9" width="10.265625" style="1" bestFit="1" customWidth="1"/>
    <col min="10" max="10" width="9.1328125" style="1"/>
    <col min="11" max="11" width="18.9296875" style="1" bestFit="1" customWidth="1"/>
    <col min="12" max="12" width="8.1328125" style="1" bestFit="1" customWidth="1"/>
    <col min="13" max="13" width="11.73046875" style="1" bestFit="1" customWidth="1"/>
    <col min="14" max="14" width="8.33203125" style="1" bestFit="1" customWidth="1"/>
    <col min="15" max="15" width="17" style="1" bestFit="1" customWidth="1"/>
    <col min="16" max="16" width="5.53125" style="1" bestFit="1" customWidth="1"/>
    <col min="17" max="17" width="5.1328125" style="1" bestFit="1" customWidth="1"/>
    <col min="18" max="21" width="9.1328125" style="1"/>
    <col min="22" max="22" width="10.1328125" style="1" bestFit="1" customWidth="1"/>
    <col min="23" max="23" width="11.06640625" style="1" bestFit="1" customWidth="1"/>
    <col min="24" max="24" width="8.06640625" style="1" bestFit="1" customWidth="1"/>
    <col min="25" max="25" width="4.3984375" style="1" bestFit="1" customWidth="1"/>
    <col min="26" max="26" width="4.59765625" style="1" bestFit="1" customWidth="1"/>
    <col min="27" max="27" width="7.59765625" style="1" bestFit="1" customWidth="1"/>
    <col min="28" max="29" width="9.1328125" style="1"/>
    <col min="30" max="30" width="11.06640625" style="1" bestFit="1" customWidth="1"/>
    <col min="31" max="31" width="8.1328125" style="1" bestFit="1" customWidth="1"/>
    <col min="32" max="32" width="32.19921875" style="1" bestFit="1" customWidth="1"/>
    <col min="33" max="33" width="3.3984375" style="1" bestFit="1" customWidth="1"/>
    <col min="34" max="34" width="7.73046875" style="1" bestFit="1" customWidth="1"/>
    <col min="35" max="16384" width="9.1328125" style="1"/>
  </cols>
  <sheetData>
    <row r="1" spans="3:19">
      <c r="C1" s="1" t="s">
        <v>1</v>
      </c>
      <c r="K1" s="1" t="s">
        <v>2</v>
      </c>
      <c r="P1"/>
      <c r="Q1"/>
      <c r="R1"/>
      <c r="S1"/>
    </row>
    <row r="3" spans="3:19" ht="14.65" thickBot="1">
      <c r="C3" s="2" t="s">
        <v>0</v>
      </c>
      <c r="D3"/>
      <c r="E3"/>
      <c r="F3"/>
      <c r="G3"/>
      <c r="H3"/>
      <c r="I3"/>
      <c r="J3"/>
      <c r="K3"/>
      <c r="L3"/>
      <c r="M3" s="2" t="s">
        <v>19</v>
      </c>
      <c r="N3"/>
      <c r="O3"/>
      <c r="P3"/>
    </row>
    <row r="4" spans="3:19">
      <c r="C4" s="1" t="s">
        <v>9</v>
      </c>
      <c r="D4" s="1" t="s">
        <v>4</v>
      </c>
      <c r="E4" s="1" t="s">
        <v>10</v>
      </c>
      <c r="F4" s="1" t="s">
        <v>12</v>
      </c>
      <c r="G4" s="1" t="s">
        <v>11</v>
      </c>
      <c r="H4" s="1" t="s">
        <v>20</v>
      </c>
      <c r="K4" s="1" t="s">
        <v>21</v>
      </c>
      <c r="L4" s="1" t="s">
        <v>5</v>
      </c>
      <c r="M4" s="1" t="s">
        <v>6</v>
      </c>
      <c r="N4" s="1" t="s">
        <v>27</v>
      </c>
      <c r="O4" s="1" t="s">
        <v>28</v>
      </c>
      <c r="P4" s="1" t="s">
        <v>29</v>
      </c>
      <c r="Q4" s="1" t="s">
        <v>30</v>
      </c>
    </row>
  </sheetData>
  <pageMargins left="0.7" right="0.7" top="0.75" bottom="0.75" header="0.3" footer="0.3"/>
  <pageSetup orientation="portrait" verticalDpi="599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63534-16FC-4249-9E7C-6B7D8EA6D0EF}">
  <dimension ref="C1:P4"/>
  <sheetViews>
    <sheetView workbookViewId="0"/>
  </sheetViews>
  <sheetFormatPr defaultColWidth="8.86328125" defaultRowHeight="14.25"/>
  <cols>
    <col min="3" max="3" width="17.06640625" bestFit="1" customWidth="1"/>
    <col min="4" max="4" width="20.265625" bestFit="1" customWidth="1"/>
    <col min="5" max="5" width="59.9296875" bestFit="1" customWidth="1"/>
    <col min="6" max="6" width="4.3984375" bestFit="1" customWidth="1"/>
    <col min="7" max="7" width="4.59765625" bestFit="1" customWidth="1"/>
    <col min="8" max="8" width="7.59765625" bestFit="1" customWidth="1"/>
    <col min="9" max="9" width="10.265625" bestFit="1" customWidth="1"/>
    <col min="10" max="10" width="20.265625" bestFit="1" customWidth="1"/>
    <col min="11" max="11" width="8.1328125" bestFit="1" customWidth="1"/>
    <col min="12" max="12" width="12.59765625" bestFit="1" customWidth="1"/>
    <col min="13" max="13" width="8.33203125" bestFit="1" customWidth="1"/>
    <col min="14" max="14" width="17" bestFit="1" customWidth="1"/>
    <col min="15" max="15" width="5.53125" bestFit="1" customWidth="1"/>
    <col min="16" max="16" width="5.1328125" bestFit="1" customWidth="1"/>
  </cols>
  <sheetData>
    <row r="1" spans="3:16">
      <c r="C1" t="s">
        <v>14</v>
      </c>
      <c r="J1" t="s">
        <v>15</v>
      </c>
    </row>
    <row r="3" spans="3:16" ht="14.65" thickBot="1">
      <c r="C3" s="2" t="s">
        <v>0</v>
      </c>
      <c r="L3" s="2" t="s">
        <v>19</v>
      </c>
    </row>
    <row r="4" spans="3:16">
      <c r="C4" t="s">
        <v>9</v>
      </c>
      <c r="D4" t="s">
        <v>4</v>
      </c>
      <c r="E4" t="s">
        <v>10</v>
      </c>
      <c r="F4" t="s">
        <v>12</v>
      </c>
      <c r="G4" t="s">
        <v>11</v>
      </c>
      <c r="H4" t="s">
        <v>20</v>
      </c>
      <c r="J4" t="s">
        <v>21</v>
      </c>
      <c r="K4" t="s">
        <v>5</v>
      </c>
      <c r="L4" t="s">
        <v>6</v>
      </c>
      <c r="M4" t="s">
        <v>27</v>
      </c>
      <c r="N4" t="s">
        <v>28</v>
      </c>
      <c r="O4" t="s">
        <v>29</v>
      </c>
      <c r="P4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1A329-2ADD-4ABE-9FB7-4A0CA0110C8B}">
  <dimension ref="C1:Q4"/>
  <sheetViews>
    <sheetView workbookViewId="0"/>
  </sheetViews>
  <sheetFormatPr defaultColWidth="8.86328125" defaultRowHeight="14.25"/>
  <cols>
    <col min="3" max="3" width="3.9296875" bestFit="1" customWidth="1"/>
    <col min="4" max="4" width="20.06640625" bestFit="1" customWidth="1"/>
    <col min="5" max="5" width="60.6640625" bestFit="1" customWidth="1"/>
    <col min="6" max="6" width="4.3984375" bestFit="1" customWidth="1"/>
    <col min="7" max="7" width="4.59765625" bestFit="1" customWidth="1"/>
    <col min="8" max="8" width="7.59765625" bestFit="1" customWidth="1"/>
    <col min="11" max="11" width="19.6640625" bestFit="1" customWidth="1"/>
    <col min="12" max="12" width="15.06640625" bestFit="1" customWidth="1"/>
    <col min="13" max="13" width="12.3984375" bestFit="1" customWidth="1"/>
    <col min="14" max="14" width="8.33203125" bestFit="1" customWidth="1"/>
    <col min="15" max="15" width="17" bestFit="1" customWidth="1"/>
    <col min="16" max="16" width="5.53125" bestFit="1" customWidth="1"/>
    <col min="17" max="17" width="4.9296875" bestFit="1" customWidth="1"/>
  </cols>
  <sheetData>
    <row r="1" spans="3:17">
      <c r="D1" t="s">
        <v>17</v>
      </c>
      <c r="L1" t="s">
        <v>18</v>
      </c>
    </row>
    <row r="3" spans="3:17" ht="14.65" thickBot="1">
      <c r="D3" s="2" t="s">
        <v>0</v>
      </c>
      <c r="N3" s="2" t="s">
        <v>3</v>
      </c>
    </row>
    <row r="4" spans="3:17">
      <c r="C4" t="s">
        <v>9</v>
      </c>
      <c r="D4" t="s">
        <v>4</v>
      </c>
      <c r="E4" t="s">
        <v>10</v>
      </c>
      <c r="F4" t="s">
        <v>12</v>
      </c>
      <c r="G4" t="s">
        <v>11</v>
      </c>
      <c r="H4" t="s">
        <v>20</v>
      </c>
      <c r="K4" t="s">
        <v>21</v>
      </c>
      <c r="L4" t="s">
        <v>5</v>
      </c>
      <c r="M4" t="s">
        <v>6</v>
      </c>
      <c r="N4" t="s">
        <v>27</v>
      </c>
      <c r="O4" t="s">
        <v>28</v>
      </c>
      <c r="P4" t="s">
        <v>29</v>
      </c>
      <c r="Q4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F9E1A-4601-4C93-B5BE-578230C0537E}">
  <dimension ref="C3:N4"/>
  <sheetViews>
    <sheetView zoomScaleNormal="100" workbookViewId="0"/>
  </sheetViews>
  <sheetFormatPr defaultColWidth="8.86328125" defaultRowHeight="14.25"/>
  <cols>
    <col min="1" max="1" width="5.265625" bestFit="1" customWidth="1"/>
    <col min="3" max="3" width="10.19921875" bestFit="1" customWidth="1"/>
    <col min="4" max="4" width="15.9296875" bestFit="1" customWidth="1"/>
    <col min="5" max="5" width="47.06640625" bestFit="1" customWidth="1"/>
    <col min="6" max="6" width="4.86328125" bestFit="1" customWidth="1"/>
    <col min="7" max="7" width="4.9296875" bestFit="1" customWidth="1"/>
    <col min="8" max="8" width="7.6640625" bestFit="1" customWidth="1"/>
    <col min="9" max="9" width="10.265625" bestFit="1" customWidth="1"/>
    <col min="11" max="11" width="15.9296875" bestFit="1" customWidth="1"/>
    <col min="12" max="12" width="8.3984375" bestFit="1" customWidth="1"/>
    <col min="13" max="13" width="19.46484375" bestFit="1" customWidth="1"/>
    <col min="14" max="14" width="12.06640625" bestFit="1" customWidth="1"/>
  </cols>
  <sheetData>
    <row r="3" spans="3:14">
      <c r="C3" s="3" t="s">
        <v>0</v>
      </c>
      <c r="D3" s="3"/>
      <c r="E3" s="3"/>
      <c r="F3" s="3"/>
      <c r="G3" s="3"/>
      <c r="H3" s="3"/>
      <c r="I3" s="3"/>
      <c r="M3" t="s">
        <v>3</v>
      </c>
    </row>
    <row r="4" spans="3:14">
      <c r="C4" t="s">
        <v>9</v>
      </c>
      <c r="D4" t="s">
        <v>4</v>
      </c>
      <c r="E4" t="s">
        <v>10</v>
      </c>
      <c r="F4" t="s">
        <v>32</v>
      </c>
      <c r="G4" t="s">
        <v>33</v>
      </c>
      <c r="H4" t="s">
        <v>20</v>
      </c>
      <c r="K4" t="s">
        <v>4</v>
      </c>
      <c r="L4" t="s">
        <v>5</v>
      </c>
      <c r="M4" t="s">
        <v>6</v>
      </c>
      <c r="N4" t="s">
        <v>27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39</v>
      </c>
      <c r="C2" s="3"/>
      <c r="D2" s="3"/>
      <c r="E2" s="3"/>
      <c r="F2" s="3"/>
      <c r="G2" s="3"/>
      <c r="H2" s="3"/>
      <c r="I2" s="3"/>
    </row>
    <row r="3" spans="2:23">
      <c r="B3" s="3" t="s">
        <v>64</v>
      </c>
      <c r="C3" s="3" t="s">
        <v>65</v>
      </c>
      <c r="D3" s="3" t="s">
        <v>66</v>
      </c>
      <c r="E3" s="3" t="s">
        <v>43</v>
      </c>
      <c r="F3" s="3" t="s">
        <v>67</v>
      </c>
      <c r="G3" s="3" t="s">
        <v>68</v>
      </c>
      <c r="H3" s="3" t="s">
        <v>69</v>
      </c>
      <c r="I3" s="3" t="s">
        <v>70</v>
      </c>
    </row>
    <row r="4" spans="2:23">
      <c r="B4" s="3" t="s">
        <v>71</v>
      </c>
      <c r="C4" s="3" t="s">
        <v>72</v>
      </c>
      <c r="D4" s="3" t="s">
        <v>73</v>
      </c>
      <c r="E4" s="3" t="s">
        <v>74</v>
      </c>
      <c r="F4" s="3"/>
      <c r="G4" s="7" t="s">
        <v>23</v>
      </c>
      <c r="H4" s="3"/>
      <c r="I4" s="3"/>
    </row>
    <row r="5" spans="2:23">
      <c r="C5" s="3" t="s">
        <v>75</v>
      </c>
      <c r="D5" s="3" t="s">
        <v>76</v>
      </c>
      <c r="E5" s="3" t="s">
        <v>74</v>
      </c>
      <c r="F5" s="3"/>
      <c r="G5" s="7" t="s">
        <v>23</v>
      </c>
    </row>
    <row r="8" spans="2:23">
      <c r="B8" s="7" t="s">
        <v>0</v>
      </c>
      <c r="C8" s="7"/>
      <c r="D8" s="7"/>
      <c r="E8" s="7"/>
      <c r="F8" s="7"/>
      <c r="G8" s="7"/>
      <c r="H8" s="8"/>
      <c r="I8" s="8"/>
      <c r="J8" s="8"/>
      <c r="K8" s="8"/>
      <c r="L8" s="8"/>
      <c r="M8" s="9" t="s">
        <v>77</v>
      </c>
      <c r="O8" s="8"/>
      <c r="P8" s="8"/>
      <c r="Q8" s="8"/>
      <c r="R8" s="8"/>
      <c r="S8" s="8"/>
      <c r="T8" s="8"/>
      <c r="U8" s="8"/>
      <c r="V8" s="8"/>
      <c r="W8" s="8"/>
    </row>
    <row r="9" spans="2:23">
      <c r="B9" s="7" t="s">
        <v>9</v>
      </c>
      <c r="C9" s="7" t="s">
        <v>4</v>
      </c>
      <c r="D9" s="7" t="s">
        <v>10</v>
      </c>
      <c r="E9" s="7" t="s">
        <v>78</v>
      </c>
      <c r="F9" s="7" t="s">
        <v>79</v>
      </c>
      <c r="G9" s="7" t="s">
        <v>20</v>
      </c>
      <c r="H9" s="8"/>
      <c r="I9" s="8" t="s">
        <v>4</v>
      </c>
      <c r="J9" s="8" t="s">
        <v>80</v>
      </c>
      <c r="K9" s="8" t="s">
        <v>81</v>
      </c>
      <c r="L9" s="8" t="s">
        <v>41</v>
      </c>
      <c r="M9" s="9" t="s">
        <v>82</v>
      </c>
      <c r="N9" s="8">
        <f>J35</f>
        <v>2020</v>
      </c>
      <c r="O9" s="8">
        <f t="shared" ref="O9:T9" si="0">K35</f>
        <v>2025</v>
      </c>
      <c r="P9" s="8">
        <f t="shared" si="0"/>
        <v>2030</v>
      </c>
      <c r="Q9" s="8">
        <f t="shared" si="0"/>
        <v>2035</v>
      </c>
      <c r="R9" s="8">
        <f t="shared" si="0"/>
        <v>2040</v>
      </c>
      <c r="S9" s="8">
        <f t="shared" si="0"/>
        <v>2045</v>
      </c>
      <c r="T9" s="8">
        <f t="shared" si="0"/>
        <v>2050</v>
      </c>
      <c r="U9" s="8" t="s">
        <v>6</v>
      </c>
      <c r="V9" s="8" t="s">
        <v>83</v>
      </c>
      <c r="W9" t="s">
        <v>84</v>
      </c>
    </row>
    <row r="10" spans="2:23">
      <c r="B10" s="7" t="s">
        <v>85</v>
      </c>
      <c r="C10" s="7" t="s">
        <v>86</v>
      </c>
      <c r="D10" s="10" t="s">
        <v>87</v>
      </c>
      <c r="E10" s="7" t="s">
        <v>74</v>
      </c>
      <c r="F10" s="7" t="s">
        <v>16</v>
      </c>
      <c r="G10" s="7" t="s">
        <v>23</v>
      </c>
      <c r="H10" s="8"/>
      <c r="I10" s="8" t="s">
        <v>88</v>
      </c>
      <c r="J10" s="8" t="s">
        <v>89</v>
      </c>
      <c r="K10" s="3" t="s">
        <v>75</v>
      </c>
      <c r="L10" s="3" t="s">
        <v>34</v>
      </c>
      <c r="M10" s="8" t="s">
        <v>31</v>
      </c>
      <c r="N10" s="11">
        <f>1/N17</f>
        <v>1.1764705882352942</v>
      </c>
      <c r="O10" s="11"/>
      <c r="P10" s="11"/>
      <c r="Q10" s="11"/>
      <c r="R10" s="11"/>
      <c r="S10" s="11"/>
      <c r="T10" s="11"/>
      <c r="U10" s="8"/>
      <c r="V10" s="7" t="str">
        <f>K10</f>
        <v>AuxStoOUT</v>
      </c>
      <c r="W10">
        <v>20</v>
      </c>
    </row>
    <row r="11" spans="2:23">
      <c r="B11" s="7"/>
      <c r="C11" s="9" t="s">
        <v>88</v>
      </c>
      <c r="D11" s="9" t="s">
        <v>90</v>
      </c>
      <c r="E11" s="7" t="s">
        <v>74</v>
      </c>
      <c r="F11" s="7" t="s">
        <v>16</v>
      </c>
      <c r="G11" s="7" t="s">
        <v>23</v>
      </c>
      <c r="H11" s="8"/>
      <c r="I11" s="8" t="s">
        <v>88</v>
      </c>
      <c r="J11" s="8" t="s">
        <v>91</v>
      </c>
      <c r="K11" s="8" t="s">
        <v>92</v>
      </c>
      <c r="L11" s="8" t="s">
        <v>34</v>
      </c>
      <c r="M11" s="8" t="s">
        <v>23</v>
      </c>
      <c r="N11" s="11">
        <f>4/24</f>
        <v>0.16666666666666666</v>
      </c>
      <c r="O11" s="4"/>
      <c r="P11" s="4"/>
      <c r="Q11" s="4"/>
      <c r="R11" s="4"/>
      <c r="S11" s="4"/>
      <c r="T11" s="4"/>
      <c r="U11" s="7" t="str">
        <f>L11</f>
        <v>ELC</v>
      </c>
    </row>
    <row r="12" spans="2:23">
      <c r="B12" s="7"/>
      <c r="C12" s="7"/>
      <c r="D12" s="7"/>
      <c r="E12" s="7"/>
      <c r="F12" s="7"/>
      <c r="G12" s="7"/>
      <c r="H12" s="8"/>
      <c r="I12" s="8" t="s">
        <v>88</v>
      </c>
      <c r="J12" s="8" t="s">
        <v>91</v>
      </c>
      <c r="K12" s="8" t="s">
        <v>45</v>
      </c>
      <c r="L12" s="8"/>
      <c r="M12" s="9" t="s">
        <v>23</v>
      </c>
      <c r="N12" s="11">
        <v>1</v>
      </c>
      <c r="O12" s="11"/>
      <c r="P12" s="11"/>
      <c r="Q12" s="11"/>
      <c r="R12" s="11"/>
      <c r="S12" s="11"/>
      <c r="T12" s="11"/>
      <c r="U12" s="8"/>
      <c r="V12" s="8"/>
    </row>
    <row r="13" spans="2:23">
      <c r="B13" s="7"/>
      <c r="C13" s="7"/>
      <c r="D13" s="7"/>
      <c r="E13" s="7"/>
      <c r="F13" s="7"/>
      <c r="G13" s="7"/>
      <c r="H13" s="8"/>
      <c r="I13" s="8" t="s">
        <v>88</v>
      </c>
      <c r="J13" s="8" t="s">
        <v>93</v>
      </c>
      <c r="K13" s="8"/>
      <c r="L13" s="8"/>
      <c r="M13" s="9"/>
      <c r="N13" s="11">
        <f>J40</f>
        <v>1363</v>
      </c>
      <c r="O13" s="11">
        <f t="shared" ref="O13:T13" si="1">K40</f>
        <v>956</v>
      </c>
      <c r="P13" s="11">
        <f t="shared" si="1"/>
        <v>784</v>
      </c>
      <c r="Q13" s="11">
        <f t="shared" si="1"/>
        <v>735</v>
      </c>
      <c r="R13" s="11">
        <f t="shared" si="1"/>
        <v>686</v>
      </c>
      <c r="S13" s="11">
        <f t="shared" si="1"/>
        <v>637</v>
      </c>
      <c r="T13" s="11">
        <f t="shared" si="1"/>
        <v>588</v>
      </c>
      <c r="U13" s="8"/>
      <c r="V13" s="8"/>
    </row>
    <row r="14" spans="2:23">
      <c r="I14" t="s">
        <v>88</v>
      </c>
      <c r="J14" t="s">
        <v>94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88</v>
      </c>
      <c r="J15" t="s">
        <v>95</v>
      </c>
      <c r="M15" t="s">
        <v>31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88</v>
      </c>
      <c r="J16" t="s">
        <v>96</v>
      </c>
      <c r="N16" s="11">
        <v>31.536000000000001</v>
      </c>
      <c r="O16" s="4"/>
      <c r="P16" s="4"/>
      <c r="Q16" s="4"/>
      <c r="R16" s="4"/>
      <c r="S16" s="4"/>
      <c r="T16" s="4"/>
    </row>
    <row r="17" spans="9:23">
      <c r="I17" t="s">
        <v>88</v>
      </c>
      <c r="J17" t="s">
        <v>97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86</v>
      </c>
      <c r="J18" t="s">
        <v>89</v>
      </c>
      <c r="K18" s="3" t="s">
        <v>75</v>
      </c>
      <c r="L18" s="3" t="s">
        <v>34</v>
      </c>
      <c r="M18" t="s">
        <v>31</v>
      </c>
      <c r="N18" s="11">
        <f>1/N25</f>
        <v>1.1764705882352942</v>
      </c>
      <c r="O18" s="4"/>
      <c r="P18" s="4"/>
      <c r="Q18" s="4"/>
      <c r="R18" s="4"/>
      <c r="S18" s="4"/>
      <c r="T18" s="4"/>
      <c r="U18" s="8"/>
      <c r="V18" s="7" t="str">
        <f>K18</f>
        <v>AuxStoOUT</v>
      </c>
      <c r="W18">
        <v>20</v>
      </c>
    </row>
    <row r="19" spans="9:23">
      <c r="I19" t="s">
        <v>86</v>
      </c>
      <c r="J19" t="s">
        <v>91</v>
      </c>
      <c r="K19" t="s">
        <v>92</v>
      </c>
      <c r="L19" t="s">
        <v>34</v>
      </c>
      <c r="M19" t="s">
        <v>23</v>
      </c>
      <c r="N19" s="4">
        <f>8/24</f>
        <v>0.33333333333333331</v>
      </c>
      <c r="O19" s="4"/>
      <c r="P19" s="4"/>
      <c r="Q19" s="4"/>
      <c r="R19" s="4"/>
      <c r="S19" s="4"/>
      <c r="T19" s="4"/>
      <c r="U19" s="7" t="str">
        <f>L19</f>
        <v>ELC</v>
      </c>
    </row>
    <row r="20" spans="9:23">
      <c r="I20" t="s">
        <v>86</v>
      </c>
      <c r="J20" t="s">
        <v>91</v>
      </c>
      <c r="K20" t="s">
        <v>45</v>
      </c>
      <c r="M20" t="s">
        <v>23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86</v>
      </c>
      <c r="J21" t="s">
        <v>93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86</v>
      </c>
      <c r="J22" t="s">
        <v>94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86</v>
      </c>
      <c r="J23" t="s">
        <v>95</v>
      </c>
      <c r="M23" t="s">
        <v>31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86</v>
      </c>
      <c r="J24" t="s">
        <v>96</v>
      </c>
      <c r="N24" s="11">
        <v>31.536000000000001</v>
      </c>
      <c r="O24" s="4"/>
      <c r="P24" s="4"/>
      <c r="Q24" s="4"/>
      <c r="R24" s="4"/>
      <c r="S24" s="4"/>
      <c r="T24" s="4"/>
    </row>
    <row r="25" spans="9:23">
      <c r="I25" t="s">
        <v>86</v>
      </c>
      <c r="J25" t="s">
        <v>97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2" t="s">
        <v>98</v>
      </c>
      <c r="J31" s="13"/>
      <c r="K31" s="13"/>
      <c r="L31" s="13"/>
      <c r="M31" s="13"/>
      <c r="N31" s="13"/>
      <c r="O31" s="13"/>
      <c r="P31" s="13"/>
    </row>
    <row r="32" spans="9:23" ht="15.75">
      <c r="I32" s="12" t="s">
        <v>99</v>
      </c>
      <c r="J32" s="13"/>
      <c r="K32" s="13"/>
      <c r="L32" s="13"/>
      <c r="M32" s="13"/>
      <c r="N32" s="13"/>
      <c r="O32" s="13"/>
      <c r="P32" s="13"/>
    </row>
    <row r="33" spans="9:16">
      <c r="I33" s="14"/>
      <c r="J33" s="14"/>
      <c r="K33" s="14"/>
      <c r="L33" s="14"/>
      <c r="M33" s="14"/>
      <c r="N33" s="14"/>
      <c r="O33" s="14"/>
      <c r="P33" s="14"/>
    </row>
    <row r="34" spans="9:16" ht="15.75">
      <c r="I34" s="15" t="s">
        <v>100</v>
      </c>
      <c r="J34" s="16"/>
      <c r="K34" s="16"/>
      <c r="L34" s="16"/>
      <c r="M34" s="16"/>
      <c r="N34" s="16"/>
      <c r="O34" s="16"/>
      <c r="P34" s="16"/>
    </row>
    <row r="35" spans="9:16" ht="15.75">
      <c r="I35" s="16"/>
      <c r="J35" s="16">
        <v>2020</v>
      </c>
      <c r="K35" s="16">
        <v>2025</v>
      </c>
      <c r="L35" s="16">
        <v>2030</v>
      </c>
      <c r="M35" s="16">
        <v>2035</v>
      </c>
      <c r="N35" s="16">
        <v>2040</v>
      </c>
      <c r="O35" s="16">
        <v>2045</v>
      </c>
      <c r="P35" s="16">
        <v>2050</v>
      </c>
    </row>
    <row r="36" spans="9:16" ht="15.75">
      <c r="I36" s="17" t="s">
        <v>101</v>
      </c>
      <c r="J36" s="16"/>
      <c r="K36" s="16"/>
      <c r="L36" s="16"/>
      <c r="M36" s="16"/>
      <c r="N36" s="16"/>
      <c r="O36" s="16"/>
      <c r="P36" s="16"/>
    </row>
    <row r="37" spans="9:16" ht="15.75">
      <c r="I37" s="15" t="s">
        <v>102</v>
      </c>
      <c r="J37" s="16"/>
      <c r="K37" s="16"/>
      <c r="L37" s="16"/>
      <c r="M37" s="16"/>
      <c r="N37" s="16"/>
      <c r="O37" s="16"/>
      <c r="P37" s="16"/>
    </row>
    <row r="38" spans="9:16" ht="15.75">
      <c r="I38" s="16" t="s">
        <v>103</v>
      </c>
      <c r="J38" s="18">
        <v>1363</v>
      </c>
      <c r="K38" s="18">
        <v>839</v>
      </c>
      <c r="L38" s="18">
        <v>566</v>
      </c>
      <c r="M38" s="18">
        <v>512</v>
      </c>
      <c r="N38" s="18">
        <v>454</v>
      </c>
      <c r="O38" s="18">
        <v>400</v>
      </c>
      <c r="P38" s="18">
        <v>346</v>
      </c>
    </row>
    <row r="39" spans="9:16" ht="15.75">
      <c r="I39" s="16" t="s">
        <v>104</v>
      </c>
      <c r="J39" s="18">
        <v>1363</v>
      </c>
      <c r="K39" s="18">
        <v>1167</v>
      </c>
      <c r="L39" s="18">
        <v>981</v>
      </c>
      <c r="M39" s="18">
        <v>981</v>
      </c>
      <c r="N39" s="18">
        <v>981</v>
      </c>
      <c r="O39" s="18">
        <v>981</v>
      </c>
      <c r="P39" s="18">
        <v>981</v>
      </c>
    </row>
    <row r="40" spans="9:16" ht="15.75">
      <c r="I40" s="16" t="s">
        <v>105</v>
      </c>
      <c r="J40" s="18">
        <v>1363</v>
      </c>
      <c r="K40" s="18">
        <v>956</v>
      </c>
      <c r="L40" s="18">
        <v>784</v>
      </c>
      <c r="M40" s="18">
        <v>735</v>
      </c>
      <c r="N40" s="18">
        <v>686</v>
      </c>
      <c r="O40" s="18">
        <v>637</v>
      </c>
      <c r="P40" s="18">
        <v>588</v>
      </c>
    </row>
    <row r="41" spans="9:16" ht="15.75">
      <c r="I41" s="15" t="s">
        <v>106</v>
      </c>
      <c r="J41" s="19"/>
      <c r="K41" s="19"/>
      <c r="L41" s="19"/>
      <c r="M41" s="19"/>
      <c r="N41" s="19"/>
      <c r="O41" s="19"/>
      <c r="P41" s="19"/>
    </row>
    <row r="42" spans="9:16" ht="15.75">
      <c r="I42" s="16" t="s">
        <v>103</v>
      </c>
      <c r="J42" s="20">
        <v>34</v>
      </c>
      <c r="K42" s="20">
        <v>21</v>
      </c>
      <c r="L42" s="20">
        <v>14</v>
      </c>
      <c r="M42" s="20">
        <v>13</v>
      </c>
      <c r="N42" s="20">
        <v>11</v>
      </c>
      <c r="O42" s="20">
        <v>10</v>
      </c>
      <c r="P42" s="20">
        <v>9</v>
      </c>
    </row>
    <row r="43" spans="9:16" ht="15.75">
      <c r="I43" s="16" t="s">
        <v>104</v>
      </c>
      <c r="J43" s="20">
        <v>34</v>
      </c>
      <c r="K43" s="20">
        <v>29</v>
      </c>
      <c r="L43" s="20">
        <v>25</v>
      </c>
      <c r="M43" s="20">
        <v>25</v>
      </c>
      <c r="N43" s="20">
        <v>25</v>
      </c>
      <c r="O43" s="20">
        <v>25</v>
      </c>
      <c r="P43" s="20">
        <v>25</v>
      </c>
    </row>
    <row r="44" spans="9:16" ht="15.75">
      <c r="I44" s="16" t="s">
        <v>105</v>
      </c>
      <c r="J44" s="20">
        <v>34</v>
      </c>
      <c r="K44" s="20">
        <v>24</v>
      </c>
      <c r="L44" s="20">
        <v>20</v>
      </c>
      <c r="M44" s="20">
        <v>18</v>
      </c>
      <c r="N44" s="20">
        <v>17</v>
      </c>
      <c r="O44" s="20">
        <v>16</v>
      </c>
      <c r="P44" s="20">
        <v>15</v>
      </c>
    </row>
    <row r="45" spans="9:16" ht="15.75">
      <c r="I45" s="17" t="s">
        <v>107</v>
      </c>
      <c r="J45" s="19"/>
      <c r="K45" s="19"/>
      <c r="L45" s="19"/>
      <c r="M45" s="19"/>
      <c r="N45" s="19"/>
      <c r="O45" s="19"/>
      <c r="P45" s="19"/>
    </row>
    <row r="46" spans="9:16" ht="15.75">
      <c r="I46" s="15" t="s">
        <v>102</v>
      </c>
      <c r="J46" s="19"/>
      <c r="K46" s="19"/>
      <c r="L46" s="19"/>
      <c r="M46" s="19"/>
      <c r="N46" s="19"/>
      <c r="O46" s="19"/>
      <c r="P46" s="19"/>
    </row>
    <row r="47" spans="9:16" ht="15.75">
      <c r="I47" s="16" t="s">
        <v>103</v>
      </c>
      <c r="J47" s="18">
        <v>2470</v>
      </c>
      <c r="K47" s="18">
        <v>1518</v>
      </c>
      <c r="L47" s="18">
        <v>1024</v>
      </c>
      <c r="M47" s="18">
        <v>927</v>
      </c>
      <c r="N47" s="18">
        <v>822</v>
      </c>
      <c r="O47" s="18">
        <v>724</v>
      </c>
      <c r="P47" s="18">
        <v>626</v>
      </c>
    </row>
    <row r="48" spans="9:16" ht="15.75">
      <c r="I48" s="16" t="s">
        <v>104</v>
      </c>
      <c r="J48" s="18">
        <v>2470</v>
      </c>
      <c r="K48" s="18">
        <v>2111</v>
      </c>
      <c r="L48" s="18">
        <v>1754</v>
      </c>
      <c r="M48" s="18">
        <v>1754</v>
      </c>
      <c r="N48" s="18">
        <v>1754</v>
      </c>
      <c r="O48" s="18">
        <v>1754</v>
      </c>
      <c r="P48" s="18">
        <v>1754</v>
      </c>
    </row>
    <row r="49" spans="9:16" ht="15.75">
      <c r="I49" s="16" t="s">
        <v>105</v>
      </c>
      <c r="J49" s="18">
        <v>2470</v>
      </c>
      <c r="K49" s="18">
        <v>1714</v>
      </c>
      <c r="L49" s="18">
        <v>1371</v>
      </c>
      <c r="M49" s="18">
        <v>1277</v>
      </c>
      <c r="N49" s="18">
        <v>1183</v>
      </c>
      <c r="O49" s="18">
        <v>1089</v>
      </c>
      <c r="P49" s="18">
        <v>995</v>
      </c>
    </row>
    <row r="50" spans="9:16" ht="15.75">
      <c r="I50" s="15" t="s">
        <v>106</v>
      </c>
      <c r="J50" s="19"/>
      <c r="K50" s="19"/>
      <c r="L50" s="19"/>
      <c r="M50" s="19"/>
      <c r="N50" s="19"/>
      <c r="O50" s="19"/>
      <c r="P50" s="19"/>
    </row>
    <row r="51" spans="9:16" ht="15.75">
      <c r="I51" s="16" t="s">
        <v>103</v>
      </c>
      <c r="J51" s="20">
        <v>62</v>
      </c>
      <c r="K51" s="20">
        <v>38</v>
      </c>
      <c r="L51" s="20">
        <v>26</v>
      </c>
      <c r="M51" s="20">
        <v>23</v>
      </c>
      <c r="N51" s="20">
        <v>21</v>
      </c>
      <c r="O51" s="20">
        <v>18</v>
      </c>
      <c r="P51" s="20">
        <v>16</v>
      </c>
    </row>
    <row r="52" spans="9:16" ht="15.75">
      <c r="I52" s="16" t="s">
        <v>104</v>
      </c>
      <c r="J52" s="20">
        <v>62</v>
      </c>
      <c r="K52" s="20">
        <v>53</v>
      </c>
      <c r="L52" s="20">
        <v>44</v>
      </c>
      <c r="M52" s="20">
        <v>44</v>
      </c>
      <c r="N52" s="20">
        <v>44</v>
      </c>
      <c r="O52" s="20">
        <v>44</v>
      </c>
      <c r="P52" s="20">
        <v>44</v>
      </c>
    </row>
    <row r="53" spans="9:16" ht="15.75">
      <c r="I53" s="16" t="s">
        <v>105</v>
      </c>
      <c r="J53" s="20">
        <v>62</v>
      </c>
      <c r="K53" s="20">
        <v>43</v>
      </c>
      <c r="L53" s="20">
        <v>34</v>
      </c>
      <c r="M53" s="20">
        <v>32</v>
      </c>
      <c r="N53" s="20">
        <v>30</v>
      </c>
      <c r="O53" s="20">
        <v>27</v>
      </c>
      <c r="P53" s="20">
        <v>25</v>
      </c>
    </row>
    <row r="54" spans="9:16">
      <c r="I54" s="14"/>
      <c r="J54" s="14"/>
      <c r="K54" s="14"/>
      <c r="L54" s="14"/>
      <c r="M54" s="14"/>
      <c r="N54" s="14"/>
      <c r="O54" s="14"/>
      <c r="P54" s="14"/>
    </row>
    <row r="55" spans="9:16" ht="15.75">
      <c r="I55" s="13" t="s">
        <v>108</v>
      </c>
      <c r="J55" s="13">
        <v>0.85</v>
      </c>
      <c r="K55" s="13"/>
      <c r="L55" s="13"/>
      <c r="M55" s="13"/>
      <c r="N55" s="13"/>
      <c r="O55" s="13"/>
      <c r="P55" s="13"/>
    </row>
    <row r="56" spans="9:16" ht="15.75">
      <c r="I56" s="13" t="s">
        <v>109</v>
      </c>
      <c r="J56" s="13"/>
      <c r="K56" s="13"/>
      <c r="L56" s="13"/>
      <c r="M56" s="13"/>
      <c r="N56" s="13"/>
      <c r="O56" s="13"/>
      <c r="P56" s="13"/>
    </row>
    <row r="57" spans="9:16" ht="15.75">
      <c r="I57" s="13" t="s">
        <v>110</v>
      </c>
      <c r="J57" s="13"/>
      <c r="K57" s="13"/>
      <c r="L57" s="13"/>
      <c r="M57" s="21"/>
      <c r="N57" s="13"/>
      <c r="O57" s="13"/>
      <c r="P57" s="13"/>
    </row>
    <row r="58" spans="9:16" ht="15.75">
      <c r="I58" s="13"/>
      <c r="J58" s="13"/>
      <c r="K58" s="13"/>
      <c r="L58" s="13"/>
      <c r="M58" s="21"/>
      <c r="N58" s="13"/>
      <c r="O58" s="13"/>
      <c r="P58" s="13"/>
    </row>
    <row r="59" spans="9:16" ht="15.75">
      <c r="I59" s="13"/>
      <c r="J59" s="21"/>
      <c r="K59" s="13"/>
      <c r="L59" s="13"/>
      <c r="M59" s="21"/>
      <c r="N59" s="13"/>
      <c r="O59" s="13"/>
      <c r="P59" s="13"/>
    </row>
    <row r="60" spans="9:16" ht="15.75">
      <c r="I60" s="13"/>
      <c r="J60" s="21"/>
      <c r="K60" s="13"/>
      <c r="L60" s="13"/>
      <c r="M60" s="13"/>
      <c r="N60" s="13"/>
      <c r="O60" s="13"/>
      <c r="P60" s="13"/>
    </row>
    <row r="61" spans="9:16" ht="15.75">
      <c r="I61" s="13"/>
      <c r="J61" s="21"/>
      <c r="K61" s="13"/>
      <c r="L61" s="13"/>
      <c r="M61" s="13"/>
      <c r="N61" s="13"/>
      <c r="O61" s="13"/>
      <c r="P61" s="1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X8"/>
  <sheetViews>
    <sheetView tabSelected="1" workbookViewId="0">
      <selection activeCell="R6" sqref="R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7.9296875" bestFit="1" customWidth="1"/>
    <col min="15" max="15" width="4.46484375" bestFit="1" customWidth="1"/>
    <col min="17" max="17" width="9.796875" bestFit="1" customWidth="1"/>
    <col min="18" max="18" width="11.53125" bestFit="1" customWidth="1"/>
    <col min="19" max="19" width="37.9296875" bestFit="1" customWidth="1"/>
    <col min="20" max="20" width="4.06640625" bestFit="1" customWidth="1"/>
    <col min="21" max="21" width="4.3984375" bestFit="1" customWidth="1"/>
    <col min="22" max="22" width="7.59765625" bestFit="1" customWidth="1"/>
    <col min="24" max="24" width="6.73046875" bestFit="1" customWidth="1"/>
  </cols>
  <sheetData>
    <row r="3" spans="2:24">
      <c r="B3" s="25"/>
      <c r="C3" s="25"/>
      <c r="D3" s="25"/>
      <c r="E3" s="25"/>
      <c r="F3" s="25"/>
      <c r="G3" s="25"/>
      <c r="H3" s="25" t="s">
        <v>111</v>
      </c>
      <c r="I3" s="25"/>
      <c r="J3" s="25"/>
      <c r="K3" s="25"/>
      <c r="L3" s="25"/>
      <c r="M3" s="25"/>
      <c r="N3" s="25"/>
      <c r="O3" s="25"/>
      <c r="P3" s="25"/>
      <c r="Q3" s="25" t="s">
        <v>0</v>
      </c>
      <c r="R3" s="25"/>
      <c r="S3" s="25"/>
      <c r="T3" s="25"/>
      <c r="U3" s="25"/>
      <c r="V3" s="25"/>
      <c r="W3" s="25"/>
      <c r="X3" s="25"/>
    </row>
    <row r="4" spans="2:24">
      <c r="B4" s="25" t="s">
        <v>4</v>
      </c>
      <c r="C4" t="s">
        <v>5</v>
      </c>
      <c r="D4" t="s">
        <v>6</v>
      </c>
      <c r="E4" t="s">
        <v>83</v>
      </c>
      <c r="F4" t="s">
        <v>81</v>
      </c>
      <c r="G4" t="s">
        <v>112</v>
      </c>
      <c r="H4" t="s">
        <v>113</v>
      </c>
      <c r="I4">
        <v>2030</v>
      </c>
      <c r="J4">
        <v>0</v>
      </c>
      <c r="K4" s="25" t="s">
        <v>114</v>
      </c>
      <c r="L4" s="25" t="s">
        <v>115</v>
      </c>
      <c r="M4" s="25" t="s">
        <v>84</v>
      </c>
      <c r="N4" s="25" t="s">
        <v>116</v>
      </c>
      <c r="O4" s="25" t="s">
        <v>117</v>
      </c>
      <c r="P4" s="25"/>
      <c r="Q4" s="25" t="s">
        <v>9</v>
      </c>
      <c r="R4" s="25" t="s">
        <v>4</v>
      </c>
      <c r="S4" s="25" t="s">
        <v>10</v>
      </c>
      <c r="T4" s="25" t="s">
        <v>78</v>
      </c>
      <c r="U4" s="25" t="s">
        <v>79</v>
      </c>
      <c r="V4" s="25" t="s">
        <v>20</v>
      </c>
      <c r="W4" s="25" t="s">
        <v>118</v>
      </c>
      <c r="X4" s="25" t="s">
        <v>119</v>
      </c>
    </row>
    <row r="5" spans="2:24">
      <c r="B5" s="25" t="s">
        <v>121</v>
      </c>
      <c r="C5" t="s">
        <v>34</v>
      </c>
      <c r="F5" t="s">
        <v>45</v>
      </c>
      <c r="K5" s="25">
        <v>0.90249999999999997</v>
      </c>
      <c r="L5" s="27">
        <v>4</v>
      </c>
      <c r="M5" s="25">
        <v>10</v>
      </c>
      <c r="N5" s="27">
        <v>3.6</v>
      </c>
      <c r="O5" s="25">
        <v>1</v>
      </c>
      <c r="P5" s="25"/>
      <c r="Q5" s="25" t="s">
        <v>123</v>
      </c>
      <c r="R5" s="25" t="str">
        <f>B5</f>
        <v>EV_Battery</v>
      </c>
      <c r="S5" s="25" t="s">
        <v>120</v>
      </c>
      <c r="T5" s="25" t="s">
        <v>13</v>
      </c>
      <c r="U5" s="25" t="s">
        <v>16</v>
      </c>
      <c r="V5" s="25" t="s">
        <v>23</v>
      </c>
      <c r="W5" s="25"/>
      <c r="X5" s="25"/>
    </row>
    <row r="6" spans="2:24">
      <c r="B6" s="25"/>
      <c r="F6" t="s">
        <v>92</v>
      </c>
      <c r="K6" s="25"/>
      <c r="L6" s="26">
        <v>1</v>
      </c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</row>
    <row r="7" spans="2:24">
      <c r="B7" s="25"/>
      <c r="D7" t="s">
        <v>122</v>
      </c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</row>
    <row r="8" spans="2:24" ht="17.649999999999999">
      <c r="B8" s="22"/>
      <c r="K8" s="23"/>
      <c r="L8" s="23"/>
      <c r="M8" s="23"/>
      <c r="N8" s="23"/>
      <c r="O8" s="23"/>
      <c r="P8" s="22"/>
      <c r="Q8" s="22"/>
      <c r="R8" s="22"/>
      <c r="S8" s="22"/>
      <c r="T8" s="22"/>
      <c r="U8" s="22"/>
      <c r="V8" s="24"/>
      <c r="W8" s="24"/>
      <c r="X8" s="2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commodities</vt:lpstr>
      <vt:lpstr>REZ_Solar</vt:lpstr>
      <vt:lpstr>REZ_Wind_on</vt:lpstr>
      <vt:lpstr>REZ_Wind_off</vt:lpstr>
      <vt:lpstr>NewHydro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2025-07-28T16:36:51Z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