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bookViews>
    <workbookView xWindow="-98" yWindow="-98" windowWidth="28996" windowHeight="17475" activeTab="0"/>
  </bookViews>
  <sheets>
    <sheet name="historical_data" sheetId="4" r:id="rId3"/>
    <sheet name="Veda" sheetId="1" r:id="rId4"/>
    <sheet name="iamc_data" sheetId="2" r:id="rId5"/>
    <sheet name="base_year_data" sheetId="3" r:id="rId6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<sst xmlns="http://schemas.openxmlformats.org/spreadsheetml/2006/main" count="471" uniqueCount="56">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</sst>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006100"/>
      <name val="Aptos Narrow"/>
      <family val="2"/>
      <scheme val="minor"/>
    </font>
    <font>
      <b/>
      <sz val="11"/>
      <name val="Aptos Narrow"/>
      <family val="2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>
      <alignment/>
      <protection/>
    </xf>
    <xf numFmtId="0" fontId="4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0" xfId="20">
      <alignment/>
      <protection/>
    </xf>
    <xf numFmtId="0" fontId="3" fillId="0" borderId="4" xfId="0" applyFont="1" applyBorder="1" applyAlignment="1">
      <alignment horizontal="center" vertical="top"/>
    </xf>
    <xf numFmtId="0" fontId="5" fillId="0" borderId="0" xfId="0" applyFont="1"/>
    <xf numFmtId="0" fontId="4" fillId="0" borderId="1" xfId="21"/>
    <xf numFmtId="0" fontId="7" fillId="0" borderId="3" xfId="23"/>
    <xf numFmtId="0" fontId="6" fillId="0" borderId="2" xfId="22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Good" xfId="20" builtinId="26"/>
    <cellStyle name="Linked Cell" xfId="21" builtinId="24"/>
    <cellStyle name="Heading 2" xfId="22" builtinId="17"/>
    <cellStyle name="Heading 3" xfId="23" builtinId="1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2D824C-0FDB-4E6C-84C3-78DD2E8641E6}">
  <dimension ref="A1:H9"/>
  <sheetViews>
    <sheetView tabSelected="1" workbookViewId="0" topLeftCell="A1"/>
  </sheetViews>
  <sheetFormatPr defaultRowHeight="14.25"/>
  <sheetData>
    <row r="1" spans="1:8" ht="14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ht="14.25">
      <c r="A2" t="s">
        <v>55</v>
      </c>
      <c r="B2" t="s">
        <v>32</v>
      </c>
      <c r="C2">
        <v>3.10</v>
      </c>
      <c r="D2">
        <v>3.30</v>
      </c>
      <c r="E2">
        <v>17.60</v>
      </c>
      <c r="F2">
        <v>23.50</v>
      </c>
      <c r="G2">
        <v>0.59</v>
      </c>
      <c r="H2">
        <v>0.64</v>
      </c>
    </row>
    <row r="3" spans="1:8" ht="14.25">
      <c r="A3" t="s">
        <v>55</v>
      </c>
      <c r="B3" t="s">
        <v>34</v>
      </c>
      <c r="D3">
        <v>17.20</v>
      </c>
      <c r="F3">
        <v>22.60</v>
      </c>
      <c r="H3">
        <v>0.38</v>
      </c>
    </row>
    <row r="4" spans="1:8" ht="14.25">
      <c r="A4" t="s">
        <v>55</v>
      </c>
      <c r="B4" t="s">
        <v>36</v>
      </c>
      <c r="D4">
        <v>111.90</v>
      </c>
      <c r="F4">
        <v>141.50</v>
      </c>
      <c r="H4">
        <v>0.28999999999999998</v>
      </c>
    </row>
    <row r="5" spans="1:7" ht="14.25">
      <c r="A5" t="s">
        <v>55</v>
      </c>
      <c r="B5" t="s">
        <v>47</v>
      </c>
      <c r="C5">
        <v>6.30</v>
      </c>
      <c r="E5">
        <v>5.80</v>
      </c>
      <c r="G5">
        <v>0.86</v>
      </c>
    </row>
    <row r="6" spans="1:8" ht="14.25">
      <c r="A6" t="s">
        <v>55</v>
      </c>
      <c r="B6" t="s">
        <v>48</v>
      </c>
      <c r="C6">
        <v>20.70</v>
      </c>
      <c r="D6">
        <v>23.40</v>
      </c>
      <c r="E6">
        <v>30.30</v>
      </c>
      <c r="F6">
        <v>28.40</v>
      </c>
      <c r="G6">
        <v>0.15</v>
      </c>
      <c r="H6">
        <v>0.17</v>
      </c>
    </row>
    <row r="7" spans="1:8" ht="14.25">
      <c r="A7" t="s">
        <v>55</v>
      </c>
      <c r="B7" t="s">
        <v>38</v>
      </c>
      <c r="C7">
        <v>0.60</v>
      </c>
      <c r="D7">
        <v>24</v>
      </c>
      <c r="E7">
        <v>16</v>
      </c>
      <c r="F7">
        <v>15.60</v>
      </c>
      <c r="G7">
        <v>0.03</v>
      </c>
      <c r="H7">
        <v>1.24</v>
      </c>
    </row>
    <row r="8" spans="1:8" ht="14.25">
      <c r="A8" t="s">
        <v>55</v>
      </c>
      <c r="B8" t="s">
        <v>50</v>
      </c>
      <c r="C8">
        <v>5.40</v>
      </c>
      <c r="D8">
        <v>5.40</v>
      </c>
      <c r="E8">
        <v>28.10</v>
      </c>
      <c r="F8">
        <v>28.10</v>
      </c>
      <c r="G8">
        <v>0.13</v>
      </c>
      <c r="H8">
        <v>0.13</v>
      </c>
    </row>
    <row r="9" spans="1:8" ht="14.25">
      <c r="A9" t="s">
        <v>55</v>
      </c>
      <c r="B9" t="s">
        <v>51</v>
      </c>
      <c r="C9">
        <v>17</v>
      </c>
      <c r="D9">
        <v>16.80</v>
      </c>
      <c r="E9">
        <v>20.50</v>
      </c>
      <c r="F9">
        <v>20.30</v>
      </c>
      <c r="G9">
        <v>0.20</v>
      </c>
      <c r="H9">
        <v>0.20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 topLeftCell="A1">
      <selection pane="topLeft" activeCell="R11" sqref="R11"/>
    </sheetView>
  </sheetViews>
  <sheetFormatPr defaultRowHeight="14.25"/>
  <cols>
    <col min="2" max="2" width="9.5" bestFit="1" customWidth="1"/>
    <col min="3" max="3" width="9.5" customWidth="1"/>
    <col min="4" max="4" width="9.75" bestFit="1" customWidth="1"/>
    <col min="5" max="5" width="9.5" customWidth="1"/>
    <col min="6" max="6" width="9.625" bestFit="1" customWidth="1"/>
    <col min="7" max="7" width="4.875" bestFit="1" customWidth="1"/>
    <col min="17" max="17" width="14.625" bestFit="1" customWidth="1"/>
  </cols>
  <sheetData>
    <row r="2" spans="2:2" ht="14.25">
      <c r="B2" t="s">
        <v>0</v>
      </c>
    </row>
    <row r="3" spans="2:2" ht="14.25">
      <c r="B3">
        <v>3</v>
      </c>
    </row>
    <row r="5" spans="3:3" ht="14.25">
      <c r="C5" s="2" t="str">
        <f>VLOOKUP(B3,$B$7:$C$14,2,FALSE)</f>
        <v>Nationally Determined Contributions (NDCs)</v>
      </c>
    </row>
    <row r="7" spans="2:3" ht="14.25">
      <c r="B7">
        <v>1</v>
      </c>
      <c r="C7" t="s">
        <v>1</v>
      </c>
    </row>
    <row r="8" spans="2:3" ht="14.25">
      <c r="B8">
        <v>2</v>
      </c>
      <c r="C8" t="s">
        <v>2</v>
      </c>
    </row>
    <row r="9" spans="2:3" ht="14.25">
      <c r="B9">
        <v>3</v>
      </c>
      <c r="C9" t="s">
        <v>3</v>
      </c>
    </row>
    <row r="10" spans="2:18" ht="14.65" thickBot="1">
      <c r="B10">
        <v>4</v>
      </c>
      <c r="C10" t="s">
        <v>4</v>
      </c>
      <c r="Q10" s="5">
        <f>SUM(base_year_data!F2:F16)</f>
        <v>340.19999999999999</v>
      </c>
      <c r="R10" s="4" t="s">
        <v>54</v>
      </c>
    </row>
    <row r="11" spans="2:3" ht="14.65" thickTop="1">
      <c r="B11">
        <v>5</v>
      </c>
      <c r="C11" t="s">
        <v>5</v>
      </c>
    </row>
    <row r="12" spans="2:3" ht="14.25">
      <c r="B12">
        <v>6</v>
      </c>
      <c r="C12" t="s">
        <v>6</v>
      </c>
    </row>
    <row r="13" spans="2:3" ht="14.25">
      <c r="B13">
        <v>7</v>
      </c>
      <c r="C13" t="s">
        <v>7</v>
      </c>
    </row>
    <row r="14" spans="17:17" ht="17.65" thickBot="1">
      <c r="Q14" s="7" t="s">
        <v>8</v>
      </c>
    </row>
    <row r="15" spans="7:25" ht="15" thickTop="1" thickBot="1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7:27" ht="14.25">
      <c r="G16">
        <f>SUMIFS(iamc_data!F$2:F$50,iamc_data!$O$2:$O$50,Veda!$Q16,iamc_data!$B$2:$B$50,Veda!$C$5)</f>
        <v>0.0545</v>
      </c>
      <c r="H16">
        <f>SUMIFS(iamc_data!G$2:G$50,iamc_data!$O$2:$O$50,Veda!$Q16,iamc_data!$B$2:$B$50,Veda!$C$5)</f>
        <v>0.041500000000000002</v>
      </c>
      <c r="I16">
        <f>SUMIFS(iamc_data!H$2:H$50,iamc_data!$O$2:$O$50,Veda!$Q16,iamc_data!$B$2:$B$50,Veda!$C$5)</f>
        <v>0.050999999999999997</v>
      </c>
      <c r="J16">
        <f>SUMIFS(iamc_data!I$2:I$50,iamc_data!$O$2:$O$50,Veda!$Q16,iamc_data!$B$2:$B$50,Veda!$C$5)</f>
        <v>0.075899999999999995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16.412233336283968</v>
      </c>
      <c r="S16" s="1">
        <f>R16</f>
        <v>16.412233336283968</v>
      </c>
      <c r="T16" s="1">
        <f t="shared" si="0" ref="T16:X16">S16</f>
        <v>16.412233336283968</v>
      </c>
      <c r="U16" s="1">
        <f t="shared" si="0"/>
        <v>16.412233336283968</v>
      </c>
      <c r="V16" s="1">
        <f t="shared" si="0"/>
        <v>16.412233336283968</v>
      </c>
      <c r="W16" s="1">
        <f t="shared" si="0"/>
        <v>16.412233336283968</v>
      </c>
      <c r="X16" s="1">
        <f t="shared" si="0"/>
        <v>16.412233336283968</v>
      </c>
      <c r="Y16" t="s">
        <v>12</v>
      </c>
      <c r="AA16" s="4" t="s">
        <v>53</v>
      </c>
    </row>
    <row r="17" spans="7:25" ht="14.2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210.28738603168981</v>
      </c>
      <c r="S17" s="1">
        <f t="shared" si="1" ref="S17:X18">R17*H17/G17</f>
        <v>244.67779056386647</v>
      </c>
      <c r="T17" s="1">
        <f t="shared" si="1"/>
        <v>265.36623882446662</v>
      </c>
      <c r="U17" s="1">
        <f t="shared" si="1"/>
        <v>275.27380720545273</v>
      </c>
      <c r="V17" s="1">
        <f t="shared" si="1"/>
        <v>290.48147295742228</v>
      </c>
      <c r="W17" s="1">
        <f t="shared" si="1"/>
        <v>307.46587589625557</v>
      </c>
      <c r="X17" s="1">
        <f t="shared" si="1"/>
        <v>330.89471541117103</v>
      </c>
      <c r="Y17" t="s">
        <v>12</v>
      </c>
    </row>
    <row r="18" spans="7:25" ht="14.2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113.50038063202619</v>
      </c>
      <c r="S18" s="1">
        <f t="shared" si="1"/>
        <v>97.208604054173648</v>
      </c>
      <c r="T18" s="1">
        <f t="shared" si="1"/>
        <v>88.595945826325561</v>
      </c>
      <c r="U18" s="1">
        <f t="shared" si="1"/>
        <v>84.048703195538621</v>
      </c>
      <c r="V18" s="1">
        <f t="shared" si="1"/>
        <v>82.302080198282709</v>
      </c>
      <c r="W18" s="1">
        <f t="shared" si="1"/>
        <v>82.964592369655648</v>
      </c>
      <c r="X18" s="1">
        <f t="shared" si="1"/>
        <v>90.974966805346526</v>
      </c>
      <c r="Y18" t="s">
        <v>12</v>
      </c>
    </row>
    <row r="19" spans="17:25" ht="14.25">
      <c r="Q19" t="s">
        <v>52</v>
      </c>
      <c r="R19" s="1">
        <f>$Q$10*G16/SUM($G$16:$G$18)-R16</f>
        <v>0</v>
      </c>
      <c r="S19" s="1">
        <f t="shared" si="2" ref="S19:X19">$Q$10*H16/SUM($G$16:$G$18)-S16</f>
        <v>-3.914844649021866</v>
      </c>
      <c r="T19" s="1">
        <f t="shared" si="2"/>
        <v>-1.0539966362751212</v>
      </c>
      <c r="U19" s="1">
        <f t="shared" si="2"/>
        <v>6.4444365760821434</v>
      </c>
      <c r="V19" s="1">
        <f t="shared" si="2"/>
        <v>21.802673276090999</v>
      </c>
      <c r="W19" s="1">
        <f t="shared" si="2"/>
        <v>53.151544657873764</v>
      </c>
      <c r="X19" s="1">
        <f t="shared" si="2"/>
        <v>86.277153226520312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 topLeftCell="A1"/>
  </sheetViews>
  <sheetFormatPr defaultRowHeight="14.25"/>
  <sheetData>
    <row r="1" spans="1:15" ht="14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ht="14.2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24</v>
      </c>
      <c r="N2" t="s">
        <v>26</v>
      </c>
      <c r="O2" t="s">
        <v>14</v>
      </c>
    </row>
    <row r="3" spans="1:15" ht="14.2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24</v>
      </c>
      <c r="N3" t="s">
        <v>26</v>
      </c>
      <c r="O3" t="s">
        <v>14</v>
      </c>
    </row>
    <row r="4" spans="1:15" ht="14.2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0.0545</v>
      </c>
      <c r="G4">
        <v>0.041500000000000002</v>
      </c>
      <c r="H4">
        <v>0.050999999999999997</v>
      </c>
      <c r="I4">
        <v>0.075899999999999995</v>
      </c>
      <c r="J4">
        <v>0.12690000000000001</v>
      </c>
      <c r="K4">
        <v>0.23100000000000001</v>
      </c>
      <c r="L4">
        <v>0.34100000000000003</v>
      </c>
      <c r="M4" t="s">
        <v>27</v>
      </c>
      <c r="N4" t="s">
        <v>26</v>
      </c>
      <c r="O4" t="s">
        <v>11</v>
      </c>
    </row>
    <row r="5" spans="1:15" ht="14.2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28</v>
      </c>
      <c r="N5" t="s">
        <v>26</v>
      </c>
      <c r="O5" t="s">
        <v>13</v>
      </c>
    </row>
    <row r="6" spans="1:15" ht="14.2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24</v>
      </c>
      <c r="N6" t="s">
        <v>26</v>
      </c>
      <c r="O6" t="s">
        <v>14</v>
      </c>
    </row>
    <row r="7" spans="1:15" ht="14.2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24</v>
      </c>
      <c r="N7" t="s">
        <v>26</v>
      </c>
      <c r="O7" t="s">
        <v>14</v>
      </c>
    </row>
    <row r="8" spans="1:15" ht="14.2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28</v>
      </c>
      <c r="N8" t="s">
        <v>26</v>
      </c>
      <c r="O8" t="s">
        <v>13</v>
      </c>
    </row>
    <row r="9" spans="1:15" ht="14.2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0.051999999999999998</v>
      </c>
      <c r="G9">
        <v>0.042200000000000001</v>
      </c>
      <c r="H9">
        <v>0.079200000000000007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27</v>
      </c>
      <c r="N9" t="s">
        <v>26</v>
      </c>
      <c r="O9" t="s">
        <v>11</v>
      </c>
    </row>
    <row r="10" spans="1:15" ht="14.2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0.063399999999999998</v>
      </c>
      <c r="G10">
        <v>0.047399999999999998</v>
      </c>
      <c r="H10">
        <v>0.070400000000000004</v>
      </c>
      <c r="I10">
        <v>0.0487</v>
      </c>
      <c r="J10">
        <v>0.030499999999999999</v>
      </c>
      <c r="K10">
        <v>0.036499999999999998</v>
      </c>
      <c r="L10">
        <v>0.064799999999999996</v>
      </c>
      <c r="M10" t="s">
        <v>27</v>
      </c>
      <c r="N10" t="s">
        <v>26</v>
      </c>
      <c r="O10" t="s">
        <v>11</v>
      </c>
    </row>
    <row r="11" spans="1:15" ht="14.2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28</v>
      </c>
      <c r="N11" t="s">
        <v>26</v>
      </c>
      <c r="O11" t="s">
        <v>13</v>
      </c>
    </row>
    <row r="12" spans="1:15" ht="14.2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24</v>
      </c>
      <c r="N12" t="s">
        <v>26</v>
      </c>
      <c r="O12" t="s">
        <v>14</v>
      </c>
    </row>
    <row r="13" spans="1:15" ht="14.2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28</v>
      </c>
      <c r="N13" t="s">
        <v>26</v>
      </c>
      <c r="O13" t="s">
        <v>13</v>
      </c>
    </row>
    <row r="14" spans="1:15" ht="14.2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0.052699999999999997</v>
      </c>
      <c r="G14">
        <v>0.041500000000000002</v>
      </c>
      <c r="H14">
        <v>0.075999999999999998</v>
      </c>
      <c r="I14">
        <v>0.1351</v>
      </c>
      <c r="J14">
        <v>0.22059999999999999</v>
      </c>
      <c r="K14">
        <v>0.2482</v>
      </c>
      <c r="L14">
        <v>0.2424</v>
      </c>
      <c r="M14" t="s">
        <v>27</v>
      </c>
      <c r="N14" t="s">
        <v>26</v>
      </c>
      <c r="O14" t="s">
        <v>11</v>
      </c>
    </row>
    <row r="15" spans="1:15" ht="14.2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28</v>
      </c>
      <c r="N15" t="s">
        <v>26</v>
      </c>
      <c r="O15" t="s">
        <v>13</v>
      </c>
    </row>
    <row r="16" spans="1:15" ht="14.2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24</v>
      </c>
      <c r="N16" t="s">
        <v>26</v>
      </c>
      <c r="O16" t="s">
        <v>14</v>
      </c>
    </row>
    <row r="17" spans="1:15" ht="14.2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0.055100000000000003</v>
      </c>
      <c r="G17">
        <v>0.043299999999999998</v>
      </c>
      <c r="H17">
        <v>0.066199999999999995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27</v>
      </c>
      <c r="N17" t="s">
        <v>26</v>
      </c>
      <c r="O17" t="s">
        <v>11</v>
      </c>
    </row>
    <row r="18" spans="1:15" ht="14.2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28</v>
      </c>
      <c r="N18" t="s">
        <v>26</v>
      </c>
      <c r="O18" t="s">
        <v>13</v>
      </c>
    </row>
    <row r="19" spans="1:15" ht="14.2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24</v>
      </c>
      <c r="N19" t="s">
        <v>26</v>
      </c>
      <c r="O19" t="s">
        <v>14</v>
      </c>
    </row>
    <row r="20" spans="1:15" ht="14.2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28</v>
      </c>
      <c r="N20" t="s">
        <v>26</v>
      </c>
      <c r="O20" t="s">
        <v>13</v>
      </c>
    </row>
    <row r="21" spans="1:15" ht="14.2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0.058999999999999997</v>
      </c>
      <c r="G21">
        <v>0.043700000000000003</v>
      </c>
      <c r="H21">
        <v>0.085199999999999998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27</v>
      </c>
      <c r="N21" t="s">
        <v>26</v>
      </c>
      <c r="O21" t="s">
        <v>11</v>
      </c>
    </row>
    <row r="22" spans="1:15" ht="14.2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0.064100000000000004</v>
      </c>
      <c r="G22">
        <v>0.048099999999999997</v>
      </c>
      <c r="H22">
        <v>0.071400000000000005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27</v>
      </c>
      <c r="N22" t="s">
        <v>26</v>
      </c>
      <c r="O22" t="s">
        <v>11</v>
      </c>
    </row>
    <row r="23" spans="1:15" ht="14.2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ht="14.2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ht="14.2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ht="14.2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ht="14.2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ht="14.2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ht="14.2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ht="14.2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ht="14.2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ht="14.2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7.2775</v>
      </c>
      <c r="I32">
        <v>7.47</v>
      </c>
      <c r="J32">
        <v>12.0372</v>
      </c>
      <c r="K32">
        <v>18.975</v>
      </c>
      <c r="L32">
        <v>18.1554</v>
      </c>
      <c r="M32" t="s">
        <v>29</v>
      </c>
      <c r="N32" t="s">
        <v>31</v>
      </c>
      <c r="O32" t="s">
        <v>32</v>
      </c>
    </row>
    <row r="33" spans="1:15" ht="14.2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ht="14.2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3.8375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ht="14.2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ht="14.2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ht="14.2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ht="14.2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ht="14.2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ht="14.2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ht="14.2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ht="14.2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ht="14.2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4.215</v>
      </c>
      <c r="L43">
        <v>3.1745000000000001</v>
      </c>
      <c r="M43" t="s">
        <v>29</v>
      </c>
      <c r="N43" t="s">
        <v>31</v>
      </c>
      <c r="O43" t="s">
        <v>32</v>
      </c>
    </row>
    <row r="44" spans="1:15" ht="14.2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ht="14.2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ht="14.2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ht="14.2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ht="14.2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ht="14.2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5.8175</v>
      </c>
      <c r="L49">
        <v>5.8238000000000003</v>
      </c>
      <c r="M49" t="s">
        <v>37</v>
      </c>
      <c r="N49" t="s">
        <v>31</v>
      </c>
      <c r="O49" t="s">
        <v>38</v>
      </c>
    </row>
    <row r="50" spans="1:15" ht="14.2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 topLeftCell="A1">
      <selection pane="topLeft" activeCell="E15" sqref="E15"/>
    </sheetView>
  </sheetViews>
  <sheetFormatPr defaultRowHeight="14.25"/>
  <cols>
    <col min="1" max="1" width="7.75" bestFit="1" customWidth="1"/>
    <col min="2" max="2" width="9.75" bestFit="1" customWidth="1"/>
    <col min="3" max="3" width="22.25" bestFit="1" customWidth="1"/>
    <col min="4" max="4" width="23.375" bestFit="1" customWidth="1"/>
    <col min="5" max="5" width="18" bestFit="1" customWidth="1"/>
    <col min="6" max="7" width="19.125" bestFit="1" customWidth="1"/>
    <col min="8" max="8" width="20.25" bestFit="1" customWidth="1"/>
  </cols>
  <sheetData>
    <row r="1" spans="1:8" ht="14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ht="14.25">
      <c r="A2" t="s">
        <v>23</v>
      </c>
      <c r="B2" t="s">
        <v>32</v>
      </c>
      <c r="C2">
        <v>0.70</v>
      </c>
      <c r="D2">
        <v>2.40</v>
      </c>
      <c r="E2">
        <v>2</v>
      </c>
      <c r="F2">
        <v>6.70</v>
      </c>
      <c r="G2">
        <v>0.26</v>
      </c>
      <c r="H2">
        <v>0.88</v>
      </c>
    </row>
    <row r="3" spans="1:8" ht="14.25">
      <c r="A3" t="s">
        <v>23</v>
      </c>
      <c r="B3" t="s">
        <v>34</v>
      </c>
      <c r="C3">
        <v>21.50</v>
      </c>
      <c r="D3">
        <v>21.40</v>
      </c>
      <c r="E3">
        <v>24</v>
      </c>
      <c r="F3">
        <v>21.40</v>
      </c>
      <c r="G3">
        <v>0.46</v>
      </c>
      <c r="H3">
        <v>0.45</v>
      </c>
    </row>
    <row r="4" spans="1:8" ht="14.25">
      <c r="A4" t="s">
        <v>23</v>
      </c>
      <c r="B4" t="s">
        <v>36</v>
      </c>
      <c r="C4">
        <v>257.30</v>
      </c>
      <c r="D4">
        <v>192.60</v>
      </c>
      <c r="E4">
        <v>217.50</v>
      </c>
      <c r="F4">
        <v>192.10</v>
      </c>
      <c r="G4">
        <v>0.67</v>
      </c>
      <c r="H4">
        <v>0.50</v>
      </c>
    </row>
    <row r="5" spans="1:7" ht="14.25">
      <c r="A5" t="s">
        <v>23</v>
      </c>
      <c r="B5" t="s">
        <v>47</v>
      </c>
      <c r="C5">
        <v>4.30</v>
      </c>
      <c r="E5">
        <v>4.50</v>
      </c>
      <c r="G5">
        <v>0.52</v>
      </c>
    </row>
    <row r="6" spans="1:8" ht="14.25">
      <c r="A6" t="s">
        <v>23</v>
      </c>
      <c r="B6" t="s">
        <v>48</v>
      </c>
      <c r="C6">
        <v>33</v>
      </c>
      <c r="D6">
        <v>31.60</v>
      </c>
      <c r="E6">
        <v>35.90</v>
      </c>
      <c r="F6">
        <v>35.60</v>
      </c>
      <c r="G6">
        <v>0.32</v>
      </c>
      <c r="H6">
        <v>0.31</v>
      </c>
    </row>
    <row r="7" spans="1:8" ht="14.25">
      <c r="A7" t="s">
        <v>23</v>
      </c>
      <c r="B7" t="s">
        <v>49</v>
      </c>
      <c r="C7">
        <v>10.80</v>
      </c>
      <c r="D7">
        <v>10.80</v>
      </c>
      <c r="E7">
        <v>10.90</v>
      </c>
      <c r="F7">
        <v>10.90</v>
      </c>
      <c r="G7">
        <v>0.77</v>
      </c>
      <c r="H7">
        <v>0.77</v>
      </c>
    </row>
    <row r="8" spans="1:8" ht="14.25">
      <c r="A8" t="s">
        <v>23</v>
      </c>
      <c r="B8" t="s">
        <v>38</v>
      </c>
      <c r="C8">
        <v>6.70</v>
      </c>
      <c r="D8">
        <v>8.40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ht="14.25">
      <c r="A9" t="s">
        <v>23</v>
      </c>
      <c r="B9" t="s">
        <v>50</v>
      </c>
      <c r="C9">
        <v>28.20</v>
      </c>
      <c r="D9">
        <v>27.90</v>
      </c>
      <c r="E9">
        <v>20.60</v>
      </c>
      <c r="F9">
        <v>20.30</v>
      </c>
      <c r="G9">
        <v>0.25</v>
      </c>
      <c r="H9">
        <v>0.25</v>
      </c>
    </row>
    <row r="10" spans="1:8" ht="14.25">
      <c r="A10" t="s">
        <v>23</v>
      </c>
      <c r="B10" t="s">
        <v>51</v>
      </c>
      <c r="C10">
        <v>22.30</v>
      </c>
      <c r="D10">
        <v>23.10</v>
      </c>
      <c r="E10">
        <v>20.60</v>
      </c>
      <c r="F10">
        <v>20.50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2025-07-17T06:23:24Z</dcterms:created>
  <dcterms:modified xsi:type="dcterms:W3CDTF">2025-07-27T04:27:44Z</dcterms:modified>
  <cp:category/>
</cp:coreProperties>
</file>