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EST\SubRES_Tmpl\"/>
    </mc:Choice>
  </mc:AlternateContent>
  <xr:revisionPtr revIDLastSave="0" documentId="13_ncr:1_{54DC20DF-9729-4DCE-8653-EF7A472DA4DA}" xr6:coauthVersionLast="47" xr6:coauthVersionMax="47" xr10:uidLastSave="{00000000-0000-0000-0000-000000000000}"/>
  <bookViews>
    <workbookView xWindow="-98" yWindow="-98" windowWidth="28996" windowHeight="17475" firstSheet="3" activeTab="3" xr2:uid="{00000000-000D-0000-FFFF-FFFF00000000}"/>
  </bookViews>
  <sheets>
    <sheet name="misc" sheetId="7" r:id="rId1"/>
    <sheet name="re_potentials" sheetId="6" r:id="rId2"/>
    <sheet name="ELC_Storage" sheetId="9" r:id="rId3"/>
    <sheet name="EV Battery" sheetId="10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" i="10" l="1"/>
  <c r="F8" i="10" l="1"/>
  <c r="G8" i="10"/>
  <c r="J18" i="7" l="1"/>
  <c r="J17" i="7"/>
  <c r="S5" i="10"/>
  <c r="T22" i="9"/>
  <c r="S22" i="9"/>
  <c r="R22" i="9"/>
  <c r="Q22" i="9"/>
  <c r="P22" i="9"/>
  <c r="O22" i="9"/>
  <c r="N22" i="9"/>
  <c r="T21" i="9"/>
  <c r="S21" i="9"/>
  <c r="R21" i="9"/>
  <c r="Q21" i="9"/>
  <c r="P21" i="9"/>
  <c r="O21" i="9"/>
  <c r="N21" i="9"/>
  <c r="U19" i="9"/>
  <c r="N19" i="9"/>
  <c r="V18" i="9"/>
  <c r="N18" i="9"/>
  <c r="T14" i="9"/>
  <c r="S14" i="9"/>
  <c r="R14" i="9"/>
  <c r="Q14" i="9"/>
  <c r="P14" i="9"/>
  <c r="O14" i="9"/>
  <c r="N14" i="9"/>
  <c r="T13" i="9"/>
  <c r="S13" i="9"/>
  <c r="R13" i="9"/>
  <c r="Q13" i="9"/>
  <c r="P13" i="9"/>
  <c r="O13" i="9"/>
  <c r="N13" i="9"/>
  <c r="U11" i="9"/>
  <c r="N11" i="9"/>
  <c r="V10" i="9"/>
  <c r="N10" i="9"/>
  <c r="T9" i="9"/>
  <c r="S9" i="9"/>
  <c r="R9" i="9"/>
  <c r="Q9" i="9"/>
  <c r="P9" i="9"/>
  <c r="O9" i="9"/>
  <c r="N9" i="9"/>
  <c r="O16" i="7"/>
  <c r="O15" i="7"/>
  <c r="O14" i="7"/>
  <c r="O13" i="7"/>
  <c r="O12" i="7"/>
  <c r="O11" i="7"/>
  <c r="O10" i="7"/>
  <c r="O9" i="7"/>
  <c r="O8" i="7"/>
  <c r="O7" i="7"/>
  <c r="J7" i="7"/>
  <c r="J6" i="7"/>
  <c r="J5" i="7"/>
  <c r="J4" i="7"/>
</calcChain>
</file>

<file path=xl/sharedStrings.xml><?xml version="1.0" encoding="utf-8"?>
<sst xmlns="http://schemas.openxmlformats.org/spreadsheetml/2006/main" count="360" uniqueCount="147">
  <si>
    <t>~FI_Process</t>
  </si>
  <si>
    <t>TechName</t>
  </si>
  <si>
    <t>Comm-IN</t>
  </si>
  <si>
    <t>Comm-OUT</t>
  </si>
  <si>
    <t>EFF</t>
  </si>
  <si>
    <t>Cap2ACT</t>
  </si>
  <si>
    <t>Sets</t>
  </si>
  <si>
    <t>TechDesc</t>
  </si>
  <si>
    <t>TCap</t>
  </si>
  <si>
    <t>TAct</t>
  </si>
  <si>
    <t>GW</t>
  </si>
  <si>
    <t>~FI_T: 2021</t>
  </si>
  <si>
    <t>Tslvl</t>
  </si>
  <si>
    <t>Process</t>
  </si>
  <si>
    <t>ElcAgg_Solar</t>
  </si>
  <si>
    <t>DAYNITE</t>
  </si>
  <si>
    <t>ELC,ELCCurt</t>
  </si>
  <si>
    <t>ElcAgg_Wind</t>
  </si>
  <si>
    <t>ELE</t>
  </si>
  <si>
    <t>ANNUAL</t>
  </si>
  <si>
    <t>ELC</t>
  </si>
  <si>
    <t>DMD</t>
  </si>
  <si>
    <t>TWh</t>
  </si>
  <si>
    <t>elc_buildings,elc_industry,elc_transport</t>
  </si>
  <si>
    <t>elc_demand</t>
  </si>
  <si>
    <t>~FI_Comm</t>
  </si>
  <si>
    <t>Commodity</t>
  </si>
  <si>
    <t>Unit</t>
  </si>
  <si>
    <t>NRG</t>
  </si>
  <si>
    <t>solar</t>
  </si>
  <si>
    <t>wind</t>
  </si>
  <si>
    <t>hydro</t>
  </si>
  <si>
    <t>IMP</t>
  </si>
  <si>
    <t>fuel_supply</t>
  </si>
  <si>
    <t>flo_cost</t>
  </si>
  <si>
    <t>bioenergy</t>
  </si>
  <si>
    <t>coal</t>
  </si>
  <si>
    <t>gas</t>
  </si>
  <si>
    <t>geothermal</t>
  </si>
  <si>
    <t>hydrogen</t>
  </si>
  <si>
    <t>nuclear</t>
  </si>
  <si>
    <t>oil</t>
  </si>
  <si>
    <t>Csets</t>
  </si>
  <si>
    <t>CommName</t>
  </si>
  <si>
    <t>CommDesc</t>
  </si>
  <si>
    <t>LimType</t>
  </si>
  <si>
    <t>CTSLvl</t>
  </si>
  <si>
    <t>PeakTS</t>
  </si>
  <si>
    <t>Ctype</t>
  </si>
  <si>
    <t>ENV</t>
  </si>
  <si>
    <t>AuxStoIN</t>
  </si>
  <si>
    <t>Aux commodity for storage charging</t>
  </si>
  <si>
    <t>TBTU</t>
  </si>
  <si>
    <t>AuxStoOUT</t>
  </si>
  <si>
    <t>Aux commodity for storage discharging</t>
  </si>
  <si>
    <t>~FI_T: USD21</t>
  </si>
  <si>
    <t>Tact</t>
  </si>
  <si>
    <t>Tcap</t>
  </si>
  <si>
    <t>attribute</t>
  </si>
  <si>
    <t>CommGrp</t>
  </si>
  <si>
    <t>time_slice</t>
  </si>
  <si>
    <t>Comm-OUT-A</t>
  </si>
  <si>
    <t>LIFE</t>
  </si>
  <si>
    <t>ELE,STG</t>
  </si>
  <si>
    <t>EN_STG8hbNREL</t>
  </si>
  <si>
    <t>8 hour battery - NREL</t>
  </si>
  <si>
    <t>EN_STG4hbNREL</t>
  </si>
  <si>
    <t>FLO_FUNC</t>
  </si>
  <si>
    <t>4 hour battery - NREL</t>
  </si>
  <si>
    <t>NCAP_AFC</t>
  </si>
  <si>
    <t>ACT</t>
  </si>
  <si>
    <t>NCAP_COST</t>
  </si>
  <si>
    <t>NCAP_FOM</t>
  </si>
  <si>
    <t>NCAP_PKCNT</t>
  </si>
  <si>
    <t>PRC_CAPACT</t>
  </si>
  <si>
    <t>STG_EFF</t>
  </si>
  <si>
    <t>Utility-scale battery storage cost projections from NREL ATB 2024</t>
  </si>
  <si>
    <t>Includes $100 grid connection cost</t>
  </si>
  <si>
    <t>(2022$)</t>
  </si>
  <si>
    <t>4Hr Battery Storage</t>
  </si>
  <si>
    <t>CAPEX</t>
  </si>
  <si>
    <t>Advanced</t>
  </si>
  <si>
    <t>Conservative</t>
  </si>
  <si>
    <t>Moderate</t>
  </si>
  <si>
    <t>Fixed O&amp;M</t>
  </si>
  <si>
    <t>8Hr Battery Storage</t>
  </si>
  <si>
    <r>
      <t xml:space="preserve">Roundtrip </t>
    </r>
    <r>
      <rPr>
        <b/>
        <sz val="12"/>
        <color theme="1"/>
        <rFont val="Calibri"/>
        <family val="2"/>
        <scheme val="minor"/>
      </rPr>
      <t>EFF</t>
    </r>
    <r>
      <rPr>
        <sz val="12"/>
        <color theme="1"/>
        <rFont val="Calibri"/>
        <family val="2"/>
        <scheme val="minor"/>
      </rPr>
      <t>:</t>
    </r>
  </si>
  <si>
    <r>
      <rPr>
        <b/>
        <sz val="12"/>
        <color theme="1"/>
        <rFont val="Calibri"/>
        <family val="2"/>
        <scheme val="minor"/>
      </rPr>
      <t>CF</t>
    </r>
    <r>
      <rPr>
        <sz val="12"/>
        <color theme="1"/>
        <rFont val="Calibri"/>
        <family val="2"/>
        <scheme val="minor"/>
      </rPr>
      <t xml:space="preserve"> is duration/24 - assume one cycle per day</t>
    </r>
  </si>
  <si>
    <r>
      <rPr>
        <b/>
        <sz val="12"/>
        <color theme="1"/>
        <rFont val="Calibri"/>
        <family val="2"/>
        <scheme val="minor"/>
      </rPr>
      <t>VAROM</t>
    </r>
    <r>
      <rPr>
        <sz val="12"/>
        <color theme="1"/>
        <rFont val="Calibri"/>
        <family val="2"/>
        <scheme val="minor"/>
      </rPr>
      <t xml:space="preserve"> = 0</t>
    </r>
  </si>
  <si>
    <t>~FI_T: FX</t>
  </si>
  <si>
    <t>commodity</t>
  </si>
  <si>
    <t>Attribute</t>
  </si>
  <si>
    <t>S_EFF</t>
  </si>
  <si>
    <t>AFC~DAYNITE~UP</t>
  </si>
  <si>
    <t>CAP2ACT</t>
  </si>
  <si>
    <t>Peak</t>
  </si>
  <si>
    <t>PrimaryCG</t>
  </si>
  <si>
    <t>Vintage</t>
  </si>
  <si>
    <t>Car battery - 6kw/60Kwh - with V2G (optional)</t>
  </si>
  <si>
    <t>EV_Battery</t>
  </si>
  <si>
    <t>elc_roadtransport</t>
  </si>
  <si>
    <t>STG</t>
  </si>
  <si>
    <t>EXP</t>
  </si>
  <si>
    <t>Trd_electricity import</t>
  </si>
  <si>
    <t>Trd_electricity export</t>
  </si>
  <si>
    <t>$/GJ</t>
  </si>
  <si>
    <t>~FI_T: USD10~FX~ACT_BND</t>
  </si>
  <si>
    <t>invcost</t>
  </si>
  <si>
    <t>process</t>
  </si>
  <si>
    <t>description</t>
  </si>
  <si>
    <t>timeslicelevel</t>
  </si>
  <si>
    <t>EN_SPV_11_c03_EST</t>
  </si>
  <si>
    <t>Utility PV - CF Class-11 Cost Class-c03 - Estonia</t>
  </si>
  <si>
    <t>EN_SPV_12_c03_EST</t>
  </si>
  <si>
    <t>Utility PV - CF Class-12 Cost Class-c03 - Estonia</t>
  </si>
  <si>
    <t>EN_WON_31_c01_EST</t>
  </si>
  <si>
    <t>Wind Onshore - CF Class-31 Cost Class-c01 - Estonia</t>
  </si>
  <si>
    <t>EN_WON_32_c01_EST</t>
  </si>
  <si>
    <t>Wind Onshore - CF Class-32 Cost Class-c01 - Estonia</t>
  </si>
  <si>
    <t>EN_WON_33_c01_EST</t>
  </si>
  <si>
    <t>Wind Onshore - CF Class-33 Cost Class-c01 - Estonia</t>
  </si>
  <si>
    <t>EN_WON_34_c01_EST</t>
  </si>
  <si>
    <t>Wind Onshore - CF Class-34 Cost Class-c01 - Estonia</t>
  </si>
  <si>
    <t>EN_WON_35_c01_EST</t>
  </si>
  <si>
    <t>Wind Onshore - CF Class-35 Cost Class-c01 - Estonia</t>
  </si>
  <si>
    <t>EN_WON_36_c01_EST</t>
  </si>
  <si>
    <t>Wind Onshore - CF Class-36 Cost Class-c01 - Estonia</t>
  </si>
  <si>
    <t>EN_WOF_46_c02_EST</t>
  </si>
  <si>
    <t>Wind Offshore - CF Class-46 Cost Class-c02 - Estonia</t>
  </si>
  <si>
    <t>EN_WOF_47_c02_EST</t>
  </si>
  <si>
    <t>Wind Offshore - CF Class-47 Cost Class-c02 - Estonia</t>
  </si>
  <si>
    <t>EN_WOF_48_c02_EST</t>
  </si>
  <si>
    <t>Wind Offshore - CF Class-48 Cost Class-c02 - Estonia</t>
  </si>
  <si>
    <t>EN_WOF_49_c02_EST</t>
  </si>
  <si>
    <t>Wind Offshore - CF Class-49 Cost Class-c02 - Estonia</t>
  </si>
  <si>
    <t>EN_Hydro_EST-1</t>
  </si>
  <si>
    <t>New Hydro Potential - Estonia - Step 1</t>
  </si>
  <si>
    <t>PJ</t>
  </si>
  <si>
    <t>EN_Hydro_EST-2</t>
  </si>
  <si>
    <t>New Hydro Potential - Estonia - Step 2</t>
  </si>
  <si>
    <t>EN_Hydro_EST-3</t>
  </si>
  <si>
    <t>New Hydro Potential - Estonia - Step 3</t>
  </si>
  <si>
    <t>CAP_BND</t>
  </si>
  <si>
    <t>INVCOST~USD21_alt</t>
  </si>
  <si>
    <t>AF~FX</t>
  </si>
  <si>
    <t>ELC_Sol-EST</t>
  </si>
  <si>
    <t>ELC_Win-EST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</si>
</sst>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\Te\x\t"/>
    <numFmt numFmtId="165" formatCode="&quot;$&quot;#,##0"/>
    <numFmt numFmtId="166" formatCode="0.0%"/>
    <numFmt numFmtId="167" formatCode="_-* #,##0.00_-;\-* #,##0.00_-;_-* &quot;-&quot;??_-;_-@_-"/>
  </numFmts>
  <fonts count="1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6100"/>
      <name val="Calibri"/>
      <family val="2"/>
      <scheme val="minor"/>
    </font>
    <font>
      <sz val="10"/>
      <name val="STKFLOW - 14 of 38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61"/>
      <scheme val="minor"/>
    </font>
    <font>
      <b/>
      <i/>
      <sz val="11"/>
      <color theme="1"/>
      <name val="游ゴシック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theme="0"/>
      </top>
      <bottom style="thin">
        <color theme="0"/>
      </bottom>
      <diagonal/>
    </border>
  </borders>
  <cellStyleXfs count="17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0" borderId="2" applyNumberFormat="0" applyFill="0" applyAlignment="0" applyProtection="0"/>
    <xf numFmtId="0" fontId="5" fillId="0" borderId="0"/>
    <xf numFmtId="0" fontId="6" fillId="3" borderId="0" applyNumberFormat="0" applyBorder="0" applyAlignment="0" applyProtection="0"/>
    <xf numFmtId="0" fontId="7" fillId="4" borderId="0" applyNumberFormat="0" applyBorder="0" applyAlignment="0" applyProtection="0"/>
    <xf numFmtId="0" fontId="8" fillId="0" borderId="0"/>
    <xf numFmtId="0" fontId="9" fillId="0" borderId="0"/>
    <xf numFmtId="9" fontId="9" fillId="0" borderId="0" applyFont="0" applyFill="0" applyBorder="0" applyAlignment="0" applyProtection="0"/>
    <xf numFmtId="167" fontId="14" fillId="0" borderId="0" applyFont="0" applyFill="0" applyBorder="0" applyAlignment="0" applyProtection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</cellStyleXfs>
  <cellXfs count="28">
    <xf numFmtId="0" fontId="0" fillId="0" borderId="0" xfId="0"/>
    <xf numFmtId="0" fontId="1" fillId="0" borderId="0" xfId="0" applyFont="1"/>
    <xf numFmtId="0" fontId="2" fillId="0" borderId="1" xfId="1"/>
    <xf numFmtId="164" fontId="0" fillId="0" borderId="0" xfId="0" applyNumberFormat="1"/>
    <xf numFmtId="2" fontId="0" fillId="0" borderId="0" xfId="0" applyNumberFormat="1"/>
    <xf numFmtId="0" fontId="4" fillId="0" borderId="2" xfId="3"/>
    <xf numFmtId="164" fontId="8" fillId="0" borderId="0" xfId="7" applyNumberFormat="1"/>
    <xf numFmtId="0" fontId="8" fillId="0" borderId="0" xfId="7"/>
    <xf numFmtId="0" fontId="1" fillId="0" borderId="0" xfId="7" applyFont="1"/>
    <xf numFmtId="164" fontId="1" fillId="0" borderId="0" xfId="7" applyNumberFormat="1" applyFont="1"/>
    <xf numFmtId="2" fontId="8" fillId="0" borderId="0" xfId="7" applyNumberFormat="1"/>
    <xf numFmtId="0" fontId="10" fillId="0" borderId="0" xfId="8" applyFont="1"/>
    <xf numFmtId="0" fontId="9" fillId="0" borderId="0" xfId="8"/>
    <xf numFmtId="0" fontId="7" fillId="4" borderId="0" xfId="6"/>
    <xf numFmtId="0" fontId="10" fillId="5" borderId="0" xfId="8" applyFont="1" applyFill="1"/>
    <xf numFmtId="0" fontId="9" fillId="5" borderId="0" xfId="8" applyFill="1"/>
    <xf numFmtId="0" fontId="11" fillId="5" borderId="0" xfId="8" applyFont="1" applyFill="1"/>
    <xf numFmtId="165" fontId="12" fillId="5" borderId="0" xfId="8" applyNumberFormat="1" applyFont="1" applyFill="1"/>
    <xf numFmtId="1" fontId="9" fillId="5" borderId="0" xfId="8" applyNumberFormat="1" applyFill="1"/>
    <xf numFmtId="165" fontId="12" fillId="5" borderId="3" xfId="8" applyNumberFormat="1" applyFont="1" applyFill="1" applyBorder="1"/>
    <xf numFmtId="166" fontId="13" fillId="0" borderId="0" xfId="9" applyNumberFormat="1" applyFont="1"/>
    <xf numFmtId="0" fontId="5" fillId="0" borderId="0" xfId="16" applyAlignment="1">
      <alignment vertical="center"/>
    </xf>
    <xf numFmtId="0" fontId="1" fillId="0" borderId="0" xfId="16" applyFont="1" applyAlignment="1">
      <alignment vertical="center"/>
    </xf>
    <xf numFmtId="0" fontId="15" fillId="0" borderId="0" xfId="16" applyFont="1" applyAlignment="1">
      <alignment vertical="center"/>
    </xf>
    <xf numFmtId="0" fontId="1" fillId="0" borderId="0" xfId="16" applyFont="1" applyAlignment="1">
      <alignment horizontal="left"/>
    </xf>
    <xf numFmtId="0" fontId="7" fillId="4" borderId="0" xfId="6" applyAlignment="1">
      <alignment vertical="center"/>
    </xf>
    <xf numFmtId="0" fontId="7" fillId="4" borderId="0" xfId="6" applyAlignment="1">
      <alignment horizontal="right"/>
    </xf>
    <xf numFmtId="0" fontId="5" fillId="0" borderId="0" xfId="16"/>
  </cellXfs>
  <cellStyles count="17">
    <cellStyle name="20% - Accent3 3 2" xfId="5" xr:uid="{ABC4988B-8BA7-47D0-A9D6-448C999748B6}"/>
    <cellStyle name="Comma 2" xfId="10" xr:uid="{DF4BF3A2-D7A3-47EF-AC54-A7FAB7C9E75A}"/>
    <cellStyle name="Good" xfId="6" builtinId="26"/>
    <cellStyle name="Heading 2" xfId="3" builtinId="17"/>
    <cellStyle name="Heading 3" xfId="1" builtinId="18"/>
    <cellStyle name="Neutral 2" xfId="2" xr:uid="{3BCEFBE8-9934-4FD3-8457-D9BAD006E4B1}"/>
    <cellStyle name="Normal" xfId="0" builtinId="0"/>
    <cellStyle name="Normal 10" xfId="16" xr:uid="{9E72CD5A-5E8E-4F4A-BAA7-54C5D99D2714}"/>
    <cellStyle name="Normal 2" xfId="12" xr:uid="{BA9D4942-E3CF-409B-BCDE-38EDFD9D6F29}"/>
    <cellStyle name="Normal 3" xfId="4" xr:uid="{5030BCE0-FC65-47A7-9892-47CF2F6D47AC}"/>
    <cellStyle name="Normal 3 2" xfId="7" xr:uid="{9B8EF505-F528-4131-8F0F-83EBFBF25AE1}"/>
    <cellStyle name="Normal 4" xfId="8" xr:uid="{C9EADCC0-E05D-4CAA-AD1B-687D16D77867}"/>
    <cellStyle name="Normal 4 2" xfId="13" xr:uid="{91361594-6ABA-41C3-AAFC-59E0F69BF033}"/>
    <cellStyle name="Normal 5" xfId="14" xr:uid="{249A49C2-5C59-4012-BA96-9AABBBDE472F}"/>
    <cellStyle name="Normal 5 2" xfId="15" xr:uid="{23F20049-36C2-4A53-BDCA-3499D1C90EE1}"/>
    <cellStyle name="Normal 6" xfId="11" xr:uid="{7F616784-26AC-4FA4-9A32-4DE4FFE70B6B}"/>
    <cellStyle name="Percent 4" xfId="9" xr:uid="{CACF3872-4D05-4235-AEE5-387E165BA7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C1C47-C7B1-48B4-9602-2B825216B37E}">
  <dimension ref="B2:T18"/>
  <sheetViews>
    <sheetView workbookViewId="0">
      <selection activeCell="A2" sqref="A2"/>
    </sheetView>
  </sheetViews>
  <sheetFormatPr defaultRowHeight="14.25"/>
  <cols>
    <col min="2" max="2" width="10.1328125" bestFit="1" customWidth="1"/>
    <col min="3" max="3" width="17.9296875" bestFit="1" customWidth="1"/>
    <col min="4" max="4" width="8.06640625" bestFit="1" customWidth="1"/>
    <col min="5" max="5" width="4.3984375" bestFit="1" customWidth="1"/>
    <col min="6" max="6" width="4.59765625" bestFit="1" customWidth="1"/>
    <col min="7" max="7" width="7.59765625" bestFit="1" customWidth="1"/>
    <col min="10" max="10" width="17.9296875" bestFit="1" customWidth="1"/>
    <col min="11" max="11" width="8.1328125" bestFit="1" customWidth="1"/>
    <col min="12" max="12" width="32.19921875" bestFit="1" customWidth="1"/>
    <col min="13" max="13" width="3.3984375" bestFit="1" customWidth="1"/>
    <col min="14" max="14" width="7.73046875" bestFit="1" customWidth="1"/>
    <col min="15" max="15" width="6.9296875" bestFit="1" customWidth="1"/>
    <col min="17" max="17" width="3.73046875" bestFit="1" customWidth="1"/>
  </cols>
  <sheetData>
    <row r="2" spans="2:20" ht="14.65" thickBot="1">
      <c r="B2" s="2" t="s">
        <v>0</v>
      </c>
      <c r="L2" s="2" t="s">
        <v>106</v>
      </c>
      <c r="N2" s="1"/>
      <c r="O2" s="1"/>
      <c r="P2" s="1"/>
      <c r="Q2" s="1"/>
    </row>
    <row r="3" spans="2:20">
      <c r="B3" s="1" t="s">
        <v>6</v>
      </c>
      <c r="C3" s="1" t="s">
        <v>1</v>
      </c>
      <c r="D3" s="1" t="s">
        <v>7</v>
      </c>
      <c r="E3" s="1" t="s">
        <v>9</v>
      </c>
      <c r="F3" s="1" t="s">
        <v>8</v>
      </c>
      <c r="G3" s="1" t="s">
        <v>12</v>
      </c>
      <c r="J3" s="1" t="s">
        <v>13</v>
      </c>
      <c r="K3" s="1" t="s">
        <v>2</v>
      </c>
      <c r="L3" s="1" t="s">
        <v>3</v>
      </c>
      <c r="M3" t="s">
        <v>4</v>
      </c>
      <c r="N3" t="s">
        <v>5</v>
      </c>
      <c r="O3" s="1" t="s">
        <v>34</v>
      </c>
      <c r="P3" s="1">
        <v>2022</v>
      </c>
      <c r="Q3" s="1">
        <v>0</v>
      </c>
    </row>
    <row r="4" spans="2:20">
      <c r="B4" s="1" t="s">
        <v>18</v>
      </c>
      <c r="C4" s="1" t="s">
        <v>14</v>
      </c>
      <c r="E4" s="1" t="s">
        <v>22</v>
      </c>
      <c r="F4" t="s">
        <v>10</v>
      </c>
      <c r="G4" t="s">
        <v>15</v>
      </c>
      <c r="J4" s="1" t="str">
        <f>C4</f>
        <v>ElcAgg_Solar</v>
      </c>
      <c r="L4" s="1" t="s">
        <v>16</v>
      </c>
      <c r="M4" s="1">
        <v>1</v>
      </c>
      <c r="N4" s="1">
        <v>8.76</v>
      </c>
      <c r="O4" s="1"/>
      <c r="P4" s="1"/>
      <c r="Q4" s="1"/>
    </row>
    <row r="5" spans="2:20">
      <c r="B5" s="1" t="s">
        <v>18</v>
      </c>
      <c r="C5" s="1" t="s">
        <v>17</v>
      </c>
      <c r="E5" s="1" t="s">
        <v>22</v>
      </c>
      <c r="F5" t="s">
        <v>10</v>
      </c>
      <c r="G5" t="s">
        <v>15</v>
      </c>
      <c r="H5" s="1"/>
      <c r="I5" s="1"/>
      <c r="J5" s="1" t="str">
        <f>C5</f>
        <v>ElcAgg_Wind</v>
      </c>
      <c r="L5" s="1" t="s">
        <v>16</v>
      </c>
      <c r="M5" s="1">
        <v>1</v>
      </c>
      <c r="N5" s="1">
        <v>8.76</v>
      </c>
      <c r="O5" s="1"/>
      <c r="P5" s="1"/>
      <c r="Q5" s="1"/>
    </row>
    <row r="6" spans="2:20">
      <c r="B6" t="s">
        <v>21</v>
      </c>
      <c r="C6" t="s">
        <v>24</v>
      </c>
      <c r="D6" s="1"/>
      <c r="E6" s="1" t="s">
        <v>22</v>
      </c>
      <c r="F6" t="s">
        <v>10</v>
      </c>
      <c r="G6" s="1"/>
      <c r="H6" s="1"/>
      <c r="I6" s="1"/>
      <c r="J6" s="1" t="str">
        <f>C6</f>
        <v>elc_demand</v>
      </c>
      <c r="K6" s="1" t="s">
        <v>20</v>
      </c>
      <c r="L6" t="s">
        <v>23</v>
      </c>
      <c r="M6" s="1">
        <v>1</v>
      </c>
      <c r="N6" s="1">
        <v>8.76</v>
      </c>
      <c r="O6" s="1"/>
      <c r="P6" s="1"/>
      <c r="Q6" s="1"/>
      <c r="T6" t="s">
        <v>105</v>
      </c>
    </row>
    <row r="7" spans="2:20">
      <c r="B7" s="1" t="s">
        <v>32</v>
      </c>
      <c r="C7" s="1" t="s">
        <v>33</v>
      </c>
      <c r="D7" s="1"/>
      <c r="E7" s="1" t="s">
        <v>22</v>
      </c>
      <c r="F7" t="s">
        <v>10</v>
      </c>
      <c r="G7" s="1"/>
      <c r="H7" s="1"/>
      <c r="I7" s="1"/>
      <c r="J7" s="1" t="str">
        <f>C7</f>
        <v>fuel_supply</v>
      </c>
      <c r="K7" s="1"/>
      <c r="L7" s="1" t="s">
        <v>35</v>
      </c>
      <c r="M7" s="1"/>
      <c r="N7" s="1"/>
      <c r="O7" s="1">
        <f t="shared" ref="O7:O16" si="0">T7*3.6</f>
        <v>25.2</v>
      </c>
      <c r="P7" s="1"/>
      <c r="T7" s="1">
        <v>7</v>
      </c>
    </row>
    <row r="8" spans="2:20">
      <c r="B8" t="s">
        <v>32</v>
      </c>
      <c r="C8" t="s">
        <v>103</v>
      </c>
      <c r="D8" s="1"/>
      <c r="E8" s="1" t="s">
        <v>22</v>
      </c>
      <c r="F8" t="s">
        <v>10</v>
      </c>
      <c r="G8" s="1"/>
      <c r="H8" s="1"/>
      <c r="I8" s="1"/>
      <c r="K8" s="1"/>
      <c r="L8" s="1" t="s">
        <v>36</v>
      </c>
      <c r="M8" s="1"/>
      <c r="N8" s="1"/>
      <c r="O8" s="1">
        <f t="shared" si="0"/>
        <v>7.2</v>
      </c>
      <c r="P8" s="1"/>
      <c r="T8" s="1">
        <v>2</v>
      </c>
    </row>
    <row r="9" spans="2:20">
      <c r="B9" t="s">
        <v>102</v>
      </c>
      <c r="C9" t="s">
        <v>104</v>
      </c>
      <c r="D9" s="1"/>
      <c r="E9" s="1" t="s">
        <v>22</v>
      </c>
      <c r="F9" t="s">
        <v>10</v>
      </c>
      <c r="G9" s="1"/>
      <c r="H9" s="1"/>
      <c r="I9" s="1"/>
      <c r="K9" s="1"/>
      <c r="L9" s="1" t="s">
        <v>37</v>
      </c>
      <c r="M9" s="1"/>
      <c r="N9" s="1"/>
      <c r="O9" s="1">
        <f t="shared" si="0"/>
        <v>18</v>
      </c>
      <c r="P9" s="1"/>
      <c r="T9" s="1">
        <v>5</v>
      </c>
    </row>
    <row r="10" spans="2:20">
      <c r="B10" s="1"/>
      <c r="C10" s="1"/>
      <c r="D10" s="1"/>
      <c r="E10" s="1"/>
      <c r="F10" s="1"/>
      <c r="G10" s="1"/>
      <c r="H10" s="1"/>
      <c r="I10" s="1"/>
      <c r="J10" s="1"/>
      <c r="K10" s="1"/>
      <c r="L10" s="1" t="s">
        <v>38</v>
      </c>
      <c r="M10" s="1"/>
      <c r="N10" s="1"/>
      <c r="O10" s="1">
        <f t="shared" si="0"/>
        <v>0.36000000000000004</v>
      </c>
      <c r="P10" s="1"/>
      <c r="T10">
        <v>0.1</v>
      </c>
    </row>
    <row r="11" spans="2:20">
      <c r="B11" s="1"/>
      <c r="C11" s="1"/>
      <c r="D11" s="1"/>
      <c r="E11" s="1"/>
      <c r="F11" s="1"/>
      <c r="G11" s="1"/>
      <c r="H11" s="1"/>
      <c r="I11" s="1"/>
      <c r="J11" s="1"/>
      <c r="K11" s="1"/>
      <c r="L11" s="1" t="s">
        <v>31</v>
      </c>
      <c r="M11" s="1"/>
      <c r="N11" s="1"/>
      <c r="O11" s="1">
        <f t="shared" si="0"/>
        <v>0.36000000000000004</v>
      </c>
      <c r="P11" s="1"/>
      <c r="T11">
        <v>0.1</v>
      </c>
    </row>
    <row r="12" spans="2:20">
      <c r="B12" s="1"/>
      <c r="C12" s="1"/>
      <c r="D12" s="1"/>
      <c r="E12" s="1"/>
      <c r="F12" s="1"/>
      <c r="G12" s="1"/>
      <c r="H12" s="1"/>
      <c r="I12" s="1"/>
      <c r="J12" s="1"/>
      <c r="K12" s="1"/>
      <c r="L12" s="1" t="s">
        <v>39</v>
      </c>
      <c r="M12" s="1"/>
      <c r="N12" s="1"/>
      <c r="O12" s="1">
        <f t="shared" si="0"/>
        <v>108</v>
      </c>
      <c r="P12" s="1"/>
      <c r="T12">
        <v>30</v>
      </c>
    </row>
    <row r="13" spans="2:20">
      <c r="B13" s="1"/>
      <c r="C13" s="1"/>
      <c r="D13" s="1"/>
      <c r="E13" s="1"/>
      <c r="F13" s="1"/>
      <c r="G13" s="1"/>
      <c r="H13" s="1"/>
      <c r="I13" s="1"/>
      <c r="J13" s="1"/>
      <c r="K13" s="1"/>
      <c r="L13" s="1" t="s">
        <v>40</v>
      </c>
      <c r="M13" s="1"/>
      <c r="N13" s="1"/>
      <c r="O13" s="1">
        <f t="shared" si="0"/>
        <v>0.36000000000000004</v>
      </c>
      <c r="P13" s="1"/>
      <c r="T13">
        <v>0.1</v>
      </c>
    </row>
    <row r="14" spans="2:20">
      <c r="B14" s="1"/>
      <c r="C14" s="1"/>
      <c r="D14" s="1"/>
      <c r="E14" s="1"/>
      <c r="F14" s="1"/>
      <c r="G14" s="1"/>
      <c r="H14" s="1"/>
      <c r="I14" s="1"/>
      <c r="J14" s="1"/>
      <c r="K14" s="1"/>
      <c r="L14" s="1" t="s">
        <v>41</v>
      </c>
      <c r="M14" s="1"/>
      <c r="N14" s="1"/>
      <c r="O14" s="1">
        <f t="shared" si="0"/>
        <v>36</v>
      </c>
      <c r="P14" s="1"/>
      <c r="T14">
        <v>10</v>
      </c>
    </row>
    <row r="15" spans="2:20">
      <c r="B15" s="1"/>
      <c r="C15" s="1"/>
      <c r="D15" s="1"/>
      <c r="E15" s="1"/>
      <c r="F15" s="1"/>
      <c r="G15" s="1"/>
      <c r="H15" s="1"/>
      <c r="I15" s="1"/>
      <c r="J15" s="1"/>
      <c r="K15" s="1"/>
      <c r="L15" s="1" t="s">
        <v>29</v>
      </c>
      <c r="M15" s="1"/>
      <c r="N15" s="1"/>
      <c r="O15" s="1">
        <f t="shared" si="0"/>
        <v>0.36000000000000004</v>
      </c>
      <c r="P15" s="1"/>
      <c r="T15">
        <v>0.1</v>
      </c>
    </row>
    <row r="16" spans="2:20">
      <c r="B16" s="1"/>
      <c r="C16" s="1"/>
      <c r="D16" s="1"/>
      <c r="E16" s="1"/>
      <c r="F16" s="1"/>
      <c r="G16" s="1"/>
      <c r="H16" s="1"/>
      <c r="I16" s="1"/>
      <c r="J16" s="1"/>
      <c r="K16" s="1"/>
      <c r="L16" s="1" t="s">
        <v>30</v>
      </c>
      <c r="M16" s="1"/>
      <c r="N16" s="1"/>
      <c r="O16" s="1">
        <f t="shared" si="0"/>
        <v>0.36000000000000004</v>
      </c>
      <c r="P16" s="1"/>
      <c r="T16">
        <v>0.1</v>
      </c>
    </row>
    <row r="17" spans="10:17">
      <c r="J17" t="str">
        <f>C8</f>
        <v>Trd_electricity import</v>
      </c>
      <c r="L17" t="s">
        <v>20</v>
      </c>
      <c r="P17">
        <v>0</v>
      </c>
      <c r="Q17">
        <v>3</v>
      </c>
    </row>
    <row r="18" spans="10:17">
      <c r="J18" t="str">
        <f>C9</f>
        <v>Trd_electricity export</v>
      </c>
      <c r="K18" t="s">
        <v>20</v>
      </c>
      <c r="P18">
        <v>0</v>
      </c>
      <c r="Q18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17F31-D792-47CD-82F2-E942FCB1F74A}">
  <dimension ref="A1:N17"/>
  <sheetViews>
    <sheetView workbookViewId="0">
      <selection activeCell="I1" sqref="I1"/>
    </sheetView>
  </sheetViews>
  <sheetFormatPr defaultRowHeight="14.25"/>
  <sheetData>
    <row r="1" spans="1:14" ht="17.25" thickBot="1">
      <c r="A1" s="5" t="s">
        <v>0</v>
      </c>
      <c r="I1" s="5" t="s">
        <v>11</v>
      </c>
    </row>
    <row r="2" spans="1:14" ht="14.65" thickTop="1">
      <c r="A2" s="1" t="s">
        <v>6</v>
      </c>
      <c r="B2" s="1" t="s">
        <v>108</v>
      </c>
      <c r="C2" s="1" t="s">
        <v>109</v>
      </c>
      <c r="D2" s="1" t="s">
        <v>9</v>
      </c>
      <c r="E2" s="1" t="s">
        <v>8</v>
      </c>
      <c r="F2" s="1" t="s">
        <v>110</v>
      </c>
      <c r="I2" t="s">
        <v>108</v>
      </c>
      <c r="J2" t="s">
        <v>2</v>
      </c>
      <c r="K2" t="s">
        <v>3</v>
      </c>
      <c r="L2" t="s">
        <v>142</v>
      </c>
      <c r="M2" t="s">
        <v>143</v>
      </c>
      <c r="N2" t="s">
        <v>144</v>
      </c>
    </row>
    <row r="3" spans="1:14">
      <c r="A3" t="s">
        <v>18</v>
      </c>
      <c r="B3" t="s">
        <v>111</v>
      </c>
      <c r="C3" t="s">
        <v>112</v>
      </c>
      <c r="D3" t="s">
        <v>22</v>
      </c>
      <c r="E3" t="s">
        <v>10</v>
      </c>
      <c r="F3" t="s">
        <v>19</v>
      </c>
      <c r="I3" t="s">
        <v>111</v>
      </c>
      <c r="J3" t="s">
        <v>29</v>
      </c>
      <c r="K3" t="s">
        <v>145</v>
      </c>
      <c r="L3">
        <v>9.1612500000000008</v>
      </c>
      <c r="M3">
        <v>101.20899620325736</v>
      </c>
      <c r="N3">
        <v>0.11148866148178466</v>
      </c>
    </row>
    <row r="4" spans="1:14">
      <c r="A4" t="s">
        <v>18</v>
      </c>
      <c r="B4" t="s">
        <v>113</v>
      </c>
      <c r="C4" t="s">
        <v>114</v>
      </c>
      <c r="D4" t="s">
        <v>22</v>
      </c>
      <c r="E4" t="s">
        <v>10</v>
      </c>
      <c r="F4" t="s">
        <v>19</v>
      </c>
      <c r="I4" t="s">
        <v>113</v>
      </c>
      <c r="J4" t="s">
        <v>29</v>
      </c>
      <c r="K4" t="s">
        <v>145</v>
      </c>
      <c r="L4">
        <v>0.78825000000000001</v>
      </c>
      <c r="M4">
        <v>101.20899620325736</v>
      </c>
      <c r="N4">
        <v>0.11688677450047574</v>
      </c>
    </row>
    <row r="5" spans="1:14">
      <c r="A5" t="s">
        <v>18</v>
      </c>
      <c r="B5" t="s">
        <v>115</v>
      </c>
      <c r="C5" t="s">
        <v>116</v>
      </c>
      <c r="D5" t="s">
        <v>22</v>
      </c>
      <c r="E5" t="s">
        <v>10</v>
      </c>
      <c r="F5" t="s">
        <v>19</v>
      </c>
      <c r="I5" t="s">
        <v>115</v>
      </c>
      <c r="J5" t="s">
        <v>30</v>
      </c>
      <c r="K5" t="s">
        <v>146</v>
      </c>
      <c r="L5">
        <v>2.319</v>
      </c>
      <c r="M5">
        <v>0</v>
      </c>
      <c r="N5">
        <v>0.30714877102199223</v>
      </c>
    </row>
    <row r="6" spans="1:14">
      <c r="A6" t="s">
        <v>18</v>
      </c>
      <c r="B6" t="s">
        <v>117</v>
      </c>
      <c r="C6" t="s">
        <v>118</v>
      </c>
      <c r="D6" t="s">
        <v>22</v>
      </c>
      <c r="E6" t="s">
        <v>10</v>
      </c>
      <c r="F6" t="s">
        <v>19</v>
      </c>
      <c r="I6" t="s">
        <v>117</v>
      </c>
      <c r="J6" t="s">
        <v>30</v>
      </c>
      <c r="K6" t="s">
        <v>146</v>
      </c>
      <c r="L6">
        <v>2.2597499999999999</v>
      </c>
      <c r="M6">
        <v>0</v>
      </c>
      <c r="N6">
        <v>0.31875107865914376</v>
      </c>
    </row>
    <row r="7" spans="1:14">
      <c r="A7" t="s">
        <v>18</v>
      </c>
      <c r="B7" t="s">
        <v>119</v>
      </c>
      <c r="C7" t="s">
        <v>120</v>
      </c>
      <c r="D7" t="s">
        <v>22</v>
      </c>
      <c r="E7" t="s">
        <v>10</v>
      </c>
      <c r="F7" t="s">
        <v>19</v>
      </c>
      <c r="I7" t="s">
        <v>119</v>
      </c>
      <c r="J7" t="s">
        <v>30</v>
      </c>
      <c r="K7" t="s">
        <v>146</v>
      </c>
      <c r="L7">
        <v>1.0987499999999999</v>
      </c>
      <c r="M7">
        <v>0</v>
      </c>
      <c r="N7">
        <v>0.32670170648464175</v>
      </c>
    </row>
    <row r="8" spans="1:14">
      <c r="A8" t="s">
        <v>18</v>
      </c>
      <c r="B8" t="s">
        <v>121</v>
      </c>
      <c r="C8" t="s">
        <v>122</v>
      </c>
      <c r="D8" t="s">
        <v>22</v>
      </c>
      <c r="E8" t="s">
        <v>10</v>
      </c>
      <c r="F8" t="s">
        <v>19</v>
      </c>
      <c r="I8" t="s">
        <v>121</v>
      </c>
      <c r="J8" t="s">
        <v>30</v>
      </c>
      <c r="K8" t="s">
        <v>146</v>
      </c>
      <c r="L8">
        <v>0.89100000000000001</v>
      </c>
      <c r="M8">
        <v>0</v>
      </c>
      <c r="N8">
        <v>0.33920033670033667</v>
      </c>
    </row>
    <row r="9" spans="1:14">
      <c r="A9" t="s">
        <v>18</v>
      </c>
      <c r="B9" t="s">
        <v>123</v>
      </c>
      <c r="C9" t="s">
        <v>124</v>
      </c>
      <c r="D9" t="s">
        <v>22</v>
      </c>
      <c r="E9" t="s">
        <v>10</v>
      </c>
      <c r="F9" t="s">
        <v>19</v>
      </c>
      <c r="I9" t="s">
        <v>123</v>
      </c>
      <c r="J9" t="s">
        <v>30</v>
      </c>
      <c r="K9" t="s">
        <v>146</v>
      </c>
      <c r="L9">
        <v>0.39674999999999999</v>
      </c>
      <c r="M9">
        <v>0</v>
      </c>
      <c r="N9">
        <v>0.34499999999999997</v>
      </c>
    </row>
    <row r="10" spans="1:14">
      <c r="A10" t="s">
        <v>18</v>
      </c>
      <c r="B10" t="s">
        <v>125</v>
      </c>
      <c r="C10" t="s">
        <v>126</v>
      </c>
      <c r="D10" t="s">
        <v>22</v>
      </c>
      <c r="E10" t="s">
        <v>10</v>
      </c>
      <c r="F10" t="s">
        <v>19</v>
      </c>
      <c r="I10" t="s">
        <v>125</v>
      </c>
      <c r="J10" t="s">
        <v>30</v>
      </c>
      <c r="K10" t="s">
        <v>146</v>
      </c>
      <c r="L10">
        <v>0.29249999999999998</v>
      </c>
      <c r="M10">
        <v>0</v>
      </c>
      <c r="N10">
        <v>0.35791025641025642</v>
      </c>
    </row>
    <row r="11" spans="1:14">
      <c r="A11" t="s">
        <v>18</v>
      </c>
      <c r="B11" t="s">
        <v>127</v>
      </c>
      <c r="C11" t="s">
        <v>128</v>
      </c>
      <c r="D11" t="s">
        <v>22</v>
      </c>
      <c r="E11" t="s">
        <v>10</v>
      </c>
      <c r="F11" t="s">
        <v>19</v>
      </c>
      <c r="I11" t="s">
        <v>127</v>
      </c>
      <c r="J11" t="s">
        <v>30</v>
      </c>
      <c r="K11" t="s">
        <v>146</v>
      </c>
      <c r="L11">
        <v>3.048</v>
      </c>
      <c r="M11">
        <v>199.69488040104588</v>
      </c>
      <c r="N11">
        <v>0.46300000000000002</v>
      </c>
    </row>
    <row r="12" spans="1:14">
      <c r="A12" t="s">
        <v>18</v>
      </c>
      <c r="B12" t="s">
        <v>129</v>
      </c>
      <c r="C12" t="s">
        <v>130</v>
      </c>
      <c r="D12" t="s">
        <v>22</v>
      </c>
      <c r="E12" t="s">
        <v>10</v>
      </c>
      <c r="F12" t="s">
        <v>19</v>
      </c>
      <c r="I12" t="s">
        <v>129</v>
      </c>
      <c r="J12" t="s">
        <v>30</v>
      </c>
      <c r="K12" t="s">
        <v>146</v>
      </c>
      <c r="L12">
        <v>5.4284999999999997</v>
      </c>
      <c r="M12">
        <v>199.69488040104588</v>
      </c>
      <c r="N12">
        <v>0.47126526664824536</v>
      </c>
    </row>
    <row r="13" spans="1:14">
      <c r="A13" t="s">
        <v>18</v>
      </c>
      <c r="B13" t="s">
        <v>131</v>
      </c>
      <c r="C13" t="s">
        <v>132</v>
      </c>
      <c r="D13" t="s">
        <v>22</v>
      </c>
      <c r="E13" t="s">
        <v>10</v>
      </c>
      <c r="F13" t="s">
        <v>19</v>
      </c>
      <c r="I13" t="s">
        <v>131</v>
      </c>
      <c r="J13" t="s">
        <v>30</v>
      </c>
      <c r="K13" t="s">
        <v>146</v>
      </c>
      <c r="L13">
        <v>76.455750000000009</v>
      </c>
      <c r="M13">
        <v>199.69488040104588</v>
      </c>
      <c r="N13">
        <v>0.48000143220097896</v>
      </c>
    </row>
    <row r="14" spans="1:14">
      <c r="A14" t="s">
        <v>18</v>
      </c>
      <c r="B14" t="s">
        <v>133</v>
      </c>
      <c r="C14" t="s">
        <v>134</v>
      </c>
      <c r="D14" t="s">
        <v>22</v>
      </c>
      <c r="E14" t="s">
        <v>10</v>
      </c>
      <c r="F14" t="s">
        <v>19</v>
      </c>
      <c r="I14" t="s">
        <v>133</v>
      </c>
      <c r="J14" t="s">
        <v>30</v>
      </c>
      <c r="K14" t="s">
        <v>146</v>
      </c>
      <c r="L14">
        <v>10.653</v>
      </c>
      <c r="M14">
        <v>199.69488040104588</v>
      </c>
      <c r="N14">
        <v>0.48852414812728812</v>
      </c>
    </row>
    <row r="15" spans="1:14">
      <c r="A15" t="s">
        <v>18</v>
      </c>
      <c r="B15" t="s">
        <v>135</v>
      </c>
      <c r="C15" t="s">
        <v>136</v>
      </c>
      <c r="D15" t="s">
        <v>137</v>
      </c>
      <c r="E15" t="s">
        <v>10</v>
      </c>
      <c r="F15" t="s">
        <v>15</v>
      </c>
      <c r="I15" t="s">
        <v>135</v>
      </c>
      <c r="J15" t="s">
        <v>31</v>
      </c>
      <c r="K15" t="s">
        <v>20</v>
      </c>
      <c r="L15">
        <v>0</v>
      </c>
    </row>
    <row r="16" spans="1:14">
      <c r="A16" t="s">
        <v>18</v>
      </c>
      <c r="B16" t="s">
        <v>138</v>
      </c>
      <c r="C16" t="s">
        <v>139</v>
      </c>
      <c r="D16" t="s">
        <v>137</v>
      </c>
      <c r="E16" t="s">
        <v>10</v>
      </c>
      <c r="F16" t="s">
        <v>15</v>
      </c>
      <c r="I16" t="s">
        <v>138</v>
      </c>
      <c r="J16" t="s">
        <v>31</v>
      </c>
      <c r="K16" t="s">
        <v>20</v>
      </c>
      <c r="L16">
        <v>0</v>
      </c>
    </row>
    <row r="17" spans="1:12">
      <c r="A17" t="s">
        <v>18</v>
      </c>
      <c r="B17" t="s">
        <v>140</v>
      </c>
      <c r="C17" t="s">
        <v>141</v>
      </c>
      <c r="D17" t="s">
        <v>137</v>
      </c>
      <c r="E17" t="s">
        <v>10</v>
      </c>
      <c r="F17" t="s">
        <v>15</v>
      </c>
      <c r="I17" t="s">
        <v>140</v>
      </c>
      <c r="J17" t="s">
        <v>31</v>
      </c>
      <c r="K17" t="s">
        <v>20</v>
      </c>
      <c r="L17">
        <v>0.01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6D8AA-F8A9-4BBE-94C7-C767CA3BCC03}">
  <dimension ref="B2:W61"/>
  <sheetViews>
    <sheetView workbookViewId="0"/>
  </sheetViews>
  <sheetFormatPr defaultColWidth="8.86328125" defaultRowHeight="14.25"/>
  <cols>
    <col min="2" max="2" width="18.86328125" bestFit="1" customWidth="1"/>
    <col min="3" max="3" width="17.59765625" bestFit="1" customWidth="1"/>
    <col min="4" max="4" width="26" customWidth="1"/>
    <col min="5" max="5" width="11.1328125" bestFit="1" customWidth="1"/>
    <col min="6" max="6" width="13.265625" bestFit="1" customWidth="1"/>
    <col min="7" max="7" width="12.1328125" bestFit="1" customWidth="1"/>
    <col min="8" max="8" width="10.265625" bestFit="1" customWidth="1"/>
    <col min="9" max="9" width="16.265625" bestFit="1" customWidth="1"/>
    <col min="10" max="10" width="19.265625" bestFit="1" customWidth="1"/>
    <col min="11" max="11" width="8.86328125" bestFit="1" customWidth="1"/>
    <col min="12" max="12" width="14.265625" bestFit="1" customWidth="1"/>
    <col min="13" max="13" width="9.1328125" bestFit="1" customWidth="1"/>
    <col min="14" max="14" width="13" bestFit="1" customWidth="1"/>
    <col min="15" max="15" width="7.59765625" bestFit="1" customWidth="1"/>
    <col min="16" max="17" width="9" bestFit="1" customWidth="1"/>
    <col min="18" max="18" width="7.59765625" bestFit="1" customWidth="1"/>
    <col min="19" max="20" width="9" bestFit="1" customWidth="1"/>
    <col min="21" max="21" width="10.33203125" bestFit="1" customWidth="1"/>
    <col min="22" max="22" width="12.1328125" bestFit="1" customWidth="1"/>
    <col min="23" max="23" width="3.796875" bestFit="1" customWidth="1"/>
  </cols>
  <sheetData>
    <row r="2" spans="2:23">
      <c r="B2" s="3" t="s">
        <v>25</v>
      </c>
      <c r="C2" s="3"/>
      <c r="D2" s="3"/>
      <c r="E2" s="3"/>
      <c r="F2" s="3"/>
      <c r="G2" s="3"/>
      <c r="H2" s="3"/>
      <c r="I2" s="3"/>
    </row>
    <row r="3" spans="2:23">
      <c r="B3" s="3" t="s">
        <v>42</v>
      </c>
      <c r="C3" s="3" t="s">
        <v>43</v>
      </c>
      <c r="D3" s="3" t="s">
        <v>44</v>
      </c>
      <c r="E3" s="3" t="s">
        <v>27</v>
      </c>
      <c r="F3" s="3" t="s">
        <v>45</v>
      </c>
      <c r="G3" s="3" t="s">
        <v>46</v>
      </c>
      <c r="H3" s="3" t="s">
        <v>47</v>
      </c>
      <c r="I3" s="3" t="s">
        <v>48</v>
      </c>
    </row>
    <row r="4" spans="2:23">
      <c r="B4" s="3" t="s">
        <v>49</v>
      </c>
      <c r="C4" s="3" t="s">
        <v>50</v>
      </c>
      <c r="D4" s="3" t="s">
        <v>51</v>
      </c>
      <c r="E4" s="3" t="s">
        <v>52</v>
      </c>
      <c r="F4" s="3"/>
      <c r="G4" s="6" t="s">
        <v>15</v>
      </c>
      <c r="H4" s="3"/>
      <c r="I4" s="3"/>
    </row>
    <row r="5" spans="2:23">
      <c r="C5" s="3" t="s">
        <v>53</v>
      </c>
      <c r="D5" s="3" t="s">
        <v>54</v>
      </c>
      <c r="E5" s="3" t="s">
        <v>52</v>
      </c>
      <c r="F5" s="3"/>
      <c r="G5" s="6" t="s">
        <v>15</v>
      </c>
    </row>
    <row r="8" spans="2:23">
      <c r="B8" s="6" t="s">
        <v>0</v>
      </c>
      <c r="C8" s="6"/>
      <c r="D8" s="6"/>
      <c r="E8" s="6"/>
      <c r="F8" s="6"/>
      <c r="G8" s="6"/>
      <c r="H8" s="7"/>
      <c r="I8" s="7"/>
      <c r="J8" s="7"/>
      <c r="K8" s="7"/>
      <c r="L8" s="7"/>
      <c r="M8" s="8" t="s">
        <v>55</v>
      </c>
      <c r="O8" s="7"/>
      <c r="P8" s="7"/>
      <c r="Q8" s="7"/>
      <c r="R8" s="7"/>
      <c r="S8" s="7"/>
      <c r="T8" s="7"/>
      <c r="U8" s="7"/>
      <c r="V8" s="7"/>
      <c r="W8" s="7"/>
    </row>
    <row r="9" spans="2:23">
      <c r="B9" s="6" t="s">
        <v>6</v>
      </c>
      <c r="C9" s="6" t="s">
        <v>1</v>
      </c>
      <c r="D9" s="6" t="s">
        <v>7</v>
      </c>
      <c r="E9" s="6" t="s">
        <v>56</v>
      </c>
      <c r="F9" s="6" t="s">
        <v>57</v>
      </c>
      <c r="G9" s="6" t="s">
        <v>12</v>
      </c>
      <c r="H9" s="7"/>
      <c r="I9" s="7" t="s">
        <v>1</v>
      </c>
      <c r="J9" s="7" t="s">
        <v>58</v>
      </c>
      <c r="K9" s="7" t="s">
        <v>59</v>
      </c>
      <c r="L9" s="7" t="s">
        <v>26</v>
      </c>
      <c r="M9" s="8" t="s">
        <v>60</v>
      </c>
      <c r="N9" s="7">
        <f>J35</f>
        <v>2020</v>
      </c>
      <c r="O9" s="7">
        <f t="shared" ref="O9:T9" si="0">K35</f>
        <v>2025</v>
      </c>
      <c r="P9" s="7">
        <f t="shared" si="0"/>
        <v>2030</v>
      </c>
      <c r="Q9" s="7">
        <f t="shared" si="0"/>
        <v>2035</v>
      </c>
      <c r="R9" s="7">
        <f t="shared" si="0"/>
        <v>2040</v>
      </c>
      <c r="S9" s="7">
        <f t="shared" si="0"/>
        <v>2045</v>
      </c>
      <c r="T9" s="7">
        <f t="shared" si="0"/>
        <v>2050</v>
      </c>
      <c r="U9" s="7" t="s">
        <v>3</v>
      </c>
      <c r="V9" s="7" t="s">
        <v>61</v>
      </c>
      <c r="W9" t="s">
        <v>62</v>
      </c>
    </row>
    <row r="10" spans="2:23">
      <c r="B10" s="6" t="s">
        <v>63</v>
      </c>
      <c r="C10" s="6" t="s">
        <v>64</v>
      </c>
      <c r="D10" s="9" t="s">
        <v>65</v>
      </c>
      <c r="E10" s="6" t="s">
        <v>52</v>
      </c>
      <c r="F10" s="6" t="s">
        <v>10</v>
      </c>
      <c r="G10" s="6" t="s">
        <v>15</v>
      </c>
      <c r="H10" s="7"/>
      <c r="I10" s="7" t="s">
        <v>66</v>
      </c>
      <c r="J10" s="7" t="s">
        <v>67</v>
      </c>
      <c r="K10" s="3" t="s">
        <v>53</v>
      </c>
      <c r="L10" s="3" t="s">
        <v>20</v>
      </c>
      <c r="M10" s="7" t="s">
        <v>19</v>
      </c>
      <c r="N10" s="10">
        <f>1/N17</f>
        <v>1.1764705882352942</v>
      </c>
      <c r="O10" s="10"/>
      <c r="P10" s="10"/>
      <c r="Q10" s="10"/>
      <c r="R10" s="10"/>
      <c r="S10" s="10"/>
      <c r="T10" s="10"/>
      <c r="U10" s="7"/>
      <c r="V10" s="6" t="str">
        <f>K10</f>
        <v>AuxStoOUT</v>
      </c>
      <c r="W10">
        <v>20</v>
      </c>
    </row>
    <row r="11" spans="2:23">
      <c r="B11" s="6"/>
      <c r="C11" s="8" t="s">
        <v>66</v>
      </c>
      <c r="D11" s="8" t="s">
        <v>68</v>
      </c>
      <c r="E11" s="6" t="s">
        <v>52</v>
      </c>
      <c r="F11" s="6" t="s">
        <v>10</v>
      </c>
      <c r="G11" s="6" t="s">
        <v>15</v>
      </c>
      <c r="H11" s="7"/>
      <c r="I11" s="7" t="s">
        <v>66</v>
      </c>
      <c r="J11" s="7" t="s">
        <v>69</v>
      </c>
      <c r="K11" s="7" t="s">
        <v>70</v>
      </c>
      <c r="L11" s="7" t="s">
        <v>20</v>
      </c>
      <c r="M11" s="7" t="s">
        <v>15</v>
      </c>
      <c r="N11" s="10">
        <f>4/24</f>
        <v>0.16666666666666666</v>
      </c>
      <c r="O11" s="4"/>
      <c r="P11" s="4"/>
      <c r="Q11" s="4"/>
      <c r="R11" s="4"/>
      <c r="S11" s="4"/>
      <c r="T11" s="4"/>
      <c r="U11" s="6" t="str">
        <f>L11</f>
        <v>ELC</v>
      </c>
    </row>
    <row r="12" spans="2:23">
      <c r="B12" s="6"/>
      <c r="C12" s="6"/>
      <c r="D12" s="6"/>
      <c r="E12" s="6"/>
      <c r="F12" s="6"/>
      <c r="G12" s="6"/>
      <c r="H12" s="7"/>
      <c r="I12" s="7" t="s">
        <v>66</v>
      </c>
      <c r="J12" s="7" t="s">
        <v>69</v>
      </c>
      <c r="K12" s="7" t="s">
        <v>28</v>
      </c>
      <c r="L12" s="7"/>
      <c r="M12" s="8" t="s">
        <v>15</v>
      </c>
      <c r="N12" s="10">
        <v>1</v>
      </c>
      <c r="O12" s="10"/>
      <c r="P12" s="10"/>
      <c r="Q12" s="10"/>
      <c r="R12" s="10"/>
      <c r="S12" s="10"/>
      <c r="T12" s="10"/>
      <c r="U12" s="7"/>
      <c r="V12" s="7"/>
    </row>
    <row r="13" spans="2:23">
      <c r="B13" s="6"/>
      <c r="C13" s="6"/>
      <c r="D13" s="6"/>
      <c r="E13" s="6"/>
      <c r="F13" s="6"/>
      <c r="G13" s="6"/>
      <c r="H13" s="7"/>
      <c r="I13" s="7" t="s">
        <v>66</v>
      </c>
      <c r="J13" s="7" t="s">
        <v>71</v>
      </c>
      <c r="K13" s="7"/>
      <c r="L13" s="7"/>
      <c r="M13" s="8"/>
      <c r="N13" s="10">
        <f>J40</f>
        <v>1363</v>
      </c>
      <c r="O13" s="10">
        <f t="shared" ref="O13:T13" si="1">K40</f>
        <v>956</v>
      </c>
      <c r="P13" s="10">
        <f t="shared" si="1"/>
        <v>784</v>
      </c>
      <c r="Q13" s="10">
        <f t="shared" si="1"/>
        <v>735</v>
      </c>
      <c r="R13" s="10">
        <f t="shared" si="1"/>
        <v>686</v>
      </c>
      <c r="S13" s="10">
        <f t="shared" si="1"/>
        <v>637</v>
      </c>
      <c r="T13" s="10">
        <f t="shared" si="1"/>
        <v>588</v>
      </c>
      <c r="U13" s="7"/>
      <c r="V13" s="7"/>
    </row>
    <row r="14" spans="2:23">
      <c r="I14" t="s">
        <v>66</v>
      </c>
      <c r="J14" t="s">
        <v>72</v>
      </c>
      <c r="N14" s="4">
        <f>J44</f>
        <v>34</v>
      </c>
      <c r="O14" s="4">
        <f t="shared" ref="O14:T14" si="2">K44</f>
        <v>24</v>
      </c>
      <c r="P14" s="4">
        <f t="shared" si="2"/>
        <v>20</v>
      </c>
      <c r="Q14" s="4">
        <f t="shared" si="2"/>
        <v>18</v>
      </c>
      <c r="R14" s="4">
        <f t="shared" si="2"/>
        <v>17</v>
      </c>
      <c r="S14" s="4">
        <f t="shared" si="2"/>
        <v>16</v>
      </c>
      <c r="T14" s="4">
        <f t="shared" si="2"/>
        <v>15</v>
      </c>
    </row>
    <row r="15" spans="2:23">
      <c r="I15" t="s">
        <v>66</v>
      </c>
      <c r="J15" t="s">
        <v>73</v>
      </c>
      <c r="M15" t="s">
        <v>19</v>
      </c>
      <c r="N15" s="4">
        <v>1</v>
      </c>
      <c r="O15" s="4"/>
      <c r="P15" s="4"/>
      <c r="Q15" s="4"/>
      <c r="R15" s="4"/>
      <c r="S15" s="4"/>
      <c r="T15" s="4"/>
    </row>
    <row r="16" spans="2:23">
      <c r="I16" t="s">
        <v>66</v>
      </c>
      <c r="J16" t="s">
        <v>74</v>
      </c>
      <c r="N16" s="10">
        <v>31.536000000000001</v>
      </c>
      <c r="O16" s="4"/>
      <c r="P16" s="4"/>
      <c r="Q16" s="4"/>
      <c r="R16" s="4"/>
      <c r="S16" s="4"/>
      <c r="T16" s="4"/>
    </row>
    <row r="17" spans="9:23">
      <c r="I17" t="s">
        <v>66</v>
      </c>
      <c r="J17" t="s">
        <v>75</v>
      </c>
      <c r="N17" s="4">
        <v>0.85</v>
      </c>
      <c r="O17" s="4"/>
      <c r="P17" s="4"/>
      <c r="Q17" s="4"/>
      <c r="R17" s="4"/>
      <c r="S17" s="4"/>
      <c r="T17" s="4"/>
    </row>
    <row r="18" spans="9:23">
      <c r="I18" t="s">
        <v>64</v>
      </c>
      <c r="J18" t="s">
        <v>67</v>
      </c>
      <c r="K18" s="3" t="s">
        <v>53</v>
      </c>
      <c r="L18" s="3" t="s">
        <v>20</v>
      </c>
      <c r="M18" t="s">
        <v>19</v>
      </c>
      <c r="N18" s="10">
        <f>1/N25</f>
        <v>1.1764705882352942</v>
      </c>
      <c r="O18" s="4"/>
      <c r="P18" s="4"/>
      <c r="Q18" s="4"/>
      <c r="R18" s="4"/>
      <c r="S18" s="4"/>
      <c r="T18" s="4"/>
      <c r="U18" s="7"/>
      <c r="V18" s="6" t="str">
        <f>K18</f>
        <v>AuxStoOUT</v>
      </c>
      <c r="W18">
        <v>20</v>
      </c>
    </row>
    <row r="19" spans="9:23">
      <c r="I19" t="s">
        <v>64</v>
      </c>
      <c r="J19" t="s">
        <v>69</v>
      </c>
      <c r="K19" t="s">
        <v>70</v>
      </c>
      <c r="L19" t="s">
        <v>20</v>
      </c>
      <c r="M19" t="s">
        <v>15</v>
      </c>
      <c r="N19" s="4">
        <f>8/24</f>
        <v>0.33333333333333331</v>
      </c>
      <c r="O19" s="4"/>
      <c r="P19" s="4"/>
      <c r="Q19" s="4"/>
      <c r="R19" s="4"/>
      <c r="S19" s="4"/>
      <c r="T19" s="4"/>
      <c r="U19" s="6" t="str">
        <f>L19</f>
        <v>ELC</v>
      </c>
    </row>
    <row r="20" spans="9:23">
      <c r="I20" t="s">
        <v>64</v>
      </c>
      <c r="J20" t="s">
        <v>69</v>
      </c>
      <c r="K20" t="s">
        <v>28</v>
      </c>
      <c r="M20" t="s">
        <v>15</v>
      </c>
      <c r="N20" s="4">
        <v>1</v>
      </c>
      <c r="O20" s="4"/>
      <c r="P20" s="4"/>
      <c r="Q20" s="4"/>
      <c r="R20" s="4"/>
      <c r="S20" s="4"/>
      <c r="T20" s="4"/>
    </row>
    <row r="21" spans="9:23">
      <c r="I21" t="s">
        <v>64</v>
      </c>
      <c r="J21" t="s">
        <v>71</v>
      </c>
      <c r="N21" s="4">
        <f>J49</f>
        <v>2470</v>
      </c>
      <c r="O21" s="4">
        <f t="shared" ref="O21:T21" si="3">K49</f>
        <v>1714</v>
      </c>
      <c r="P21" s="4">
        <f t="shared" si="3"/>
        <v>1371</v>
      </c>
      <c r="Q21" s="4">
        <f t="shared" si="3"/>
        <v>1277</v>
      </c>
      <c r="R21" s="4">
        <f t="shared" si="3"/>
        <v>1183</v>
      </c>
      <c r="S21" s="4">
        <f t="shared" si="3"/>
        <v>1089</v>
      </c>
      <c r="T21" s="4">
        <f t="shared" si="3"/>
        <v>995</v>
      </c>
    </row>
    <row r="22" spans="9:23">
      <c r="I22" t="s">
        <v>64</v>
      </c>
      <c r="J22" t="s">
        <v>72</v>
      </c>
      <c r="N22" s="4">
        <f>J53</f>
        <v>62</v>
      </c>
      <c r="O22" s="4">
        <f t="shared" ref="O22:T22" si="4">K53</f>
        <v>43</v>
      </c>
      <c r="P22" s="4">
        <f t="shared" si="4"/>
        <v>34</v>
      </c>
      <c r="Q22" s="4">
        <f t="shared" si="4"/>
        <v>32</v>
      </c>
      <c r="R22" s="4">
        <f t="shared" si="4"/>
        <v>30</v>
      </c>
      <c r="S22" s="4">
        <f t="shared" si="4"/>
        <v>27</v>
      </c>
      <c r="T22" s="4">
        <f t="shared" si="4"/>
        <v>25</v>
      </c>
    </row>
    <row r="23" spans="9:23">
      <c r="I23" t="s">
        <v>64</v>
      </c>
      <c r="J23" t="s">
        <v>73</v>
      </c>
      <c r="M23" t="s">
        <v>19</v>
      </c>
      <c r="N23" s="4">
        <v>1</v>
      </c>
      <c r="O23" s="4"/>
      <c r="P23" s="4"/>
      <c r="Q23" s="4"/>
      <c r="R23" s="4"/>
      <c r="S23" s="4"/>
      <c r="T23" s="4"/>
    </row>
    <row r="24" spans="9:23">
      <c r="I24" t="s">
        <v>64</v>
      </c>
      <c r="J24" t="s">
        <v>74</v>
      </c>
      <c r="N24" s="10">
        <v>31.536000000000001</v>
      </c>
      <c r="O24" s="4"/>
      <c r="P24" s="4"/>
      <c r="Q24" s="4"/>
      <c r="R24" s="4"/>
      <c r="S24" s="4"/>
      <c r="T24" s="4"/>
    </row>
    <row r="25" spans="9:23">
      <c r="I25" t="s">
        <v>64</v>
      </c>
      <c r="J25" t="s">
        <v>75</v>
      </c>
      <c r="N25" s="4">
        <v>0.85</v>
      </c>
      <c r="O25" s="4"/>
      <c r="P25" s="4"/>
      <c r="Q25" s="4"/>
      <c r="R25" s="4"/>
      <c r="S25" s="4"/>
      <c r="T25" s="4"/>
    </row>
    <row r="31" spans="9:23" ht="15.75">
      <c r="I31" s="11" t="s">
        <v>76</v>
      </c>
      <c r="J31" s="12"/>
      <c r="K31" s="12"/>
      <c r="L31" s="12"/>
      <c r="M31" s="12"/>
      <c r="N31" s="12"/>
      <c r="O31" s="12"/>
      <c r="P31" s="12"/>
    </row>
    <row r="32" spans="9:23" ht="15.75">
      <c r="I32" s="11" t="s">
        <v>77</v>
      </c>
      <c r="J32" s="12"/>
      <c r="K32" s="12"/>
      <c r="L32" s="12"/>
      <c r="M32" s="12"/>
      <c r="N32" s="12"/>
      <c r="O32" s="12"/>
      <c r="P32" s="12"/>
    </row>
    <row r="33" spans="9:16">
      <c r="I33" s="13"/>
      <c r="J33" s="13"/>
      <c r="K33" s="13"/>
      <c r="L33" s="13"/>
      <c r="M33" s="13"/>
      <c r="N33" s="13"/>
      <c r="O33" s="13"/>
      <c r="P33" s="13"/>
    </row>
    <row r="34" spans="9:16" ht="15.75">
      <c r="I34" s="14" t="s">
        <v>78</v>
      </c>
      <c r="J34" s="15"/>
      <c r="K34" s="15"/>
      <c r="L34" s="15"/>
      <c r="M34" s="15"/>
      <c r="N34" s="15"/>
      <c r="O34" s="15"/>
      <c r="P34" s="15"/>
    </row>
    <row r="35" spans="9:16" ht="15.75">
      <c r="I35" s="15"/>
      <c r="J35" s="15">
        <v>2020</v>
      </c>
      <c r="K35" s="15">
        <v>2025</v>
      </c>
      <c r="L35" s="15">
        <v>2030</v>
      </c>
      <c r="M35" s="15">
        <v>2035</v>
      </c>
      <c r="N35" s="15">
        <v>2040</v>
      </c>
      <c r="O35" s="15">
        <v>2045</v>
      </c>
      <c r="P35" s="15">
        <v>2050</v>
      </c>
    </row>
    <row r="36" spans="9:16" ht="15.75">
      <c r="I36" s="16" t="s">
        <v>79</v>
      </c>
      <c r="J36" s="15"/>
      <c r="K36" s="15"/>
      <c r="L36" s="15"/>
      <c r="M36" s="15"/>
      <c r="N36" s="15"/>
      <c r="O36" s="15"/>
      <c r="P36" s="15"/>
    </row>
    <row r="37" spans="9:16" ht="15.75">
      <c r="I37" s="14" t="s">
        <v>80</v>
      </c>
      <c r="J37" s="15"/>
      <c r="K37" s="15"/>
      <c r="L37" s="15"/>
      <c r="M37" s="15"/>
      <c r="N37" s="15"/>
      <c r="O37" s="15"/>
      <c r="P37" s="15"/>
    </row>
    <row r="38" spans="9:16" ht="15.75">
      <c r="I38" s="15" t="s">
        <v>81</v>
      </c>
      <c r="J38" s="17">
        <v>1363</v>
      </c>
      <c r="K38" s="17">
        <v>839</v>
      </c>
      <c r="L38" s="17">
        <v>566</v>
      </c>
      <c r="M38" s="17">
        <v>512</v>
      </c>
      <c r="N38" s="17">
        <v>454</v>
      </c>
      <c r="O38" s="17">
        <v>400</v>
      </c>
      <c r="P38" s="17">
        <v>346</v>
      </c>
    </row>
    <row r="39" spans="9:16" ht="15.75">
      <c r="I39" s="15" t="s">
        <v>82</v>
      </c>
      <c r="J39" s="17">
        <v>1363</v>
      </c>
      <c r="K39" s="17">
        <v>1167</v>
      </c>
      <c r="L39" s="17">
        <v>981</v>
      </c>
      <c r="M39" s="17">
        <v>981</v>
      </c>
      <c r="N39" s="17">
        <v>981</v>
      </c>
      <c r="O39" s="17">
        <v>981</v>
      </c>
      <c r="P39" s="17">
        <v>981</v>
      </c>
    </row>
    <row r="40" spans="9:16" ht="15.75">
      <c r="I40" s="15" t="s">
        <v>83</v>
      </c>
      <c r="J40" s="17">
        <v>1363</v>
      </c>
      <c r="K40" s="17">
        <v>956</v>
      </c>
      <c r="L40" s="17">
        <v>784</v>
      </c>
      <c r="M40" s="17">
        <v>735</v>
      </c>
      <c r="N40" s="17">
        <v>686</v>
      </c>
      <c r="O40" s="17">
        <v>637</v>
      </c>
      <c r="P40" s="17">
        <v>588</v>
      </c>
    </row>
    <row r="41" spans="9:16" ht="15.75">
      <c r="I41" s="14" t="s">
        <v>84</v>
      </c>
      <c r="J41" s="18"/>
      <c r="K41" s="18"/>
      <c r="L41" s="18"/>
      <c r="M41" s="18"/>
      <c r="N41" s="18"/>
      <c r="O41" s="18"/>
      <c r="P41" s="18"/>
    </row>
    <row r="42" spans="9:16" ht="15.75">
      <c r="I42" s="15" t="s">
        <v>81</v>
      </c>
      <c r="J42" s="19">
        <v>34</v>
      </c>
      <c r="K42" s="19">
        <v>21</v>
      </c>
      <c r="L42" s="19">
        <v>14</v>
      </c>
      <c r="M42" s="19">
        <v>13</v>
      </c>
      <c r="N42" s="19">
        <v>11</v>
      </c>
      <c r="O42" s="19">
        <v>10</v>
      </c>
      <c r="P42" s="19">
        <v>9</v>
      </c>
    </row>
    <row r="43" spans="9:16" ht="15.75">
      <c r="I43" s="15" t="s">
        <v>82</v>
      </c>
      <c r="J43" s="19">
        <v>34</v>
      </c>
      <c r="K43" s="19">
        <v>29</v>
      </c>
      <c r="L43" s="19">
        <v>25</v>
      </c>
      <c r="M43" s="19">
        <v>25</v>
      </c>
      <c r="N43" s="19">
        <v>25</v>
      </c>
      <c r="O43" s="19">
        <v>25</v>
      </c>
      <c r="P43" s="19">
        <v>25</v>
      </c>
    </row>
    <row r="44" spans="9:16" ht="15.75">
      <c r="I44" s="15" t="s">
        <v>83</v>
      </c>
      <c r="J44" s="19">
        <v>34</v>
      </c>
      <c r="K44" s="19">
        <v>24</v>
      </c>
      <c r="L44" s="19">
        <v>20</v>
      </c>
      <c r="M44" s="19">
        <v>18</v>
      </c>
      <c r="N44" s="19">
        <v>17</v>
      </c>
      <c r="O44" s="19">
        <v>16</v>
      </c>
      <c r="P44" s="19">
        <v>15</v>
      </c>
    </row>
    <row r="45" spans="9:16" ht="15.75">
      <c r="I45" s="16" t="s">
        <v>85</v>
      </c>
      <c r="J45" s="18"/>
      <c r="K45" s="18"/>
      <c r="L45" s="18"/>
      <c r="M45" s="18"/>
      <c r="N45" s="18"/>
      <c r="O45" s="18"/>
      <c r="P45" s="18"/>
    </row>
    <row r="46" spans="9:16" ht="15.75">
      <c r="I46" s="14" t="s">
        <v>80</v>
      </c>
      <c r="J46" s="18"/>
      <c r="K46" s="18"/>
      <c r="L46" s="18"/>
      <c r="M46" s="18"/>
      <c r="N46" s="18"/>
      <c r="O46" s="18"/>
      <c r="P46" s="18"/>
    </row>
    <row r="47" spans="9:16" ht="15.75">
      <c r="I47" s="15" t="s">
        <v>81</v>
      </c>
      <c r="J47" s="17">
        <v>2470</v>
      </c>
      <c r="K47" s="17">
        <v>1518</v>
      </c>
      <c r="L47" s="17">
        <v>1024</v>
      </c>
      <c r="M47" s="17">
        <v>927</v>
      </c>
      <c r="N47" s="17">
        <v>822</v>
      </c>
      <c r="O47" s="17">
        <v>724</v>
      </c>
      <c r="P47" s="17">
        <v>626</v>
      </c>
    </row>
    <row r="48" spans="9:16" ht="15.75">
      <c r="I48" s="15" t="s">
        <v>82</v>
      </c>
      <c r="J48" s="17">
        <v>2470</v>
      </c>
      <c r="K48" s="17">
        <v>2111</v>
      </c>
      <c r="L48" s="17">
        <v>1754</v>
      </c>
      <c r="M48" s="17">
        <v>1754</v>
      </c>
      <c r="N48" s="17">
        <v>1754</v>
      </c>
      <c r="O48" s="17">
        <v>1754</v>
      </c>
      <c r="P48" s="17">
        <v>1754</v>
      </c>
    </row>
    <row r="49" spans="9:16" ht="15.75">
      <c r="I49" s="15" t="s">
        <v>83</v>
      </c>
      <c r="J49" s="17">
        <v>2470</v>
      </c>
      <c r="K49" s="17">
        <v>1714</v>
      </c>
      <c r="L49" s="17">
        <v>1371</v>
      </c>
      <c r="M49" s="17">
        <v>1277</v>
      </c>
      <c r="N49" s="17">
        <v>1183</v>
      </c>
      <c r="O49" s="17">
        <v>1089</v>
      </c>
      <c r="P49" s="17">
        <v>995</v>
      </c>
    </row>
    <row r="50" spans="9:16" ht="15.75">
      <c r="I50" s="14" t="s">
        <v>84</v>
      </c>
      <c r="J50" s="18"/>
      <c r="K50" s="18"/>
      <c r="L50" s="18"/>
      <c r="M50" s="18"/>
      <c r="N50" s="18"/>
      <c r="O50" s="18"/>
      <c r="P50" s="18"/>
    </row>
    <row r="51" spans="9:16" ht="15.75">
      <c r="I51" s="15" t="s">
        <v>81</v>
      </c>
      <c r="J51" s="19">
        <v>62</v>
      </c>
      <c r="K51" s="19">
        <v>38</v>
      </c>
      <c r="L51" s="19">
        <v>26</v>
      </c>
      <c r="M51" s="19">
        <v>23</v>
      </c>
      <c r="N51" s="19">
        <v>21</v>
      </c>
      <c r="O51" s="19">
        <v>18</v>
      </c>
      <c r="P51" s="19">
        <v>16</v>
      </c>
    </row>
    <row r="52" spans="9:16" ht="15.75">
      <c r="I52" s="15" t="s">
        <v>82</v>
      </c>
      <c r="J52" s="19">
        <v>62</v>
      </c>
      <c r="K52" s="19">
        <v>53</v>
      </c>
      <c r="L52" s="19">
        <v>44</v>
      </c>
      <c r="M52" s="19">
        <v>44</v>
      </c>
      <c r="N52" s="19">
        <v>44</v>
      </c>
      <c r="O52" s="19">
        <v>44</v>
      </c>
      <c r="P52" s="19">
        <v>44</v>
      </c>
    </row>
    <row r="53" spans="9:16" ht="15.75">
      <c r="I53" s="15" t="s">
        <v>83</v>
      </c>
      <c r="J53" s="19">
        <v>62</v>
      </c>
      <c r="K53" s="19">
        <v>43</v>
      </c>
      <c r="L53" s="19">
        <v>34</v>
      </c>
      <c r="M53" s="19">
        <v>32</v>
      </c>
      <c r="N53" s="19">
        <v>30</v>
      </c>
      <c r="O53" s="19">
        <v>27</v>
      </c>
      <c r="P53" s="19">
        <v>25</v>
      </c>
    </row>
    <row r="54" spans="9:16">
      <c r="I54" s="13"/>
      <c r="J54" s="13"/>
      <c r="K54" s="13"/>
      <c r="L54" s="13"/>
      <c r="M54" s="13"/>
      <c r="N54" s="13"/>
      <c r="O54" s="13"/>
      <c r="P54" s="13"/>
    </row>
    <row r="55" spans="9:16" ht="15.75">
      <c r="I55" s="12" t="s">
        <v>86</v>
      </c>
      <c r="J55" s="12">
        <v>0.85</v>
      </c>
      <c r="K55" s="12"/>
      <c r="L55" s="12"/>
      <c r="M55" s="12"/>
      <c r="N55" s="12"/>
      <c r="O55" s="12"/>
      <c r="P55" s="12"/>
    </row>
    <row r="56" spans="9:16" ht="15.75">
      <c r="I56" s="12" t="s">
        <v>87</v>
      </c>
      <c r="J56" s="12"/>
      <c r="K56" s="12"/>
      <c r="L56" s="12"/>
      <c r="M56" s="12"/>
      <c r="N56" s="12"/>
      <c r="O56" s="12"/>
      <c r="P56" s="12"/>
    </row>
    <row r="57" spans="9:16" ht="15.75">
      <c r="I57" s="12" t="s">
        <v>88</v>
      </c>
      <c r="J57" s="12"/>
      <c r="K57" s="12"/>
      <c r="L57" s="12"/>
      <c r="M57" s="20"/>
      <c r="N57" s="12"/>
      <c r="O57" s="12"/>
      <c r="P57" s="12"/>
    </row>
    <row r="58" spans="9:16" ht="15.75">
      <c r="I58" s="12"/>
      <c r="J58" s="12"/>
      <c r="K58" s="12"/>
      <c r="L58" s="12"/>
      <c r="M58" s="20"/>
      <c r="N58" s="12"/>
      <c r="O58" s="12"/>
      <c r="P58" s="12"/>
    </row>
    <row r="59" spans="9:16" ht="15.75">
      <c r="I59" s="12"/>
      <c r="J59" s="20"/>
      <c r="K59" s="12"/>
      <c r="L59" s="12"/>
      <c r="M59" s="20"/>
      <c r="N59" s="12"/>
      <c r="O59" s="12"/>
      <c r="P59" s="12"/>
    </row>
    <row r="60" spans="9:16" ht="15.75">
      <c r="I60" s="12"/>
      <c r="J60" s="20"/>
      <c r="K60" s="12"/>
      <c r="L60" s="12"/>
      <c r="M60" s="12"/>
      <c r="N60" s="12"/>
      <c r="O60" s="12"/>
      <c r="P60" s="12"/>
    </row>
    <row r="61" spans="9:16" ht="15.75">
      <c r="I61" s="12"/>
      <c r="J61" s="20"/>
      <c r="K61" s="12"/>
      <c r="L61" s="12"/>
      <c r="M61" s="12"/>
      <c r="N61" s="12"/>
      <c r="O61" s="12"/>
      <c r="P61" s="1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EA90E-43F0-4F26-A089-D51219939B11}">
  <dimension ref="B3:Y8"/>
  <sheetViews>
    <sheetView tabSelected="1" workbookViewId="0">
      <selection activeCell="N6" sqref="N6"/>
    </sheetView>
  </sheetViews>
  <sheetFormatPr defaultRowHeight="14.25"/>
  <cols>
    <col min="2" max="2" width="11.53125" bestFit="1" customWidth="1"/>
    <col min="3" max="3" width="8.1328125" bestFit="1" customWidth="1"/>
    <col min="4" max="4" width="14.86328125" bestFit="1" customWidth="1"/>
    <col min="5" max="5" width="11.59765625" bestFit="1" customWidth="1"/>
    <col min="6" max="6" width="14.86328125" bestFit="1" customWidth="1"/>
    <col min="7" max="7" width="9.59765625" bestFit="1" customWidth="1"/>
    <col min="8" max="8" width="9" bestFit="1" customWidth="1"/>
    <col min="9" max="9" width="4.73046875" bestFit="1" customWidth="1"/>
    <col min="10" max="10" width="1.73046875" bestFit="1" customWidth="1"/>
    <col min="11" max="11" width="6.73046875" bestFit="1" customWidth="1"/>
    <col min="12" max="12" width="14.796875" bestFit="1" customWidth="1"/>
    <col min="13" max="13" width="3.796875" bestFit="1" customWidth="1"/>
    <col min="14" max="14" width="6.265625" bestFit="1" customWidth="1"/>
    <col min="15" max="15" width="7.9296875" bestFit="1" customWidth="1"/>
    <col min="16" max="16" width="4.46484375" bestFit="1" customWidth="1"/>
    <col min="18" max="18" width="9.796875" bestFit="1" customWidth="1"/>
    <col min="19" max="19" width="11.53125" bestFit="1" customWidth="1"/>
    <col min="20" max="20" width="37.9296875" bestFit="1" customWidth="1"/>
    <col min="21" max="21" width="4.06640625" bestFit="1" customWidth="1"/>
    <col min="22" max="22" width="4.3984375" bestFit="1" customWidth="1"/>
    <col min="23" max="23" width="7.59765625" bestFit="1" customWidth="1"/>
    <col min="25" max="25" width="6.73046875" bestFit="1" customWidth="1"/>
  </cols>
  <sheetData>
    <row r="3" spans="2:25">
      <c r="B3" s="24"/>
      <c r="C3" s="24"/>
      <c r="D3" s="24"/>
      <c r="E3" s="24"/>
      <c r="F3" s="24"/>
      <c r="G3" s="24"/>
      <c r="H3" s="24" t="s">
        <v>89</v>
      </c>
      <c r="I3" s="24"/>
      <c r="J3" s="24"/>
      <c r="K3" s="24"/>
      <c r="L3" s="24"/>
      <c r="M3" s="24"/>
      <c r="N3" s="24"/>
      <c r="O3" s="24"/>
      <c r="P3" s="24"/>
      <c r="Q3" s="24"/>
      <c r="R3" s="24" t="s">
        <v>0</v>
      </c>
      <c r="S3" s="24"/>
      <c r="T3" s="24"/>
      <c r="U3" s="24"/>
      <c r="V3" s="24"/>
      <c r="W3" s="24"/>
      <c r="X3" s="24"/>
      <c r="Y3" s="24"/>
    </row>
    <row r="4" spans="2:25">
      <c r="B4" s="24" t="s">
        <v>1</v>
      </c>
      <c r="C4" t="s">
        <v>2</v>
      </c>
      <c r="D4" t="s">
        <v>3</v>
      </c>
      <c r="E4" t="s">
        <v>61</v>
      </c>
      <c r="F4" t="s">
        <v>59</v>
      </c>
      <c r="G4" t="s">
        <v>90</v>
      </c>
      <c r="H4" t="s">
        <v>91</v>
      </c>
      <c r="I4">
        <v>2030</v>
      </c>
      <c r="J4">
        <v>0</v>
      </c>
      <c r="K4" s="24" t="s">
        <v>92</v>
      </c>
      <c r="L4" s="24" t="s">
        <v>93</v>
      </c>
      <c r="M4" s="24" t="s">
        <v>62</v>
      </c>
      <c r="N4" s="24" t="s">
        <v>107</v>
      </c>
      <c r="O4" s="24" t="s">
        <v>94</v>
      </c>
      <c r="P4" s="24" t="s">
        <v>95</v>
      </c>
      <c r="Q4" s="24"/>
      <c r="R4" s="24" t="s">
        <v>6</v>
      </c>
      <c r="S4" s="24" t="s">
        <v>1</v>
      </c>
      <c r="T4" s="24" t="s">
        <v>7</v>
      </c>
      <c r="U4" s="24" t="s">
        <v>56</v>
      </c>
      <c r="V4" s="24" t="s">
        <v>57</v>
      </c>
      <c r="W4" s="24" t="s">
        <v>12</v>
      </c>
      <c r="X4" s="24" t="s">
        <v>96</v>
      </c>
      <c r="Y4" s="24" t="s">
        <v>97</v>
      </c>
    </row>
    <row r="5" spans="2:25">
      <c r="B5" s="24" t="s">
        <v>99</v>
      </c>
      <c r="C5" t="s">
        <v>20</v>
      </c>
      <c r="F5" t="s">
        <v>28</v>
      </c>
      <c r="K5" s="24">
        <v>0.90249999999999997</v>
      </c>
      <c r="L5" s="26">
        <f>24/6</f>
        <v>4</v>
      </c>
      <c r="M5" s="24">
        <v>10</v>
      </c>
      <c r="N5" s="24">
        <v>150</v>
      </c>
      <c r="O5" s="26">
        <v>1</v>
      </c>
      <c r="P5" s="24">
        <v>1</v>
      </c>
      <c r="Q5" s="24"/>
      <c r="R5" s="24" t="s">
        <v>101</v>
      </c>
      <c r="S5" s="24" t="str">
        <f>B5</f>
        <v>EV_Battery</v>
      </c>
      <c r="T5" s="24" t="s">
        <v>98</v>
      </c>
      <c r="U5" s="24" t="s">
        <v>22</v>
      </c>
      <c r="V5" s="24" t="s">
        <v>22</v>
      </c>
      <c r="W5" s="24" t="s">
        <v>15</v>
      </c>
      <c r="X5" s="24"/>
      <c r="Y5" s="24"/>
    </row>
    <row r="6" spans="2:25">
      <c r="B6" s="24"/>
      <c r="F6" t="s">
        <v>70</v>
      </c>
      <c r="K6" s="24"/>
      <c r="L6" s="25">
        <v>1</v>
      </c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</row>
    <row r="7" spans="2:25">
      <c r="B7" s="24"/>
      <c r="D7" t="s">
        <v>100</v>
      </c>
      <c r="E7" t="s">
        <v>50</v>
      </c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</row>
    <row r="8" spans="2:25" ht="17.649999999999999">
      <c r="B8" s="21"/>
      <c r="E8" s="27"/>
      <c r="F8" t="str">
        <f>C5</f>
        <v>ELC</v>
      </c>
      <c r="G8" t="str">
        <f>E7</f>
        <v>AuxStoIN</v>
      </c>
      <c r="H8" t="s">
        <v>67</v>
      </c>
      <c r="I8">
        <v>1</v>
      </c>
      <c r="J8">
        <v>3</v>
      </c>
      <c r="K8" s="22"/>
      <c r="L8" s="22"/>
      <c r="M8" s="22"/>
      <c r="N8" s="22"/>
      <c r="O8" s="22"/>
      <c r="P8" s="22"/>
      <c r="Q8" s="21"/>
      <c r="R8" s="21"/>
      <c r="S8" s="21"/>
      <c r="T8" s="21"/>
      <c r="U8" s="21"/>
      <c r="V8" s="21"/>
      <c r="W8" s="23"/>
      <c r="X8" s="23"/>
      <c r="Y8" s="23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16BFCCA8-CBC8-4420-8192-FBA74C41319B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misc</vt:lpstr>
      <vt:lpstr>re_potentials</vt:lpstr>
      <vt:lpstr>ELC_Storage</vt:lpstr>
      <vt:lpstr>EV Battery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2019-05-06T14:41:57Z</cp:lastPrinted>
  <dcterms:created xsi:type="dcterms:W3CDTF">2016-08-02T11:07:23Z</dcterms:created>
  <dcterms:modified xsi:type="dcterms:W3CDTF">2025-07-31T17:58:56Z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427268445491790</vt:r8>
  </property>
  <property fmtid="{D5CDD505-2E9C-101B-9397-08002B2CF9AE}" pid="3" name="{A44787D4-0540-4523-9961-78E4036D8C6D}">
    <vt:lpwstr>{302D441D-EDB0-49B8-84B4-625F8847A58E}</vt:lpwstr>
  </property>
</Properties>
</file>