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84C2BC81-0B9D-4644-9EEA-FEC962A066A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<sst xmlns="http://schemas.openxmlformats.org/spreadsheetml/2006/main" count="503" uniqueCount="65">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</sst>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4286.8900000000003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4.6699999999999998E-2</v>
      </c>
      <c r="H16">
        <f>SUMIFS(iamc_data!G$2:G$50,iamc_data!$O$2:$O$50,Veda!$Q16,iamc_data!$B$2:$B$50,Veda!$C$5)</f>
        <v>4.24E-2</v>
      </c>
      <c r="I16">
        <f>SUMIFS(iamc_data!H$2:H$50,iamc_data!$O$2:$O$50,Veda!$Q16,iamc_data!$B$2:$B$50,Veda!$C$5)</f>
        <v>0.29759999999999998</v>
      </c>
      <c r="J16">
        <f>SUMIFS(iamc_data!I$2:I$50,iamc_data!$O$2:$O$50,Veda!$Q16,iamc_data!$B$2:$B$50,Veda!$C$5)</f>
        <v>0.76519999999999999</v>
      </c>
      <c r="K16">
        <f>SUMIFS(iamc_data!J$2:J$50,iamc_data!$O$2:$O$50,Veda!$Q16,iamc_data!$B$2:$B$50,Veda!$C$5)</f>
        <v>1.5788</v>
      </c>
      <c r="L16">
        <f>SUMIFS(iamc_data!K$2:K$50,iamc_data!$O$2:$O$50,Veda!$Q16,iamc_data!$B$2:$B$50,Veda!$C$5)</f>
        <v>2.9714</v>
      </c>
      <c r="M16">
        <f>SUMIFS(iamc_data!L$2:L$50,iamc_data!$O$2:$O$50,Veda!$Q16,iamc_data!$B$2:$B$50,Veda!$C$5)</f>
        <v>4.5190999999999999</v>
      </c>
      <c r="Q16" t="s">
        <v>11</v>
      </c>
      <c r="R16" s="1">
        <f>$Q$10*G16/SUM($G$16:$G$18)</f>
        <v>14.418691427912941</v>
      </c>
      <c r="S16" s="1">
        <f>R16</f>
        <v>14.418691427912941</v>
      </c>
      <c r="T16" s="1">
        <f t="shared" ref="T16:X16" si="0">S16</f>
        <v>14.418691427912941</v>
      </c>
      <c r="U16" s="1">
        <f t="shared" si="0"/>
        <v>14.418691427912941</v>
      </c>
      <c r="V16" s="1">
        <f t="shared" si="0"/>
        <v>14.418691427912941</v>
      </c>
      <c r="W16" s="1">
        <f t="shared" si="0"/>
        <v>14.418691427912941</v>
      </c>
      <c r="X16" s="1">
        <f t="shared" si="0"/>
        <v>14.418691427912941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11.7982</v>
      </c>
      <c r="H17">
        <f>SUMIFS(iamc_data!G$2:G$50,iamc_data!$O$2:$O$50,Veda!$Q17,iamc_data!$B$2:$B$50,Veda!$C$5)</f>
        <v>13.0306</v>
      </c>
      <c r="I17">
        <f>SUMIFS(iamc_data!H$2:H$50,iamc_data!$O$2:$O$50,Veda!$Q17,iamc_data!$B$2:$B$50,Veda!$C$5)</f>
        <v>13.152900000000001</v>
      </c>
      <c r="J17">
        <f>SUMIFS(iamc_data!I$2:I$50,iamc_data!$O$2:$O$50,Veda!$Q17,iamc_data!$B$2:$B$50,Veda!$C$5)</f>
        <v>14.105700000000001</v>
      </c>
      <c r="K17">
        <f>SUMIFS(iamc_data!J$2:J$50,iamc_data!$O$2:$O$50,Veda!$Q17,iamc_data!$B$2:$B$50,Veda!$C$5)</f>
        <v>14.003</v>
      </c>
      <c r="L17">
        <f>SUMIFS(iamc_data!K$2:K$50,iamc_data!$O$2:$O$50,Veda!$Q17,iamc_data!$B$2:$B$50,Veda!$C$5)</f>
        <v>14.217000000000001</v>
      </c>
      <c r="M17">
        <f>SUMIFS(iamc_data!L$2:L$50,iamc_data!$O$2:$O$50,Veda!$Q17,iamc_data!$B$2:$B$50,Veda!$C$5)</f>
        <v>14.3277</v>
      </c>
      <c r="Q17" t="s">
        <v>13</v>
      </c>
      <c r="R17" s="1">
        <f>$Q$10*G17/SUM($G$16:$G$18)</f>
        <v>3642.7110322227509</v>
      </c>
      <c r="S17" s="1">
        <f t="shared" ref="S17:X18" si="1">R17*H17/G17</f>
        <v>4023.2162852368815</v>
      </c>
      <c r="T17" s="1">
        <f t="shared" si="1"/>
        <v>4060.9765842012021</v>
      </c>
      <c r="U17" s="1">
        <f t="shared" si="1"/>
        <v>4355.1549395013189</v>
      </c>
      <c r="V17" s="1">
        <f t="shared" si="1"/>
        <v>4323.4461684168082</v>
      </c>
      <c r="W17" s="1">
        <f t="shared" si="1"/>
        <v>4389.5189728188079</v>
      </c>
      <c r="X17" s="1">
        <f t="shared" si="1"/>
        <v>4423.697755282833</v>
      </c>
      <c r="Y17" t="s">
        <v>12</v>
      </c>
    </row>
    <row r="18" spans="7:26" x14ac:dyDescent="0.45">
      <c r="G18">
        <f>SUMIFS(iamc_data!F$2:F$50,iamc_data!$O$2:$O$50,Veda!$Q18,iamc_data!$B$2:$B$50,Veda!$C$5)</f>
        <v>2.0396999999999998</v>
      </c>
      <c r="H18">
        <f>SUMIFS(iamc_data!G$2:G$50,iamc_data!$O$2:$O$50,Veda!$Q18,iamc_data!$B$2:$B$50,Veda!$C$5)</f>
        <v>2.0741000000000001</v>
      </c>
      <c r="I18">
        <f>SUMIFS(iamc_data!H$2:H$50,iamc_data!$O$2:$O$50,Veda!$Q18,iamc_data!$B$2:$B$50,Veda!$C$5)</f>
        <v>2.1427</v>
      </c>
      <c r="J18">
        <f>SUMIFS(iamc_data!I$2:I$50,iamc_data!$O$2:$O$50,Veda!$Q18,iamc_data!$B$2:$B$50,Veda!$C$5)</f>
        <v>2.2610000000000001</v>
      </c>
      <c r="K18">
        <f>SUMIFS(iamc_data!J$2:J$50,iamc_data!$O$2:$O$50,Veda!$Q18,iamc_data!$B$2:$B$50,Veda!$C$5)</f>
        <v>2.3451</v>
      </c>
      <c r="L18">
        <f>SUMIFS(iamc_data!K$2:K$50,iamc_data!$O$2:$O$50,Veda!$Q18,iamc_data!$B$2:$B$50,Veda!$C$5)</f>
        <v>2.4175</v>
      </c>
      <c r="M18">
        <f>SUMIFS(iamc_data!L$2:L$50,iamc_data!$O$2:$O$50,Veda!$Q18,iamc_data!$B$2:$B$50,Veda!$C$5)</f>
        <v>2.4678</v>
      </c>
      <c r="Q18" t="s">
        <v>14</v>
      </c>
      <c r="R18" s="1">
        <f>$Q$10*G18/SUM($G$16:$G$18)</f>
        <v>629.76027634933666</v>
      </c>
      <c r="S18" s="1">
        <f t="shared" si="1"/>
        <v>640.38132528124686</v>
      </c>
      <c r="T18" s="1">
        <f t="shared" si="1"/>
        <v>661.56167286057928</v>
      </c>
      <c r="U18" s="1">
        <f t="shared" si="1"/>
        <v>698.08696613514246</v>
      </c>
      <c r="V18" s="1">
        <f t="shared" si="1"/>
        <v>724.05296076228319</v>
      </c>
      <c r="W18" s="1">
        <f t="shared" si="1"/>
        <v>746.40656374688479</v>
      </c>
      <c r="X18" s="1">
        <f t="shared" si="1"/>
        <v>761.93676029557901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-1.3276311164887726</v>
      </c>
      <c r="T19" s="1">
        <f t="shared" si="2"/>
        <v>77.465731890007632</v>
      </c>
      <c r="U19" s="1">
        <f t="shared" si="2"/>
        <v>221.83789702260063</v>
      </c>
      <c r="V19" s="1">
        <f t="shared" si="2"/>
        <v>473.0380543191738</v>
      </c>
      <c r="W19" s="1">
        <f t="shared" si="2"/>
        <v>903.00528520807234</v>
      </c>
      <c r="X19" s="1">
        <f t="shared" si="2"/>
        <v>1380.8598617172984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15.8</v>
      </c>
      <c r="S24" s="1">
        <f>AVERAGE(historical_data!U87:Z87)</f>
        <v>16.25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57</v>
      </c>
      <c r="S25" s="1">
        <f>AVERAGE(historical_data!U88:Z88)</f>
        <v>54.65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36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38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50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51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40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52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53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36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38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55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50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51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40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52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53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56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57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34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36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38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50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51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40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52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53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57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34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36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38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55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50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51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40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52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53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59</v>
      </c>
    </row>
    <row r="60" spans="1:25" x14ac:dyDescent="0.45">
      <c r="A60" s="8" t="s">
        <v>49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36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38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50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51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40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52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53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60</v>
      </c>
    </row>
    <row r="72" spans="1:26" x14ac:dyDescent="0.45">
      <c r="A72" s="8" t="s">
        <v>49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36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38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55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50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51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40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52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53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47</v>
      </c>
      <c r="B88" t="s">
        <v>64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2025-08-03T07:01:35Z</dcterms:modified>
</cp:coreProperties>
</file>