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Veda\VerveStacks\assumptions\VerveStacks_ISO_template\SuppXLS\"/>
    </mc:Choice>
  </mc:AlternateContent>
  <xr:revisionPtr revIDLastSave="0" documentId="13_ncr:1_{C2BEBA60-1221-4328-A5F4-305001227557}" xr6:coauthVersionLast="47" xr6:coauthVersionMax="47" xr10:uidLastSave="{00000000-0000-0000-0000-000000000000}"/>
  <bookViews>
    <workbookView xWindow="-98" yWindow="-98" windowWidth="28996" windowHeight="17475" activeTab="1" xr2:uid="{22AE2797-EE70-457C-AC96-4BB7B6BD4E04}"/>
  </bookViews>
  <sheets>
    <sheet name="veda input" sheetId="1" r:id="rId1"/>
    <sheet name="Thermal elec op costs" sheetId="7" r:id="rId2"/>
    <sheet name="uc_data" sheetId="3" r:id="rId3"/>
    <sheet name="dcost_data" sheetId="6" r:id="rId4"/>
    <sheet name="readme_dcost" sheetId="5" r:id="rId5"/>
    <sheet name="uc_tech_map" sheetId="4" r:id="rId6"/>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W9" i="7" l="1"/>
  <c r="AV9" i="7"/>
  <c r="AU9" i="7"/>
  <c r="AT9" i="7"/>
  <c r="AS9" i="7"/>
  <c r="AR9" i="7"/>
  <c r="AQ9" i="7"/>
  <c r="AP9" i="7"/>
  <c r="AO9" i="7"/>
  <c r="AN9" i="7"/>
  <c r="AM9" i="7"/>
  <c r="AL9" i="7"/>
  <c r="AK9" i="7"/>
  <c r="AJ9" i="7"/>
  <c r="AI9" i="7"/>
  <c r="AH9" i="7"/>
  <c r="AG9" i="7"/>
  <c r="AF9" i="7"/>
  <c r="AE9" i="7"/>
  <c r="AD9" i="7"/>
  <c r="AC9" i="7"/>
  <c r="J24" i="7" s="1"/>
  <c r="AW8" i="7"/>
  <c r="AV8" i="7"/>
  <c r="AU8" i="7"/>
  <c r="AT8" i="7"/>
  <c r="AS8" i="7"/>
  <c r="AR8" i="7"/>
  <c r="AQ8" i="7"/>
  <c r="AP8" i="7"/>
  <c r="AO8" i="7"/>
  <c r="AN8" i="7"/>
  <c r="AM8" i="7"/>
  <c r="AL8" i="7"/>
  <c r="AK8" i="7"/>
  <c r="AJ8" i="7"/>
  <c r="AI8" i="7"/>
  <c r="AH8" i="7"/>
  <c r="AG8" i="7"/>
  <c r="AF8" i="7"/>
  <c r="AE8" i="7"/>
  <c r="AD8" i="7"/>
  <c r="AC8" i="7"/>
  <c r="J23" i="7" s="1"/>
  <c r="AW7" i="7"/>
  <c r="AV7" i="7"/>
  <c r="AU7" i="7"/>
  <c r="AT7" i="7"/>
  <c r="AS7" i="7"/>
  <c r="AR7" i="7"/>
  <c r="AQ7" i="7"/>
  <c r="AP7" i="7"/>
  <c r="AO7" i="7"/>
  <c r="AN7" i="7"/>
  <c r="AM7" i="7"/>
  <c r="AL7" i="7"/>
  <c r="AK7" i="7"/>
  <c r="AJ7" i="7"/>
  <c r="AI7" i="7"/>
  <c r="AH7" i="7"/>
  <c r="AG7" i="7"/>
  <c r="AF7" i="7"/>
  <c r="AE7" i="7"/>
  <c r="AD7" i="7"/>
  <c r="AR4" i="7"/>
  <c r="AQ4" i="7"/>
  <c r="AP4" i="7"/>
  <c r="AO4" i="7"/>
  <c r="AN4" i="7"/>
  <c r="AM4" i="7"/>
  <c r="AL4" i="7"/>
  <c r="AK4" i="7"/>
  <c r="AJ4" i="7"/>
  <c r="AI4" i="7"/>
  <c r="AH4" i="7"/>
  <c r="AG4" i="7"/>
  <c r="AF4" i="7"/>
  <c r="AE4" i="7"/>
  <c r="AD4" i="7"/>
  <c r="AC4" i="7"/>
  <c r="J22" i="7" s="1"/>
  <c r="AR3" i="7"/>
  <c r="AQ3" i="7"/>
  <c r="AP3" i="7"/>
  <c r="AO3" i="7"/>
  <c r="AN3" i="7"/>
  <c r="AM3" i="7"/>
  <c r="AL3" i="7"/>
  <c r="AK3" i="7"/>
  <c r="AJ3" i="7"/>
  <c r="AI3" i="7"/>
  <c r="AH3" i="7"/>
  <c r="AG3" i="7"/>
  <c r="AF3" i="7"/>
  <c r="AE3" i="7"/>
  <c r="AD3" i="7"/>
  <c r="AC3" i="7"/>
  <c r="J21" i="7" s="1"/>
  <c r="AR2" i="7"/>
  <c r="AQ2" i="7"/>
  <c r="AP2" i="7"/>
  <c r="AO2" i="7"/>
  <c r="AN2" i="7"/>
  <c r="AM2" i="7"/>
  <c r="AL2" i="7"/>
  <c r="AK2" i="7"/>
  <c r="AJ2" i="7"/>
  <c r="AI2" i="7"/>
  <c r="AH2" i="7"/>
  <c r="AG2" i="7"/>
  <c r="AF2" i="7"/>
  <c r="AE2" i="7"/>
  <c r="AD2" i="7"/>
  <c r="L5" i="1" l="1"/>
  <c r="L6" i="1"/>
  <c r="L7" i="1"/>
  <c r="L8" i="1"/>
  <c r="L9" i="1"/>
  <c r="L10" i="1"/>
  <c r="L11" i="1"/>
  <c r="L12" i="1"/>
  <c r="L13" i="1"/>
  <c r="L14" i="1"/>
  <c r="L15" i="1"/>
  <c r="L16" i="1"/>
  <c r="L17" i="1"/>
  <c r="L4" i="1"/>
  <c r="H16" i="1"/>
  <c r="P16" i="1" s="1"/>
  <c r="H14" i="1"/>
  <c r="P14" i="1" s="1"/>
  <c r="S17" i="1"/>
  <c r="R17" i="1"/>
  <c r="Q17" i="1"/>
  <c r="S16" i="1"/>
  <c r="R16" i="1"/>
  <c r="Q16" i="1"/>
  <c r="S15" i="1"/>
  <c r="R15" i="1"/>
  <c r="Q15" i="1"/>
  <c r="S14" i="1"/>
  <c r="R14" i="1"/>
  <c r="Q14" i="1"/>
  <c r="S13" i="1"/>
  <c r="R13" i="1"/>
  <c r="Q13" i="1"/>
  <c r="S12" i="1"/>
  <c r="R12" i="1"/>
  <c r="Q12" i="1"/>
  <c r="S11" i="1"/>
  <c r="R11" i="1"/>
  <c r="Q11" i="1"/>
  <c r="S10" i="1"/>
  <c r="R10" i="1"/>
  <c r="Q10" i="1"/>
  <c r="S9" i="1"/>
  <c r="R9" i="1"/>
  <c r="Q9" i="1"/>
  <c r="S8" i="1"/>
  <c r="R8" i="1"/>
  <c r="Q8" i="1"/>
  <c r="S7" i="1"/>
  <c r="R7" i="1"/>
  <c r="Q7" i="1"/>
  <c r="S6" i="1"/>
  <c r="R6" i="1"/>
  <c r="Q6" i="1"/>
  <c r="S5" i="1"/>
  <c r="R5" i="1"/>
  <c r="Q5" i="1"/>
  <c r="S4" i="1"/>
  <c r="R4" i="1"/>
  <c r="Q4" i="1"/>
  <c r="P5" i="1"/>
  <c r="P4" i="1"/>
  <c r="P8" i="1"/>
  <c r="P7" i="1"/>
  <c r="P10" i="1"/>
  <c r="P9" i="1"/>
  <c r="P12" i="1"/>
  <c r="P11" i="1"/>
  <c r="P13" i="1"/>
  <c r="P15" i="1"/>
  <c r="P17" i="1"/>
  <c r="P6" i="1"/>
</calcChain>
</file>

<file path=xl/sharedStrings.xml><?xml version="1.0" encoding="utf-8"?>
<sst xmlns="http://schemas.openxmlformats.org/spreadsheetml/2006/main" count="391" uniqueCount="248">
  <si>
    <t>ACT_MINLD</t>
  </si>
  <si>
    <t>ACT_CSTUP</t>
  </si>
  <si>
    <t>ACT_TIME</t>
  </si>
  <si>
    <t>ACT_UPS</t>
  </si>
  <si>
    <t>pset_set</t>
  </si>
  <si>
    <t>Nuclear</t>
  </si>
  <si>
    <t>Min Up Time (h)</t>
  </si>
  <si>
    <t>Min Down Time (h)</t>
  </si>
  <si>
    <t>Max Ramp Up (%/h)</t>
  </si>
  <si>
    <t>Max Ramp Down (%/h)</t>
  </si>
  <si>
    <t>Startup Time (h)</t>
  </si>
  <si>
    <t>Startup Cost ($/MW)</t>
  </si>
  <si>
    <t>Shutdown Cost ($/MW)</t>
  </si>
  <si>
    <t>Subcritical Coal</t>
  </si>
  <si>
    <t>Supercritical Coal</t>
  </si>
  <si>
    <t>OCGT (Peaker)</t>
  </si>
  <si>
    <t>Diesel</t>
  </si>
  <si>
    <t>Size Class</t>
  </si>
  <si>
    <t>Min Stable Factor (%)</t>
  </si>
  <si>
    <t>&lt;50 MW</t>
  </si>
  <si>
    <t>50-200 MW</t>
  </si>
  <si>
    <t>&gt;200 MW</t>
  </si>
  <si>
    <t>CCGT</t>
  </si>
  <si>
    <t>&lt;300 MW</t>
  </si>
  <si>
    <t>&gt;300 MW</t>
  </si>
  <si>
    <t>Gas/Oil Steam</t>
  </si>
  <si>
    <t>&lt;200 MW</t>
  </si>
  <si>
    <t>&lt;20 MW</t>
  </si>
  <si>
    <t>&lt;500 MW</t>
  </si>
  <si>
    <t>&gt;500 MW</t>
  </si>
  <si>
    <t>All</t>
  </si>
  <si>
    <t>🔖 Key References for Operational Parameters of Thermal Technologies</t>
  </si>
  <si>
    <t>Reference</t>
  </si>
  <si>
    <t>Description</t>
  </si>
  <si>
    <t>Parameters Covered</t>
  </si>
  <si>
    <t>IEA ETSAP Technology Briefs (e.g., E02, E03, E05, E07)</t>
  </si>
  <si>
    <t>Widely used briefs that summarize techno-economic characteristics of major generation technologies</t>
  </si>
  <si>
    <t>Startup time and cost, ramp rates, min stable load, etc.</t>
  </si>
  <si>
    <r>
      <t>U.S. EIA Technical Reports</t>
    </r>
    <r>
      <rPr>
        <sz val="11"/>
        <color theme="1"/>
        <rFont val="Calibri"/>
        <family val="2"/>
        <scheme val="minor"/>
      </rPr>
      <t xml:space="preserve"> (e.g., Assumptions to AEO, Form EIA-860/923)</t>
    </r>
  </si>
  <si>
    <t>Contains data from U.S. fleet on heat rates, operational characteristics, startup times/costs, and outage rates</t>
  </si>
  <si>
    <t>Startup time/costs, min up/down times, ramp rates</t>
  </si>
  <si>
    <t>NREL ATB (Annual Technology Baseline)</t>
  </si>
  <si>
    <t>While primarily focused on cost and performance, some dispatch flexibility data is included</t>
  </si>
  <si>
    <t>Ramp rates, capacity factors</t>
  </si>
  <si>
    <r>
      <t>NERA &amp; NETL Reports</t>
    </r>
    <r>
      <rPr>
        <sz val="11"/>
        <color theme="1"/>
        <rFont val="Calibri"/>
        <family val="2"/>
        <scheme val="minor"/>
      </rPr>
      <t xml:space="preserve"> (especially NETL reports on advanced coal/gas systems)</t>
    </r>
  </si>
  <si>
    <t>NETL reports provide highly detailed operational and cost breakdowns of fossil fuel plants</t>
  </si>
  <si>
    <t>Startup costs, ramping behavior, part-load penalties</t>
  </si>
  <si>
    <t>ReEDS and PLEXOS modeling assumptions</t>
  </si>
  <si>
    <t>Often used in regulatory and utility planning models</t>
  </si>
  <si>
    <t>Min up/down time, ramping rates, min stable output</t>
  </si>
  <si>
    <t>OpenENTRANCE &amp; ENTSO-E Data Sets</t>
  </si>
  <si>
    <t>Used in European modeling projects</t>
  </si>
  <si>
    <t>Plant dispatch constraints and operational flexibility</t>
  </si>
  <si>
    <t>Unit-specific data from GEM and NEEDS (U.S. EPA)</t>
  </si>
  <si>
    <t>Detailed asset-level characteristics</t>
  </si>
  <si>
    <t>Used for heat rates and sometimes ramp rates</t>
  </si>
  <si>
    <r>
      <t>Academic Sources</t>
    </r>
    <r>
      <rPr>
        <sz val="11"/>
        <color theme="1"/>
        <rFont val="Calibri"/>
        <family val="2"/>
        <scheme val="minor"/>
      </rPr>
      <t>:</t>
    </r>
  </si>
  <si>
    <r>
      <t xml:space="preserve">P. Denholm et al. (NREL): </t>
    </r>
    <r>
      <rPr>
        <i/>
        <sz val="11"/>
        <color theme="1"/>
        <rFont val="Calibri"/>
        <family val="2"/>
        <scheme val="minor"/>
      </rPr>
      <t>Flexibility in 21st Century Power Systems</t>
    </r>
  </si>
  <si>
    <r>
      <t xml:space="preserve">W. Cole et al. (NREL): </t>
    </r>
    <r>
      <rPr>
        <i/>
        <sz val="11"/>
        <color theme="1"/>
        <rFont val="Calibri"/>
        <family val="2"/>
        <scheme val="minor"/>
      </rPr>
      <t>Operational Constraints in Electric Sector Capacity Expansion Models</t>
    </r>
  </si>
  <si>
    <r>
      <t xml:space="preserve">A. Sahoo et al. (Elsevier): </t>
    </r>
    <r>
      <rPr>
        <i/>
        <sz val="11"/>
        <color theme="1"/>
        <rFont val="Calibri"/>
        <family val="2"/>
        <scheme val="minor"/>
      </rPr>
      <t>Optimal scheduling of thermal units</t>
    </r>
  </si>
  <si>
    <t>📌 Notes on Estimation Approach:</t>
  </si>
  <si>
    <t>Where data was not available by size class, values were interpolated or inferred from fleet-wide averages or engineering rule-of-thumb ranges.</t>
  </si>
  <si>
    <t>Coal and gas plant behavior varies significantly by technology and age. For example, supercritical units often have tighter ramping constraints than newer combined cycle plants.</t>
  </si>
  <si>
    <r>
      <t xml:space="preserve">Start-up cost/time estimates are especially variable depending on hot/warm/cold starts — values provided are </t>
    </r>
    <r>
      <rPr>
        <b/>
        <sz val="11"/>
        <color theme="1"/>
        <rFont val="Calibri"/>
        <family val="2"/>
        <scheme val="minor"/>
      </rPr>
      <t>typical warm start</t>
    </r>
    <r>
      <rPr>
        <sz val="11"/>
        <color theme="1"/>
        <rFont val="Calibri"/>
        <family val="2"/>
        <scheme val="minor"/>
      </rPr>
      <t xml:space="preserve"> assumptions.</t>
    </r>
  </si>
  <si>
    <t>ep_gas_combined_cycle,ep_oil_combined_cycle</t>
  </si>
  <si>
    <t>ep_gas_internal_combustion,ep_oil_internal_combustion</t>
  </si>
  <si>
    <t>ep_gas_steam_turbine,ep_oil_steam_turbine</t>
  </si>
  <si>
    <t>ep_nuclear,ep_nuclear_smr</t>
  </si>
  <si>
    <t>ep_gas_gas_turbine,ep_oil_gas_turbine</t>
  </si>
  <si>
    <t>ep_bioenergy,ep_coal_CFB,ep_coal_IGCC,ep_coal_subcritical,ep_coal_subcritical_CCS</t>
  </si>
  <si>
    <t>ep_coal_supercritical,ep_coal_supercritical_CCS,ep_coal_ultra-supercritical,ep_coal_ultra-supercritical_CCS</t>
  </si>
  <si>
    <t>technology</t>
  </si>
  <si>
    <t>model_name</t>
  </si>
  <si>
    <t>&gt;20 MW</t>
  </si>
  <si>
    <t>attrib_cond</t>
  </si>
  <si>
    <t>val_cond</t>
  </si>
  <si>
    <t>PASTI</t>
  </si>
  <si>
    <t>&lt;.2</t>
  </si>
  <si>
    <t>&lt;.3</t>
  </si>
  <si>
    <t>&lt;.5</t>
  </si>
  <si>
    <t>Gas_Oil Steam</t>
  </si>
  <si>
    <t>Int Comb</t>
  </si>
  <si>
    <t>pset_pd</t>
  </si>
  <si>
    <t>-aggregated*</t>
  </si>
  <si>
    <t>&lt;.02</t>
  </si>
  <si>
    <t>&lt;.05</t>
  </si>
  <si>
    <t>*technology</t>
  </si>
  <si>
    <t>*Size Class</t>
  </si>
  <si>
    <t>Subcritical Coal, bioenergy</t>
  </si>
  <si>
    <t>Supercritical Coal, IGCC</t>
  </si>
  <si>
    <t>~TFM_INS-AT: limtype=LO</t>
  </si>
  <si>
    <t>Decommissioning Cost Estimates for Thermal Power Technologies (in 2023 USD)</t>
  </si>
  <si>
    <t>Technology</t>
  </si>
  <si>
    <t>Decommissioning Cost ($/kW)</t>
  </si>
  <si>
    <t>Variation by Plant Size</t>
  </si>
  <si>
    <t>Regional Differences</t>
  </si>
  <si>
    <t>Notes / Uncertainty (Regulatory Factors)</t>
  </si>
  <si>
    <r>
      <t>ep_bioenergy</t>
    </r>
    <r>
      <rPr>
        <sz val="11"/>
        <color theme="1"/>
        <rFont val="Calibri"/>
        <family val="2"/>
        <scheme val="minor"/>
      </rPr>
      <t xml:space="preserve"> (Biomass power plant)</t>
    </r>
  </si>
  <si>
    <r>
      <t>Limited data.</t>
    </r>
    <r>
      <rPr>
        <sz val="11"/>
        <color theme="1"/>
        <rFont val="Calibri"/>
        <family val="2"/>
        <scheme val="minor"/>
      </rPr>
      <t xml:space="preserve"> Estimated on the order of ~$50–150/kW (small biomass plants) based on analogous thermal plant costs.</t>
    </r>
  </si>
  <si>
    <t>Higher $/kW for small units (many biomass plants are 20–50 MW) due to fixed dismantling costs spread over fewer kW. Larger biomass facilities (if any) would see somewhat lower unit costs.</t>
  </si>
  <si>
    <t>Likely higher in regions with strict environmental remediation (e.g. North America, EU) and higher labor costs; potentially lower in regions with lower labor cost or less stringent site cleanup requirements (no specific quantified data found).</t>
  </si>
  <si>
    <t>No direct sources for biomass decommissioning cost; expected to be similar magnitude to retiring small coal-fired plants (tens of $/kW) in the absence of unique additional requirements. Environmental cleanup is generally simpler than coal (no coal ash), but biomass ash/soil remediation may still be needed if mandated.</t>
  </si>
  <si>
    <r>
      <t>ep_coal_CFB</t>
    </r>
    <r>
      <rPr>
        <sz val="11"/>
        <color theme="1"/>
        <rFont val="Calibri"/>
        <family val="2"/>
        <scheme val="minor"/>
      </rPr>
      <t xml:space="preserve"> (Coal – Circulating Fluidized Bed)</t>
    </r>
  </si>
  <si>
    <r>
      <t xml:space="preserve">Roughly </t>
    </r>
    <r>
      <rPr>
        <b/>
        <sz val="11"/>
        <color theme="1"/>
        <rFont val="Calibri"/>
        <family val="2"/>
        <scheme val="minor"/>
      </rPr>
      <t>$100/kW</t>
    </r>
    <r>
      <rPr>
        <sz val="11"/>
        <color theme="1"/>
        <rFont val="Calibri"/>
        <family val="2"/>
        <scheme val="minor"/>
      </rPr>
      <t xml:space="preserve"> as a typical benchmark (within the general cost range for coal plants). Actual costs vary widely: U.S. data show ~$20–$466 per kW across different coal sites. CFB units, often mid-sized, likely fall in the mid-to-upper part of this range.</t>
    </r>
  </si>
  <si>
    <t>Smaller CFB units (e.g. &lt;300 MW) tend to have higher per-kW costs than large coal units, due to fewer MW to absorb fixed decommissioning expenses. (CFB plants are usually smaller than supercritical units.) Larger CFB installations would benefit from some economies of scale, lowering $/kW.</t>
  </si>
  <si>
    <t>Similar regional pattern as other coal: developed regions with stringent rules incur higher costs. For example, U.S. coal plant retirements average ~$117/kW, whereas an Indian coal plant of comparable size was estimated around $58/kW (roughly half the U.S. cost). EU costs appear intermediate (Germany’s phase-out auction yielded ~€66,000/MW or ~$66/kW on average). Lower labor costs and less extensive remediation in some developing countries can reduce overall costs.</t>
  </si>
  <si>
    <t>CFB decommissioning requirements are similar to other coal plants (demolition, ash and waste removal). CFB boilers have extensive refractory material to dispose of, but they lack the large “wet” ash ponds of older coal plants. Environmental regulations (air toxics, ash disposal) in U.S./EU require full site remediation (ash/FGD byproducts removal, soil cleanup), adding significant cost. Salvage of scrap metal (boilers, turbines) provides credit that can offset demolition costs. Overall uncertainty is high – site-specific factors (extent of contamination, legacy ash ponds) cause a wide cost range.</t>
  </si>
  <si>
    <r>
      <t>ep_coal_IGCC</t>
    </r>
    <r>
      <rPr>
        <sz val="11"/>
        <color theme="1"/>
        <rFont val="Calibri"/>
        <family val="2"/>
        <scheme val="minor"/>
      </rPr>
      <t xml:space="preserve"> (Coal – Integrated Gasification Combined Cycle)</t>
    </r>
  </si>
  <si>
    <r>
      <t>No specific case data available.</t>
    </r>
    <r>
      <rPr>
        <sz val="11"/>
        <color theme="1"/>
        <rFont val="Calibri"/>
        <family val="2"/>
        <scheme val="minor"/>
      </rPr>
      <t xml:space="preserve"> Expected </t>
    </r>
    <r>
      <rPr>
        <b/>
        <sz val="11"/>
        <color theme="1"/>
        <rFont val="Calibri"/>
        <family val="2"/>
        <scheme val="minor"/>
      </rPr>
      <t>high end of coal cost range</t>
    </r>
    <r>
      <rPr>
        <sz val="11"/>
        <color theme="1"/>
        <rFont val="Calibri"/>
        <family val="2"/>
        <scheme val="minor"/>
      </rPr>
      <t>, potentially on the order of ~$150–200/kW (higher complexity). This would exceed typical pulverized coal plant costs.</t>
    </r>
  </si>
  <si>
    <t>IGCC plants are relatively complex (gasifier, air separation, etc.) but often mid-sized (250–600 MW). The lack of large capacity units means limited economy of scale – $/kW likely higher than for a large conventional coal unit.</t>
  </si>
  <si>
    <t>Regional differences follow general coal trends: higher in OECD regions due to strict cleanup of any chemical process areas. Developing regions might see lower labor costs, but any savings could be offset if specialized handling of gasifier byproducts is needed.</t>
  </si>
  <si>
    <r>
      <t xml:space="preserve">IGCC decommissioning involves removing not only the power island but also chemical process equipment (gasifiers, acid gas cleanup units) and managing any residual toxic materials (e.g. slag, sulfur byproducts). This adds scope and cost. With no real-world IGCC plant fully decommissioned yet, estimates are based on engineering judgment. Uncertainty is high. (Likely </t>
    </r>
    <r>
      <rPr>
        <b/>
        <sz val="11"/>
        <color theme="1"/>
        <rFont val="Calibri"/>
        <family val="2"/>
        <scheme val="minor"/>
      </rPr>
      <t>&gt;10–20%</t>
    </r>
    <r>
      <rPr>
        <sz val="11"/>
        <color theme="1"/>
        <rFont val="Calibri"/>
        <family val="2"/>
        <scheme val="minor"/>
      </rPr>
      <t xml:space="preserve"> cost premium over conventional coal of similar size is a reasonable assumption.)</t>
    </r>
  </si>
  <si>
    <r>
      <t>ep_coal_subcritical</t>
    </r>
    <r>
      <rPr>
        <sz val="11"/>
        <color theme="1"/>
        <rFont val="Calibri"/>
        <family val="2"/>
        <scheme val="minor"/>
      </rPr>
      <t xml:space="preserve"> (Coal – Subcritical PC boiler)</t>
    </r>
  </si>
  <si>
    <r>
      <t>~$100–120/kW</t>
    </r>
    <r>
      <rPr>
        <sz val="11"/>
        <color theme="1"/>
        <rFont val="Calibri"/>
        <family val="2"/>
        <scheme val="minor"/>
      </rPr>
      <t xml:space="preserve"> as a typical value in advanced economies. Older subcritical plants often incur higher unit costs than modern plants. U.S. average was $117/kW (2016$). Range is very broad ($20 up to $466 per kW reported) depending on site conditions (salvage vs. remediation-heavy scenarios).</t>
    </r>
  </si>
  <si>
    <r>
      <t xml:space="preserve">Smaller/older subcritical units (e.g. 100–300 MW) have </t>
    </r>
    <r>
      <rPr>
        <b/>
        <sz val="11"/>
        <color theme="1"/>
        <rFont val="Calibri"/>
        <family val="2"/>
        <scheme val="minor"/>
      </rPr>
      <t>higher $/kW</t>
    </r>
    <r>
      <rPr>
        <sz val="11"/>
        <color theme="1"/>
        <rFont val="Calibri"/>
        <family val="2"/>
        <scheme val="minor"/>
      </rPr>
      <t xml:space="preserve"> due to diseconomies of scale and often more extensive contamination (decades of coal ash handling). Larger subcritical plants approach costs of supercritical units on a per-kW basis. Economies of scale are evident – larger capacity means lower unit cost.</t>
    </r>
  </si>
  <si>
    <r>
      <t>North America:</t>
    </r>
    <r>
      <rPr>
        <sz val="11"/>
        <color theme="1"/>
        <rFont val="Calibri"/>
        <family val="2"/>
        <scheme val="minor"/>
      </rPr>
      <t xml:space="preserve"> High end – U.S. plants ~$100–120/kW on average, due to strict environmental remediation (coal ash pond closures, etc.). </t>
    </r>
    <r>
      <rPr>
        <b/>
        <sz val="11"/>
        <color theme="1"/>
        <rFont val="Calibri"/>
        <family val="2"/>
        <scheme val="minor"/>
      </rPr>
      <t>Europe:</t>
    </r>
    <r>
      <rPr>
        <sz val="11"/>
        <color theme="1"/>
        <rFont val="Calibri"/>
        <family val="2"/>
        <scheme val="minor"/>
      </rPr>
      <t xml:space="preserve"> Similar order of magnitude; e.g. German hard coal closures compensated at ~€66/kW on average. </t>
    </r>
    <r>
      <rPr>
        <b/>
        <sz val="11"/>
        <color theme="1"/>
        <rFont val="Calibri"/>
        <family val="2"/>
        <scheme val="minor"/>
      </rPr>
      <t>Asia:</t>
    </r>
    <r>
      <rPr>
        <sz val="11"/>
        <color theme="1"/>
        <rFont val="Calibri"/>
        <family val="2"/>
        <scheme val="minor"/>
      </rPr>
      <t xml:space="preserve"> Lower – e.g. India ~$58/kW for a 1,000 MW plant (approximately half U.S. cost), reflecting cheaper labor and potentially less stringent cleanup standards.</t>
    </r>
  </si>
  <si>
    <r>
      <t xml:space="preserve">Subcritical coal plants often have extensive </t>
    </r>
    <r>
      <rPr>
        <b/>
        <sz val="11"/>
        <color theme="1"/>
        <rFont val="Calibri"/>
        <family val="2"/>
        <scheme val="minor"/>
      </rPr>
      <t>coal ash impoundments and legacy pollution</t>
    </r>
    <r>
      <rPr>
        <sz val="11"/>
        <color theme="1"/>
        <rFont val="Calibri"/>
        <family val="2"/>
        <scheme val="minor"/>
      </rPr>
      <t xml:space="preserve">, making remediation costly. New U.S. regulations for ash pond closure can </t>
    </r>
    <r>
      <rPr>
        <b/>
        <sz val="11"/>
        <color theme="1"/>
        <rFont val="Calibri"/>
        <family val="2"/>
        <scheme val="minor"/>
      </rPr>
      <t>double</t>
    </r>
    <r>
      <rPr>
        <sz val="11"/>
        <color theme="1"/>
        <rFont val="Calibri"/>
        <family val="2"/>
        <scheme val="minor"/>
      </rPr>
      <t xml:space="preserve"> decommissioning costs (ash disposal can rival the rest of the project cost). Regulatory requirements to remove asbestos, remediate soil and groundwater, etc., are rigorous in NA/EU, driving up costs. Conversely, salvage of equipment and scrap steel can offset a portion of costs – in some cases well-run projects have net costs as low as ~$20/kW after salvage. </t>
    </r>
    <r>
      <rPr>
        <b/>
        <sz val="11"/>
        <color theme="1"/>
        <rFont val="Calibri"/>
        <family val="2"/>
        <scheme val="minor"/>
      </rPr>
      <t>Uncertainty</t>
    </r>
    <r>
      <rPr>
        <sz val="11"/>
        <color theme="1"/>
        <rFont val="Calibri"/>
        <family val="2"/>
        <scheme val="minor"/>
      </rPr>
      <t>: very high. In worst cases (extensive contamination), costs up to ~$450/kW were observed. In best cases (valuable scrap, minimal cleanup), net costs can be relatively low.</t>
    </r>
  </si>
  <si>
    <r>
      <t>ep_coal_subcritical_CCS</t>
    </r>
    <r>
      <rPr>
        <sz val="11"/>
        <color theme="1"/>
        <rFont val="Calibri"/>
        <family val="2"/>
        <scheme val="minor"/>
      </rPr>
      <t xml:space="preserve"> (Coal – Subcritical with Carbon Capture)</t>
    </r>
  </si>
  <si>
    <r>
      <t>No decommissioning precedent.</t>
    </r>
    <r>
      <rPr>
        <sz val="11"/>
        <color theme="1"/>
        <rFont val="Calibri"/>
        <family val="2"/>
        <scheme val="minor"/>
      </rPr>
      <t xml:space="preserve"> </t>
    </r>
    <r>
      <rPr>
        <b/>
        <sz val="11"/>
        <color theme="1"/>
        <rFont val="Calibri"/>
        <family val="2"/>
        <scheme val="minor"/>
      </rPr>
      <t>Expected to exceed subcritical costs by ~15–30%.</t>
    </r>
    <r>
      <rPr>
        <sz val="11"/>
        <color theme="1"/>
        <rFont val="Calibri"/>
        <family val="2"/>
        <scheme val="minor"/>
      </rPr>
      <t xml:space="preserve"> If a subcritical w/o CCS is ~$100+ per kW, adding CCS equipment likely raises total to roughly </t>
    </r>
    <r>
      <rPr>
        <b/>
        <sz val="11"/>
        <color theme="1"/>
        <rFont val="Calibri"/>
        <family val="2"/>
        <scheme val="minor"/>
      </rPr>
      <t>$120–150+ per kW</t>
    </r>
    <r>
      <rPr>
        <sz val="11"/>
        <color theme="1"/>
        <rFont val="Calibri"/>
        <family val="2"/>
        <scheme val="minor"/>
      </rPr>
      <t xml:space="preserve"> (estimated).</t>
    </r>
  </si>
  <si>
    <t>A CCS retrofit or addition introduces large fixed assets (capture plant) that do not scale down well. For smaller subcritical units, the extra $/kW burden of dismantling CCS is high. Larger subcritical+CCS units would spread the CCS decommissioning cost over more capacity, somewhat reducing the per-kW impact.</t>
  </si>
  <si>
    <t>Developed regions will incur added cost to decommission CO₂ capture systems (and to handle amine solvents or other chemicals per environmental rules). Developing regions might have lower labor cost, but the technical complexity of CCS dismantling is similar globally.</t>
  </si>
  <si>
    <r>
      <t xml:space="preserve">Decommissioning a CCS-equipped plant requires removing the CO₂ </t>
    </r>
    <r>
      <rPr>
        <b/>
        <sz val="11"/>
        <color theme="1"/>
        <rFont val="Calibri"/>
        <family val="2"/>
        <scheme val="minor"/>
      </rPr>
      <t>capture plant, compression units, and possibly CO₂ pipelines/injection wells</t>
    </r>
    <r>
      <rPr>
        <sz val="11"/>
        <color theme="1"/>
        <rFont val="Calibri"/>
        <family val="2"/>
        <scheme val="minor"/>
      </rPr>
      <t xml:space="preserve">. This adds significant scope. Industry assumptions for CO₂ storage sites use ~15% of CAPEX as decommissioning cost for that equipment, indicating a notable cost add-on. </t>
    </r>
    <r>
      <rPr>
        <b/>
        <sz val="11"/>
        <color theme="1"/>
        <rFont val="Calibri"/>
        <family val="2"/>
        <scheme val="minor"/>
      </rPr>
      <t>Regulatory</t>
    </r>
    <r>
      <rPr>
        <sz val="11"/>
        <color theme="1"/>
        <rFont val="Calibri"/>
        <family val="2"/>
        <scheme val="minor"/>
      </rPr>
      <t xml:space="preserve">: disposal of used solvent (amines), cleaning of capture equipment, and sealing any CO₂ injection wells must meet environmental standards. </t>
    </r>
    <r>
      <rPr>
        <b/>
        <sz val="11"/>
        <color theme="1"/>
        <rFont val="Calibri"/>
        <family val="2"/>
        <scheme val="minor"/>
      </rPr>
      <t>Uncertainty</t>
    </r>
    <r>
      <rPr>
        <sz val="11"/>
        <color theme="1"/>
        <rFont val="Calibri"/>
        <family val="2"/>
        <scheme val="minor"/>
      </rPr>
      <t xml:space="preserve"> is very high, as no subcritical CCS plant has been fully retired yet.</t>
    </r>
  </si>
  <si>
    <r>
      <t>ep_coal_supercritical</t>
    </r>
    <r>
      <rPr>
        <sz val="11"/>
        <color theme="1"/>
        <rFont val="Calibri"/>
        <family val="2"/>
        <scheme val="minor"/>
      </rPr>
      <t xml:space="preserve"> (Coal – Supercritical PC)</t>
    </r>
  </si>
  <si>
    <r>
      <t>~$80–100/kW</t>
    </r>
    <r>
      <rPr>
        <sz val="11"/>
        <color theme="1"/>
        <rFont val="Calibri"/>
        <family val="2"/>
        <scheme val="minor"/>
      </rPr>
      <t xml:space="preserve"> (estimated). In practice falls in the same wide cost range as other coal plants (~$50–150+/kW), but supercritical units tend to be larger/newer, often achieving lower $/kW than older subcritical plants.</t>
    </r>
  </si>
  <si>
    <t>Supercritical units are typically large (500–800 MW), yielding better economies of scale – lower decommissioning cost per kW compared to smaller units. A large, modern plant might be closer to the lower end of coal $/kW costs.</t>
  </si>
  <si>
    <t>Regional differences mirror general coal trends. U.S./EU costs include full remediation; e.g. a 600 MW supercritical in the U.S. would likely be ~$100/kW. In lower-cost regions, perhaps 30–50% less in $/kW terms. (No tech-specific regional data, but the variation would be proportional to the base coal cost differences noted above.)</t>
  </si>
  <si>
    <r>
      <t xml:space="preserve">Supercritical plants have similar decommissioning scope as subcritical (demolition, ash removal, site restore). Because many supercritical plants are newer, they may contain less asbestos and have better-designed ash handling, potentially easing remediation somewhat. </t>
    </r>
    <r>
      <rPr>
        <b/>
        <sz val="11"/>
        <color theme="1"/>
        <rFont val="Calibri"/>
        <family val="2"/>
        <scheme val="minor"/>
      </rPr>
      <t>Regulatory</t>
    </r>
    <r>
      <rPr>
        <sz val="11"/>
        <color theme="1"/>
        <rFont val="Calibri"/>
        <family val="2"/>
        <scheme val="minor"/>
      </rPr>
      <t xml:space="preserve"> factors (ash disposal, emissions cleanup) still apply fully. Uncertainty comes from site specifics, but being newer/larger, supercritical unit decommissioning costs are expected to cluster in the mid-range for coal.</t>
    </r>
  </si>
  <si>
    <r>
      <t>ep_coal_supercritical_CCS</t>
    </r>
    <r>
      <rPr>
        <sz val="11"/>
        <color theme="1"/>
        <rFont val="Calibri"/>
        <family val="2"/>
        <scheme val="minor"/>
      </rPr>
      <t xml:space="preserve"> (Coal – Supercritical with CCS)</t>
    </r>
  </si>
  <si>
    <r>
      <t>No direct data.</t>
    </r>
    <r>
      <rPr>
        <sz val="11"/>
        <color theme="1"/>
        <rFont val="Calibri"/>
        <family val="2"/>
        <scheme val="minor"/>
      </rPr>
      <t xml:space="preserve"> </t>
    </r>
    <r>
      <rPr>
        <b/>
        <sz val="11"/>
        <color theme="1"/>
        <rFont val="Calibri"/>
        <family val="2"/>
        <scheme val="minor"/>
      </rPr>
      <t>Estimated ~15%+ above</t>
    </r>
    <r>
      <rPr>
        <sz val="11"/>
        <color theme="1"/>
        <rFont val="Calibri"/>
        <family val="2"/>
        <scheme val="minor"/>
      </rPr>
      <t xml:space="preserve"> a comparable supercritical plant. For example, if ~$90/kW without CCS, then roughly </t>
    </r>
    <r>
      <rPr>
        <b/>
        <sz val="11"/>
        <color theme="1"/>
        <rFont val="Calibri"/>
        <family val="2"/>
        <scheme val="minor"/>
      </rPr>
      <t>$110–130/kW</t>
    </r>
    <r>
      <rPr>
        <sz val="11"/>
        <color theme="1"/>
        <rFont val="Calibri"/>
        <family val="2"/>
        <scheme val="minor"/>
      </rPr>
      <t xml:space="preserve"> with CCS (order-of-magnitude).</t>
    </r>
  </si>
  <si>
    <t>Large supercritical units (e.g. 500–800 MW) would dilute the added CCS removal cost somewhat, but CCS still adds a significant fixed decommissioning scope. The per-kW penalty might be slightly less (in percentage) than for smaller subcritical CCS, but still double-digit percent increase.</t>
  </si>
  <si>
    <t>Same pattern: high-regulation regions must safely dismantle and dispose of CCS infrastructure (and manage any CO₂ storage sites) – adding cost. Lower-cost regions benefit from cheaper labor but still face the technical tasks of CCS dismantling.</t>
  </si>
  <si>
    <r>
      <t xml:space="preserve">Scope includes removal of extensive CCS hardware (large solvent contactors, compressors, etc.) and rehabilitation of any CO₂ sequestration facilities. </t>
    </r>
    <r>
      <rPr>
        <b/>
        <sz val="11"/>
        <color theme="1"/>
        <rFont val="Calibri"/>
        <family val="2"/>
        <scheme val="minor"/>
      </rPr>
      <t>Regulatory</t>
    </r>
    <r>
      <rPr>
        <sz val="11"/>
        <color theme="1"/>
        <rFont val="Calibri"/>
        <family val="2"/>
        <scheme val="minor"/>
      </rPr>
      <t xml:space="preserve"> requirements (e.g. handling of amine solvent wastes, verification that no CO₂ leakage from storage) could impose additional steps. Since no supercritical+CCS plant has been retired yet, these figures are speculative. A </t>
    </r>
    <r>
      <rPr>
        <b/>
        <sz val="11"/>
        <color theme="1"/>
        <rFont val="Calibri"/>
        <family val="2"/>
        <scheme val="minor"/>
      </rPr>
      <t>~15% of capital cost</t>
    </r>
    <r>
      <rPr>
        <sz val="11"/>
        <color theme="1"/>
        <rFont val="Calibri"/>
        <family val="2"/>
        <scheme val="minor"/>
      </rPr>
      <t xml:space="preserve"> rule-of-thumb for CCS decommissioning has been used in absence of real data.</t>
    </r>
  </si>
  <si>
    <r>
      <t>ep_coal_ultra-supercritical</t>
    </r>
    <r>
      <rPr>
        <sz val="11"/>
        <color theme="1"/>
        <rFont val="Calibri"/>
        <family val="2"/>
        <scheme val="minor"/>
      </rPr>
      <t xml:space="preserve"> (Coal – Ultra-supercritical PC)</t>
    </r>
  </si>
  <si>
    <r>
      <t>~$60–90/kW</t>
    </r>
    <r>
      <rPr>
        <sz val="11"/>
        <color theme="1"/>
        <rFont val="Calibri"/>
        <family val="2"/>
        <scheme val="minor"/>
      </rPr>
      <t xml:space="preserve"> (estimated). Ultra-supercritical units are very large and modern (often 800–1000+ MW), so they likely achieve the </t>
    </r>
    <r>
      <rPr>
        <b/>
        <sz val="11"/>
        <color theme="1"/>
        <rFont val="Calibri"/>
        <family val="2"/>
        <scheme val="minor"/>
      </rPr>
      <t>lowest $/kW</t>
    </r>
    <r>
      <rPr>
        <sz val="11"/>
        <color theme="1"/>
        <rFont val="Calibri"/>
        <family val="2"/>
        <scheme val="minor"/>
      </rPr>
      <t xml:space="preserve"> among coal plants, barring site-specific complications. (No specific cases recorded yet; expectation is within the general coal range, but at the lower end).</t>
    </r>
  </si>
  <si>
    <t>Excellent economies of scale – a 1000 MW ultra-supercritical plant spreads fixed decommissioning costs widely. If multiple units are on one site, costs per kW drop further. That said, the absolute cost is high (because these are huge plants).</t>
  </si>
  <si>
    <t>In North America/Europe, few ultra-supercritical plants exist; one example is Germany’s 800 MW Moorburg plant (commissioned 2015, retired 2021) which received ~€150k/MW in the closure auction (upper end bid) and contributed to an average ~€66k/MW payout – implying costs in that range. In Asia, ultra-supercritical units are being built but not yet decomissioned; future costs could be lower in $/kW due to cheaper labor, but stringent cleanup (if enforced) could raise them.</t>
  </si>
  <si>
    <r>
      <t xml:space="preserve">Ultra-supercritical designs don’t fundamentally change decommissioning tasks versus other coal plants – still need to demolish boiler, turbine, clean up ash and wastewater, etc. However, being newer, they may have less environmental legacies (e.g. lined landfills for ash, modern wastewater treatment) which can simplify site restoration. </t>
    </r>
    <r>
      <rPr>
        <b/>
        <sz val="11"/>
        <color theme="1"/>
        <rFont val="Calibri"/>
        <family val="2"/>
        <scheme val="minor"/>
      </rPr>
      <t>Regulatory</t>
    </r>
    <r>
      <rPr>
        <sz val="11"/>
        <color theme="1"/>
        <rFont val="Calibri"/>
        <family val="2"/>
        <scheme val="minor"/>
      </rPr>
      <t>: Same framework (ash, emissions cleanup). Since none has a long operational legacy, there is uncertainty but likely fewer unknown liabilities.</t>
    </r>
  </si>
  <si>
    <r>
      <t>ep_coal_ultra-supercritical_CCS</t>
    </r>
    <r>
      <rPr>
        <sz val="11"/>
        <color theme="1"/>
        <rFont val="Calibri"/>
        <family val="2"/>
        <scheme val="minor"/>
      </rPr>
      <t xml:space="preserve"> (Coal – Ultra-supercritical with CCS)</t>
    </r>
  </si>
  <si>
    <r>
      <t>No data (no such plant fully retired).</t>
    </r>
    <r>
      <rPr>
        <sz val="11"/>
        <color theme="1"/>
        <rFont val="Calibri"/>
        <family val="2"/>
        <scheme val="minor"/>
      </rPr>
      <t xml:space="preserve"> Likely </t>
    </r>
    <r>
      <rPr>
        <b/>
        <sz val="11"/>
        <color theme="1"/>
        <rFont val="Calibri"/>
        <family val="2"/>
        <scheme val="minor"/>
      </rPr>
      <t>~10–20% higher $/kW</t>
    </r>
    <r>
      <rPr>
        <sz val="11"/>
        <color theme="1"/>
        <rFont val="Calibri"/>
        <family val="2"/>
        <scheme val="minor"/>
      </rPr>
      <t xml:space="preserve"> than ultra-supercritical without CCS, keeping it in roughly the ~$80–120/kW range (rough estimate).</t>
    </r>
  </si>
  <si>
    <t>An ultra-supercritical + CCS unit would typically be very large, so while the absolute added cost of CCS removal is big, the per-kW impact is somewhat moderated by scale. Still, expect a notable increase in cost vs. non-CCS.</t>
  </si>
  <si>
    <t>Regional differences presumed similar: in high-regulation regions, careful decommissioning of advanced CCS systems (plus any CO₂ storage closure) will add significant cost; in lower-cost regions, labor is cheaper but the complexity remains.</t>
  </si>
  <si>
    <r>
      <t xml:space="preserve">This scenario is hypothetical – no ultra-supercritical w/ CCS has been decommissioned. The </t>
    </r>
    <r>
      <rPr>
        <b/>
        <sz val="11"/>
        <color theme="1"/>
        <rFont val="Calibri"/>
        <family val="2"/>
        <scheme val="minor"/>
      </rPr>
      <t>additional CCS decommissioning requirements</t>
    </r>
    <r>
      <rPr>
        <sz val="11"/>
        <color theme="1"/>
        <rFont val="Calibri"/>
        <family val="2"/>
        <scheme val="minor"/>
      </rPr>
      <t xml:space="preserve"> (as noted for other CCS cases: dismantling capture plant, handling chemicals, closing CO₂ injection wells) would apply. Using the ~15% of capex rule for CCS decommissioning, one can gauge the order of magnitude of added cost. Regulations would demand verification that the site (including CO₂ storage) is safely closed and remediated. </t>
    </r>
    <r>
      <rPr>
        <b/>
        <sz val="11"/>
        <color theme="1"/>
        <rFont val="Calibri"/>
        <family val="2"/>
        <scheme val="minor"/>
      </rPr>
      <t>Uncertainty</t>
    </r>
    <r>
      <rPr>
        <sz val="11"/>
        <color theme="1"/>
        <rFont val="Calibri"/>
        <family val="2"/>
        <scheme val="minor"/>
      </rPr>
      <t xml:space="preserve"> is extremely high due to lack of precedent.</t>
    </r>
  </si>
  <si>
    <r>
      <t>ep_geothermal</t>
    </r>
    <r>
      <rPr>
        <sz val="11"/>
        <color theme="1"/>
        <rFont val="Calibri"/>
        <family val="2"/>
        <scheme val="minor"/>
      </rPr>
      <t xml:space="preserve"> (Geothermal power plant)</t>
    </r>
  </si>
  <si>
    <r>
      <t>Sparse data.</t>
    </r>
    <r>
      <rPr>
        <sz val="11"/>
        <color theme="1"/>
        <rFont val="Calibri"/>
        <family val="2"/>
        <scheme val="minor"/>
      </rPr>
      <t xml:space="preserve"> </t>
    </r>
    <r>
      <rPr>
        <b/>
        <sz val="11"/>
        <color theme="1"/>
        <rFont val="Calibri"/>
        <family val="2"/>
        <scheme val="minor"/>
      </rPr>
      <t>Likely on the order of tens of $/kW</t>
    </r>
    <r>
      <rPr>
        <sz val="11"/>
        <color theme="1"/>
        <rFont val="Calibri"/>
        <family val="2"/>
        <scheme val="minor"/>
      </rPr>
      <t xml:space="preserve"> (lower than most fossil plants). One study notes that little data exists, but coal plant decom costs are ~$50–160k/MW for comparison – geothermal is expected to be in a similar or lower range per MW.</t>
    </r>
  </si>
  <si>
    <t>Decommissioning cost varies with the number and depth of wells: a field with many deep wells will incur more cost to plug them. Small geothermal plants (e.g. 20–50 MW) have fewer kW to spread fixed costs, so $/kW can be moderate. Larger geothermal facilities (few exist) would improve $/kW somewhat.</t>
  </si>
  <si>
    <t>No known regional cost studies. Generally, labor rates influence cost – e.g. plugging geothermal wells in North America/EU is more expensive than in developing countries. However, overall costs are lower than coal, so differences may be less dramatic in absolute $/kW.</t>
  </si>
  <si>
    <r>
      <t xml:space="preserve">Geothermal decommissioning involves </t>
    </r>
    <r>
      <rPr>
        <b/>
        <sz val="11"/>
        <color theme="1"/>
        <rFont val="Calibri"/>
        <family val="2"/>
        <scheme val="minor"/>
      </rPr>
      <t>removing the power station</t>
    </r>
    <r>
      <rPr>
        <sz val="11"/>
        <color theme="1"/>
        <rFont val="Calibri"/>
        <family val="2"/>
        <scheme val="minor"/>
      </rPr>
      <t xml:space="preserve"> (turbine, cooling towers, etc.) and </t>
    </r>
    <r>
      <rPr>
        <b/>
        <sz val="11"/>
        <color theme="1"/>
        <rFont val="Calibri"/>
        <family val="2"/>
        <scheme val="minor"/>
      </rPr>
      <t>plugging geothermal wells</t>
    </r>
    <r>
      <rPr>
        <sz val="11"/>
        <color theme="1"/>
        <rFont val="Calibri"/>
        <family val="2"/>
        <scheme val="minor"/>
      </rPr>
      <t xml:space="preserve"> to prevent leaks. Well plugging costs about </t>
    </r>
    <r>
      <rPr>
        <b/>
        <sz val="11"/>
        <color theme="1"/>
        <rFont val="Calibri"/>
        <family val="2"/>
        <scheme val="minor"/>
      </rPr>
      <t>$20k</t>
    </r>
    <r>
      <rPr>
        <sz val="11"/>
        <color theme="1"/>
        <rFont val="Calibri"/>
        <family val="2"/>
        <scheme val="minor"/>
      </rPr>
      <t xml:space="preserve"> per well plus $76k for proper abandonment cementing. For a 50 MW geothermal field (say 10–20 wells), well closure might cost &lt;$1 million total ($20/kW). Environmental remediation is relatively straightforward (no fuel or ash contamination, though geothermal fluids can contain some minerals that require proper disposal). </t>
    </r>
    <r>
      <rPr>
        <b/>
        <sz val="11"/>
        <color theme="1"/>
        <rFont val="Calibri"/>
        <family val="2"/>
        <scheme val="minor"/>
      </rPr>
      <t>Regulatory</t>
    </r>
    <r>
      <rPr>
        <sz val="11"/>
        <color theme="1"/>
        <rFont val="Calibri"/>
        <family val="2"/>
        <scheme val="minor"/>
      </rPr>
      <t>: wells must be sealed to prevent contamination of aquifers, and surface equipment removed. The overall uncertainty is moderate – while site specifics vary, the absence of large contamination liabilities keeps costs in a tighter band.</t>
    </r>
  </si>
  <si>
    <r>
      <t>ep_nuclear</t>
    </r>
    <r>
      <rPr>
        <sz val="11"/>
        <color theme="1"/>
        <rFont val="Calibri"/>
        <family val="2"/>
        <scheme val="minor"/>
      </rPr>
      <t xml:space="preserve"> (Nuclear power plant – large PWR/BWR)</t>
    </r>
  </si>
  <si>
    <r>
      <t>$750–1,250/kW</t>
    </r>
    <r>
      <rPr>
        <sz val="11"/>
        <color theme="1"/>
        <rFont val="Calibri"/>
        <family val="2"/>
        <scheme val="minor"/>
      </rPr>
      <t xml:space="preserve"> for full radiological decommissioning of a large reactor (range from “optimistic” to “conservative” scenarios). This equates to on the order of </t>
    </r>
    <r>
      <rPr>
        <b/>
        <sz val="11"/>
        <color theme="1"/>
        <rFont val="Calibri"/>
        <family val="2"/>
        <scheme val="minor"/>
      </rPr>
      <t>$1–1.5 billion</t>
    </r>
    <r>
      <rPr>
        <sz val="11"/>
        <color theme="1"/>
        <rFont val="Calibri"/>
        <family val="2"/>
        <scheme val="minor"/>
      </rPr>
      <t xml:space="preserve"> for a 1,000 MW reactor. Actual project data often fall in this range or higher – e.g. decommissioning two 1,100 MW reactors was estimated at $4.4 billion (~$2,000/kW).</t>
    </r>
  </si>
  <si>
    <r>
      <t xml:space="preserve">Some economies of scale exist: multi-unit sites or very large reactors achieve slightly lower $/kW than small reactors. (Early small reactors had much higher per-kW costs – e.g. UK Magnox units cost </t>
    </r>
    <r>
      <rPr>
        <b/>
        <sz val="11"/>
        <color theme="1"/>
        <rFont val="Calibri"/>
        <family val="2"/>
        <scheme val="minor"/>
      </rPr>
      <t>5× more per kW</t>
    </r>
    <r>
      <rPr>
        <sz val="11"/>
        <color theme="1"/>
        <rFont val="Calibri"/>
        <family val="2"/>
        <scheme val="minor"/>
      </rPr>
      <t xml:space="preserve"> than typical light-water reactors). Nonetheless, even the largest units incur hundreds of $/kW. The </t>
    </r>
    <r>
      <rPr>
        <b/>
        <sz val="11"/>
        <color theme="1"/>
        <rFont val="Calibri"/>
        <family val="2"/>
        <scheme val="minor"/>
      </rPr>
      <t>bulk of cost is fixed</t>
    </r>
    <r>
      <rPr>
        <sz val="11"/>
        <color theme="1"/>
        <rFont val="Calibri"/>
        <family val="2"/>
        <scheme val="minor"/>
      </rPr>
      <t xml:space="preserve"> (reactor vessel removal, site cleanup) and does not scale down linearly.</t>
    </r>
  </si>
  <si>
    <r>
      <t>North America:</t>
    </r>
    <r>
      <rPr>
        <sz val="11"/>
        <color theme="1"/>
        <rFont val="Calibri"/>
        <family val="2"/>
        <scheme val="minor"/>
      </rPr>
      <t xml:space="preserve"> typical reactor decom ~$300–500+ million per unit (roughly $300–600/kW). However, many recent U.S. estimates are higher (near $1,000/kW) due to stringent cleanup and waste disposal costs. </t>
    </r>
    <r>
      <rPr>
        <b/>
        <sz val="11"/>
        <color theme="1"/>
        <rFont val="Calibri"/>
        <family val="2"/>
        <scheme val="minor"/>
      </rPr>
      <t>Europe:</t>
    </r>
    <r>
      <rPr>
        <sz val="11"/>
        <color theme="1"/>
        <rFont val="Calibri"/>
        <family val="2"/>
        <scheme val="minor"/>
      </rPr>
      <t xml:space="preserve"> similar or higher – EU reports often budget ~€1–1.5 billion per 1 GW (≈$1,100–1,600/kW). Some countries under-provisioned funds, showing how high costs can run. </t>
    </r>
    <r>
      <rPr>
        <b/>
        <sz val="11"/>
        <color theme="1"/>
        <rFont val="Calibri"/>
        <family val="2"/>
        <scheme val="minor"/>
      </rPr>
      <t>Asia:</t>
    </r>
    <r>
      <rPr>
        <sz val="11"/>
        <color theme="1"/>
        <rFont val="Calibri"/>
        <family val="2"/>
        <scheme val="minor"/>
      </rPr>
      <t xml:space="preserve"> varies – Japan’s Fukushima-related decom will be enormous; other countries (e.g. India, China) historically assumed lower costs (~10% of capital cost, which was ~$100–200/kW in older estimates), but actual required funds may be higher with today’s safety standards.</t>
    </r>
  </si>
  <si>
    <r>
      <t xml:space="preserve">Nuclear decommissioning is complex and highly regulated. It involves </t>
    </r>
    <r>
      <rPr>
        <b/>
        <sz val="11"/>
        <color theme="1"/>
        <rFont val="Calibri"/>
        <family val="2"/>
        <scheme val="minor"/>
      </rPr>
      <t>removing and disposing of activated reactor components, decontaminating the site to release it for other use, and managing radioactive waste</t>
    </r>
    <r>
      <rPr>
        <sz val="11"/>
        <color theme="1"/>
        <rFont val="Calibri"/>
        <family val="2"/>
        <scheme val="minor"/>
      </rPr>
      <t xml:space="preserve"> (spent fuel remains in storage). Regulations often allow up to 60 years for decommissioning (SAFSTOR vs immediate dismantling strategies) to reduce radiation levels, but ultimately the site must be cleaned to regulatory thresholds. </t>
    </r>
    <r>
      <rPr>
        <b/>
        <sz val="11"/>
        <color theme="1"/>
        <rFont val="Calibri"/>
        <family val="2"/>
        <scheme val="minor"/>
      </rPr>
      <t>Waste handling and long-term radiological monitoring/storage dominate costs</t>
    </r>
    <r>
      <rPr>
        <sz val="11"/>
        <color theme="1"/>
        <rFont val="Calibri"/>
        <family val="2"/>
        <scheme val="minor"/>
      </rPr>
      <t>. Funds are typically accumulated over the plant’s life, but many jurisdictions have shortfalls. Uncertainty is significant – unforeseen contamination (e.g. in soil or groundwater) can drive costs up. However, unlike fossil plants, cost ranges are somewhat bounded by detailed decommissioning plans: for large PWR/BWR reactors, $750–1250/kW is a commonly cited planning range.</t>
    </r>
  </si>
  <si>
    <r>
      <t>ep_nuclear_smr</t>
    </r>
    <r>
      <rPr>
        <sz val="11"/>
        <color theme="1"/>
        <rFont val="Calibri"/>
        <family val="2"/>
        <scheme val="minor"/>
      </rPr>
      <t xml:space="preserve"> (Nuclear – Small Modular Reactor)</t>
    </r>
  </si>
  <si>
    <r>
      <t>No real-world data (first SMRs are just being built).</t>
    </r>
    <r>
      <rPr>
        <sz val="11"/>
        <color theme="1"/>
        <rFont val="Calibri"/>
        <family val="2"/>
        <scheme val="minor"/>
      </rPr>
      <t xml:space="preserve"> </t>
    </r>
    <r>
      <rPr>
        <b/>
        <sz val="11"/>
        <color theme="1"/>
        <rFont val="Calibri"/>
        <family val="2"/>
        <scheme val="minor"/>
      </rPr>
      <t>Per-kW costs likely similar to or higher than large nuclear.</t>
    </r>
    <r>
      <rPr>
        <sz val="11"/>
        <color theme="1"/>
        <rFont val="Calibri"/>
        <family val="2"/>
        <scheme val="minor"/>
      </rPr>
      <t xml:space="preserve"> Due to diseconomies of small scale, decommissioning could exceed $1,000/kW for a single SMR unit in worst cases. Some optimistic scenarios hope for a few hundred $/kW if designs simplify the process, but this remains speculative.</t>
    </r>
  </si>
  <si>
    <t>Smaller reactors do not benefit from scale: a 100 MW reactor may require many of the same decommissioning steps as a 1,000 MW unit. Thus, $/kW could be higher (since absolute costs might be, say, $300–500 million per unit regardless of size). Deploying multiple modular units on one site could improve economies (decommissioning several units together).</t>
  </si>
  <si>
    <t>Regional factors will be similar to large nuclear – strict regulatory oversight in all major markets. Labor cost differences matter somewhat (decom work is labor-intensive), so an SMR decommissioned in a lower-wage country might save some cost, but radioactive waste handling and security will still dominate and are not easily skimped on.</t>
  </si>
  <si>
    <r>
      <t xml:space="preserve">Many SMR designs claim advantages in decommissioning (factory-fabricated modules that can be removed and disposed of more easily, etc.), but until an SMR is actually dismantled, these claims are unproven. </t>
    </r>
    <r>
      <rPr>
        <b/>
        <sz val="11"/>
        <color theme="1"/>
        <rFont val="Calibri"/>
        <family val="2"/>
        <scheme val="minor"/>
      </rPr>
      <t>Regulatory requirements</t>
    </r>
    <r>
      <rPr>
        <sz val="11"/>
        <color theme="1"/>
        <rFont val="Calibri"/>
        <family val="2"/>
        <scheme val="minor"/>
      </rPr>
      <t xml:space="preserve"> for SMRs will be the same as for large reactors – the site must be fully decontaminated and wastes safely managed. The </t>
    </r>
    <r>
      <rPr>
        <b/>
        <sz val="11"/>
        <color theme="1"/>
        <rFont val="Calibri"/>
        <family val="2"/>
        <scheme val="minor"/>
      </rPr>
      <t>uncertainty is very high</t>
    </r>
    <r>
      <rPr>
        <sz val="11"/>
        <color theme="1"/>
        <rFont val="Calibri"/>
        <family val="2"/>
        <scheme val="minor"/>
      </rPr>
      <t>. It is likely that initial SMR decommissions will be costly on a per-kW basis (potentially higher than current large-reactor norms, due to one-time setup of decommissioning infrastructure for relatively small capacity). Over time, if many SMRs are decommissioned in a fleet, lessons learned could drive costs down.</t>
    </r>
  </si>
  <si>
    <r>
      <t>ep_gas_internal_combustion</t>
    </r>
    <r>
      <rPr>
        <sz val="11"/>
        <color theme="1"/>
        <rFont val="Calibri"/>
        <family val="2"/>
        <scheme val="minor"/>
      </rPr>
      <t xml:space="preserve"> (Natural gas – IC engines)</t>
    </r>
  </si>
  <si>
    <r>
      <t>~$10–30/kW</t>
    </r>
    <r>
      <rPr>
        <sz val="11"/>
        <color theme="1"/>
        <rFont val="Calibri"/>
        <family val="2"/>
        <scheme val="minor"/>
      </rPr>
      <t xml:space="preserve"> (net) is typical. Gas plant decommissioning is relatively cheap: U.S. data show mean cost only $15,000 per MW ($15/kW). Smaller engine facilities may be higher (~$30+ per kW) but often salvage value of generators significantly offsets costs. The range observed in the U.S. was </t>
    </r>
    <r>
      <rPr>
        <b/>
        <sz val="11"/>
        <color theme="1"/>
        <rFont val="Calibri"/>
        <family val="2"/>
        <scheme val="minor"/>
      </rPr>
      <t>$1–50/kW</t>
    </r>
    <r>
      <rPr>
        <sz val="11"/>
        <color theme="1"/>
        <rFont val="Calibri"/>
        <family val="2"/>
        <scheme val="minor"/>
      </rPr>
      <t xml:space="preserve"> (some even reported net </t>
    </r>
    <r>
      <rPr>
        <i/>
        <sz val="11"/>
        <color theme="1"/>
        <rFont val="Calibri"/>
        <family val="2"/>
        <scheme val="minor"/>
      </rPr>
      <t>negative</t>
    </r>
    <r>
      <rPr>
        <sz val="11"/>
        <color theme="1"/>
        <rFont val="Calibri"/>
        <family val="2"/>
        <scheme val="minor"/>
      </rPr>
      <t xml:space="preserve"> cost due to resale of equipment).</t>
    </r>
  </si>
  <si>
    <t>Smaller distributed engine plants (e.g. many 1–5 MW reciprocating engines) tend toward the higher end of $/kW because fixed dismantling costs are spread over few kW. However, engines are modular – owners can decommission some units and even redeploy or sell them, mitigating costs. Large engine-based plants (tens of MW with multiple units) have moderate economy of scale and often an option to remove equipment for reuse, keeping net costs low.</t>
  </si>
  <si>
    <r>
      <t xml:space="preserve">Regional differences are relatively mild. In high-income regions, labor and compliance costs are higher, but the </t>
    </r>
    <r>
      <rPr>
        <b/>
        <sz val="11"/>
        <color theme="1"/>
        <rFont val="Calibri"/>
        <family val="2"/>
        <scheme val="minor"/>
      </rPr>
      <t>global second-hand market</t>
    </r>
    <r>
      <rPr>
        <sz val="11"/>
        <color theme="1"/>
        <rFont val="Calibri"/>
        <family val="2"/>
        <scheme val="minor"/>
      </rPr>
      <t xml:space="preserve"> for generators can offset a lot of expense (a used gas engine might be sold to a buyer in another region). In developing regions, lower labor costs and a strong demand for used generators can sometimes result in very low net decommissioning costs or profits from asset sales.</t>
    </r>
  </si>
  <si>
    <r>
      <t xml:space="preserve">Gas reciprocating engine plants have </t>
    </r>
    <r>
      <rPr>
        <b/>
        <sz val="11"/>
        <color theme="1"/>
        <rFont val="Calibri"/>
        <family val="2"/>
        <scheme val="minor"/>
      </rPr>
      <t>minimal environmental remediation</t>
    </r>
    <r>
      <rPr>
        <sz val="11"/>
        <color theme="1"/>
        <rFont val="Calibri"/>
        <family val="2"/>
        <scheme val="minor"/>
      </rPr>
      <t xml:space="preserve"> compared to coal/oil – typically no ash or significant contamination (aside from possible lube oil or fuel storage which must be cleaned up). Decommissioning mostly involves disassembling engines and auxiliaries. </t>
    </r>
    <r>
      <rPr>
        <b/>
        <sz val="11"/>
        <color theme="1"/>
        <rFont val="Calibri"/>
        <family val="2"/>
        <scheme val="minor"/>
      </rPr>
      <t>Salvage and resale</t>
    </r>
    <r>
      <rPr>
        <sz val="11"/>
        <color theme="1"/>
        <rFont val="Calibri"/>
        <family val="2"/>
        <scheme val="minor"/>
      </rPr>
      <t xml:space="preserve"> often cover a large share of costs. In some cases, selling the engines and scrap metal can yield a net gain (negative cost). Regulatory factors are modest – compliance mainly involves proper disposal of fluids and ensuring any fuel tanks (if present) are removed. Overall uncertainty is low; costs are consistently on the low end among power technologies.</t>
    </r>
  </si>
  <si>
    <r>
      <t>ep_oil_internal_combustion</t>
    </r>
    <r>
      <rPr>
        <sz val="11"/>
        <color theme="1"/>
        <rFont val="Calibri"/>
        <family val="2"/>
        <scheme val="minor"/>
      </rPr>
      <t xml:space="preserve"> (Oil-fueled engines, e.g. diesel gensets)</t>
    </r>
  </si>
  <si>
    <r>
      <t>~$20–50/kW</t>
    </r>
    <r>
      <rPr>
        <sz val="11"/>
        <color theme="1"/>
        <rFont val="Calibri"/>
        <family val="2"/>
        <scheme val="minor"/>
      </rPr>
      <t xml:space="preserve"> (typical). U.S. data for petroleum-fueled plants (including large diesels) show an average around $31/kW. The range spans roughly </t>
    </r>
    <r>
      <rPr>
        <b/>
        <sz val="11"/>
        <color theme="1"/>
        <rFont val="Calibri"/>
        <family val="2"/>
        <scheme val="minor"/>
      </rPr>
      <t>$2–100/kW</t>
    </r>
    <r>
      <rPr>
        <sz val="11"/>
        <color theme="1"/>
        <rFont val="Calibri"/>
        <family val="2"/>
        <scheme val="minor"/>
      </rPr>
      <t xml:space="preserve"> depending on scale and site conditions. Small diesel genset installations might be on the higher end (or even exceed $50/kW) if there is significant site cleanup (oil spills, etc.), whereas larger plants or those with resale value can be much lower.</t>
    </r>
  </si>
  <si>
    <t>Small diesel units (e.g. backup power farms of a few MW) have high per-kW costs if dismantled individually. Conversely, a cluster of large engines at one site gains some scale efficiency. Many oil engines can also be re-sold second-hand (common in developing markets), which effectively reduces the net decommissioning cost substantially.</t>
  </si>
  <si>
    <t>In developed regions, stringent environmental rules require cleanup of any oil contamination (e.g. soil remediation if fuel leaked) and proper tank removal, adding cost. In developing regions, environmental enforcement may be laxer and labor cheaper, which can reduce costs. Additionally, there is often strong demand for used diesel generators in emerging markets, meaning decommissioned units from (for example) Europe or North America retain value – this can lower net decommissioning costs for the owner who can sell the equipment abroad.</t>
  </si>
  <si>
    <r>
      <t xml:space="preserve">Decommissioning oil engine plants involves removing engine units (usually straightforward with cranes), dismantling fuel storage and treatment systems, and cleaning any oil residue. </t>
    </r>
    <r>
      <rPr>
        <b/>
        <sz val="11"/>
        <color theme="1"/>
        <rFont val="Calibri"/>
        <family val="2"/>
        <scheme val="minor"/>
      </rPr>
      <t>Environmental remediation</t>
    </r>
    <r>
      <rPr>
        <sz val="11"/>
        <color theme="1"/>
        <rFont val="Calibri"/>
        <family val="2"/>
        <scheme val="minor"/>
      </rPr>
      <t xml:space="preserve"> is focused on fuel storage areas – underground storage tanks and any contaminated soil must be addressed (per regulations in most jurisdictions). The uncertainty in cost comes from how much contamination is found and the salvage opportunities. In best cases, salvage/resale greatly offset costs. In worst cases, an old diesel plant with significant oil spillage and tank removal could approach the higher end (~$100/kW) to fully remediate.</t>
    </r>
  </si>
  <si>
    <r>
      <t>ep_gas_combined_cycle</t>
    </r>
    <r>
      <rPr>
        <sz val="11"/>
        <color theme="1"/>
        <rFont val="Calibri"/>
        <family val="2"/>
        <scheme val="minor"/>
      </rPr>
      <t xml:space="preserve"> (Gas – Combined Cycle GT + Steam)</t>
    </r>
  </si>
  <si>
    <r>
      <t>~$10–20/kW</t>
    </r>
    <r>
      <rPr>
        <sz val="11"/>
        <color theme="1"/>
        <rFont val="Calibri"/>
        <family val="2"/>
        <scheme val="minor"/>
      </rPr>
      <t xml:space="preserve"> for large CCGT plants (hundreds of MW). Gas plants have the lowest decommissioning costs on average – about $15/kW in the U.S. across types. A 500 MW combined-cycle unit might be in the lower teens $/kW. Smaller combined cycles (e.g. 100 MW) could be a bit higher, say $20–30/kW, but still far below coal-plant levels.</t>
    </r>
  </si>
  <si>
    <t>Very large combined-cycle stations (500–1000+ MW) benefit from strong economies of scale – a lot of equipment but also a lot of capacity to spread costs. The presence of a steam turbine and HRSG (heat recovery steam generator) adds some complexity over a simple gas turbine, but also adds salvageable scrap value. Overall $/kW remains low. Small CCGTs lose some efficiency of scale but are still modular to dismantle (turbines, generators, etc.).</t>
  </si>
  <si>
    <t>Regional variation is modest. In the U.S./Europe, a typical combined-cycle decom is inexpensive relative to other projects – likely well under $30/kW – even with full environmental compliance. In lower-cost regions, labor is cheaper, so costs can be even lower in absolute terms (though often these plants are newer so few have been decommissioned yet). The main regional factor is environmental: there is little contamination from gas fuel (no ash, no spills), so even strict regions don’t face large remediation costs – mainly the standard handling of oils/chemicals and recycling of materials.</t>
  </si>
  <si>
    <r>
      <t xml:space="preserve">Combined-cycle plants require dismantling of gas turbines, steam turbines, generators, HRSG boilers, cooling systems, etc. </t>
    </r>
    <r>
      <rPr>
        <b/>
        <sz val="11"/>
        <color theme="1"/>
        <rFont val="Calibri"/>
        <family val="2"/>
        <scheme val="minor"/>
      </rPr>
      <t>Salvage value</t>
    </r>
    <r>
      <rPr>
        <sz val="11"/>
        <color theme="1"/>
        <rFont val="Calibri"/>
        <family val="2"/>
        <scheme val="minor"/>
      </rPr>
      <t xml:space="preserve"> is significant (large quantities of high-quality steel and copper). Often the scrap value of a CCGT’s metals can offset much of the teardown expense. Since natural gas is clean-burning, there's minimal site contamination; decommissioning is mostly an engineering/demolition project with standard environmental checks. </t>
    </r>
    <r>
      <rPr>
        <b/>
        <sz val="11"/>
        <color theme="1"/>
        <rFont val="Calibri"/>
        <family val="2"/>
        <scheme val="minor"/>
      </rPr>
      <t>Regulatory</t>
    </r>
    <r>
      <rPr>
        <sz val="11"/>
        <color theme="1"/>
        <rFont val="Calibri"/>
        <family val="2"/>
        <scheme val="minor"/>
      </rPr>
      <t xml:space="preserve"> hurdles are low – ensuring proper disposal of turbine oils and maybe SCR catalysts, but no fuel residues like coal. Uncertainty is low and tends to center on scrap market fluctuations rather than hidden decontamination surprises.</t>
    </r>
  </si>
  <si>
    <r>
      <t>ep_oil_combined_cycle</t>
    </r>
    <r>
      <rPr>
        <sz val="11"/>
        <color theme="1"/>
        <rFont val="Calibri"/>
        <family val="2"/>
        <scheme val="minor"/>
      </rPr>
      <t xml:space="preserve"> (Oil-fired combined cycle)</t>
    </r>
  </si>
  <si>
    <r>
      <t>Relatively uncommon configuration.</t>
    </r>
    <r>
      <rPr>
        <sz val="11"/>
        <color theme="1"/>
        <rFont val="Calibri"/>
        <family val="2"/>
        <scheme val="minor"/>
      </rPr>
      <t xml:space="preserve"> Expected </t>
    </r>
    <r>
      <rPr>
        <b/>
        <sz val="11"/>
        <color theme="1"/>
        <rFont val="Calibri"/>
        <family val="2"/>
        <scheme val="minor"/>
      </rPr>
      <t>~$20–40/kW</t>
    </r>
    <r>
      <rPr>
        <sz val="11"/>
        <color theme="1"/>
        <rFont val="Calibri"/>
        <family val="2"/>
        <scheme val="minor"/>
      </rPr>
      <t xml:space="preserve"> in line with gas CCGT costs, perhaps slightly higher if heavy fuel oil was used. (No specific data separate from general “petroleum” plant stats, which average ~$31/kW).</t>
    </r>
  </si>
  <si>
    <t>An oil-fired combined cycle would typically be an adapted gas turbine capable of burning oil, with a steam bottoming cycle. If similar in size to gas-fired CCGTs, scale economies keep costs low. Additional systems for oil (fuel handling, storage) add fixed decommissioning tasks, which have a minor impact on $/kW for large plants but could be noticeable for smaller ones.</t>
  </si>
  <si>
    <t>In strict jurisdictions, the oil-related components (tanks, fuel piping) must be cleaned and removed, adding effort compared to a pure gas plant. In regions with lenient standards, decommissioning might simply involve dismantling and basic site cleanup. Labor cost differences again have an effect, but since overall costs are low, the regional gap is not large in absolute terms.</t>
  </si>
  <si>
    <r>
      <t xml:space="preserve">Decommissioning tasks mirror those of gas combined cycles (removing turbines, generators, HRSG, etc.) </t>
    </r>
    <r>
      <rPr>
        <b/>
        <sz val="11"/>
        <color theme="1"/>
        <rFont val="Calibri"/>
        <family val="2"/>
        <scheme val="minor"/>
      </rPr>
      <t>plus</t>
    </r>
    <r>
      <rPr>
        <sz val="11"/>
        <color theme="1"/>
        <rFont val="Calibri"/>
        <family val="2"/>
        <scheme val="minor"/>
      </rPr>
      <t xml:space="preserve"> removal of oil-specific equipment (fuel tanks, burners configured for oil). The presence of oil means </t>
    </r>
    <r>
      <rPr>
        <b/>
        <sz val="11"/>
        <color theme="1"/>
        <rFont val="Calibri"/>
        <family val="2"/>
        <scheme val="minor"/>
      </rPr>
      <t>potential soil remediation</t>
    </r>
    <r>
      <rPr>
        <sz val="11"/>
        <color theme="1"/>
        <rFont val="Calibri"/>
        <family val="2"/>
        <scheme val="minor"/>
      </rPr>
      <t xml:space="preserve"> if there have been leaks or spills; however, if the plant was well-contained, this may be minimal. Uncertainty is moderate due to low numbers of such plants – but given the similarity to gas plants, no major cost surprises are expected. Salvage of metal is still a big cost offset.</t>
    </r>
  </si>
  <si>
    <r>
      <t>ep_gas_gas_turbine</t>
    </r>
    <r>
      <rPr>
        <sz val="11"/>
        <color theme="1"/>
        <rFont val="Calibri"/>
        <family val="2"/>
        <scheme val="minor"/>
      </rPr>
      <t xml:space="preserve"> (Gas – Simple Cycle GT)</t>
    </r>
  </si>
  <si>
    <r>
      <t>~$15–30/kW</t>
    </r>
    <r>
      <rPr>
        <sz val="11"/>
        <color theme="1"/>
        <rFont val="Calibri"/>
        <family val="2"/>
        <scheme val="minor"/>
      </rPr>
      <t xml:space="preserve"> (typical). Simple-cycle gas turbines (peakers) are usually inexpensive to retire. They fall under the same gas-plant average (~$15/kW in US), though smaller units at distributed sites might be towards $30/kW. Range observed ~$1–50/kW.</t>
    </r>
  </si>
  <si>
    <t>Simple cycle plants are often smaller (e.g. 50–200 MW) than combined cycles, which raises the per-kW cost slightly due to fixed costs. But they also have less equipment overall. Trailer-mounted or modular aero-derivative turbines can be removed very easily (even relocated), yielding very low net costs. Large frame turbines in peaker plants still benefit from relatively straightforward demolition.</t>
  </si>
  <si>
    <t>Regional differences are minor. Whether in North America, Europe, or elsewhere, decommissioning a gas peaker mainly involves disassembling machinery with minimal environmental concern. In some developing areas, older gas turbines might be sold second-hand (if still usable), offsetting costs. In all regions, the lack of substantial remediation means costs remain low compared to other technologies.</t>
  </si>
  <si>
    <r>
      <t xml:space="preserve">A simple-cycle gas turbine plant typically has one or several turbine units, perhaps some fuel gas compressors, and an electrical substation – the decommissioning scope is small. </t>
    </r>
    <r>
      <rPr>
        <b/>
        <sz val="11"/>
        <color theme="1"/>
        <rFont val="Calibri"/>
        <family val="2"/>
        <scheme val="minor"/>
      </rPr>
      <t>Scrap and resale</t>
    </r>
    <r>
      <rPr>
        <sz val="11"/>
        <color theme="1"/>
        <rFont val="Calibri"/>
        <family val="2"/>
        <scheme val="minor"/>
      </rPr>
      <t xml:space="preserve"> can cover much of the work (turbine units may be sold for parts or as whole units if not too old). There are </t>
    </r>
    <r>
      <rPr>
        <b/>
        <sz val="11"/>
        <color theme="1"/>
        <rFont val="Calibri"/>
        <family val="2"/>
        <scheme val="minor"/>
      </rPr>
      <t>no ash or fuel waste issues</t>
    </r>
    <r>
      <rPr>
        <sz val="11"/>
        <color theme="1"/>
        <rFont val="Calibri"/>
        <family val="2"/>
        <scheme val="minor"/>
      </rPr>
      <t>. The main regulatory requirements are disposal of any oils or hazardous materials (small amounts, e.g. in transformers or lubrication systems). Uncertainty is low; gas turbines are among the most straightforward plants to decommission.</t>
    </r>
  </si>
  <si>
    <r>
      <t>ep_oil_gas_turbine</t>
    </r>
    <r>
      <rPr>
        <sz val="11"/>
        <color theme="1"/>
        <rFont val="Calibri"/>
        <family val="2"/>
        <scheme val="minor"/>
      </rPr>
      <t xml:space="preserve"> (Oil-fired simple cycle GT)</t>
    </r>
  </si>
  <si>
    <r>
      <t>~$20–50/kW</t>
    </r>
    <r>
      <rPr>
        <sz val="11"/>
        <color theme="1"/>
        <rFont val="Calibri"/>
        <family val="2"/>
        <scheme val="minor"/>
      </rPr>
      <t xml:space="preserve"> estimated. Similar to gas turbines but slightly higher because of fuel handling facilities. These units would be within the general petroleum-plant range (a few tens of $/kW). If tanks and environmental cleanup are needed, costs could approach the higher end (~$50+).</t>
    </r>
  </si>
  <si>
    <t>Many oil-fired peaking units are dual-fuel gas turbines that can burn oil. They are often of moderate size (50–150 MW). Scale effects are moderate; a site with multiple units will spread the tank removal and cleanup costs. A single small unit with its own fuel system could have a higher per-kW cost due to those fixed costs.</t>
  </si>
  <si>
    <t>In regions with strict environmental laws, removal of fuel oil tanks and remediation of any spills will be required – this adds cost relative to a gas-only turbine. In regions where regulations are lax, an owner might simply drain and secure tanks with less intensive cleanup, lowering costs (though this may limit site reuse). Labor cost differences again play a role but are secondary to environmental work in this case.</t>
  </si>
  <si>
    <r>
      <t xml:space="preserve">Decommissioning an oil-fired turbine involves </t>
    </r>
    <r>
      <rPr>
        <b/>
        <sz val="11"/>
        <color theme="1"/>
        <rFont val="Calibri"/>
        <family val="2"/>
        <scheme val="minor"/>
      </rPr>
      <t>dismantling the turbine</t>
    </r>
    <r>
      <rPr>
        <sz val="11"/>
        <color theme="1"/>
        <rFont val="Calibri"/>
        <family val="2"/>
        <scheme val="minor"/>
      </rPr>
      <t xml:space="preserve"> (same as gas) and </t>
    </r>
    <r>
      <rPr>
        <b/>
        <sz val="11"/>
        <color theme="1"/>
        <rFont val="Calibri"/>
        <family val="2"/>
        <scheme val="minor"/>
      </rPr>
      <t>dealing with oil storage infrastructure</t>
    </r>
    <r>
      <rPr>
        <sz val="11"/>
        <color theme="1"/>
        <rFont val="Calibri"/>
        <family val="2"/>
        <scheme val="minor"/>
      </rPr>
      <t xml:space="preserve">. If large above-ground tanks exist, they must be cut up and removed; any contaminated soil from historical spills or leaks must be treated – this can be a significant task if the plant operated for many years. </t>
    </r>
    <r>
      <rPr>
        <b/>
        <sz val="11"/>
        <color theme="1"/>
        <rFont val="Calibri"/>
        <family val="2"/>
        <scheme val="minor"/>
      </rPr>
      <t>Regulatory</t>
    </r>
    <r>
      <rPr>
        <sz val="11"/>
        <color theme="1"/>
        <rFont val="Calibri"/>
        <family val="2"/>
        <scheme val="minor"/>
      </rPr>
      <t xml:space="preserve"> oversight ensures proper cleanup of petroleum contamination and disposal of any hazardous waste (e.g. oily sludge). Salvage value of the turbine and metal from tanks provides some offset. Uncertainty depends chiefly on the extent of any soil contamination: a well-contained oil peaker site might cost only marginally more than a gas-only site, whereas a poorly contained one could incur notable remediation expenses.</t>
    </r>
  </si>
  <si>
    <r>
      <t>ep_gas_steam_turbine</t>
    </r>
    <r>
      <rPr>
        <sz val="11"/>
        <color theme="1"/>
        <rFont val="Calibri"/>
        <family val="2"/>
        <scheme val="minor"/>
      </rPr>
      <t xml:space="preserve"> (Gas-fired steam power, i.e. boiler + steam turbine)</t>
    </r>
  </si>
  <si>
    <r>
      <t>~$20–50/kW</t>
    </r>
    <r>
      <rPr>
        <sz val="11"/>
        <color theme="1"/>
        <rFont val="Calibri"/>
        <family val="2"/>
        <scheme val="minor"/>
      </rPr>
      <t xml:space="preserve"> (estimated). Older gas-fired steam plants (essentially like small coal plants without coal) have somewhat higher decom costs than gas turbines, but still generally much lower than coal plants. Without coal ash to deal with, costs tend toward a few tens of dollars per kW.</t>
    </r>
  </si>
  <si>
    <t>These plants are often mid-century units of 100–300 MW. Smaller units in this category face higher per-kW costs (similar scale issues as small coal plants). Large ones (few exist, as most big steam units burned coal or oil) would have better economies. The presence of a full steam plant (boiler, turbine) means more equipment to remove than a simple GT, so $/kW is higher than a simple gas turbine plant of equal size.</t>
  </si>
  <si>
    <t>Regional variation: In the U.S./EU, such plants must undergo full dismantling and remediation of any hazardous materials (e.g. asbestos insulation common in older boilers). This adds to costs but still less than coal since there's no ash pond. In developing regions, labor is cheaper and environmental requirements may be limited to removing structures (less soil/water remediation since fuel was clean gas), so costs could be quite low per kW.</t>
  </si>
  <si>
    <r>
      <t xml:space="preserve">A gas-fired boiler/steam plant’s decommissioning is analogous to a coal plant’s, minus coal-specific cleanup. </t>
    </r>
    <r>
      <rPr>
        <b/>
        <sz val="11"/>
        <color theme="1"/>
        <rFont val="Calibri"/>
        <family val="2"/>
        <scheme val="minor"/>
      </rPr>
      <t>Demolition of boiler house, turbine hall, smokestack, etc.</t>
    </r>
    <r>
      <rPr>
        <sz val="11"/>
        <color theme="1"/>
        <rFont val="Calibri"/>
        <family val="2"/>
        <scheme val="minor"/>
      </rPr>
      <t xml:space="preserve"> is required. As these are often old plants, </t>
    </r>
    <r>
      <rPr>
        <b/>
        <sz val="11"/>
        <color theme="1"/>
        <rFont val="Calibri"/>
        <family val="2"/>
        <scheme val="minor"/>
      </rPr>
      <t>asbestos abatement</t>
    </r>
    <r>
      <rPr>
        <sz val="11"/>
        <color theme="1"/>
        <rFont val="Calibri"/>
        <family val="2"/>
        <scheme val="minor"/>
      </rPr>
      <t xml:space="preserve"> is a significant cost factor (insulation on pipes and boilers must be removed under strict regulations). On the other hand, there are no ash disposal or coal handling areas to remediate, which greatly reduces environmental work. Any fuel infrastructure (gas pipelines) is usually minimal on-site. Overall, the cost uncertainty is moderate – largely driven by the condition of the plant (presence of hazardous materials) and the demolition/scrap market. Salvage of metals (boilers contain a lot of steel) helps offset costs.</t>
    </r>
  </si>
  <si>
    <r>
      <t>ep_oil_steam_turbine</t>
    </r>
    <r>
      <rPr>
        <sz val="11"/>
        <color theme="1"/>
        <rFont val="Calibri"/>
        <family val="2"/>
        <scheme val="minor"/>
      </rPr>
      <t xml:space="preserve"> (Oil-fired boiler + steam turbine)</t>
    </r>
  </si>
  <si>
    <r>
      <t>~$30–100/kW</t>
    </r>
    <r>
      <rPr>
        <sz val="11"/>
        <color theme="1"/>
        <rFont val="Calibri"/>
        <family val="2"/>
        <scheme val="minor"/>
      </rPr>
      <t xml:space="preserve"> (widely variable). These plants can approach coal-plant decommissioning costs if large fuel oil contamination issues exist. Typical cases might be in the $50–70/kW range. U.S. data for “petroleum” plants (some of which are oil steam units) show up to ~$100+kW in the high end.</t>
    </r>
  </si>
  <si>
    <t>Oil-fired steam stations were often built mid-20th century (100–400 MW). Smaller ones have higher unit costs (and many were small peaking steam units). Larger oil-fired power stations (e.g. some 600 MW units in the past) benefit from scale but still carry significant fixed costs for tank removals, etc. If multiple units share a tank farm, that helps spread the remediation cost.</t>
  </si>
  <si>
    <r>
      <t xml:space="preserve">In strict regions (North America, Europe), </t>
    </r>
    <r>
      <rPr>
        <b/>
        <sz val="11"/>
        <color theme="1"/>
        <rFont val="Calibri"/>
        <family val="2"/>
        <scheme val="minor"/>
      </rPr>
      <t>environmental remediation is the big driver</t>
    </r>
    <r>
      <rPr>
        <sz val="11"/>
        <color theme="1"/>
        <rFont val="Calibri"/>
        <family val="2"/>
        <scheme val="minor"/>
      </rPr>
      <t xml:space="preserve"> – removal of massive fuel oil tanks, cleanup of oil leaks (which were not uncommon at old facilities), and asbestos removal all must be done. This can make costs substantial, sometimes comparable to a coal plant’s. In regions with fewer environmental requirements, an owner might simply demolish the structures and leave site soil as-is, significantly cutting cost (though leaving liabilities). Labor cost differences also apply, but the major expense is in remediation efforts which use substantial materials and heavy equipment.</t>
    </r>
  </si>
  <si>
    <r>
      <t xml:space="preserve">Decommissioning an oil-fired steam plant entails </t>
    </r>
    <r>
      <rPr>
        <b/>
        <sz val="11"/>
        <color theme="1"/>
        <rFont val="Calibri"/>
        <family val="2"/>
        <scheme val="minor"/>
      </rPr>
      <t>demolishing the boiler, turbine, and ancillary structures</t>
    </r>
    <r>
      <rPr>
        <sz val="11"/>
        <color theme="1"/>
        <rFont val="Calibri"/>
        <family val="2"/>
        <scheme val="minor"/>
      </rPr>
      <t xml:space="preserve"> similar to any steam plant. Additionally, </t>
    </r>
    <r>
      <rPr>
        <b/>
        <sz val="11"/>
        <color theme="1"/>
        <rFont val="Calibri"/>
        <family val="2"/>
        <scheme val="minor"/>
      </rPr>
      <t>fuel storage infrastructure</t>
    </r>
    <r>
      <rPr>
        <sz val="11"/>
        <color theme="1"/>
        <rFont val="Calibri"/>
        <family val="2"/>
        <scheme val="minor"/>
      </rPr>
      <t xml:space="preserve"> (which can be extensive – large oil tanks, pumping systems, pipelines) must be dismantled. </t>
    </r>
    <r>
      <rPr>
        <b/>
        <sz val="11"/>
        <color theme="1"/>
        <rFont val="Calibri"/>
        <family val="2"/>
        <scheme val="minor"/>
      </rPr>
      <t>Soil and groundwater remediation</t>
    </r>
    <r>
      <rPr>
        <sz val="11"/>
        <color theme="1"/>
        <rFont val="Calibri"/>
        <family val="2"/>
        <scheme val="minor"/>
      </rPr>
      <t xml:space="preserve"> can be challenging if oil seeped into ground over years. Oil can create a long-term pollution plume, so regulations require thorough cleanup (soil excavation or in-situ treatment) in many jurisdictions. This is labor- and cost-intensive and is often the largest single cost item, much like coal ash is for coal plants. Salvage helps (old oil tanks can be scrapped, equipment sold), but it may not offset the high cleanup costs. Uncertainty is high, hinging on how contaminated the site is. Some old oil plants that operated only sparingly may have minimal contamination and thus be relatively cheap to retire (~$30–40/kW), whereas others that ran for decades and leaked oil could be at the upper end or beyond.</t>
    </r>
  </si>
  <si>
    <r>
      <t>Sources:</t>
    </r>
    <r>
      <rPr>
        <sz val="11"/>
        <color theme="1"/>
        <rFont val="Calibri"/>
        <family val="2"/>
        <scheme val="minor"/>
      </rPr>
      <t xml:space="preserve"> All cost estimates are derived from industry reports and case studies. For example, Raimi (2017) provides average and range for U.S. plant decommissioning costs by fuel, which we have updated to 2023 USD. Additional data from World Bank/ESMAP, Gold Standard, NewClimate Institute, and World Nuclear Association/IAEA inform the figures. Where specific technologies have not yet been decommissioned (e.g. CCS-equipped plants, SMRs), we have indicated that no direct sources exist and provided reasoned estimates (with assumptions noted). All ranges reflect low/high scenarios; higher-end costs usually assume more extensive environmental remediation per regional regulatory requirements.</t>
    </r>
  </si>
  <si>
    <t>decomissioning_cost</t>
  </si>
  <si>
    <t>~TFM_INS-AT: limtype=UP; Curr=USD22</t>
  </si>
  <si>
    <t>ncap_dcost</t>
  </si>
  <si>
    <t>Fixom and Varom computation for NEEDS units.sql</t>
  </si>
  <si>
    <t>~TFM_INS-TS: attribute=SHAPE</t>
  </si>
  <si>
    <t>Plant Type</t>
  </si>
  <si>
    <t>SO2  Control</t>
  </si>
  <si>
    <t>NOx  Control</t>
  </si>
  <si>
    <t>Hg Control</t>
  </si>
  <si>
    <t>Age of Unit</t>
  </si>
  <si>
    <t>FOM (2019$ /kW-Yr)</t>
  </si>
  <si>
    <t>Age2</t>
  </si>
  <si>
    <t>FOM2</t>
  </si>
  <si>
    <t>SHAPE</t>
  </si>
  <si>
    <t>other_indexes</t>
  </si>
  <si>
    <t>Coal Steam</t>
  </si>
  <si>
    <t>Dry FGD</t>
  </si>
  <si>
    <t>None</t>
  </si>
  <si>
    <t>0 to 40 Years</t>
  </si>
  <si>
    <t>40 to 50 Years</t>
  </si>
  <si>
    <t>O/G Steam</t>
  </si>
  <si>
    <t>SCR</t>
  </si>
  <si>
    <t>Combined Cycle</t>
  </si>
  <si>
    <t>All Years</t>
  </si>
  <si>
    <t>Combustion Turbine</t>
  </si>
  <si>
    <t>IPM Table 4-10 Life Extension Cost Assumptions Used in v6</t>
  </si>
  <si>
    <t xml:space="preserve">The life extension costs were added once the unit reaches its assumed lifespan. </t>
  </si>
  <si>
    <t xml:space="preserve">However, if the unit reaches its lifespan before the first run year, then the life extension cost was applied when the unit reaches twice its lifespan age. </t>
  </si>
  <si>
    <t xml:space="preserve">The assumption implies if the unit has reached its lifespan before the first run year, it has already incurred the necessary life extension related investment costs and is considered sunk. </t>
  </si>
  <si>
    <t>Type, Lifespan</t>
  </si>
  <si>
    <t>Lifespan</t>
  </si>
  <si>
    <t xml:space="preserve">Life Extension Cost (2019$/kW) </t>
  </si>
  <si>
    <t xml:space="preserve">Biomass 40 </t>
  </si>
  <si>
    <t xml:space="preserve">40 </t>
  </si>
  <si>
    <t xml:space="preserve">Coal Steam 40 </t>
  </si>
  <si>
    <t>~TFM_INS-TS</t>
  </si>
  <si>
    <t xml:space="preserve">Combined Cycle 30 </t>
  </si>
  <si>
    <t xml:space="preserve">30 </t>
  </si>
  <si>
    <t>attribute</t>
  </si>
  <si>
    <t>PSET_SET</t>
  </si>
  <si>
    <t>PSET_CI</t>
  </si>
  <si>
    <t xml:space="preserve">Combustion Turbine 30 </t>
  </si>
  <si>
    <t>NCAP_FOMX</t>
  </si>
  <si>
    <t xml:space="preserve">IC Engine 30 </t>
  </si>
  <si>
    <t xml:space="preserve">Oil/Gas Steam 40 </t>
  </si>
  <si>
    <t xml:space="preserve">IGCC 40 </t>
  </si>
  <si>
    <t xml:space="preserve">Landfill Gas 20 </t>
  </si>
  <si>
    <t xml:space="preserve">20 </t>
  </si>
  <si>
    <t>ELE</t>
  </si>
  <si>
    <t>coal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</si>
</sst>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i/>
      <sz val="11"/>
      <color theme="1"/>
      <name val="Calibri"/>
      <family val="2"/>
      <scheme val="minor"/>
    </font>
    <font>
      <b/>
      <sz val="13.5"/>
      <color theme="1"/>
      <name val="Calibri"/>
      <family val="2"/>
      <scheme val="minor"/>
    </font>
    <font>
      <b/>
      <sz val="18"/>
      <color theme="1"/>
      <name val="Calibri"/>
      <family val="2"/>
      <scheme val="minor"/>
    </font>
    <font>
      <sz val="11"/>
      <color rgb="FF006100"/>
      <name val="Calibri"/>
      <family val="2"/>
      <scheme val="minor"/>
    </font>
    <font>
      <b/>
      <i/>
      <sz val="11"/>
      <color theme="1"/>
      <name val="Calibri"/>
      <family val="2"/>
      <scheme val="minor"/>
    </font>
  </fonts>
  <fills count="3">
    <fill>
      <patternFill patternType="none"/>
    </fill>
    <fill>
      <patternFill patternType="gray125"/>
    </fill>
    <fill>
      <patternFill patternType="solid">
        <fgColor rgb="FFC6EFCE"/>
      </patternFill>
    </fill>
  </fills>
  <borders count="3">
    <border>
      <left/>
      <right/>
      <top/>
      <bottom/>
      <diagonal/>
    </border>
    <border>
      <left/>
      <right/>
      <top/>
      <bottom style="thick">
        <color theme="4" tint="0.499984740745262"/>
      </bottom>
      <diagonal/>
    </border>
    <border>
      <left/>
      <right/>
      <top/>
      <bottom style="medium">
        <color theme="4" tint="0.39997558519241921"/>
      </bottom>
      <diagonal/>
    </border>
  </borders>
  <cellStyleXfs count="4">
    <xf numFmtId="0" fontId="0" fillId="0" borderId="0"/>
    <xf numFmtId="0" fontId="1" fillId="0" borderId="1" applyNumberFormat="0" applyFill="0" applyAlignment="0" applyProtection="0"/>
    <xf numFmtId="0" fontId="2" fillId="0" borderId="2" applyNumberFormat="0" applyFill="0" applyAlignment="0" applyProtection="0"/>
    <xf numFmtId="0" fontId="7" fillId="2" borderId="0" applyNumberFormat="0" applyBorder="0" applyAlignment="0" applyProtection="0"/>
  </cellStyleXfs>
  <cellXfs count="19">
    <xf numFmtId="0" fontId="0" fillId="0" borderId="0" xfId="0"/>
    <xf numFmtId="0" fontId="0" fillId="0" borderId="0" xfId="0" quotePrefix="1"/>
    <xf numFmtId="0" fontId="1" fillId="0" borderId="1" xfId="1"/>
    <xf numFmtId="0" fontId="2" fillId="0" borderId="2" xfId="2"/>
    <xf numFmtId="0" fontId="0" fillId="0" borderId="0" xfId="0" applyAlignment="1">
      <alignment vertical="center"/>
    </xf>
    <xf numFmtId="0" fontId="5" fillId="0" borderId="0" xfId="0" applyFont="1" applyAlignment="1">
      <alignment vertical="center"/>
    </xf>
    <xf numFmtId="0" fontId="3" fillId="0" borderId="0" xfId="0" applyFont="1" applyAlignment="1">
      <alignment horizontal="center" vertical="center"/>
    </xf>
    <xf numFmtId="0" fontId="3" fillId="0" borderId="0" xfId="0" applyFont="1" applyAlignment="1">
      <alignment vertical="center"/>
    </xf>
    <xf numFmtId="0" fontId="0" fillId="0" borderId="0" xfId="0" applyAlignment="1">
      <alignment horizontal="left" vertical="center"/>
    </xf>
    <xf numFmtId="0" fontId="2" fillId="0" borderId="0" xfId="2" applyFill="1" applyBorder="1"/>
    <xf numFmtId="0" fontId="6" fillId="0" borderId="0" xfId="0" applyFont="1" applyAlignment="1">
      <alignment vertical="center"/>
    </xf>
    <xf numFmtId="0" fontId="3" fillId="0" borderId="0" xfId="0" applyFont="1" applyAlignment="1">
      <alignment horizontal="center" vertical="center" wrapText="1"/>
    </xf>
    <xf numFmtId="0" fontId="3" fillId="0" borderId="0" xfId="0" applyFont="1" applyAlignment="1">
      <alignment vertical="center" wrapText="1"/>
    </xf>
    <xf numFmtId="0" fontId="4" fillId="0" borderId="0" xfId="0" applyFont="1" applyAlignment="1">
      <alignment vertical="center" wrapText="1"/>
    </xf>
    <xf numFmtId="0" fontId="0" fillId="0" borderId="0" xfId="0" applyAlignment="1">
      <alignment vertical="center" wrapText="1"/>
    </xf>
    <xf numFmtId="0" fontId="3" fillId="0" borderId="0" xfId="0" applyFont="1"/>
    <xf numFmtId="0" fontId="8" fillId="0" borderId="0" xfId="0" applyFont="1"/>
    <xf numFmtId="2" fontId="0" fillId="0" borderId="0" xfId="0" applyNumberFormat="1"/>
    <xf numFmtId="0" fontId="7" fillId="2" borderId="0" xfId="3"/>
  </cellXfs>
  <cellStyles count="4">
    <cellStyle name="Good" xfId="3" builtinId="26"/>
    <cellStyle name="Heading 2" xfId="1" builtinId="17"/>
    <cellStyle name="Heading 3" xfId="2" builtinId="1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77616-F3F2-4CAD-9718-D78F2778A52A}">
  <dimension ref="B2:S17"/>
  <sheetViews>
    <sheetView workbookViewId="0">
      <selection activeCell="K17" sqref="K17"/>
    </sheetView>
  </sheetViews>
  <sheetFormatPr defaultRowHeight="14.25" x14ac:dyDescent="0.45"/>
  <cols>
    <col min="1" max="1" width="2.73046875" bestFit="1" customWidth="1"/>
    <col min="2" max="2" width="14.3984375" bestFit="1" customWidth="1"/>
    <col min="3" max="3" width="10.19921875" bestFit="1" customWidth="1"/>
    <col min="4" max="4" width="10.265625" bestFit="1" customWidth="1"/>
    <col min="5" max="5" width="8.86328125" bestFit="1" customWidth="1"/>
    <col min="6" max="6" width="8" bestFit="1" customWidth="1"/>
    <col min="7" max="7" width="9.9296875" bestFit="1" customWidth="1"/>
    <col min="8" max="8" width="14.3984375" bestFit="1" customWidth="1"/>
    <col min="9" max="9" width="10.1328125" bestFit="1" customWidth="1"/>
    <col min="10" max="10" width="8" bestFit="1" customWidth="1"/>
    <col min="11" max="11" width="11.1328125" bestFit="1" customWidth="1"/>
    <col min="12" max="12" width="9.9296875" bestFit="1" customWidth="1"/>
    <col min="13" max="13" width="8" customWidth="1"/>
    <col min="14" max="14" width="8.86328125" bestFit="1" customWidth="1"/>
    <col min="15" max="15" width="8" bestFit="1" customWidth="1"/>
    <col min="16" max="16" width="14.3984375" bestFit="1" customWidth="1"/>
    <col min="17" max="17" width="10.1328125" bestFit="1" customWidth="1"/>
    <col min="18" max="18" width="8" bestFit="1" customWidth="1"/>
    <col min="19" max="19" width="7.33203125" bestFit="1" customWidth="1"/>
  </cols>
  <sheetData>
    <row r="2" spans="2:19" ht="17.25" thickBot="1" x14ac:dyDescent="0.55000000000000004">
      <c r="D2" s="2" t="s">
        <v>199</v>
      </c>
      <c r="N2" s="2" t="s">
        <v>90</v>
      </c>
    </row>
    <row r="3" spans="2:19" ht="15" thickTop="1" thickBot="1" x14ac:dyDescent="0.5">
      <c r="B3" t="s">
        <v>86</v>
      </c>
      <c r="C3" t="s">
        <v>87</v>
      </c>
      <c r="D3" s="3" t="s">
        <v>0</v>
      </c>
      <c r="E3" s="3" t="s">
        <v>2</v>
      </c>
      <c r="F3" s="3" t="s">
        <v>3</v>
      </c>
      <c r="G3" s="3" t="s">
        <v>1</v>
      </c>
      <c r="H3" s="3" t="s">
        <v>4</v>
      </c>
      <c r="I3" s="3" t="s">
        <v>74</v>
      </c>
      <c r="J3" s="3" t="s">
        <v>75</v>
      </c>
      <c r="K3" s="3" t="s">
        <v>82</v>
      </c>
      <c r="L3" s="3" t="s">
        <v>200</v>
      </c>
      <c r="M3" s="9"/>
      <c r="N3" s="3" t="s">
        <v>2</v>
      </c>
      <c r="O3" s="3" t="s">
        <v>3</v>
      </c>
      <c r="P3" s="3" t="s">
        <v>4</v>
      </c>
      <c r="Q3" s="9" t="s">
        <v>74</v>
      </c>
      <c r="R3" s="9" t="s">
        <v>75</v>
      </c>
      <c r="S3" s="9" t="s">
        <v>82</v>
      </c>
    </row>
    <row r="4" spans="2:19" x14ac:dyDescent="0.45">
      <c r="B4" t="s">
        <v>15</v>
      </c>
      <c r="C4" t="s">
        <v>21</v>
      </c>
      <c r="D4">
        <v>0.35000000000000003</v>
      </c>
      <c r="E4">
        <v>1.5</v>
      </c>
      <c r="F4">
        <v>0.8</v>
      </c>
      <c r="G4">
        <v>0.02</v>
      </c>
      <c r="H4" t="s">
        <v>15</v>
      </c>
      <c r="K4" s="1" t="s">
        <v>83</v>
      </c>
      <c r="L4" s="1">
        <f>dcost_data!C2</f>
        <v>50</v>
      </c>
      <c r="N4">
        <v>1.5</v>
      </c>
      <c r="O4">
        <v>0.8</v>
      </c>
      <c r="P4" t="str">
        <f t="shared" ref="P4:P17" si="0">H4</f>
        <v>OCGT (Peaker)</v>
      </c>
      <c r="Q4" t="str">
        <f>IF(I4="","",I4)</f>
        <v/>
      </c>
      <c r="R4" t="str">
        <f t="shared" ref="R4:R17" si="1">IF(J4="","",J4)</f>
        <v/>
      </c>
      <c r="S4" t="str">
        <f t="shared" ref="S4:S17" si="2">IF(K4="","",K4)</f>
        <v>-aggregated*</v>
      </c>
    </row>
    <row r="5" spans="2:19" x14ac:dyDescent="0.45">
      <c r="B5" t="s">
        <v>15</v>
      </c>
      <c r="C5" t="s">
        <v>20</v>
      </c>
      <c r="D5">
        <v>0.3</v>
      </c>
      <c r="E5">
        <v>1</v>
      </c>
      <c r="F5">
        <v>1</v>
      </c>
      <c r="G5">
        <v>1.4999999999999999E-2</v>
      </c>
      <c r="H5" t="s">
        <v>15</v>
      </c>
      <c r="I5" t="s">
        <v>76</v>
      </c>
      <c r="J5" t="s">
        <v>77</v>
      </c>
      <c r="K5" s="1" t="s">
        <v>83</v>
      </c>
      <c r="L5" s="1">
        <f>dcost_data!C3</f>
        <v>40</v>
      </c>
      <c r="N5">
        <v>1</v>
      </c>
      <c r="O5">
        <v>1</v>
      </c>
      <c r="P5" t="str">
        <f t="shared" si="0"/>
        <v>OCGT (Peaker)</v>
      </c>
      <c r="Q5" t="str">
        <f t="shared" ref="Q5:Q17" si="3">IF(I5="","",I5)</f>
        <v>PASTI</v>
      </c>
      <c r="R5" t="str">
        <f t="shared" si="1"/>
        <v>&lt;.2</v>
      </c>
      <c r="S5" t="str">
        <f t="shared" si="2"/>
        <v>-aggregated*</v>
      </c>
    </row>
    <row r="6" spans="2:19" x14ac:dyDescent="0.45">
      <c r="B6" t="s">
        <v>15</v>
      </c>
      <c r="C6" t="s">
        <v>19</v>
      </c>
      <c r="D6">
        <v>0.25</v>
      </c>
      <c r="E6">
        <v>0.5</v>
      </c>
      <c r="F6">
        <v>1.2</v>
      </c>
      <c r="G6">
        <v>0.01</v>
      </c>
      <c r="H6" t="s">
        <v>15</v>
      </c>
      <c r="I6" t="s">
        <v>76</v>
      </c>
      <c r="J6" t="s">
        <v>85</v>
      </c>
      <c r="K6" s="1" t="s">
        <v>83</v>
      </c>
      <c r="L6" s="1">
        <f>dcost_data!C4</f>
        <v>30</v>
      </c>
      <c r="N6">
        <v>0.5</v>
      </c>
      <c r="O6">
        <v>1.2</v>
      </c>
      <c r="P6" t="str">
        <f t="shared" si="0"/>
        <v>OCGT (Peaker)</v>
      </c>
      <c r="Q6" t="str">
        <f t="shared" si="3"/>
        <v>PASTI</v>
      </c>
      <c r="R6" t="str">
        <f t="shared" si="1"/>
        <v>&lt;.05</v>
      </c>
      <c r="S6" t="str">
        <f t="shared" si="2"/>
        <v>-aggregated*</v>
      </c>
    </row>
    <row r="7" spans="2:19" x14ac:dyDescent="0.45">
      <c r="B7" t="s">
        <v>22</v>
      </c>
      <c r="C7" t="s">
        <v>24</v>
      </c>
      <c r="D7">
        <v>0.55000000000000004</v>
      </c>
      <c r="E7">
        <v>4</v>
      </c>
      <c r="F7">
        <v>0.45</v>
      </c>
      <c r="G7">
        <v>0.04</v>
      </c>
      <c r="H7" t="s">
        <v>22</v>
      </c>
      <c r="K7" s="1" t="s">
        <v>83</v>
      </c>
      <c r="L7" s="1">
        <f>dcost_data!C5</f>
        <v>60</v>
      </c>
      <c r="N7">
        <v>4</v>
      </c>
      <c r="O7">
        <v>0.45</v>
      </c>
      <c r="P7" t="str">
        <f t="shared" si="0"/>
        <v>CCGT</v>
      </c>
      <c r="Q7" t="str">
        <f t="shared" si="3"/>
        <v/>
      </c>
      <c r="R7" t="str">
        <f t="shared" si="1"/>
        <v/>
      </c>
      <c r="S7" t="str">
        <f t="shared" si="2"/>
        <v>-aggregated*</v>
      </c>
    </row>
    <row r="8" spans="2:19" x14ac:dyDescent="0.45">
      <c r="B8" t="s">
        <v>22</v>
      </c>
      <c r="C8" t="s">
        <v>23</v>
      </c>
      <c r="D8">
        <v>0.5</v>
      </c>
      <c r="E8">
        <v>2</v>
      </c>
      <c r="F8">
        <v>0.6</v>
      </c>
      <c r="G8">
        <v>2.5000000000000001E-2</v>
      </c>
      <c r="H8" t="s">
        <v>22</v>
      </c>
      <c r="I8" t="s">
        <v>76</v>
      </c>
      <c r="J8" t="s">
        <v>78</v>
      </c>
      <c r="K8" s="1" t="s">
        <v>83</v>
      </c>
      <c r="L8" s="1">
        <f>dcost_data!C6</f>
        <v>50</v>
      </c>
      <c r="N8">
        <v>2</v>
      </c>
      <c r="O8">
        <v>0.6</v>
      </c>
      <c r="P8" t="str">
        <f t="shared" si="0"/>
        <v>CCGT</v>
      </c>
      <c r="Q8" t="str">
        <f t="shared" si="3"/>
        <v>PASTI</v>
      </c>
      <c r="R8" t="str">
        <f t="shared" si="1"/>
        <v>&lt;.3</v>
      </c>
      <c r="S8" t="str">
        <f t="shared" si="2"/>
        <v>-aggregated*</v>
      </c>
    </row>
    <row r="9" spans="2:19" x14ac:dyDescent="0.45">
      <c r="B9" t="s">
        <v>25</v>
      </c>
      <c r="C9" t="s">
        <v>21</v>
      </c>
      <c r="D9">
        <v>0.4</v>
      </c>
      <c r="E9">
        <v>5</v>
      </c>
      <c r="F9">
        <v>0.3</v>
      </c>
      <c r="G9">
        <v>3.5000000000000003E-2</v>
      </c>
      <c r="H9" t="s">
        <v>80</v>
      </c>
      <c r="K9" s="1" t="s">
        <v>83</v>
      </c>
      <c r="L9" s="1">
        <f>dcost_data!C7</f>
        <v>70</v>
      </c>
      <c r="N9">
        <v>5</v>
      </c>
      <c r="O9">
        <v>0.3</v>
      </c>
      <c r="P9" t="str">
        <f t="shared" si="0"/>
        <v>Gas_Oil Steam</v>
      </c>
      <c r="Q9" t="str">
        <f t="shared" si="3"/>
        <v/>
      </c>
      <c r="R9" t="str">
        <f t="shared" si="1"/>
        <v/>
      </c>
      <c r="S9" t="str">
        <f t="shared" si="2"/>
        <v>-aggregated*</v>
      </c>
    </row>
    <row r="10" spans="2:19" x14ac:dyDescent="0.45">
      <c r="B10" t="s">
        <v>25</v>
      </c>
      <c r="C10" t="s">
        <v>26</v>
      </c>
      <c r="D10">
        <v>0.35000000000000003</v>
      </c>
      <c r="E10">
        <v>3</v>
      </c>
      <c r="F10">
        <v>0.4</v>
      </c>
      <c r="G10">
        <v>2.5000000000000001E-2</v>
      </c>
      <c r="H10" t="s">
        <v>80</v>
      </c>
      <c r="I10" t="s">
        <v>76</v>
      </c>
      <c r="J10" t="s">
        <v>77</v>
      </c>
      <c r="K10" s="1" t="s">
        <v>83</v>
      </c>
      <c r="L10" s="1">
        <f>dcost_data!C8</f>
        <v>60</v>
      </c>
      <c r="N10">
        <v>3</v>
      </c>
      <c r="O10">
        <v>0.4</v>
      </c>
      <c r="P10" t="str">
        <f t="shared" si="0"/>
        <v>Gas_Oil Steam</v>
      </c>
      <c r="Q10" t="str">
        <f t="shared" si="3"/>
        <v>PASTI</v>
      </c>
      <c r="R10" t="str">
        <f t="shared" si="1"/>
        <v>&lt;.2</v>
      </c>
      <c r="S10" t="str">
        <f t="shared" si="2"/>
        <v>-aggregated*</v>
      </c>
    </row>
    <row r="11" spans="2:19" x14ac:dyDescent="0.45">
      <c r="B11" t="s">
        <v>16</v>
      </c>
      <c r="C11" t="s">
        <v>73</v>
      </c>
      <c r="D11">
        <v>0.35000000000000003</v>
      </c>
      <c r="E11">
        <v>2</v>
      </c>
      <c r="F11">
        <v>0.6</v>
      </c>
      <c r="G11">
        <v>0.02</v>
      </c>
      <c r="H11" t="s">
        <v>81</v>
      </c>
      <c r="K11" s="1" t="s">
        <v>83</v>
      </c>
      <c r="L11" s="1">
        <f>dcost_data!C9</f>
        <v>40</v>
      </c>
      <c r="N11">
        <v>2</v>
      </c>
      <c r="O11">
        <v>0.6</v>
      </c>
      <c r="P11" t="str">
        <f t="shared" si="0"/>
        <v>Int Comb</v>
      </c>
      <c r="Q11" t="str">
        <f t="shared" si="3"/>
        <v/>
      </c>
      <c r="R11" t="str">
        <f t="shared" si="1"/>
        <v/>
      </c>
      <c r="S11" t="str">
        <f t="shared" si="2"/>
        <v>-aggregated*</v>
      </c>
    </row>
    <row r="12" spans="2:19" x14ac:dyDescent="0.45">
      <c r="B12" t="s">
        <v>16</v>
      </c>
      <c r="C12" t="s">
        <v>27</v>
      </c>
      <c r="D12">
        <v>0.3</v>
      </c>
      <c r="E12">
        <v>1</v>
      </c>
      <c r="F12">
        <v>1.2</v>
      </c>
      <c r="G12">
        <v>0.01</v>
      </c>
      <c r="H12" t="s">
        <v>81</v>
      </c>
      <c r="I12" t="s">
        <v>76</v>
      </c>
      <c r="J12" t="s">
        <v>84</v>
      </c>
      <c r="K12" s="1" t="s">
        <v>83</v>
      </c>
      <c r="L12" s="1">
        <f>dcost_data!C10</f>
        <v>30</v>
      </c>
      <c r="N12">
        <v>1</v>
      </c>
      <c r="O12">
        <v>1.2</v>
      </c>
      <c r="P12" t="str">
        <f t="shared" si="0"/>
        <v>Int Comb</v>
      </c>
      <c r="Q12" t="str">
        <f t="shared" si="3"/>
        <v>PASTI</v>
      </c>
      <c r="R12" t="str">
        <f t="shared" si="1"/>
        <v>&lt;.02</v>
      </c>
      <c r="S12" t="str">
        <f t="shared" si="2"/>
        <v>-aggregated*</v>
      </c>
    </row>
    <row r="13" spans="2:19" x14ac:dyDescent="0.45">
      <c r="B13" t="s">
        <v>13</v>
      </c>
      <c r="C13" t="s">
        <v>24</v>
      </c>
      <c r="D13">
        <v>0.42</v>
      </c>
      <c r="E13">
        <v>7</v>
      </c>
      <c r="F13">
        <v>0.2</v>
      </c>
      <c r="G13">
        <v>0.06</v>
      </c>
      <c r="H13" t="s">
        <v>88</v>
      </c>
      <c r="K13" s="1" t="s">
        <v>83</v>
      </c>
      <c r="L13" s="1">
        <f>dcost_data!C11</f>
        <v>100</v>
      </c>
      <c r="N13">
        <v>7</v>
      </c>
      <c r="O13">
        <v>0.2</v>
      </c>
      <c r="P13" t="str">
        <f t="shared" si="0"/>
        <v>Subcritical Coal, bioenergy</v>
      </c>
      <c r="Q13" t="str">
        <f t="shared" si="3"/>
        <v/>
      </c>
      <c r="R13" t="str">
        <f t="shared" si="1"/>
        <v/>
      </c>
      <c r="S13" t="str">
        <f t="shared" si="2"/>
        <v>-aggregated*</v>
      </c>
    </row>
    <row r="14" spans="2:19" x14ac:dyDescent="0.45">
      <c r="B14" t="s">
        <v>13</v>
      </c>
      <c r="C14" t="s">
        <v>23</v>
      </c>
      <c r="D14">
        <v>0.38</v>
      </c>
      <c r="E14">
        <v>5</v>
      </c>
      <c r="F14">
        <v>0.3</v>
      </c>
      <c r="G14">
        <v>0.04</v>
      </c>
      <c r="H14" t="str">
        <f>H13</f>
        <v>Subcritical Coal, bioenergy</v>
      </c>
      <c r="I14" t="s">
        <v>76</v>
      </c>
      <c r="J14" t="s">
        <v>78</v>
      </c>
      <c r="K14" s="1" t="s">
        <v>83</v>
      </c>
      <c r="L14" s="1">
        <f>dcost_data!C12</f>
        <v>90</v>
      </c>
      <c r="N14">
        <v>5</v>
      </c>
      <c r="O14">
        <v>0.3</v>
      </c>
      <c r="P14" t="str">
        <f t="shared" si="0"/>
        <v>Subcritical Coal, bioenergy</v>
      </c>
      <c r="Q14" t="str">
        <f t="shared" si="3"/>
        <v>PASTI</v>
      </c>
      <c r="R14" t="str">
        <f t="shared" si="1"/>
        <v>&lt;.3</v>
      </c>
      <c r="S14" t="str">
        <f t="shared" si="2"/>
        <v>-aggregated*</v>
      </c>
    </row>
    <row r="15" spans="2:19" x14ac:dyDescent="0.45">
      <c r="B15" t="s">
        <v>14</v>
      </c>
      <c r="C15" t="s">
        <v>29</v>
      </c>
      <c r="D15">
        <v>0.48</v>
      </c>
      <c r="E15">
        <v>8</v>
      </c>
      <c r="F15">
        <v>0.15</v>
      </c>
      <c r="G15">
        <v>7.0000000000000007E-2</v>
      </c>
      <c r="H15" t="s">
        <v>89</v>
      </c>
      <c r="K15" s="1" t="s">
        <v>83</v>
      </c>
      <c r="L15" s="1">
        <f>dcost_data!C13</f>
        <v>110</v>
      </c>
      <c r="N15">
        <v>8</v>
      </c>
      <c r="O15">
        <v>0.15</v>
      </c>
      <c r="P15" t="str">
        <f t="shared" si="0"/>
        <v>Supercritical Coal, IGCC</v>
      </c>
      <c r="Q15" t="str">
        <f t="shared" si="3"/>
        <v/>
      </c>
      <c r="R15" t="str">
        <f t="shared" si="1"/>
        <v/>
      </c>
      <c r="S15" t="str">
        <f t="shared" si="2"/>
        <v>-aggregated*</v>
      </c>
    </row>
    <row r="16" spans="2:19" x14ac:dyDescent="0.45">
      <c r="B16" t="s">
        <v>14</v>
      </c>
      <c r="C16" t="s">
        <v>28</v>
      </c>
      <c r="D16">
        <v>0.45</v>
      </c>
      <c r="E16">
        <v>6</v>
      </c>
      <c r="F16">
        <v>0.25</v>
      </c>
      <c r="G16">
        <v>0.05</v>
      </c>
      <c r="H16" t="str">
        <f>H15</f>
        <v>Supercritical Coal, IGCC</v>
      </c>
      <c r="I16" t="s">
        <v>76</v>
      </c>
      <c r="J16" t="s">
        <v>79</v>
      </c>
      <c r="K16" s="1" t="s">
        <v>83</v>
      </c>
      <c r="L16" s="1">
        <f>dcost_data!C14</f>
        <v>100</v>
      </c>
      <c r="N16">
        <v>6</v>
      </c>
      <c r="O16">
        <v>0.25</v>
      </c>
      <c r="P16" t="str">
        <f t="shared" si="0"/>
        <v>Supercritical Coal, IGCC</v>
      </c>
      <c r="Q16" t="str">
        <f t="shared" si="3"/>
        <v>PASTI</v>
      </c>
      <c r="R16" t="str">
        <f t="shared" si="1"/>
        <v>&lt;.5</v>
      </c>
      <c r="S16" t="str">
        <f t="shared" si="2"/>
        <v>-aggregated*</v>
      </c>
    </row>
    <row r="17" spans="2:19" x14ac:dyDescent="0.45">
      <c r="B17" t="s">
        <v>5</v>
      </c>
      <c r="C17" t="s">
        <v>30</v>
      </c>
      <c r="D17">
        <v>0.70000000000000007</v>
      </c>
      <c r="E17">
        <v>24</v>
      </c>
      <c r="F17">
        <v>0.05</v>
      </c>
      <c r="G17">
        <v>0.1</v>
      </c>
      <c r="H17" t="s">
        <v>5</v>
      </c>
      <c r="K17" s="1" t="s">
        <v>83</v>
      </c>
      <c r="L17" s="1">
        <f>dcost_data!C15</f>
        <v>500</v>
      </c>
      <c r="N17">
        <v>24</v>
      </c>
      <c r="O17">
        <v>0.05</v>
      </c>
      <c r="P17" t="str">
        <f t="shared" si="0"/>
        <v>Nuclear</v>
      </c>
      <c r="Q17" t="str">
        <f t="shared" si="3"/>
        <v/>
      </c>
      <c r="R17" t="str">
        <f t="shared" si="1"/>
        <v/>
      </c>
      <c r="S17" t="str">
        <f t="shared" si="2"/>
        <v>-aggregated*</v>
      </c>
    </row>
  </sheetData>
  <sortState xmlns:xlrd2="http://schemas.microsoft.com/office/spreadsheetml/2017/richdata2" ref="A4:P17">
    <sortCondition ref="A4:A1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0F42B-F2D1-44E2-B5F0-15531EB389CB}">
  <dimension ref="A1:AW25"/>
  <sheetViews>
    <sheetView tabSelected="1" workbookViewId="0">
      <selection activeCell="A29" sqref="A29"/>
    </sheetView>
  </sheetViews>
  <sheetFormatPr defaultColWidth="8.86328125" defaultRowHeight="14.25" x14ac:dyDescent="0.45"/>
  <cols>
    <col min="1" max="1" width="19.33203125" bestFit="1" customWidth="1"/>
    <col min="2" max="2" width="11.86328125" bestFit="1" customWidth="1"/>
    <col min="3" max="3" width="12.33203125" bestFit="1" customWidth="1"/>
    <col min="4" max="4" width="10.33203125" bestFit="1" customWidth="1"/>
    <col min="5" max="5" width="11.86328125" bestFit="1" customWidth="1"/>
    <col min="6" max="6" width="7.86328125" customWidth="1"/>
    <col min="7" max="7" width="12.86328125" bestFit="1" customWidth="1"/>
    <col min="8" max="8" width="19.1328125" bestFit="1" customWidth="1"/>
    <col min="9" max="9" width="6.6640625" bestFit="1" customWidth="1"/>
    <col min="10" max="10" width="8.6640625" bestFit="1" customWidth="1"/>
    <col min="11" max="11" width="8.46484375" bestFit="1" customWidth="1"/>
    <col min="12" max="13" width="6" bestFit="1" customWidth="1"/>
    <col min="14" max="14" width="5" bestFit="1" customWidth="1"/>
    <col min="15" max="16" width="6" bestFit="1" customWidth="1"/>
    <col min="17" max="17" width="5" bestFit="1" customWidth="1"/>
    <col min="18" max="19" width="6" bestFit="1" customWidth="1"/>
    <col min="20" max="20" width="5" bestFit="1" customWidth="1"/>
    <col min="21" max="22" width="6" bestFit="1" customWidth="1"/>
    <col min="23" max="23" width="5" bestFit="1" customWidth="1"/>
    <col min="24" max="25" width="6" bestFit="1" customWidth="1"/>
    <col min="26" max="27" width="4" bestFit="1" customWidth="1"/>
    <col min="29" max="29" width="14.53125" bestFit="1" customWidth="1"/>
    <col min="30" max="30" width="2" bestFit="1" customWidth="1"/>
    <col min="31" max="31" width="5" bestFit="1" customWidth="1"/>
    <col min="32" max="32" width="6" bestFit="1" customWidth="1"/>
    <col min="33" max="33" width="3" bestFit="1" customWidth="1"/>
    <col min="34" max="34" width="5" bestFit="1" customWidth="1"/>
    <col min="35" max="35" width="6" bestFit="1" customWidth="1"/>
    <col min="36" max="36" width="3" bestFit="1" customWidth="1"/>
    <col min="37" max="37" width="5" bestFit="1" customWidth="1"/>
    <col min="38" max="38" width="6" bestFit="1" customWidth="1"/>
    <col min="39" max="39" width="4" bestFit="1" customWidth="1"/>
    <col min="40" max="40" width="5" bestFit="1" customWidth="1"/>
    <col min="41" max="41" width="6" bestFit="1" customWidth="1"/>
    <col min="42" max="42" width="4" bestFit="1" customWidth="1"/>
    <col min="43" max="43" width="5" bestFit="1" customWidth="1"/>
    <col min="44" max="44" width="6" bestFit="1" customWidth="1"/>
    <col min="45" max="46" width="4" bestFit="1" customWidth="1"/>
    <col min="47" max="47" width="5" bestFit="1" customWidth="1"/>
    <col min="48" max="49" width="4" bestFit="1" customWidth="1"/>
  </cols>
  <sheetData>
    <row r="1" spans="1:49" ht="17.25" thickBot="1" x14ac:dyDescent="0.55000000000000004">
      <c r="A1" s="16" t="s">
        <v>201</v>
      </c>
      <c r="AC1" s="2" t="s">
        <v>202</v>
      </c>
    </row>
    <row r="2" spans="1:49" ht="15" thickTop="1" thickBot="1" x14ac:dyDescent="0.5">
      <c r="A2" t="s">
        <v>203</v>
      </c>
      <c r="B2" t="s">
        <v>204</v>
      </c>
      <c r="C2" t="s">
        <v>205</v>
      </c>
      <c r="D2" t="s">
        <v>206</v>
      </c>
      <c r="E2" t="s">
        <v>207</v>
      </c>
      <c r="F2" t="s">
        <v>208</v>
      </c>
      <c r="G2" t="s">
        <v>209</v>
      </c>
      <c r="H2" t="s">
        <v>210</v>
      </c>
      <c r="I2" t="s">
        <v>211</v>
      </c>
      <c r="J2">
        <v>1</v>
      </c>
      <c r="K2">
        <v>39</v>
      </c>
      <c r="L2">
        <v>40</v>
      </c>
      <c r="M2">
        <v>41</v>
      </c>
      <c r="N2">
        <v>79</v>
      </c>
      <c r="O2">
        <v>80</v>
      </c>
      <c r="P2">
        <v>81</v>
      </c>
      <c r="Q2">
        <v>119</v>
      </c>
      <c r="R2">
        <v>120</v>
      </c>
      <c r="S2">
        <v>121</v>
      </c>
      <c r="T2">
        <v>159</v>
      </c>
      <c r="U2">
        <v>160</v>
      </c>
      <c r="V2">
        <v>161</v>
      </c>
      <c r="W2">
        <v>199</v>
      </c>
      <c r="X2">
        <v>200</v>
      </c>
      <c r="AC2" s="3" t="s">
        <v>212</v>
      </c>
      <c r="AD2" s="3">
        <f t="shared" ref="AD2:AR3" si="0">J2</f>
        <v>1</v>
      </c>
      <c r="AE2" s="3">
        <f t="shared" si="0"/>
        <v>39</v>
      </c>
      <c r="AF2" s="3">
        <f t="shared" si="0"/>
        <v>40</v>
      </c>
      <c r="AG2" s="3">
        <f t="shared" si="0"/>
        <v>41</v>
      </c>
      <c r="AH2" s="3">
        <f t="shared" si="0"/>
        <v>79</v>
      </c>
      <c r="AI2" s="3">
        <f t="shared" si="0"/>
        <v>80</v>
      </c>
      <c r="AJ2" s="3">
        <f t="shared" si="0"/>
        <v>81</v>
      </c>
      <c r="AK2" s="3">
        <f t="shared" si="0"/>
        <v>119</v>
      </c>
      <c r="AL2" s="3">
        <f t="shared" si="0"/>
        <v>120</v>
      </c>
      <c r="AM2" s="3">
        <f t="shared" si="0"/>
        <v>121</v>
      </c>
      <c r="AN2" s="3">
        <f t="shared" si="0"/>
        <v>159</v>
      </c>
      <c r="AO2" s="3">
        <f t="shared" si="0"/>
        <v>160</v>
      </c>
      <c r="AP2" s="3">
        <f t="shared" si="0"/>
        <v>161</v>
      </c>
      <c r="AQ2" s="3">
        <f t="shared" si="0"/>
        <v>199</v>
      </c>
      <c r="AR2" s="3">
        <f t="shared" si="0"/>
        <v>200</v>
      </c>
    </row>
    <row r="3" spans="1:49" x14ac:dyDescent="0.45">
      <c r="A3" t="s">
        <v>213</v>
      </c>
      <c r="B3" t="s">
        <v>214</v>
      </c>
      <c r="C3" t="s">
        <v>215</v>
      </c>
      <c r="D3" t="s">
        <v>215</v>
      </c>
      <c r="E3" t="s">
        <v>216</v>
      </c>
      <c r="F3" s="17">
        <v>39.18</v>
      </c>
      <c r="G3" s="17" t="s">
        <v>217</v>
      </c>
      <c r="H3" s="17">
        <v>43.5</v>
      </c>
      <c r="I3">
        <v>81</v>
      </c>
      <c r="J3">
        <v>1</v>
      </c>
      <c r="K3">
        <v>1.1100000000000001</v>
      </c>
      <c r="L3">
        <v>6.18</v>
      </c>
      <c r="M3">
        <v>1</v>
      </c>
      <c r="N3">
        <v>1.1100000000000001</v>
      </c>
      <c r="O3">
        <v>6.18</v>
      </c>
      <c r="P3">
        <v>1</v>
      </c>
      <c r="Q3">
        <v>1.1100000000000001</v>
      </c>
      <c r="R3">
        <v>6.18</v>
      </c>
      <c r="S3">
        <v>1</v>
      </c>
      <c r="T3">
        <v>1.1100000000000001</v>
      </c>
      <c r="U3">
        <v>6.18</v>
      </c>
      <c r="V3">
        <v>1</v>
      </c>
      <c r="W3">
        <v>1.1100000000000001</v>
      </c>
      <c r="X3">
        <v>6.18</v>
      </c>
      <c r="AC3">
        <f t="shared" ref="AC3:AR4" si="1">I3</f>
        <v>81</v>
      </c>
      <c r="AD3">
        <f t="shared" si="0"/>
        <v>1</v>
      </c>
      <c r="AE3">
        <f t="shared" si="0"/>
        <v>1.1100000000000001</v>
      </c>
      <c r="AF3">
        <f t="shared" si="0"/>
        <v>6.18</v>
      </c>
      <c r="AG3">
        <f t="shared" si="0"/>
        <v>1</v>
      </c>
      <c r="AH3">
        <f t="shared" si="0"/>
        <v>1.1100000000000001</v>
      </c>
      <c r="AI3">
        <f t="shared" si="0"/>
        <v>6.18</v>
      </c>
      <c r="AJ3">
        <f t="shared" si="0"/>
        <v>1</v>
      </c>
      <c r="AK3">
        <f t="shared" si="0"/>
        <v>1.1100000000000001</v>
      </c>
      <c r="AL3">
        <f t="shared" si="0"/>
        <v>6.18</v>
      </c>
      <c r="AM3">
        <f t="shared" si="0"/>
        <v>1</v>
      </c>
      <c r="AN3">
        <f t="shared" si="0"/>
        <v>1.1100000000000001</v>
      </c>
      <c r="AO3">
        <f t="shared" si="0"/>
        <v>6.18</v>
      </c>
      <c r="AP3">
        <f t="shared" si="0"/>
        <v>1</v>
      </c>
      <c r="AQ3">
        <f t="shared" si="0"/>
        <v>1.1100000000000001</v>
      </c>
      <c r="AR3">
        <f t="shared" si="0"/>
        <v>6.18</v>
      </c>
    </row>
    <row r="4" spans="1:49" x14ac:dyDescent="0.45">
      <c r="A4" t="s">
        <v>218</v>
      </c>
      <c r="B4" t="s">
        <v>215</v>
      </c>
      <c r="C4" t="s">
        <v>219</v>
      </c>
      <c r="D4" t="s">
        <v>215</v>
      </c>
      <c r="E4" t="s">
        <v>216</v>
      </c>
      <c r="F4" s="17">
        <v>19.34</v>
      </c>
      <c r="G4" s="17" t="s">
        <v>217</v>
      </c>
      <c r="H4" s="17">
        <v>28.67</v>
      </c>
      <c r="I4">
        <v>82</v>
      </c>
      <c r="J4">
        <v>1</v>
      </c>
      <c r="K4">
        <v>1.48</v>
      </c>
      <c r="L4">
        <v>10</v>
      </c>
      <c r="M4">
        <v>1</v>
      </c>
      <c r="N4">
        <v>1.48</v>
      </c>
      <c r="O4">
        <v>10</v>
      </c>
      <c r="P4">
        <v>1</v>
      </c>
      <c r="Q4">
        <v>1.48</v>
      </c>
      <c r="R4">
        <v>10</v>
      </c>
      <c r="S4">
        <v>1</v>
      </c>
      <c r="T4">
        <v>1.48</v>
      </c>
      <c r="U4">
        <v>10</v>
      </c>
      <c r="V4">
        <v>1</v>
      </c>
      <c r="W4">
        <v>1.48</v>
      </c>
      <c r="X4">
        <v>10</v>
      </c>
      <c r="AC4">
        <f t="shared" si="1"/>
        <v>82</v>
      </c>
      <c r="AD4">
        <f t="shared" si="1"/>
        <v>1</v>
      </c>
      <c r="AE4">
        <f t="shared" si="1"/>
        <v>1.48</v>
      </c>
      <c r="AF4">
        <f t="shared" si="1"/>
        <v>10</v>
      </c>
      <c r="AG4">
        <f t="shared" si="1"/>
        <v>1</v>
      </c>
      <c r="AH4">
        <f t="shared" si="1"/>
        <v>1.48</v>
      </c>
      <c r="AI4">
        <f t="shared" si="1"/>
        <v>10</v>
      </c>
      <c r="AJ4">
        <f t="shared" si="1"/>
        <v>1</v>
      </c>
      <c r="AK4">
        <f t="shared" si="1"/>
        <v>1.48</v>
      </c>
      <c r="AL4">
        <f t="shared" si="1"/>
        <v>10</v>
      </c>
      <c r="AM4">
        <f t="shared" si="1"/>
        <v>1</v>
      </c>
      <c r="AN4">
        <f t="shared" si="1"/>
        <v>1.48</v>
      </c>
      <c r="AO4">
        <f t="shared" si="1"/>
        <v>10</v>
      </c>
      <c r="AP4">
        <f t="shared" si="1"/>
        <v>1</v>
      </c>
      <c r="AQ4">
        <f t="shared" si="1"/>
        <v>1.48</v>
      </c>
      <c r="AR4">
        <f t="shared" si="1"/>
        <v>10</v>
      </c>
    </row>
    <row r="6" spans="1:49" ht="17.25" thickBot="1" x14ac:dyDescent="0.55000000000000004">
      <c r="AC6" s="2" t="s">
        <v>202</v>
      </c>
    </row>
    <row r="7" spans="1:49" ht="15" thickTop="1" thickBot="1" x14ac:dyDescent="0.5">
      <c r="A7" t="s">
        <v>203</v>
      </c>
      <c r="B7" t="s">
        <v>204</v>
      </c>
      <c r="C7" t="s">
        <v>205</v>
      </c>
      <c r="D7" t="s">
        <v>206</v>
      </c>
      <c r="E7" t="s">
        <v>207</v>
      </c>
      <c r="F7" t="s">
        <v>208</v>
      </c>
      <c r="G7" t="s">
        <v>211</v>
      </c>
      <c r="H7">
        <v>1</v>
      </c>
      <c r="I7">
        <v>29</v>
      </c>
      <c r="J7">
        <v>30</v>
      </c>
      <c r="K7">
        <v>31</v>
      </c>
      <c r="L7">
        <v>59</v>
      </c>
      <c r="M7">
        <v>60</v>
      </c>
      <c r="N7">
        <v>61</v>
      </c>
      <c r="O7">
        <v>89</v>
      </c>
      <c r="P7">
        <v>90</v>
      </c>
      <c r="Q7">
        <v>91</v>
      </c>
      <c r="R7">
        <v>119</v>
      </c>
      <c r="S7">
        <v>120</v>
      </c>
      <c r="T7">
        <v>121</v>
      </c>
      <c r="U7">
        <v>149</v>
      </c>
      <c r="V7">
        <v>150</v>
      </c>
      <c r="W7">
        <v>151</v>
      </c>
      <c r="X7">
        <v>179</v>
      </c>
      <c r="Y7">
        <v>180</v>
      </c>
      <c r="Z7">
        <v>181</v>
      </c>
      <c r="AA7">
        <v>200</v>
      </c>
      <c r="AC7" s="3" t="s">
        <v>212</v>
      </c>
      <c r="AD7" s="3">
        <f t="shared" ref="AD7:AS9" si="2">H7</f>
        <v>1</v>
      </c>
      <c r="AE7" s="3">
        <f t="shared" si="2"/>
        <v>29</v>
      </c>
      <c r="AF7" s="3">
        <f t="shared" si="2"/>
        <v>30</v>
      </c>
      <c r="AG7" s="3">
        <f t="shared" si="2"/>
        <v>31</v>
      </c>
      <c r="AH7" s="3">
        <f t="shared" si="2"/>
        <v>59</v>
      </c>
      <c r="AI7" s="3">
        <f t="shared" si="2"/>
        <v>60</v>
      </c>
      <c r="AJ7" s="3">
        <f t="shared" si="2"/>
        <v>61</v>
      </c>
      <c r="AK7" s="3">
        <f t="shared" si="2"/>
        <v>89</v>
      </c>
      <c r="AL7" s="3">
        <f t="shared" si="2"/>
        <v>90</v>
      </c>
      <c r="AM7" s="3">
        <f t="shared" si="2"/>
        <v>91</v>
      </c>
      <c r="AN7" s="3">
        <f t="shared" si="2"/>
        <v>119</v>
      </c>
      <c r="AO7" s="3">
        <f t="shared" si="2"/>
        <v>120</v>
      </c>
      <c r="AP7" s="3">
        <f t="shared" si="2"/>
        <v>121</v>
      </c>
      <c r="AQ7" s="3">
        <f t="shared" si="2"/>
        <v>149</v>
      </c>
      <c r="AR7" s="3">
        <f t="shared" si="2"/>
        <v>150</v>
      </c>
      <c r="AS7" s="3">
        <f t="shared" si="2"/>
        <v>151</v>
      </c>
      <c r="AT7" s="3">
        <f t="shared" ref="AN7:AW9" si="3">X7</f>
        <v>179</v>
      </c>
      <c r="AU7" s="3">
        <f t="shared" si="3"/>
        <v>180</v>
      </c>
      <c r="AV7" s="3">
        <f t="shared" si="3"/>
        <v>181</v>
      </c>
      <c r="AW7" s="3">
        <f t="shared" si="3"/>
        <v>200</v>
      </c>
    </row>
    <row r="8" spans="1:49" x14ac:dyDescent="0.45">
      <c r="A8" t="s">
        <v>220</v>
      </c>
      <c r="B8" t="s">
        <v>215</v>
      </c>
      <c r="C8" t="s">
        <v>215</v>
      </c>
      <c r="D8" t="s">
        <v>215</v>
      </c>
      <c r="E8" t="s">
        <v>221</v>
      </c>
      <c r="F8" s="17">
        <v>30.18</v>
      </c>
      <c r="G8">
        <v>83</v>
      </c>
      <c r="H8">
        <v>1</v>
      </c>
      <c r="I8">
        <v>1</v>
      </c>
      <c r="J8">
        <v>3.72</v>
      </c>
      <c r="K8">
        <v>1</v>
      </c>
      <c r="L8">
        <v>1</v>
      </c>
      <c r="M8">
        <v>3.72</v>
      </c>
      <c r="N8">
        <v>1</v>
      </c>
      <c r="O8">
        <v>1</v>
      </c>
      <c r="P8">
        <v>3.72</v>
      </c>
      <c r="Q8">
        <v>1</v>
      </c>
      <c r="R8">
        <v>1</v>
      </c>
      <c r="S8">
        <v>3.72</v>
      </c>
      <c r="T8">
        <v>1</v>
      </c>
      <c r="U8">
        <v>1</v>
      </c>
      <c r="V8">
        <v>3.72</v>
      </c>
      <c r="W8">
        <v>1</v>
      </c>
      <c r="X8">
        <v>1</v>
      </c>
      <c r="Y8">
        <v>3.72</v>
      </c>
      <c r="Z8">
        <v>1</v>
      </c>
      <c r="AA8">
        <v>3.72</v>
      </c>
      <c r="AC8">
        <f t="shared" ref="AC8:AC9" si="4">G8</f>
        <v>83</v>
      </c>
      <c r="AD8">
        <f t="shared" si="2"/>
        <v>1</v>
      </c>
      <c r="AE8">
        <f t="shared" si="2"/>
        <v>1</v>
      </c>
      <c r="AF8">
        <f t="shared" si="2"/>
        <v>3.72</v>
      </c>
      <c r="AG8">
        <f t="shared" si="2"/>
        <v>1</v>
      </c>
      <c r="AH8">
        <f t="shared" si="2"/>
        <v>1</v>
      </c>
      <c r="AI8">
        <f t="shared" si="2"/>
        <v>3.72</v>
      </c>
      <c r="AJ8">
        <f t="shared" si="2"/>
        <v>1</v>
      </c>
      <c r="AK8">
        <f t="shared" si="2"/>
        <v>1</v>
      </c>
      <c r="AL8">
        <f t="shared" si="2"/>
        <v>3.72</v>
      </c>
      <c r="AM8">
        <f t="shared" si="2"/>
        <v>1</v>
      </c>
      <c r="AN8">
        <f t="shared" si="3"/>
        <v>1</v>
      </c>
      <c r="AO8">
        <f t="shared" si="3"/>
        <v>3.72</v>
      </c>
      <c r="AP8">
        <f t="shared" si="3"/>
        <v>1</v>
      </c>
      <c r="AQ8">
        <f t="shared" si="3"/>
        <v>1</v>
      </c>
      <c r="AR8">
        <f t="shared" si="3"/>
        <v>3.72</v>
      </c>
      <c r="AS8">
        <f t="shared" si="3"/>
        <v>1</v>
      </c>
      <c r="AT8">
        <f t="shared" si="3"/>
        <v>1</v>
      </c>
      <c r="AU8">
        <f t="shared" si="3"/>
        <v>3.72</v>
      </c>
      <c r="AV8">
        <f t="shared" si="3"/>
        <v>1</v>
      </c>
      <c r="AW8">
        <f t="shared" si="3"/>
        <v>3.72</v>
      </c>
    </row>
    <row r="9" spans="1:49" x14ac:dyDescent="0.45">
      <c r="A9" t="s">
        <v>222</v>
      </c>
      <c r="B9" t="s">
        <v>215</v>
      </c>
      <c r="C9" t="s">
        <v>215</v>
      </c>
      <c r="D9" t="s">
        <v>215</v>
      </c>
      <c r="E9" t="s">
        <v>221</v>
      </c>
      <c r="F9" s="17">
        <v>19.73</v>
      </c>
      <c r="G9">
        <v>84</v>
      </c>
      <c r="H9">
        <v>1</v>
      </c>
      <c r="I9">
        <v>1</v>
      </c>
      <c r="J9">
        <v>13.27</v>
      </c>
      <c r="K9">
        <v>1</v>
      </c>
      <c r="L9">
        <v>1</v>
      </c>
      <c r="M9">
        <v>13.27</v>
      </c>
      <c r="N9">
        <v>1</v>
      </c>
      <c r="O9">
        <v>1</v>
      </c>
      <c r="P9">
        <v>13.27</v>
      </c>
      <c r="Q9">
        <v>1</v>
      </c>
      <c r="R9">
        <v>1</v>
      </c>
      <c r="S9">
        <v>13.27</v>
      </c>
      <c r="T9">
        <v>1</v>
      </c>
      <c r="U9">
        <v>1</v>
      </c>
      <c r="V9">
        <v>13.27</v>
      </c>
      <c r="W9">
        <v>1</v>
      </c>
      <c r="X9">
        <v>1</v>
      </c>
      <c r="Y9">
        <v>13.27</v>
      </c>
      <c r="Z9">
        <v>1</v>
      </c>
      <c r="AA9">
        <v>13.27</v>
      </c>
      <c r="AC9">
        <f t="shared" si="4"/>
        <v>84</v>
      </c>
      <c r="AD9">
        <f t="shared" si="2"/>
        <v>1</v>
      </c>
      <c r="AE9">
        <f t="shared" si="2"/>
        <v>1</v>
      </c>
      <c r="AF9">
        <f t="shared" si="2"/>
        <v>13.27</v>
      </c>
      <c r="AG9">
        <f t="shared" si="2"/>
        <v>1</v>
      </c>
      <c r="AH9">
        <f t="shared" si="2"/>
        <v>1</v>
      </c>
      <c r="AI9">
        <f t="shared" si="2"/>
        <v>13.27</v>
      </c>
      <c r="AJ9">
        <f t="shared" si="2"/>
        <v>1</v>
      </c>
      <c r="AK9">
        <f t="shared" si="2"/>
        <v>1</v>
      </c>
      <c r="AL9">
        <f t="shared" si="2"/>
        <v>13.27</v>
      </c>
      <c r="AM9">
        <f t="shared" si="2"/>
        <v>1</v>
      </c>
      <c r="AN9">
        <f t="shared" si="3"/>
        <v>1</v>
      </c>
      <c r="AO9">
        <f t="shared" si="3"/>
        <v>13.27</v>
      </c>
      <c r="AP9">
        <f t="shared" si="3"/>
        <v>1</v>
      </c>
      <c r="AQ9">
        <f t="shared" si="3"/>
        <v>1</v>
      </c>
      <c r="AR9">
        <f t="shared" si="3"/>
        <v>13.27</v>
      </c>
      <c r="AS9">
        <f t="shared" si="3"/>
        <v>1</v>
      </c>
      <c r="AT9">
        <f t="shared" si="3"/>
        <v>1</v>
      </c>
      <c r="AU9">
        <f t="shared" si="3"/>
        <v>13.27</v>
      </c>
      <c r="AV9">
        <f t="shared" si="3"/>
        <v>1</v>
      </c>
      <c r="AW9">
        <f t="shared" si="3"/>
        <v>13.27</v>
      </c>
    </row>
    <row r="12" spans="1:49" x14ac:dyDescent="0.45">
      <c r="A12" s="16" t="s">
        <v>223</v>
      </c>
    </row>
    <row r="13" spans="1:49" x14ac:dyDescent="0.45">
      <c r="A13" s="18" t="s">
        <v>224</v>
      </c>
      <c r="B13" s="18"/>
      <c r="C13" s="18"/>
    </row>
    <row r="14" spans="1:49" x14ac:dyDescent="0.45">
      <c r="A14" s="18" t="s">
        <v>225</v>
      </c>
      <c r="B14" s="18"/>
      <c r="C14" s="18"/>
    </row>
    <row r="15" spans="1:49" x14ac:dyDescent="0.45">
      <c r="A15" s="18" t="s">
        <v>226</v>
      </c>
      <c r="B15" s="18"/>
      <c r="C15" s="18"/>
    </row>
    <row r="17" spans="1:11" x14ac:dyDescent="0.45">
      <c r="A17" s="18" t="s">
        <v>227</v>
      </c>
      <c r="B17" s="18" t="s">
        <v>228</v>
      </c>
      <c r="C17" s="18" t="s">
        <v>229</v>
      </c>
    </row>
    <row r="18" spans="1:11" x14ac:dyDescent="0.45">
      <c r="A18" s="18" t="s">
        <v>230</v>
      </c>
      <c r="B18" s="18" t="s">
        <v>231</v>
      </c>
      <c r="C18" s="18">
        <v>253</v>
      </c>
    </row>
    <row r="19" spans="1:11" ht="17.25" thickBot="1" x14ac:dyDescent="0.55000000000000004">
      <c r="A19" s="18" t="s">
        <v>232</v>
      </c>
      <c r="B19" s="18" t="s">
        <v>231</v>
      </c>
      <c r="C19" s="18">
        <v>203</v>
      </c>
      <c r="G19" s="2" t="s">
        <v>233</v>
      </c>
    </row>
    <row r="20" spans="1:11" ht="15" thickTop="1" thickBot="1" x14ac:dyDescent="0.5">
      <c r="A20" s="18" t="s">
        <v>234</v>
      </c>
      <c r="B20" s="18" t="s">
        <v>235</v>
      </c>
      <c r="C20" s="18">
        <v>82</v>
      </c>
      <c r="G20" s="3" t="s">
        <v>236</v>
      </c>
      <c r="H20" s="3" t="s">
        <v>237</v>
      </c>
      <c r="I20" s="3" t="s">
        <v>238</v>
      </c>
      <c r="J20" s="3">
        <v>2019</v>
      </c>
      <c r="K20" s="3">
        <v>0</v>
      </c>
    </row>
    <row r="21" spans="1:11" x14ac:dyDescent="0.45">
      <c r="A21" s="18" t="s">
        <v>239</v>
      </c>
      <c r="B21" s="18" t="s">
        <v>235</v>
      </c>
      <c r="C21" s="18">
        <v>242</v>
      </c>
      <c r="G21" t="s">
        <v>240</v>
      </c>
      <c r="H21" t="s">
        <v>246</v>
      </c>
      <c r="I21" t="s">
        <v>247</v>
      </c>
      <c r="J21">
        <f>AC3</f>
        <v>81</v>
      </c>
      <c r="K21">
        <v>2</v>
      </c>
    </row>
    <row r="22" spans="1:11" x14ac:dyDescent="0.45">
      <c r="A22" s="18" t="s">
        <v>241</v>
      </c>
      <c r="B22" s="18" t="s">
        <v>235</v>
      </c>
      <c r="C22" s="18">
        <v>226</v>
      </c>
      <c r="G22" t="s">
        <v>240</v>
      </c>
      <c r="H22" t="s">
        <v>80</v>
      </c>
      <c r="J22">
        <f>AC4</f>
        <v>82</v>
      </c>
      <c r="K22">
        <v>2</v>
      </c>
    </row>
    <row r="23" spans="1:11" x14ac:dyDescent="0.45">
      <c r="A23" s="18" t="s">
        <v>242</v>
      </c>
      <c r="B23" s="18" t="s">
        <v>231</v>
      </c>
      <c r="C23" s="18">
        <v>174</v>
      </c>
      <c r="G23" t="s">
        <v>240</v>
      </c>
      <c r="H23" t="s">
        <v>22</v>
      </c>
      <c r="J23">
        <f>AC8</f>
        <v>83</v>
      </c>
      <c r="K23">
        <v>2</v>
      </c>
    </row>
    <row r="24" spans="1:11" x14ac:dyDescent="0.45">
      <c r="A24" s="18" t="s">
        <v>243</v>
      </c>
      <c r="B24" s="18" t="s">
        <v>231</v>
      </c>
      <c r="C24" s="18">
        <v>258</v>
      </c>
      <c r="G24" t="s">
        <v>240</v>
      </c>
      <c r="H24" t="s">
        <v>15</v>
      </c>
      <c r="J24">
        <f>AC9</f>
        <v>84</v>
      </c>
      <c r="K24">
        <v>2</v>
      </c>
    </row>
    <row r="25" spans="1:11" x14ac:dyDescent="0.45">
      <c r="A25" s="18" t="s">
        <v>244</v>
      </c>
      <c r="B25" s="18" t="s">
        <v>245</v>
      </c>
      <c r="C25" s="18">
        <v>135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99335-61C3-404F-89AE-B281012B672E}">
  <dimension ref="A1:J45"/>
  <sheetViews>
    <sheetView workbookViewId="0"/>
  </sheetViews>
  <sheetFormatPr defaultRowHeight="14.25" x14ac:dyDescent="0.45"/>
  <cols>
    <col min="1" max="1" width="14.3984375" bestFit="1" customWidth="1"/>
    <col min="2" max="2" width="10.19921875" bestFit="1" customWidth="1"/>
    <col min="3" max="3" width="17.796875" bestFit="1" customWidth="1"/>
    <col min="4" max="4" width="13.6640625" bestFit="1" customWidth="1"/>
    <col min="5" max="5" width="16" bestFit="1" customWidth="1"/>
    <col min="6" max="6" width="16.86328125" bestFit="1" customWidth="1"/>
    <col min="7" max="7" width="19.19921875" bestFit="1" customWidth="1"/>
    <col min="8" max="8" width="13.59765625" bestFit="1" customWidth="1"/>
    <col min="9" max="9" width="17.33203125" bestFit="1" customWidth="1"/>
    <col min="10" max="10" width="19.46484375" bestFit="1" customWidth="1"/>
  </cols>
  <sheetData>
    <row r="1" spans="1:10" x14ac:dyDescent="0.45">
      <c r="A1" t="s">
        <v>71</v>
      </c>
      <c r="B1" t="s">
        <v>17</v>
      </c>
      <c r="C1" t="s">
        <v>18</v>
      </c>
      <c r="D1" t="s">
        <v>6</v>
      </c>
      <c r="E1" t="s">
        <v>7</v>
      </c>
      <c r="F1" t="s">
        <v>8</v>
      </c>
      <c r="G1" t="s">
        <v>9</v>
      </c>
      <c r="H1" t="s">
        <v>10</v>
      </c>
      <c r="I1" t="s">
        <v>11</v>
      </c>
      <c r="J1" t="s">
        <v>12</v>
      </c>
    </row>
    <row r="2" spans="1:10" x14ac:dyDescent="0.45">
      <c r="A2" t="s">
        <v>15</v>
      </c>
      <c r="B2" t="s">
        <v>19</v>
      </c>
      <c r="C2">
        <v>25</v>
      </c>
      <c r="D2">
        <v>0.5</v>
      </c>
      <c r="E2">
        <v>0.5</v>
      </c>
      <c r="F2">
        <v>120</v>
      </c>
      <c r="G2">
        <v>120</v>
      </c>
      <c r="H2">
        <v>0.5</v>
      </c>
      <c r="I2">
        <v>10</v>
      </c>
      <c r="J2">
        <v>2</v>
      </c>
    </row>
    <row r="3" spans="1:10" x14ac:dyDescent="0.45">
      <c r="A3" t="s">
        <v>15</v>
      </c>
      <c r="B3" t="s">
        <v>20</v>
      </c>
      <c r="C3">
        <v>30</v>
      </c>
      <c r="D3">
        <v>1</v>
      </c>
      <c r="E3">
        <v>1</v>
      </c>
      <c r="F3">
        <v>100</v>
      </c>
      <c r="G3">
        <v>100</v>
      </c>
      <c r="H3">
        <v>0.75</v>
      </c>
      <c r="I3">
        <v>15</v>
      </c>
      <c r="J3">
        <v>4</v>
      </c>
    </row>
    <row r="4" spans="1:10" x14ac:dyDescent="0.45">
      <c r="A4" t="s">
        <v>15</v>
      </c>
      <c r="B4" t="s">
        <v>21</v>
      </c>
      <c r="C4">
        <v>35</v>
      </c>
      <c r="D4">
        <v>1.5</v>
      </c>
      <c r="E4">
        <v>1.5</v>
      </c>
      <c r="F4">
        <v>80</v>
      </c>
      <c r="G4">
        <v>80</v>
      </c>
      <c r="H4">
        <v>1.25</v>
      </c>
      <c r="I4">
        <v>20</v>
      </c>
      <c r="J4">
        <v>6</v>
      </c>
    </row>
    <row r="5" spans="1:10" x14ac:dyDescent="0.45">
      <c r="A5" t="s">
        <v>22</v>
      </c>
      <c r="B5" t="s">
        <v>23</v>
      </c>
      <c r="C5">
        <v>50</v>
      </c>
      <c r="D5">
        <v>2</v>
      </c>
      <c r="E5">
        <v>2</v>
      </c>
      <c r="F5">
        <v>60</v>
      </c>
      <c r="G5">
        <v>60</v>
      </c>
      <c r="H5">
        <v>1.75</v>
      </c>
      <c r="I5">
        <v>25</v>
      </c>
      <c r="J5">
        <v>6</v>
      </c>
    </row>
    <row r="6" spans="1:10" x14ac:dyDescent="0.45">
      <c r="A6" t="s">
        <v>22</v>
      </c>
      <c r="B6" t="s">
        <v>24</v>
      </c>
      <c r="C6">
        <v>55</v>
      </c>
      <c r="D6">
        <v>4</v>
      </c>
      <c r="E6">
        <v>4</v>
      </c>
      <c r="F6">
        <v>45</v>
      </c>
      <c r="G6">
        <v>45</v>
      </c>
      <c r="H6">
        <v>3</v>
      </c>
      <c r="I6">
        <v>40</v>
      </c>
      <c r="J6">
        <v>9</v>
      </c>
    </row>
    <row r="7" spans="1:10" x14ac:dyDescent="0.45">
      <c r="A7" t="s">
        <v>25</v>
      </c>
      <c r="B7" t="s">
        <v>26</v>
      </c>
      <c r="C7">
        <v>35</v>
      </c>
      <c r="D7">
        <v>3</v>
      </c>
      <c r="E7">
        <v>3</v>
      </c>
      <c r="F7">
        <v>40</v>
      </c>
      <c r="G7">
        <v>40</v>
      </c>
      <c r="H7">
        <v>2</v>
      </c>
      <c r="I7">
        <v>25</v>
      </c>
      <c r="J7">
        <v>5</v>
      </c>
    </row>
    <row r="8" spans="1:10" x14ac:dyDescent="0.45">
      <c r="A8" t="s">
        <v>25</v>
      </c>
      <c r="B8" t="s">
        <v>21</v>
      </c>
      <c r="C8">
        <v>40</v>
      </c>
      <c r="D8">
        <v>5</v>
      </c>
      <c r="E8">
        <v>5</v>
      </c>
      <c r="F8">
        <v>30</v>
      </c>
      <c r="G8">
        <v>30</v>
      </c>
      <c r="H8">
        <v>3</v>
      </c>
      <c r="I8">
        <v>35</v>
      </c>
      <c r="J8">
        <v>7</v>
      </c>
    </row>
    <row r="9" spans="1:10" x14ac:dyDescent="0.45">
      <c r="A9" t="s">
        <v>16</v>
      </c>
      <c r="B9" t="s">
        <v>27</v>
      </c>
      <c r="C9">
        <v>30</v>
      </c>
      <c r="D9">
        <v>1</v>
      </c>
      <c r="E9">
        <v>1</v>
      </c>
      <c r="F9">
        <v>120</v>
      </c>
      <c r="G9">
        <v>120</v>
      </c>
      <c r="H9">
        <v>0.4</v>
      </c>
      <c r="I9">
        <v>10</v>
      </c>
      <c r="J9">
        <v>2</v>
      </c>
    </row>
    <row r="10" spans="1:10" x14ac:dyDescent="0.45">
      <c r="A10" t="s">
        <v>16</v>
      </c>
      <c r="B10" t="s">
        <v>73</v>
      </c>
      <c r="C10">
        <v>35</v>
      </c>
      <c r="D10">
        <v>2</v>
      </c>
      <c r="E10">
        <v>2</v>
      </c>
      <c r="F10">
        <v>60</v>
      </c>
      <c r="G10">
        <v>60</v>
      </c>
      <c r="H10">
        <v>1.5</v>
      </c>
      <c r="I10">
        <v>20</v>
      </c>
      <c r="J10">
        <v>6</v>
      </c>
    </row>
    <row r="11" spans="1:10" x14ac:dyDescent="0.45">
      <c r="A11" t="s">
        <v>13</v>
      </c>
      <c r="B11" t="s">
        <v>23</v>
      </c>
      <c r="C11">
        <v>38</v>
      </c>
      <c r="D11">
        <v>5</v>
      </c>
      <c r="E11">
        <v>5</v>
      </c>
      <c r="F11">
        <v>30</v>
      </c>
      <c r="G11">
        <v>30</v>
      </c>
      <c r="H11">
        <v>5</v>
      </c>
      <c r="I11">
        <v>40</v>
      </c>
      <c r="J11">
        <v>10</v>
      </c>
    </row>
    <row r="12" spans="1:10" x14ac:dyDescent="0.45">
      <c r="A12" t="s">
        <v>13</v>
      </c>
      <c r="B12" t="s">
        <v>24</v>
      </c>
      <c r="C12">
        <v>42</v>
      </c>
      <c r="D12">
        <v>7</v>
      </c>
      <c r="E12">
        <v>7</v>
      </c>
      <c r="F12">
        <v>20</v>
      </c>
      <c r="G12">
        <v>20</v>
      </c>
      <c r="H12">
        <v>8</v>
      </c>
      <c r="I12">
        <v>60</v>
      </c>
      <c r="J12">
        <v>14</v>
      </c>
    </row>
    <row r="13" spans="1:10" x14ac:dyDescent="0.45">
      <c r="A13" t="s">
        <v>14</v>
      </c>
      <c r="B13" t="s">
        <v>28</v>
      </c>
      <c r="C13">
        <v>45</v>
      </c>
      <c r="D13">
        <v>6</v>
      </c>
      <c r="E13">
        <v>6</v>
      </c>
      <c r="F13">
        <v>25</v>
      </c>
      <c r="G13">
        <v>25</v>
      </c>
      <c r="H13">
        <v>6</v>
      </c>
      <c r="I13">
        <v>50</v>
      </c>
      <c r="J13">
        <v>12</v>
      </c>
    </row>
    <row r="14" spans="1:10" x14ac:dyDescent="0.45">
      <c r="A14" t="s">
        <v>14</v>
      </c>
      <c r="B14" t="s">
        <v>29</v>
      </c>
      <c r="C14">
        <v>48</v>
      </c>
      <c r="D14">
        <v>8</v>
      </c>
      <c r="E14">
        <v>8</v>
      </c>
      <c r="F14">
        <v>15</v>
      </c>
      <c r="G14">
        <v>15</v>
      </c>
      <c r="H14">
        <v>9</v>
      </c>
      <c r="I14">
        <v>70</v>
      </c>
      <c r="J14">
        <v>16</v>
      </c>
    </row>
    <row r="15" spans="1:10" x14ac:dyDescent="0.45">
      <c r="A15" t="s">
        <v>5</v>
      </c>
      <c r="B15" t="s">
        <v>30</v>
      </c>
      <c r="C15">
        <v>70</v>
      </c>
      <c r="D15">
        <v>24</v>
      </c>
      <c r="E15">
        <v>24</v>
      </c>
      <c r="F15">
        <v>5</v>
      </c>
      <c r="G15">
        <v>5</v>
      </c>
      <c r="H15">
        <v>48</v>
      </c>
      <c r="I15">
        <v>100</v>
      </c>
      <c r="J15">
        <v>50</v>
      </c>
    </row>
    <row r="19" spans="1:3" ht="17.649999999999999" x14ac:dyDescent="0.45">
      <c r="A19" s="5" t="s">
        <v>31</v>
      </c>
    </row>
    <row r="21" spans="1:3" x14ac:dyDescent="0.45">
      <c r="A21" s="6" t="s">
        <v>32</v>
      </c>
      <c r="B21" s="6" t="s">
        <v>33</v>
      </c>
      <c r="C21" s="6" t="s">
        <v>34</v>
      </c>
    </row>
    <row r="22" spans="1:3" x14ac:dyDescent="0.45">
      <c r="A22" s="7" t="s">
        <v>35</v>
      </c>
      <c r="B22" s="4" t="s">
        <v>36</v>
      </c>
      <c r="C22" s="4" t="s">
        <v>37</v>
      </c>
    </row>
    <row r="23" spans="1:3" x14ac:dyDescent="0.45">
      <c r="A23" s="7" t="s">
        <v>38</v>
      </c>
      <c r="B23" s="4" t="s">
        <v>39</v>
      </c>
      <c r="C23" s="4" t="s">
        <v>40</v>
      </c>
    </row>
    <row r="24" spans="1:3" x14ac:dyDescent="0.45">
      <c r="A24" s="7" t="s">
        <v>41</v>
      </c>
      <c r="B24" s="4" t="s">
        <v>42</v>
      </c>
      <c r="C24" s="4" t="s">
        <v>43</v>
      </c>
    </row>
    <row r="25" spans="1:3" x14ac:dyDescent="0.45">
      <c r="A25" s="7" t="s">
        <v>44</v>
      </c>
      <c r="B25" s="4" t="s">
        <v>45</v>
      </c>
      <c r="C25" s="4" t="s">
        <v>46</v>
      </c>
    </row>
    <row r="26" spans="1:3" x14ac:dyDescent="0.45">
      <c r="A26" s="7" t="s">
        <v>47</v>
      </c>
      <c r="B26" s="4" t="s">
        <v>48</v>
      </c>
      <c r="C26" s="4" t="s">
        <v>49</v>
      </c>
    </row>
    <row r="27" spans="1:3" x14ac:dyDescent="0.45">
      <c r="A27" s="7" t="s">
        <v>50</v>
      </c>
      <c r="B27" s="4" t="s">
        <v>51</v>
      </c>
      <c r="C27" s="4" t="s">
        <v>52</v>
      </c>
    </row>
    <row r="28" spans="1:3" x14ac:dyDescent="0.45">
      <c r="A28" s="7" t="s">
        <v>53</v>
      </c>
      <c r="B28" s="4" t="s">
        <v>54</v>
      </c>
      <c r="C28" s="4" t="s">
        <v>55</v>
      </c>
    </row>
    <row r="29" spans="1:3" x14ac:dyDescent="0.45">
      <c r="A29" s="7" t="s">
        <v>56</v>
      </c>
      <c r="B29" s="4"/>
      <c r="C29" s="4"/>
    </row>
    <row r="30" spans="1:3" x14ac:dyDescent="0.45">
      <c r="A30" s="8"/>
    </row>
    <row r="31" spans="1:3" x14ac:dyDescent="0.45">
      <c r="A31" s="8" t="s">
        <v>57</v>
      </c>
    </row>
    <row r="32" spans="1:3" x14ac:dyDescent="0.45">
      <c r="A32" s="8"/>
    </row>
    <row r="33" spans="1:1" x14ac:dyDescent="0.45">
      <c r="A33" s="8" t="s">
        <v>58</v>
      </c>
    </row>
    <row r="34" spans="1:1" x14ac:dyDescent="0.45">
      <c r="A34" s="8"/>
    </row>
    <row r="35" spans="1:1" x14ac:dyDescent="0.45">
      <c r="A35" s="8" t="s">
        <v>59</v>
      </c>
    </row>
    <row r="39" spans="1:1" ht="17.649999999999999" x14ac:dyDescent="0.45">
      <c r="A39" s="5" t="s">
        <v>60</v>
      </c>
    </row>
    <row r="40" spans="1:1" x14ac:dyDescent="0.45">
      <c r="A40" s="8"/>
    </row>
    <row r="41" spans="1:1" x14ac:dyDescent="0.45">
      <c r="A41" s="8" t="s">
        <v>61</v>
      </c>
    </row>
    <row r="42" spans="1:1" x14ac:dyDescent="0.45">
      <c r="A42" s="8"/>
    </row>
    <row r="43" spans="1:1" x14ac:dyDescent="0.45">
      <c r="A43" s="8" t="s">
        <v>62</v>
      </c>
    </row>
    <row r="44" spans="1:1" x14ac:dyDescent="0.45">
      <c r="A44" s="8"/>
    </row>
    <row r="45" spans="1:1" x14ac:dyDescent="0.45">
      <c r="A45" s="8" t="s">
        <v>63</v>
      </c>
    </row>
  </sheetData>
  <sortState xmlns:xlrd2="http://schemas.microsoft.com/office/spreadsheetml/2017/richdata2" ref="O2:P20">
    <sortCondition ref="O6:O2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29F05-06A6-4687-AE9F-76B22C9B7EA0}">
  <dimension ref="A1:C15"/>
  <sheetViews>
    <sheetView workbookViewId="0"/>
  </sheetViews>
  <sheetFormatPr defaultRowHeight="14.25" x14ac:dyDescent="0.45"/>
  <cols>
    <col min="1" max="1" width="14.3984375" bestFit="1" customWidth="1"/>
    <col min="2" max="2" width="8.06640625" bestFit="1" customWidth="1"/>
    <col min="3" max="3" width="17.06640625" bestFit="1" customWidth="1"/>
  </cols>
  <sheetData>
    <row r="1" spans="1:3" x14ac:dyDescent="0.45">
      <c r="A1" t="s">
        <v>71</v>
      </c>
      <c r="B1" t="s">
        <v>17</v>
      </c>
      <c r="C1" t="s">
        <v>198</v>
      </c>
    </row>
    <row r="2" spans="1:3" x14ac:dyDescent="0.45">
      <c r="A2" t="s">
        <v>15</v>
      </c>
      <c r="B2" t="s">
        <v>19</v>
      </c>
      <c r="C2">
        <v>50</v>
      </c>
    </row>
    <row r="3" spans="1:3" x14ac:dyDescent="0.45">
      <c r="A3" t="s">
        <v>15</v>
      </c>
      <c r="B3" t="s">
        <v>20</v>
      </c>
      <c r="C3">
        <v>40</v>
      </c>
    </row>
    <row r="4" spans="1:3" x14ac:dyDescent="0.45">
      <c r="A4" t="s">
        <v>15</v>
      </c>
      <c r="B4" t="s">
        <v>21</v>
      </c>
      <c r="C4">
        <v>30</v>
      </c>
    </row>
    <row r="5" spans="1:3" x14ac:dyDescent="0.45">
      <c r="A5" t="s">
        <v>22</v>
      </c>
      <c r="B5" t="s">
        <v>23</v>
      </c>
      <c r="C5">
        <v>60</v>
      </c>
    </row>
    <row r="6" spans="1:3" x14ac:dyDescent="0.45">
      <c r="A6" t="s">
        <v>22</v>
      </c>
      <c r="B6" t="s">
        <v>24</v>
      </c>
      <c r="C6">
        <v>50</v>
      </c>
    </row>
    <row r="7" spans="1:3" x14ac:dyDescent="0.45">
      <c r="A7" t="s">
        <v>25</v>
      </c>
      <c r="B7" t="s">
        <v>26</v>
      </c>
      <c r="C7">
        <v>70</v>
      </c>
    </row>
    <row r="8" spans="1:3" x14ac:dyDescent="0.45">
      <c r="A8" t="s">
        <v>25</v>
      </c>
      <c r="B8" t="s">
        <v>21</v>
      </c>
      <c r="C8">
        <v>60</v>
      </c>
    </row>
    <row r="9" spans="1:3" x14ac:dyDescent="0.45">
      <c r="A9" t="s">
        <v>16</v>
      </c>
      <c r="B9" t="s">
        <v>27</v>
      </c>
      <c r="C9">
        <v>40</v>
      </c>
    </row>
    <row r="10" spans="1:3" x14ac:dyDescent="0.45">
      <c r="A10" t="s">
        <v>16</v>
      </c>
      <c r="B10" t="s">
        <v>73</v>
      </c>
      <c r="C10">
        <v>30</v>
      </c>
    </row>
    <row r="11" spans="1:3" x14ac:dyDescent="0.45">
      <c r="A11" t="s">
        <v>13</v>
      </c>
      <c r="B11" t="s">
        <v>23</v>
      </c>
      <c r="C11">
        <v>100</v>
      </c>
    </row>
    <row r="12" spans="1:3" x14ac:dyDescent="0.45">
      <c r="A12" t="s">
        <v>13</v>
      </c>
      <c r="B12" t="s">
        <v>24</v>
      </c>
      <c r="C12">
        <v>90</v>
      </c>
    </row>
    <row r="13" spans="1:3" x14ac:dyDescent="0.45">
      <c r="A13" t="s">
        <v>14</v>
      </c>
      <c r="B13" t="s">
        <v>28</v>
      </c>
      <c r="C13">
        <v>110</v>
      </c>
    </row>
    <row r="14" spans="1:3" x14ac:dyDescent="0.45">
      <c r="A14" t="s">
        <v>14</v>
      </c>
      <c r="B14" t="s">
        <v>29</v>
      </c>
      <c r="C14">
        <v>100</v>
      </c>
    </row>
    <row r="15" spans="1:3" x14ac:dyDescent="0.45">
      <c r="A15" t="s">
        <v>5</v>
      </c>
      <c r="B15" t="s">
        <v>30</v>
      </c>
      <c r="C15">
        <v>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38888-3A6B-435C-BEC8-672A605BBC9E}">
  <dimension ref="A1:E25"/>
  <sheetViews>
    <sheetView workbookViewId="0"/>
  </sheetViews>
  <sheetFormatPr defaultRowHeight="14.25" x14ac:dyDescent="0.45"/>
  <cols>
    <col min="1" max="1" width="29.33203125" customWidth="1"/>
    <col min="2" max="5" width="51" customWidth="1"/>
  </cols>
  <sheetData>
    <row r="1" spans="1:5" ht="23.25" x14ac:dyDescent="0.45">
      <c r="A1" s="10" t="s">
        <v>91</v>
      </c>
    </row>
    <row r="3" spans="1:5" x14ac:dyDescent="0.45">
      <c r="A3" s="11" t="s">
        <v>92</v>
      </c>
      <c r="B3" s="11" t="s">
        <v>93</v>
      </c>
      <c r="C3" s="11" t="s">
        <v>94</v>
      </c>
      <c r="D3" s="11" t="s">
        <v>95</v>
      </c>
      <c r="E3" s="11" t="s">
        <v>96</v>
      </c>
    </row>
    <row r="4" spans="1:5" ht="85.5" x14ac:dyDescent="0.45">
      <c r="A4" s="12" t="s">
        <v>97</v>
      </c>
      <c r="B4" s="13" t="s">
        <v>98</v>
      </c>
      <c r="C4" s="14" t="s">
        <v>99</v>
      </c>
      <c r="D4" s="14" t="s">
        <v>100</v>
      </c>
      <c r="E4" s="14" t="s">
        <v>101</v>
      </c>
    </row>
    <row r="5" spans="1:5" ht="142.5" x14ac:dyDescent="0.45">
      <c r="A5" s="12" t="s">
        <v>102</v>
      </c>
      <c r="B5" s="14" t="s">
        <v>103</v>
      </c>
      <c r="C5" s="14" t="s">
        <v>104</v>
      </c>
      <c r="D5" s="14" t="s">
        <v>105</v>
      </c>
      <c r="E5" s="14" t="s">
        <v>106</v>
      </c>
    </row>
    <row r="6" spans="1:5" ht="114" x14ac:dyDescent="0.45">
      <c r="A6" s="12" t="s">
        <v>107</v>
      </c>
      <c r="B6" s="13" t="s">
        <v>108</v>
      </c>
      <c r="C6" s="14" t="s">
        <v>109</v>
      </c>
      <c r="D6" s="14" t="s">
        <v>110</v>
      </c>
      <c r="E6" s="14" t="s">
        <v>111</v>
      </c>
    </row>
    <row r="7" spans="1:5" ht="185.25" x14ac:dyDescent="0.45">
      <c r="A7" s="12" t="s">
        <v>112</v>
      </c>
      <c r="B7" s="12" t="s">
        <v>113</v>
      </c>
      <c r="C7" s="14" t="s">
        <v>114</v>
      </c>
      <c r="D7" s="12" t="s">
        <v>115</v>
      </c>
      <c r="E7" s="14" t="s">
        <v>116</v>
      </c>
    </row>
    <row r="8" spans="1:5" ht="128.25" x14ac:dyDescent="0.45">
      <c r="A8" s="12" t="s">
        <v>117</v>
      </c>
      <c r="B8" s="13" t="s">
        <v>118</v>
      </c>
      <c r="C8" s="14" t="s">
        <v>119</v>
      </c>
      <c r="D8" s="14" t="s">
        <v>120</v>
      </c>
      <c r="E8" s="14" t="s">
        <v>121</v>
      </c>
    </row>
    <row r="9" spans="1:5" ht="128.25" x14ac:dyDescent="0.45">
      <c r="A9" s="12" t="s">
        <v>122</v>
      </c>
      <c r="B9" s="12" t="s">
        <v>123</v>
      </c>
      <c r="C9" s="14" t="s">
        <v>124</v>
      </c>
      <c r="D9" s="14" t="s">
        <v>125</v>
      </c>
      <c r="E9" s="14" t="s">
        <v>126</v>
      </c>
    </row>
    <row r="10" spans="1:5" ht="114" x14ac:dyDescent="0.45">
      <c r="A10" s="12" t="s">
        <v>127</v>
      </c>
      <c r="B10" s="13" t="s">
        <v>128</v>
      </c>
      <c r="C10" s="14" t="s">
        <v>129</v>
      </c>
      <c r="D10" s="14" t="s">
        <v>130</v>
      </c>
      <c r="E10" s="14" t="s">
        <v>131</v>
      </c>
    </row>
    <row r="11" spans="1:5" ht="128.25" x14ac:dyDescent="0.45">
      <c r="A11" s="12" t="s">
        <v>132</v>
      </c>
      <c r="B11" s="12" t="s">
        <v>133</v>
      </c>
      <c r="C11" s="14" t="s">
        <v>134</v>
      </c>
      <c r="D11" s="14" t="s">
        <v>135</v>
      </c>
      <c r="E11" s="14" t="s">
        <v>136</v>
      </c>
    </row>
    <row r="12" spans="1:5" ht="128.25" x14ac:dyDescent="0.45">
      <c r="A12" s="12" t="s">
        <v>137</v>
      </c>
      <c r="B12" s="13" t="s">
        <v>138</v>
      </c>
      <c r="C12" s="14" t="s">
        <v>139</v>
      </c>
      <c r="D12" s="14" t="s">
        <v>140</v>
      </c>
      <c r="E12" s="14" t="s">
        <v>141</v>
      </c>
    </row>
    <row r="13" spans="1:5" ht="185.25" x14ac:dyDescent="0.45">
      <c r="A13" s="12" t="s">
        <v>142</v>
      </c>
      <c r="B13" s="13" t="s">
        <v>143</v>
      </c>
      <c r="C13" s="14" t="s">
        <v>144</v>
      </c>
      <c r="D13" s="14" t="s">
        <v>145</v>
      </c>
      <c r="E13" s="14" t="s">
        <v>146</v>
      </c>
    </row>
    <row r="14" spans="1:5" ht="228" x14ac:dyDescent="0.45">
      <c r="A14" s="12" t="s">
        <v>147</v>
      </c>
      <c r="B14" s="12" t="s">
        <v>148</v>
      </c>
      <c r="C14" s="14" t="s">
        <v>149</v>
      </c>
      <c r="D14" s="12" t="s">
        <v>150</v>
      </c>
      <c r="E14" s="14" t="s">
        <v>151</v>
      </c>
    </row>
    <row r="15" spans="1:5" ht="171" x14ac:dyDescent="0.45">
      <c r="A15" s="12" t="s">
        <v>152</v>
      </c>
      <c r="B15" s="13" t="s">
        <v>153</v>
      </c>
      <c r="C15" s="14" t="s">
        <v>154</v>
      </c>
      <c r="D15" s="14" t="s">
        <v>155</v>
      </c>
      <c r="E15" s="14" t="s">
        <v>156</v>
      </c>
    </row>
    <row r="16" spans="1:5" ht="156.75" x14ac:dyDescent="0.45">
      <c r="A16" s="12" t="s">
        <v>157</v>
      </c>
      <c r="B16" s="12" t="s">
        <v>158</v>
      </c>
      <c r="C16" s="14" t="s">
        <v>159</v>
      </c>
      <c r="D16" s="14" t="s">
        <v>160</v>
      </c>
      <c r="E16" s="14" t="s">
        <v>161</v>
      </c>
    </row>
    <row r="17" spans="1:5" ht="156.75" x14ac:dyDescent="0.45">
      <c r="A17" s="12" t="s">
        <v>162</v>
      </c>
      <c r="B17" s="12" t="s">
        <v>163</v>
      </c>
      <c r="C17" s="14" t="s">
        <v>164</v>
      </c>
      <c r="D17" s="14" t="s">
        <v>165</v>
      </c>
      <c r="E17" s="14" t="s">
        <v>166</v>
      </c>
    </row>
    <row r="18" spans="1:5" ht="171" x14ac:dyDescent="0.45">
      <c r="A18" s="12" t="s">
        <v>167</v>
      </c>
      <c r="B18" s="12" t="s">
        <v>168</v>
      </c>
      <c r="C18" s="14" t="s">
        <v>169</v>
      </c>
      <c r="D18" s="14" t="s">
        <v>170</v>
      </c>
      <c r="E18" s="14" t="s">
        <v>171</v>
      </c>
    </row>
    <row r="19" spans="1:5" ht="128.25" x14ac:dyDescent="0.45">
      <c r="A19" s="12" t="s">
        <v>172</v>
      </c>
      <c r="B19" s="13" t="s">
        <v>173</v>
      </c>
      <c r="C19" s="14" t="s">
        <v>174</v>
      </c>
      <c r="D19" s="14" t="s">
        <v>175</v>
      </c>
      <c r="E19" s="14" t="s">
        <v>176</v>
      </c>
    </row>
    <row r="20" spans="1:5" ht="142.5" x14ac:dyDescent="0.45">
      <c r="A20" s="12" t="s">
        <v>177</v>
      </c>
      <c r="B20" s="12" t="s">
        <v>178</v>
      </c>
      <c r="C20" s="14" t="s">
        <v>179</v>
      </c>
      <c r="D20" s="14" t="s">
        <v>180</v>
      </c>
      <c r="E20" s="14" t="s">
        <v>181</v>
      </c>
    </row>
    <row r="21" spans="1:5" ht="185.25" x14ac:dyDescent="0.45">
      <c r="A21" s="12" t="s">
        <v>182</v>
      </c>
      <c r="B21" s="12" t="s">
        <v>183</v>
      </c>
      <c r="C21" s="14" t="s">
        <v>184</v>
      </c>
      <c r="D21" s="14" t="s">
        <v>185</v>
      </c>
      <c r="E21" s="14" t="s">
        <v>186</v>
      </c>
    </row>
    <row r="22" spans="1:5" ht="185.25" x14ac:dyDescent="0.45">
      <c r="A22" s="12" t="s">
        <v>187</v>
      </c>
      <c r="B22" s="12" t="s">
        <v>188</v>
      </c>
      <c r="C22" s="14" t="s">
        <v>189</v>
      </c>
      <c r="D22" s="14" t="s">
        <v>190</v>
      </c>
      <c r="E22" s="14" t="s">
        <v>191</v>
      </c>
    </row>
    <row r="23" spans="1:5" ht="242.25" x14ac:dyDescent="0.45">
      <c r="A23" s="12" t="s">
        <v>192</v>
      </c>
      <c r="B23" s="12" t="s">
        <v>193</v>
      </c>
      <c r="C23" s="14" t="s">
        <v>194</v>
      </c>
      <c r="D23" s="14" t="s">
        <v>195</v>
      </c>
      <c r="E23" s="14" t="s">
        <v>196</v>
      </c>
    </row>
    <row r="25" spans="1:5" x14ac:dyDescent="0.45">
      <c r="A25" s="15" t="s">
        <v>197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42673-D8CA-43A0-8B6A-BF87C81EBC5B}">
  <dimension ref="A1:B8"/>
  <sheetViews>
    <sheetView workbookViewId="0"/>
  </sheetViews>
  <sheetFormatPr defaultRowHeight="14.25" x14ac:dyDescent="0.45"/>
  <cols>
    <col min="1" max="1" width="14.3984375" bestFit="1" customWidth="1"/>
  </cols>
  <sheetData>
    <row r="1" spans="1:2" x14ac:dyDescent="0.45">
      <c r="A1" t="s">
        <v>71</v>
      </c>
      <c r="B1" t="s">
        <v>72</v>
      </c>
    </row>
    <row r="2" spans="1:2" x14ac:dyDescent="0.45">
      <c r="A2" t="s">
        <v>22</v>
      </c>
      <c r="B2" t="s">
        <v>64</v>
      </c>
    </row>
    <row r="3" spans="1:2" x14ac:dyDescent="0.45">
      <c r="A3" t="s">
        <v>16</v>
      </c>
      <c r="B3" t="s">
        <v>65</v>
      </c>
    </row>
    <row r="4" spans="1:2" x14ac:dyDescent="0.45">
      <c r="A4" t="s">
        <v>25</v>
      </c>
      <c r="B4" t="s">
        <v>66</v>
      </c>
    </row>
    <row r="5" spans="1:2" x14ac:dyDescent="0.45">
      <c r="A5" t="s">
        <v>5</v>
      </c>
      <c r="B5" t="s">
        <v>67</v>
      </c>
    </row>
    <row r="6" spans="1:2" x14ac:dyDescent="0.45">
      <c r="A6" t="s">
        <v>15</v>
      </c>
      <c r="B6" t="s">
        <v>68</v>
      </c>
    </row>
    <row r="7" spans="1:2" x14ac:dyDescent="0.45">
      <c r="A7" t="s">
        <v>13</v>
      </c>
      <c r="B7" t="s">
        <v>69</v>
      </c>
    </row>
    <row r="8" spans="1:2" x14ac:dyDescent="0.45">
      <c r="A8" t="s">
        <v>14</v>
      </c>
      <c r="B8"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veda input</vt:lpstr>
      <vt:lpstr>Thermal elec op costs</vt:lpstr>
      <vt:lpstr>uc_data</vt:lpstr>
      <vt:lpstr>dcost_data</vt:lpstr>
      <vt:lpstr>readme_dcost</vt:lpstr>
      <vt:lpstr>uc_tech_map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Amit Kanudia</cp:lastModifiedBy>
  <dcterms:created xsi:type="dcterms:W3CDTF">2022-06-29T12:43:09Z</dcterms:created>
  <dcterms:modified xsi:type="dcterms:W3CDTF">2025-07-30T16:01:09Z</dcterms:modified>
</cp:coreProperties>
</file>