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C19836F3-A736-4659-A110-9C9CC7445E41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Veda!$C$6:$E$63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10" i="1"/>
  <c r="B11" i="1"/>
  <c r="B12" i="1"/>
  <c r="B13" i="1"/>
  <c r="B9" i="1"/>
  <c r="D2" i="1" l="1"/>
  <c r="H48" i="1"/>
  <c r="H47" i="1"/>
  <c r="H46" i="1"/>
  <c r="H45" i="1"/>
  <c r="H24" i="6"/>
  <c r="H23" i="6"/>
  <c r="H21" i="6" s="1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E15" i="1" l="1"/>
  <c r="B14" i="1"/>
  <c r="E22" i="1"/>
  <c r="B21" i="1"/>
  <c r="E33" i="1"/>
  <c r="B32" i="1"/>
  <c r="E44" i="1"/>
  <c r="B43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45" i="1"/>
  <c r="B44" i="1"/>
  <c r="E34" i="1"/>
  <c r="B33" i="1"/>
  <c r="K40" i="1"/>
  <c r="E23" i="1"/>
  <c r="B22" i="1"/>
  <c r="E16" i="1"/>
  <c r="B15" i="1"/>
  <c r="J37" i="1"/>
  <c r="J45" i="1" s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K48" i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17" i="1" l="1"/>
  <c r="B16" i="1"/>
  <c r="E24" i="1"/>
  <c r="B23" i="1"/>
  <c r="E35" i="1"/>
  <c r="B34" i="1"/>
  <c r="E46" i="1"/>
  <c r="B45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47" i="1" l="1"/>
  <c r="B46" i="1"/>
  <c r="E36" i="1"/>
  <c r="B35" i="1"/>
  <c r="E58" i="1"/>
  <c r="B57" i="1"/>
  <c r="E25" i="1"/>
  <c r="B24" i="1"/>
  <c r="E18" i="1"/>
  <c r="B17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59" i="1"/>
  <c r="B58" i="1"/>
  <c r="E37" i="1"/>
  <c r="B36" i="1"/>
  <c r="E26" i="1"/>
  <c r="B25" i="1"/>
  <c r="E48" i="1"/>
  <c r="B47" i="1"/>
  <c r="U22" i="1"/>
  <c r="Y22" i="1"/>
  <c r="E38" i="1" l="1"/>
  <c r="B37" i="1"/>
  <c r="E60" i="1"/>
  <c r="B59" i="1"/>
  <c r="E49" i="1"/>
  <c r="B48" i="1"/>
  <c r="E27" i="1"/>
  <c r="B26" i="1"/>
  <c r="E28" i="1" l="1"/>
  <c r="B27" i="1"/>
  <c r="E50" i="1"/>
  <c r="B49" i="1"/>
  <c r="E61" i="1"/>
  <c r="B60" i="1"/>
  <c r="E39" i="1"/>
  <c r="B38" i="1"/>
  <c r="E40" i="1" l="1"/>
  <c r="B39" i="1"/>
  <c r="E62" i="1"/>
  <c r="B61" i="1"/>
  <c r="E51" i="1"/>
  <c r="B50" i="1"/>
  <c r="E29" i="1"/>
  <c r="B28" i="1"/>
  <c r="E30" i="1" l="1"/>
  <c r="B30" i="1" s="1"/>
  <c r="B29" i="1"/>
  <c r="E52" i="1"/>
  <c r="B52" i="1" s="1"/>
  <c r="B51" i="1"/>
  <c r="E63" i="1"/>
  <c r="B63" i="1" s="1"/>
  <c r="B62" i="1"/>
  <c r="E41" i="1"/>
  <c r="B41" i="1" s="1"/>
  <c r="B40" i="1"/>
</calcChain>
</file>

<file path=xl/sharedStrings.xml><?xml version="1.0" encoding="utf-8"?>
<sst xmlns="http://schemas.openxmlformats.org/spreadsheetml/2006/main" count="2228" uniqueCount="208">
  <si>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</si>
  <si>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</si>
  <si>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</si>
  <si>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</si>
  <si>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</si>
  <si>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</si>
  <si>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</si>
  <si>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</si>
  <si>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</si>
  <si>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</si>
  <si>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</si>
  <si>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</si>
  <si>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</si>
  <si>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</si>
  <si>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</si>
  <si>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</si>
  <si>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</si>
  <si>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</si>
  <si>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</si>
  <si>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</si>
  <si>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</si>
  <si>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</si>
  <si>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</si>
  <si>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</si>
  <si>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</si>
  <si>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</si>
  <si>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</si>
  <si>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</si>
  <si>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</si>
  <si>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</si>
  <si>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</si>
  <si>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</si>
  <si>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</si>
  <si>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</si>
  <si>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</si>
  <si>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</si>
  <si>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</si>
  <si>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</si>
  <si>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</si>
  <si>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</si>
  <si>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</si>
  <si>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</si>
  <si>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</si>
  <si>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</si>
  <si>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</si>
  <si>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</si>
  <si>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</si>
  <si>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</si>
  <si>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</si>
  <si>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</si>
  <si>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</si>
  <si>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</si>
  <si>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</si>
  <si>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</si>
  <si>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</si>
  <si>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</si>
  <si>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</si>
  <si>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</si>
  <si>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</si>
  <si>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</si>
  <si>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</si>
  <si>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</si>
  <si>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</si>
  <si>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</si>
  <si>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</si>
  <si>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</si>
  <si>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</si>
  <si>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</si>
  <si>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</si>
  <si>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</si>
  <si>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</si>
  <si>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</si>
  <si>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</si>
  <si>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</si>
  <si>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</si>
  <si>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</si>
  <si>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</si>
  <si>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</si>
  <si>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</si>
  <si>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</si>
  <si>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</si>
  <si>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</si>
  <si>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</si>
  <si>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</si>
  <si>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</si>
  <si>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</si>
  <si>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</si>
  <si>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</si>
  <si>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</si>
  <si>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</si>
  <si>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</si>
  <si>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</si>
  <si>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</si>
  <si>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</si>
  <si>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</si>
  <si>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</si>
  <si>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</si>
  <si>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</si>
  <si>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</si>
  <si>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</si>
  <si>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</si>
  <si>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</si>
  <si>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</si>
  <si>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</si>
  <si>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</si>
  <si>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</si>
  <si>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</si>
  <si>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</si>
  <si>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</si>
  <si>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</si>
  <si>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</si>
  <si>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</si>
  <si>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</si>
  <si>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</si>
  <si>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</si>
  <si>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</si>
  <si>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</si>
  <si>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</si>
  <si>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</si>
  <si>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</si>
  <si>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</si>
  <si>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</si>
  <si>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</si>
  <si>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</si>
  <si>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</si>
  <si>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</si>
  <si>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</si>
  <si>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</si>
  <si>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</si>
  <si>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</si>
  <si>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</si>
  <si>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</si>
  <si>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</si>
  <si>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</si>
  <si>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timeslice</t>
  </si>
  <si>
    <t>climate</t>
  </si>
  <si>
    <t>priority</t>
  </si>
  <si>
    <t>CHE</t>
  </si>
  <si>
    <t>R10EUROPE</t>
  </si>
  <si>
    <t>European pricing, forest resources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</si>
  <si>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</si>
  <si>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</si>
  <si>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</si>
  <si>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</si>
  <si>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</si>
  <si>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</si>
  <si>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</si>
  <si>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</si>
  <si>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</si>
  <si>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</si>
  <si>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</si>
  <si>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</si>
  <si>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</si>
  <si>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</si>
  <si>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</si>
  <si>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com_fr</t>
  </si>
  <si>
    <t>elc_spv-CHE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</si>
  <si>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</si>
  <si>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</si>
  <si>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</si>
  <si>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</si>
  <si>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</si>
  <si>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</si>
  <si>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</si>
  <si>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</si>
  <si>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</si>
  <si>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</si>
  <si>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</si>
  <si>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S3aH1</t>
  </si>
  <si>
    <t>S3aH2</t>
  </si>
  <si>
    <t>S3aH3</t>
  </si>
  <si>
    <t>S3aH4</t>
  </si>
  <si>
    <t>S3aH5</t>
  </si>
  <si>
    <t>elc_won-CHE</t>
  </si>
  <si>
    <t>elc_wof-CHE</t>
  </si>
  <si>
    <t>g_yrfr</t>
  </si>
  <si>
    <t>day_night</t>
  </si>
  <si>
    <t>D</t>
  </si>
  <si>
    <t>S2aH4,S3aH4,S3aH3,S1aH3,S1aH2,S2aH3,S1aH4,S2aH2,S3aH2</t>
  </si>
  <si>
    <t>N</t>
  </si>
  <si>
    <t>S3aH1,S3aH5,S1aH1,S2aH1,S1aH5,S2aH5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</si>
  <si>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</si>
  <si>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</si>
  <si>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</si>
  <si>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</si>
  <si>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</si>
  <si>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</si>
  <si>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</si>
  <si>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</si>
  <si>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</si>
  <si>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</si>
  <si>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</si>
  <si>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</si>
  <si>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</si>
  <si>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</si>
  <si>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</si>
  <si>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</si>
  <si>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</si>
  <si>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</si>
  <si>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</si>
  <si>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</si>
  <si>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</si>
  <si>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</si>
  <si>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</si>
  <si>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</si>
  <si>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</si>
  <si>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FaD,SaD,RaP,RaD,WaD,WaP,FaP,SaP</t>
  </si>
  <si>
    <t>RaP,FaP,SaP,FaN,SaN,WaN,RaN,WaP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</si>
</sst>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  <xf numFmtId="0" fontId="9" fillId="0" borderId="0" xfId="0" applyFon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65.11999999999999</c:v>
                </c:pt>
                <c:pt idx="1">
                  <c:v>67.073599999999985</c:v>
                </c:pt>
                <c:pt idx="2">
                  <c:v>77.492799999999988</c:v>
                </c:pt>
                <c:pt idx="3">
                  <c:v>93.121599999999987</c:v>
                </c:pt>
                <c:pt idx="4">
                  <c:v>107.44799999999998</c:v>
                </c:pt>
                <c:pt idx="5">
                  <c:v>117.86719999999998</c:v>
                </c:pt>
                <c:pt idx="6">
                  <c:v>125.68159999999997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workbookViewId="0">
      <selection activeCell="B14" sqref="B14"/>
    </sheetView>
  </sheetViews>
  <sheetFormatPr defaultRowHeight="14.25" x14ac:dyDescent="0.45"/>
  <cols>
    <col min="1" max="1" width="6.46484375" bestFit="1" customWidth="1"/>
    <col min="2" max="2" width="19.06640625" bestFit="1" customWidth="1"/>
    <col min="3" max="3" width="7.265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 s="16" t="s">
        <v>114</v>
      </c>
    </row>
    <row r="2" spans="1:38" x14ac:dyDescent="0.45">
      <c r="D2" s="1" t="str">
        <f>"~Inputcell: "&amp;_xlfn.TEXTJOIN(",",TRUE,G1:EE1)</f>
        <v>~Inputcell: 1-55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B7" s="17" t="s">
        <v>131</v>
      </c>
    </row>
    <row r="8" spans="1:38" ht="14.65" thickBot="1" x14ac:dyDescent="0.5">
      <c r="A8" s="4" t="s">
        <v>136</v>
      </c>
      <c r="B8" s="4" t="s">
        <v>132</v>
      </c>
      <c r="C8" s="4" t="s">
        <v>133</v>
      </c>
      <c r="D8" s="4" t="s">
        <v>134</v>
      </c>
      <c r="E8" s="4" t="s">
        <v>135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115</v>
      </c>
      <c r="AK9" t="s">
        <v>0</v>
      </c>
      <c r="AL9" t="s">
        <v>116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117</v>
      </c>
      <c r="AK10" t="s">
        <v>2</v>
      </c>
      <c r="AL10" t="s">
        <v>118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119</v>
      </c>
      <c r="AK11" t="s">
        <v>5</v>
      </c>
      <c r="AL11" t="s">
        <v>120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65.11999999999999</v>
      </c>
      <c r="T12" s="2" t="s">
        <v>57</v>
      </c>
      <c r="AH12" t="s">
        <v>105</v>
      </c>
      <c r="AI12" t="s">
        <v>121</v>
      </c>
      <c r="AK12" t="s">
        <v>7</v>
      </c>
      <c r="AL12" t="s">
        <v>122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123</v>
      </c>
      <c r="AK13" t="s">
        <v>9</v>
      </c>
      <c r="AL13" t="s">
        <v>124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65.11999999999999</v>
      </c>
      <c r="U14" s="8">
        <f t="shared" ref="U14:Z14" si="2">$S$12*J15</f>
        <v>67.073599999999985</v>
      </c>
      <c r="V14" s="8">
        <f t="shared" si="2"/>
        <v>77.492799999999988</v>
      </c>
      <c r="W14" s="8">
        <f t="shared" si="2"/>
        <v>93.121599999999987</v>
      </c>
      <c r="X14" s="8">
        <f t="shared" si="2"/>
        <v>107.44799999999998</v>
      </c>
      <c r="Y14" s="8">
        <f t="shared" si="2"/>
        <v>117.86719999999998</v>
      </c>
      <c r="Z14" s="8">
        <f t="shared" si="2"/>
        <v>125.68159999999997</v>
      </c>
      <c r="AH14" t="s">
        <v>107</v>
      </c>
      <c r="AI14" t="s">
        <v>125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126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127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128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0.65119999999999989</v>
      </c>
      <c r="U18" s="6">
        <f t="shared" si="4"/>
        <v>0.67073599999999989</v>
      </c>
      <c r="V18" s="6">
        <f t="shared" si="4"/>
        <v>0.77492799999999995</v>
      </c>
      <c r="W18" s="6">
        <f t="shared" si="4"/>
        <v>2.7936479999999997</v>
      </c>
      <c r="X18" s="6">
        <f t="shared" si="4"/>
        <v>3.2234399999999992</v>
      </c>
      <c r="Y18" s="6">
        <f t="shared" si="4"/>
        <v>4.7146879999999998</v>
      </c>
      <c r="Z18" s="6">
        <f t="shared" si="4"/>
        <v>6.2840799999999994</v>
      </c>
      <c r="AA18" t="s">
        <v>17</v>
      </c>
      <c r="AC18" s="2"/>
      <c r="AH18" t="s">
        <v>111</v>
      </c>
      <c r="AI18" t="s">
        <v>129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22.791999999999994</v>
      </c>
      <c r="U19" s="6">
        <f t="shared" si="4"/>
        <v>21.463551999999996</v>
      </c>
      <c r="V19" s="6">
        <f t="shared" si="4"/>
        <v>23.247839999999997</v>
      </c>
      <c r="W19" s="6">
        <f t="shared" si="4"/>
        <v>27.005263999999993</v>
      </c>
      <c r="X19" s="6">
        <f t="shared" si="4"/>
        <v>31.159919999999993</v>
      </c>
      <c r="Y19" s="6">
        <f t="shared" si="4"/>
        <v>35.360159999999993</v>
      </c>
      <c r="Z19" s="6">
        <f t="shared" si="4"/>
        <v>38.96129599999999</v>
      </c>
      <c r="AA19" t="s">
        <v>17</v>
      </c>
      <c r="AH19" t="s">
        <v>110</v>
      </c>
      <c r="AI19" t="s">
        <v>130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39.723199999999991</v>
      </c>
      <c r="U20" s="6">
        <f t="shared" si="4"/>
        <v>41.58563199999999</v>
      </c>
      <c r="V20" s="6">
        <f t="shared" si="4"/>
        <v>45.72075199999999</v>
      </c>
      <c r="W20" s="6">
        <f t="shared" si="4"/>
        <v>52.148095999999995</v>
      </c>
      <c r="X20" s="6">
        <f t="shared" si="4"/>
        <v>58.021919999999994</v>
      </c>
      <c r="Y20" s="6">
        <f t="shared" si="4"/>
        <v>62.469615999999995</v>
      </c>
      <c r="Z20" s="6">
        <f t="shared" si="4"/>
        <v>66.611247999999989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1.9535999999999996</v>
      </c>
      <c r="U21" s="6">
        <f t="shared" ref="U21:Z21" si="6">T21</f>
        <v>1.9535999999999996</v>
      </c>
      <c r="V21" s="6">
        <f t="shared" si="6"/>
        <v>1.9535999999999996</v>
      </c>
      <c r="W21" s="6">
        <f t="shared" si="6"/>
        <v>1.9535999999999996</v>
      </c>
      <c r="X21" s="6">
        <f t="shared" si="6"/>
        <v>1.9535999999999996</v>
      </c>
      <c r="Y21" s="6">
        <f t="shared" si="6"/>
        <v>1.9535999999999996</v>
      </c>
      <c r="Z21" s="6">
        <f t="shared" si="6"/>
        <v>1.9535999999999996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0.65120000000000289</v>
      </c>
      <c r="U22" s="6">
        <f t="shared" si="7"/>
        <v>2.0708160000000078</v>
      </c>
      <c r="V22" s="6">
        <f t="shared" si="7"/>
        <v>6.5706080000000071</v>
      </c>
      <c r="W22" s="6">
        <f t="shared" si="7"/>
        <v>12.01464</v>
      </c>
      <c r="X22" s="6">
        <f t="shared" si="7"/>
        <v>16.312559999999991</v>
      </c>
      <c r="Y22" s="6">
        <f t="shared" si="7"/>
        <v>18.083824000000007</v>
      </c>
      <c r="Z22" s="6">
        <f t="shared" si="7"/>
        <v>18.155456000000001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33.119999999999997</v>
      </c>
      <c r="S28" t="s">
        <v>32</v>
      </c>
      <c r="T28" s="3">
        <f>Q28</f>
        <v>33.119999999999997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-29.73</v>
      </c>
      <c r="S29" t="s">
        <v>35</v>
      </c>
      <c r="T29" s="3">
        <f>-1*Q29</f>
        <v>29.73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32</v>
      </c>
      <c r="J48">
        <f t="shared" si="10"/>
        <v>30.72</v>
      </c>
      <c r="K48">
        <f t="shared" si="10"/>
        <v>33.28</v>
      </c>
      <c r="L48">
        <f t="shared" si="10"/>
        <v>33.28</v>
      </c>
      <c r="M48">
        <f t="shared" si="10"/>
        <v>31.36</v>
      </c>
      <c r="N48">
        <f t="shared" si="10"/>
        <v>31.68</v>
      </c>
      <c r="O48">
        <f t="shared" si="10"/>
        <v>32</v>
      </c>
      <c r="R48">
        <f>HLOOKUP($G48&amp;"_"&amp;R$44,fuel_prices!$B$10:$I$11,2,FALSE)</f>
        <v>28</v>
      </c>
      <c r="S48">
        <f>HLOOKUP($G48&amp;"_"&amp;S$44,fuel_prices!$B$10:$I$11,2,FALSE)</f>
        <v>36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28</v>
      </c>
      <c r="I11">
        <v>36</v>
      </c>
      <c r="J11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137</v>
      </c>
      <c r="B11">
        <v>2000</v>
      </c>
      <c r="C11">
        <v>24.13</v>
      </c>
      <c r="D11">
        <v>31.47</v>
      </c>
      <c r="E11">
        <v>2.64</v>
      </c>
      <c r="F11">
        <v>0</v>
      </c>
      <c r="G11">
        <v>24.33</v>
      </c>
      <c r="H11">
        <v>-31.4</v>
      </c>
      <c r="I11">
        <v>66.12</v>
      </c>
    </row>
    <row r="12" spans="1:9" x14ac:dyDescent="0.45">
      <c r="A12" t="s">
        <v>137</v>
      </c>
      <c r="B12">
        <v>2001</v>
      </c>
      <c r="C12">
        <v>24.59</v>
      </c>
      <c r="D12">
        <v>32.51</v>
      </c>
      <c r="E12">
        <v>2.7</v>
      </c>
      <c r="F12">
        <v>0</v>
      </c>
      <c r="G12">
        <v>24.1</v>
      </c>
      <c r="H12">
        <v>-34.54</v>
      </c>
      <c r="I12">
        <v>71.040000000000006</v>
      </c>
    </row>
    <row r="13" spans="1:9" x14ac:dyDescent="0.45">
      <c r="A13" t="s">
        <v>137</v>
      </c>
      <c r="B13">
        <v>2002</v>
      </c>
      <c r="C13">
        <v>24.31</v>
      </c>
      <c r="D13">
        <v>32.86</v>
      </c>
      <c r="E13">
        <v>2.8</v>
      </c>
      <c r="F13">
        <v>0</v>
      </c>
      <c r="G13">
        <v>27.8</v>
      </c>
      <c r="H13">
        <v>-32.31</v>
      </c>
      <c r="I13">
        <v>65.41</v>
      </c>
    </row>
    <row r="14" spans="1:9" x14ac:dyDescent="0.45">
      <c r="A14" t="s">
        <v>137</v>
      </c>
      <c r="B14">
        <v>2003</v>
      </c>
      <c r="C14">
        <v>24.5</v>
      </c>
      <c r="D14">
        <v>33.659999999999997</v>
      </c>
      <c r="E14">
        <v>2.98</v>
      </c>
      <c r="F14">
        <v>0</v>
      </c>
      <c r="G14">
        <v>30.08</v>
      </c>
      <c r="H14">
        <v>-33.200000000000003</v>
      </c>
      <c r="I14">
        <v>65.33</v>
      </c>
    </row>
    <row r="15" spans="1:9" x14ac:dyDescent="0.45">
      <c r="A15" t="s">
        <v>137</v>
      </c>
      <c r="B15">
        <v>2004</v>
      </c>
      <c r="C15">
        <v>24.87</v>
      </c>
      <c r="D15">
        <v>34.409999999999997</v>
      </c>
      <c r="E15">
        <v>2.94</v>
      </c>
      <c r="F15">
        <v>0</v>
      </c>
      <c r="G15">
        <v>27.06</v>
      </c>
      <c r="H15">
        <v>-27.76</v>
      </c>
      <c r="I15">
        <v>63.86</v>
      </c>
    </row>
    <row r="16" spans="1:9" x14ac:dyDescent="0.45">
      <c r="A16" t="s">
        <v>137</v>
      </c>
      <c r="B16">
        <v>2005</v>
      </c>
      <c r="C16">
        <v>24.88</v>
      </c>
      <c r="D16">
        <v>35.270000000000003</v>
      </c>
      <c r="E16">
        <v>2.98</v>
      </c>
      <c r="F16">
        <v>0</v>
      </c>
      <c r="G16">
        <v>38.35</v>
      </c>
      <c r="H16">
        <v>-32</v>
      </c>
      <c r="I16">
        <v>57.78</v>
      </c>
    </row>
    <row r="17" spans="1:9" x14ac:dyDescent="0.45">
      <c r="A17" t="s">
        <v>137</v>
      </c>
      <c r="B17">
        <v>2006</v>
      </c>
      <c r="C17">
        <v>25.2</v>
      </c>
      <c r="D17">
        <v>35.51</v>
      </c>
      <c r="E17">
        <v>3.09</v>
      </c>
      <c r="F17">
        <v>0</v>
      </c>
      <c r="G17">
        <v>33.799999999999997</v>
      </c>
      <c r="H17">
        <v>-31.1</v>
      </c>
      <c r="I17">
        <v>62.13</v>
      </c>
    </row>
    <row r="18" spans="1:9" x14ac:dyDescent="0.45">
      <c r="A18" t="s">
        <v>137</v>
      </c>
      <c r="B18">
        <v>2007</v>
      </c>
      <c r="C18">
        <v>25.27</v>
      </c>
      <c r="D18">
        <v>35.18</v>
      </c>
      <c r="E18">
        <v>3.08</v>
      </c>
      <c r="F18">
        <v>0</v>
      </c>
      <c r="G18">
        <v>34.82</v>
      </c>
      <c r="H18">
        <v>-36.880000000000003</v>
      </c>
      <c r="I18">
        <v>66.430000000000007</v>
      </c>
    </row>
    <row r="19" spans="1:9" x14ac:dyDescent="0.45">
      <c r="A19" t="s">
        <v>137</v>
      </c>
      <c r="B19">
        <v>2008</v>
      </c>
      <c r="C19">
        <v>25.62</v>
      </c>
      <c r="D19">
        <v>36.130000000000003</v>
      </c>
      <c r="E19">
        <v>3.14</v>
      </c>
      <c r="F19">
        <v>0</v>
      </c>
      <c r="G19">
        <v>31.6</v>
      </c>
      <c r="H19">
        <v>-32.74</v>
      </c>
      <c r="I19">
        <v>67.03</v>
      </c>
    </row>
    <row r="20" spans="1:9" x14ac:dyDescent="0.45">
      <c r="A20" t="s">
        <v>137</v>
      </c>
      <c r="B20">
        <v>2009</v>
      </c>
      <c r="C20">
        <v>24.44</v>
      </c>
      <c r="D20">
        <v>36.04</v>
      </c>
      <c r="E20">
        <v>3.06</v>
      </c>
      <c r="F20">
        <v>0</v>
      </c>
      <c r="G20">
        <v>31.37</v>
      </c>
      <c r="H20">
        <v>-33.520000000000003</v>
      </c>
      <c r="I20">
        <v>66.67</v>
      </c>
    </row>
    <row r="21" spans="1:9" x14ac:dyDescent="0.45">
      <c r="A21" t="s">
        <v>137</v>
      </c>
      <c r="B21">
        <v>2010</v>
      </c>
      <c r="C21">
        <v>25.27</v>
      </c>
      <c r="D21">
        <v>37.17</v>
      </c>
      <c r="E21">
        <v>3.16</v>
      </c>
      <c r="F21">
        <v>0</v>
      </c>
      <c r="G21">
        <v>33.4</v>
      </c>
      <c r="H21">
        <v>-32.880000000000003</v>
      </c>
      <c r="I21">
        <v>66.040000000000006</v>
      </c>
    </row>
    <row r="22" spans="1:9" x14ac:dyDescent="0.45">
      <c r="A22" t="s">
        <v>137</v>
      </c>
      <c r="B22">
        <v>2011</v>
      </c>
      <c r="C22">
        <v>25.29</v>
      </c>
      <c r="D22">
        <v>36.14</v>
      </c>
      <c r="E22">
        <v>3.06</v>
      </c>
      <c r="F22">
        <v>0.02</v>
      </c>
      <c r="G22">
        <v>34.82</v>
      </c>
      <c r="H22">
        <v>-32.24</v>
      </c>
      <c r="I22">
        <v>62.87</v>
      </c>
    </row>
    <row r="23" spans="1:9" x14ac:dyDescent="0.45">
      <c r="A23" t="s">
        <v>137</v>
      </c>
      <c r="B23">
        <v>2012</v>
      </c>
      <c r="C23">
        <v>25.23</v>
      </c>
      <c r="D23">
        <v>36.64</v>
      </c>
      <c r="E23">
        <v>3.09</v>
      </c>
      <c r="F23">
        <v>0.02</v>
      </c>
      <c r="G23">
        <v>31.55</v>
      </c>
      <c r="H23">
        <v>-33.75</v>
      </c>
      <c r="I23">
        <v>68.12</v>
      </c>
    </row>
    <row r="24" spans="1:9" x14ac:dyDescent="0.45">
      <c r="A24" t="s">
        <v>137</v>
      </c>
      <c r="B24">
        <v>2013</v>
      </c>
      <c r="C24">
        <v>25.08</v>
      </c>
      <c r="D24">
        <v>37.22</v>
      </c>
      <c r="E24">
        <v>3.14</v>
      </c>
      <c r="F24">
        <v>0.01</v>
      </c>
      <c r="G24">
        <v>29.87</v>
      </c>
      <c r="H24">
        <v>-32.270000000000003</v>
      </c>
      <c r="I24">
        <v>68.7</v>
      </c>
    </row>
    <row r="25" spans="1:9" x14ac:dyDescent="0.45">
      <c r="A25" t="s">
        <v>137</v>
      </c>
      <c r="B25">
        <v>2014</v>
      </c>
      <c r="C25">
        <v>24.39</v>
      </c>
      <c r="D25">
        <v>36.18</v>
      </c>
      <c r="E25">
        <v>3.07</v>
      </c>
      <c r="F25">
        <v>0.02</v>
      </c>
      <c r="G25">
        <v>28.53</v>
      </c>
      <c r="H25">
        <v>-34.020000000000003</v>
      </c>
      <c r="I25">
        <v>70.069999999999993</v>
      </c>
    </row>
    <row r="26" spans="1:9" x14ac:dyDescent="0.45">
      <c r="A26" t="s">
        <v>137</v>
      </c>
      <c r="B26">
        <v>2015</v>
      </c>
      <c r="C26">
        <v>24.04</v>
      </c>
      <c r="D26">
        <v>36.909999999999997</v>
      </c>
      <c r="E26">
        <v>3.14</v>
      </c>
      <c r="F26">
        <v>0.03</v>
      </c>
      <c r="G26">
        <v>34.03</v>
      </c>
      <c r="H26">
        <v>-35.07</v>
      </c>
      <c r="I26">
        <v>66.05</v>
      </c>
    </row>
    <row r="27" spans="1:9" x14ac:dyDescent="0.45">
      <c r="A27" t="s">
        <v>137</v>
      </c>
      <c r="B27">
        <v>2016</v>
      </c>
      <c r="C27">
        <v>23.63</v>
      </c>
      <c r="D27">
        <v>37.06</v>
      </c>
      <c r="E27">
        <v>3.2</v>
      </c>
      <c r="F27">
        <v>0.04</v>
      </c>
      <c r="G27">
        <v>34.1</v>
      </c>
      <c r="H27">
        <v>-30.17</v>
      </c>
      <c r="I27">
        <v>61.09</v>
      </c>
    </row>
    <row r="28" spans="1:9" x14ac:dyDescent="0.45">
      <c r="A28" t="s">
        <v>137</v>
      </c>
      <c r="B28">
        <v>2017</v>
      </c>
      <c r="C28">
        <v>23.84</v>
      </c>
      <c r="D28">
        <v>37.200000000000003</v>
      </c>
      <c r="E28">
        <v>3.15</v>
      </c>
      <c r="F28">
        <v>0.05</v>
      </c>
      <c r="G28">
        <v>36.5</v>
      </c>
      <c r="H28">
        <v>-30.95</v>
      </c>
      <c r="I28">
        <v>60.14</v>
      </c>
    </row>
    <row r="29" spans="1:9" x14ac:dyDescent="0.45">
      <c r="A29" t="s">
        <v>137</v>
      </c>
      <c r="B29">
        <v>2018</v>
      </c>
      <c r="C29">
        <v>23.14</v>
      </c>
      <c r="D29">
        <v>36.99</v>
      </c>
      <c r="E29">
        <v>3.09</v>
      </c>
      <c r="F29">
        <v>0.08</v>
      </c>
      <c r="G29">
        <v>31.02</v>
      </c>
      <c r="H29">
        <v>-32.61</v>
      </c>
      <c r="I29">
        <v>66.290000000000006</v>
      </c>
    </row>
    <row r="30" spans="1:9" x14ac:dyDescent="0.45">
      <c r="A30" t="s">
        <v>137</v>
      </c>
      <c r="B30">
        <v>2019</v>
      </c>
      <c r="C30">
        <v>23.1</v>
      </c>
      <c r="D30">
        <v>36.61</v>
      </c>
      <c r="E30">
        <v>3.04</v>
      </c>
      <c r="F30">
        <v>0.11</v>
      </c>
      <c r="G30">
        <v>29.5</v>
      </c>
      <c r="H30">
        <v>-35.76</v>
      </c>
      <c r="I30">
        <v>70.56</v>
      </c>
    </row>
    <row r="31" spans="1:9" x14ac:dyDescent="0.45">
      <c r="A31" t="s">
        <v>137</v>
      </c>
      <c r="B31">
        <v>2020</v>
      </c>
      <c r="C31">
        <v>22.54</v>
      </c>
      <c r="D31">
        <v>35.92</v>
      </c>
      <c r="E31">
        <v>2.8</v>
      </c>
      <c r="F31">
        <v>0.14000000000000001</v>
      </c>
      <c r="G31">
        <v>26.99</v>
      </c>
      <c r="H31">
        <v>-32.549999999999997</v>
      </c>
      <c r="I31">
        <v>68.5</v>
      </c>
    </row>
    <row r="32" spans="1:9" x14ac:dyDescent="0.45">
      <c r="A32" t="s">
        <v>137</v>
      </c>
      <c r="B32">
        <v>2021</v>
      </c>
      <c r="C32">
        <v>23.73</v>
      </c>
      <c r="D32">
        <v>37.19</v>
      </c>
      <c r="E32">
        <v>2.93</v>
      </c>
      <c r="F32">
        <v>0.22</v>
      </c>
      <c r="G32">
        <v>31.53</v>
      </c>
      <c r="H32">
        <v>-29.12</v>
      </c>
      <c r="I32">
        <v>63.11</v>
      </c>
    </row>
    <row r="33" spans="1:9" x14ac:dyDescent="0.45">
      <c r="A33" t="s">
        <v>137</v>
      </c>
      <c r="B33">
        <v>2022</v>
      </c>
      <c r="C33">
        <v>23.76</v>
      </c>
      <c r="D33">
        <v>36.15</v>
      </c>
      <c r="E33">
        <v>2.98</v>
      </c>
      <c r="F33">
        <v>0.35</v>
      </c>
      <c r="G33">
        <v>33.119999999999997</v>
      </c>
      <c r="H33">
        <v>-29.73</v>
      </c>
      <c r="I33">
        <v>61.73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 t="str">
        <f>IFERROR(Veda!D5,"ts_12")</f>
        <v>s2_w</v>
      </c>
      <c r="B10" s="15"/>
      <c r="C10" s="15" t="s">
        <v>176</v>
      </c>
      <c r="D10" t="s">
        <v>106</v>
      </c>
      <c r="F10" t="s">
        <v>176</v>
      </c>
      <c r="G10" t="s">
        <v>111</v>
      </c>
      <c r="I10" t="s">
        <v>176</v>
      </c>
      <c r="J10" t="s">
        <v>112</v>
      </c>
    </row>
    <row r="11" spans="1:10" x14ac:dyDescent="0.45">
      <c r="B11" s="15"/>
      <c r="C11" s="15" t="s">
        <v>177</v>
      </c>
      <c r="D11" t="s">
        <v>178</v>
      </c>
      <c r="F11" t="s">
        <v>177</v>
      </c>
      <c r="G11" t="s">
        <v>187</v>
      </c>
      <c r="I11" t="s">
        <v>177</v>
      </c>
      <c r="J11" t="s">
        <v>206</v>
      </c>
    </row>
    <row r="12" spans="1:10" x14ac:dyDescent="0.45">
      <c r="B12" s="15"/>
      <c r="C12" s="15" t="s">
        <v>179</v>
      </c>
      <c r="D12" t="s">
        <v>180</v>
      </c>
      <c r="F12" t="s">
        <v>179</v>
      </c>
      <c r="G12" t="s">
        <v>187</v>
      </c>
      <c r="I12" t="s">
        <v>179</v>
      </c>
      <c r="J12" t="s">
        <v>207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DDF2-A60A-4E2A-B6D2-8C940514BB89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175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181</v>
      </c>
      <c r="AK10" t="s">
        <v>134</v>
      </c>
      <c r="AL10" t="s">
        <v>182</v>
      </c>
      <c r="AM10" t="s">
        <v>183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148</v>
      </c>
      <c r="G11" t="s">
        <v>146</v>
      </c>
      <c r="I11" t="s">
        <v>156</v>
      </c>
      <c r="J11" t="s">
        <v>157</v>
      </c>
      <c r="K11">
        <v>6.132459194036345E-4</v>
      </c>
      <c r="L11" t="s">
        <v>158</v>
      </c>
      <c r="N11" t="s">
        <v>173</v>
      </c>
      <c r="O11" t="s">
        <v>157</v>
      </c>
      <c r="P11">
        <v>6.5113385132715182E-2</v>
      </c>
      <c r="Q11" t="s">
        <v>158</v>
      </c>
      <c r="S11" t="s">
        <v>174</v>
      </c>
      <c r="T11" t="s">
        <v>157</v>
      </c>
      <c r="U11">
        <v>0</v>
      </c>
      <c r="V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145</v>
      </c>
      <c r="AL11">
        <v>0.17653172515557836</v>
      </c>
      <c r="AM11" t="s">
        <v>184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2.5757167781414073E-2</v>
      </c>
      <c r="L12" t="s">
        <v>158</v>
      </c>
      <c r="N12" t="s">
        <v>173</v>
      </c>
      <c r="O12" t="s">
        <v>159</v>
      </c>
      <c r="P12">
        <v>2.3017609793846341E-2</v>
      </c>
      <c r="Q12" t="s">
        <v>158</v>
      </c>
      <c r="S12" t="s">
        <v>174</v>
      </c>
      <c r="T12" t="s">
        <v>159</v>
      </c>
      <c r="U12">
        <v>0</v>
      </c>
      <c r="V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149</v>
      </c>
      <c r="AL12">
        <v>0.6684031564765508</v>
      </c>
      <c r="AM12" t="s">
        <v>184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3.9350177305529963E-2</v>
      </c>
      <c r="L13" t="s">
        <v>158</v>
      </c>
      <c r="N13" t="s">
        <v>173</v>
      </c>
      <c r="O13" t="s">
        <v>160</v>
      </c>
      <c r="P13">
        <v>2.3648713870197968E-2</v>
      </c>
      <c r="Q13" t="s">
        <v>158</v>
      </c>
      <c r="S13" t="s">
        <v>174</v>
      </c>
      <c r="T13" t="s">
        <v>160</v>
      </c>
      <c r="U13">
        <v>0</v>
      </c>
      <c r="V13" t="s">
        <v>158</v>
      </c>
      <c r="X13">
        <v>2.0205479452054795E-2</v>
      </c>
      <c r="Y13">
        <v>2.5483595621079155E-2</v>
      </c>
      <c r="Z13" t="s">
        <v>160</v>
      </c>
      <c r="AA13" t="s">
        <v>25</v>
      </c>
      <c r="AC13" t="s">
        <v>22</v>
      </c>
      <c r="AD13" t="s">
        <v>160</v>
      </c>
      <c r="AE13">
        <v>2.631498204793439E-2</v>
      </c>
      <c r="AG13" t="s">
        <v>97</v>
      </c>
      <c r="AH13" t="s">
        <v>160</v>
      </c>
      <c r="AI13">
        <v>5.1447247440785215E-2</v>
      </c>
      <c r="AK13" t="s">
        <v>151</v>
      </c>
      <c r="AL13">
        <v>0.35506511836787058</v>
      </c>
      <c r="AM13" t="s">
        <v>184</v>
      </c>
    </row>
    <row r="14" spans="1:39" x14ac:dyDescent="0.45">
      <c r="E14" t="s">
        <v>153</v>
      </c>
      <c r="G14" t="s">
        <v>146</v>
      </c>
      <c r="I14" t="s">
        <v>156</v>
      </c>
      <c r="J14" t="s">
        <v>161</v>
      </c>
      <c r="K14">
        <v>3.376784737569203E-2</v>
      </c>
      <c r="L14" t="s">
        <v>158</v>
      </c>
      <c r="N14" t="s">
        <v>173</v>
      </c>
      <c r="O14" t="s">
        <v>161</v>
      </c>
      <c r="P14">
        <v>3.6889635701253747E-2</v>
      </c>
      <c r="Q14" t="s">
        <v>158</v>
      </c>
      <c r="S14" t="s">
        <v>174</v>
      </c>
      <c r="T14" t="s">
        <v>161</v>
      </c>
      <c r="U14">
        <v>0</v>
      </c>
      <c r="V14" t="s">
        <v>158</v>
      </c>
      <c r="X14">
        <v>2.6940639269406392E-2</v>
      </c>
      <c r="Y14">
        <v>4.5256362446030048E-2</v>
      </c>
      <c r="Z14" t="s">
        <v>161</v>
      </c>
      <c r="AA14" t="s">
        <v>25</v>
      </c>
      <c r="AC14" t="s">
        <v>22</v>
      </c>
      <c r="AD14" t="s">
        <v>161</v>
      </c>
      <c r="AE14">
        <v>3.5433128094308028E-2</v>
      </c>
      <c r="AG14" t="s">
        <v>97</v>
      </c>
      <c r="AH14" t="s">
        <v>161</v>
      </c>
      <c r="AI14">
        <v>4.8779532876089826E-2</v>
      </c>
    </row>
    <row r="15" spans="1:39" x14ac:dyDescent="0.45">
      <c r="E15" t="s">
        <v>154</v>
      </c>
      <c r="G15" t="s">
        <v>146</v>
      </c>
      <c r="I15" t="s">
        <v>156</v>
      </c>
      <c r="J15" t="s">
        <v>162</v>
      </c>
      <c r="K15">
        <v>0</v>
      </c>
      <c r="L15" t="s">
        <v>158</v>
      </c>
      <c r="N15" t="s">
        <v>173</v>
      </c>
      <c r="O15" t="s">
        <v>162</v>
      </c>
      <c r="P15">
        <v>5.9169240330351848E-2</v>
      </c>
      <c r="Q15" t="s">
        <v>158</v>
      </c>
      <c r="S15" t="s">
        <v>174</v>
      </c>
      <c r="T15" t="s">
        <v>162</v>
      </c>
      <c r="U15">
        <v>0</v>
      </c>
      <c r="V15" t="s">
        <v>158</v>
      </c>
      <c r="X15">
        <v>4.041095890410959E-2</v>
      </c>
      <c r="Y15">
        <v>3.5594891811484314E-2</v>
      </c>
      <c r="Z15" t="s">
        <v>162</v>
      </c>
      <c r="AA15" t="s">
        <v>25</v>
      </c>
      <c r="AC15" t="s">
        <v>22</v>
      </c>
      <c r="AD15" t="s">
        <v>162</v>
      </c>
      <c r="AE15">
        <v>4.6056861814408621E-2</v>
      </c>
      <c r="AG15" t="s">
        <v>97</v>
      </c>
      <c r="AH15" t="s">
        <v>162</v>
      </c>
      <c r="AI15">
        <v>0.16015462206357989</v>
      </c>
    </row>
    <row r="16" spans="1:39" x14ac:dyDescent="0.45">
      <c r="I16" t="s">
        <v>156</v>
      </c>
      <c r="J16" t="s">
        <v>163</v>
      </c>
      <c r="K16">
        <v>6.8099846431375288E-2</v>
      </c>
      <c r="L16" t="s">
        <v>158</v>
      </c>
      <c r="N16" t="s">
        <v>173</v>
      </c>
      <c r="O16" t="s">
        <v>163</v>
      </c>
      <c r="P16">
        <v>0.10765326074620545</v>
      </c>
      <c r="Q16" t="s">
        <v>158</v>
      </c>
      <c r="S16" t="s">
        <v>174</v>
      </c>
      <c r="T16" t="s">
        <v>163</v>
      </c>
      <c r="U16">
        <v>0</v>
      </c>
      <c r="V16" t="s">
        <v>158</v>
      </c>
      <c r="X16">
        <v>0.16803652968036531</v>
      </c>
      <c r="Y16">
        <v>9.3136762548790497E-2</v>
      </c>
      <c r="Z16" t="s">
        <v>163</v>
      </c>
      <c r="AA16" t="s">
        <v>25</v>
      </c>
      <c r="AC16" t="s">
        <v>22</v>
      </c>
      <c r="AD16" t="s">
        <v>163</v>
      </c>
      <c r="AE16">
        <v>0.13843819604337027</v>
      </c>
      <c r="AG16" t="s">
        <v>97</v>
      </c>
      <c r="AH16" t="s">
        <v>163</v>
      </c>
      <c r="AI16">
        <v>0.37286264980131256</v>
      </c>
    </row>
    <row r="17" spans="9:35" x14ac:dyDescent="0.45">
      <c r="I17" t="s">
        <v>156</v>
      </c>
      <c r="J17" t="s">
        <v>164</v>
      </c>
      <c r="K17">
        <v>0.17529342701403736</v>
      </c>
      <c r="L17" t="s">
        <v>158</v>
      </c>
      <c r="N17" t="s">
        <v>173</v>
      </c>
      <c r="O17" t="s">
        <v>164</v>
      </c>
      <c r="P17">
        <v>3.495666028142539E-2</v>
      </c>
      <c r="Q17" t="s">
        <v>158</v>
      </c>
      <c r="S17" t="s">
        <v>174</v>
      </c>
      <c r="T17" t="s">
        <v>164</v>
      </c>
      <c r="U17">
        <v>0</v>
      </c>
      <c r="V17" t="s">
        <v>158</v>
      </c>
      <c r="X17">
        <v>6.3013698630136991E-2</v>
      </c>
      <c r="Y17">
        <v>7.9352277718386682E-2</v>
      </c>
      <c r="Z17" t="s">
        <v>164</v>
      </c>
      <c r="AA17" t="s">
        <v>25</v>
      </c>
      <c r="AC17" t="s">
        <v>22</v>
      </c>
      <c r="AD17" t="s">
        <v>164</v>
      </c>
      <c r="AE17">
        <v>6.658774910132427E-2</v>
      </c>
      <c r="AG17" t="s">
        <v>97</v>
      </c>
      <c r="AH17" t="s">
        <v>164</v>
      </c>
      <c r="AI17">
        <v>0.17060426614468516</v>
      </c>
    </row>
    <row r="18" spans="9:35" x14ac:dyDescent="0.45">
      <c r="I18" t="s">
        <v>156</v>
      </c>
      <c r="J18" t="s">
        <v>165</v>
      </c>
      <c r="K18">
        <v>0.1923982023493947</v>
      </c>
      <c r="L18" t="s">
        <v>158</v>
      </c>
      <c r="N18" t="s">
        <v>173</v>
      </c>
      <c r="O18" t="s">
        <v>165</v>
      </c>
      <c r="P18">
        <v>4.1911653250363917E-2</v>
      </c>
      <c r="Q18" t="s">
        <v>158</v>
      </c>
      <c r="S18" t="s">
        <v>174</v>
      </c>
      <c r="T18" t="s">
        <v>165</v>
      </c>
      <c r="U18">
        <v>0</v>
      </c>
      <c r="V18" t="s">
        <v>158</v>
      </c>
      <c r="X18">
        <v>6.3013698630136991E-2</v>
      </c>
      <c r="Y18">
        <v>7.9474264309806184E-2</v>
      </c>
      <c r="Z18" t="s">
        <v>165</v>
      </c>
      <c r="AA18" t="s">
        <v>25</v>
      </c>
      <c r="AC18" t="s">
        <v>22</v>
      </c>
      <c r="AD18" t="s">
        <v>165</v>
      </c>
      <c r="AE18">
        <v>6.6225447080635338E-2</v>
      </c>
      <c r="AG18" t="s">
        <v>97</v>
      </c>
      <c r="AH18" t="s">
        <v>165</v>
      </c>
      <c r="AI18">
        <v>0.17476491689885698</v>
      </c>
    </row>
    <row r="19" spans="9:35" x14ac:dyDescent="0.45">
      <c r="I19" t="s">
        <v>156</v>
      </c>
      <c r="J19" t="s">
        <v>166</v>
      </c>
      <c r="K19">
        <v>0.19880404563597784</v>
      </c>
      <c r="L19" t="s">
        <v>158</v>
      </c>
      <c r="N19" t="s">
        <v>173</v>
      </c>
      <c r="O19" t="s">
        <v>166</v>
      </c>
      <c r="P19">
        <v>6.5288573667741628E-2</v>
      </c>
      <c r="Q19" t="s">
        <v>158</v>
      </c>
      <c r="S19" t="s">
        <v>174</v>
      </c>
      <c r="T19" t="s">
        <v>166</v>
      </c>
      <c r="U19">
        <v>0</v>
      </c>
      <c r="V19" t="s">
        <v>158</v>
      </c>
      <c r="X19">
        <v>8.4018264840182655E-2</v>
      </c>
      <c r="Y19">
        <v>0.14113848627236492</v>
      </c>
      <c r="Z19" t="s">
        <v>166</v>
      </c>
      <c r="AA19" t="s">
        <v>25</v>
      </c>
      <c r="AC19" t="s">
        <v>22</v>
      </c>
      <c r="AD19" t="s">
        <v>166</v>
      </c>
      <c r="AE19">
        <v>8.7304759821149255E-2</v>
      </c>
      <c r="AG19" t="s">
        <v>97</v>
      </c>
      <c r="AH19" t="s">
        <v>166</v>
      </c>
      <c r="AI19">
        <v>0.19046174823709205</v>
      </c>
    </row>
    <row r="20" spans="9:35" x14ac:dyDescent="0.45">
      <c r="I20" t="s">
        <v>156</v>
      </c>
      <c r="J20" t="s">
        <v>167</v>
      </c>
      <c r="K20">
        <v>2.9636104990217727E-2</v>
      </c>
      <c r="L20" t="s">
        <v>158</v>
      </c>
      <c r="N20" t="s">
        <v>173</v>
      </c>
      <c r="O20" t="s">
        <v>167</v>
      </c>
      <c r="P20">
        <v>9.5768793647412198E-2</v>
      </c>
      <c r="Q20" t="s">
        <v>158</v>
      </c>
      <c r="S20" t="s">
        <v>174</v>
      </c>
      <c r="T20" t="s">
        <v>167</v>
      </c>
      <c r="U20">
        <v>0</v>
      </c>
      <c r="V20" t="s">
        <v>158</v>
      </c>
      <c r="X20">
        <v>0.12602739726027398</v>
      </c>
      <c r="Y20">
        <v>0.11100779819174771</v>
      </c>
      <c r="Z20" t="s">
        <v>167</v>
      </c>
      <c r="AA20" t="s">
        <v>25</v>
      </c>
      <c r="AC20" t="s">
        <v>22</v>
      </c>
      <c r="AD20" t="s">
        <v>167</v>
      </c>
      <c r="AE20">
        <v>0.11383459247621995</v>
      </c>
      <c r="AG20" t="s">
        <v>97</v>
      </c>
      <c r="AH20" t="s">
        <v>167</v>
      </c>
      <c r="AI20">
        <v>0.30418934791854846</v>
      </c>
    </row>
    <row r="21" spans="9:35" x14ac:dyDescent="0.45">
      <c r="I21" t="s">
        <v>156</v>
      </c>
      <c r="J21" t="s">
        <v>168</v>
      </c>
      <c r="K21">
        <v>8.2325687691725321E-3</v>
      </c>
      <c r="L21" t="s">
        <v>158</v>
      </c>
      <c r="N21" t="s">
        <v>173</v>
      </c>
      <c r="O21" t="s">
        <v>168</v>
      </c>
      <c r="P21">
        <v>0.15286287650203331</v>
      </c>
      <c r="Q21" t="s">
        <v>158</v>
      </c>
      <c r="S21" t="s">
        <v>174</v>
      </c>
      <c r="T21" t="s">
        <v>168</v>
      </c>
      <c r="U21">
        <v>0</v>
      </c>
      <c r="V21" t="s">
        <v>158</v>
      </c>
      <c r="X21">
        <v>0.11141552511415526</v>
      </c>
      <c r="Y21">
        <v>6.1753722994306731E-2</v>
      </c>
      <c r="Z21" t="s">
        <v>168</v>
      </c>
      <c r="AA21" t="s">
        <v>25</v>
      </c>
      <c r="AC21" t="s">
        <v>22</v>
      </c>
      <c r="AD21" t="s">
        <v>168</v>
      </c>
      <c r="AE21">
        <v>9.9006902235340408E-2</v>
      </c>
      <c r="AG21" t="s">
        <v>97</v>
      </c>
      <c r="AH21" t="s">
        <v>168</v>
      </c>
      <c r="AI21">
        <v>0.30743927820891548</v>
      </c>
    </row>
    <row r="22" spans="9:35" x14ac:dyDescent="0.45">
      <c r="I22" t="s">
        <v>156</v>
      </c>
      <c r="J22" t="s">
        <v>169</v>
      </c>
      <c r="K22">
        <v>6.6303069445295126E-2</v>
      </c>
      <c r="L22" t="s">
        <v>158</v>
      </c>
      <c r="N22" t="s">
        <v>173</v>
      </c>
      <c r="O22" t="s">
        <v>169</v>
      </c>
      <c r="P22">
        <v>5.2326905623796764E-2</v>
      </c>
      <c r="Q22" t="s">
        <v>158</v>
      </c>
      <c r="S22" t="s">
        <v>174</v>
      </c>
      <c r="T22" t="s">
        <v>169</v>
      </c>
      <c r="U22">
        <v>0</v>
      </c>
      <c r="V22" t="s">
        <v>158</v>
      </c>
      <c r="X22">
        <v>4.1780821917808221E-2</v>
      </c>
      <c r="Y22">
        <v>5.2614010226321603E-2</v>
      </c>
      <c r="Z22" t="s">
        <v>169</v>
      </c>
      <c r="AA22" t="s">
        <v>25</v>
      </c>
      <c r="AC22" t="s">
        <v>22</v>
      </c>
      <c r="AD22" t="s">
        <v>169</v>
      </c>
      <c r="AE22">
        <v>4.6634518599293594E-2</v>
      </c>
      <c r="AG22" t="s">
        <v>97</v>
      </c>
      <c r="AH22" t="s">
        <v>169</v>
      </c>
      <c r="AI22">
        <v>0.12898923061266232</v>
      </c>
    </row>
    <row r="23" spans="9:35" x14ac:dyDescent="0.45">
      <c r="I23" t="s">
        <v>156</v>
      </c>
      <c r="J23" t="s">
        <v>170</v>
      </c>
      <c r="K23">
        <v>8.5957488067916449E-2</v>
      </c>
      <c r="L23" t="s">
        <v>158</v>
      </c>
      <c r="N23" t="s">
        <v>173</v>
      </c>
      <c r="O23" t="s">
        <v>170</v>
      </c>
      <c r="P23">
        <v>5.2376170835535966E-2</v>
      </c>
      <c r="Q23" t="s">
        <v>158</v>
      </c>
      <c r="S23" t="s">
        <v>174</v>
      </c>
      <c r="T23" t="s">
        <v>170</v>
      </c>
      <c r="U23">
        <v>0</v>
      </c>
      <c r="V23" t="s">
        <v>158</v>
      </c>
      <c r="X23">
        <v>4.1780821917808221E-2</v>
      </c>
      <c r="Y23">
        <v>5.2694892640197576E-2</v>
      </c>
      <c r="Z23" t="s">
        <v>170</v>
      </c>
      <c r="AA23" t="s">
        <v>25</v>
      </c>
      <c r="AC23" t="s">
        <v>22</v>
      </c>
      <c r="AD23" t="s">
        <v>170</v>
      </c>
      <c r="AE23">
        <v>4.6088017279625693E-2</v>
      </c>
      <c r="AG23" t="s">
        <v>97</v>
      </c>
      <c r="AH23" t="s">
        <v>170</v>
      </c>
      <c r="AI23">
        <v>0.1375349933673069</v>
      </c>
    </row>
    <row r="24" spans="9:35" x14ac:dyDescent="0.45">
      <c r="I24" t="s">
        <v>156</v>
      </c>
      <c r="J24" t="s">
        <v>171</v>
      </c>
      <c r="K24">
        <v>7.4393201714936685E-2</v>
      </c>
      <c r="L24" t="s">
        <v>158</v>
      </c>
      <c r="N24" t="s">
        <v>173</v>
      </c>
      <c r="O24" t="s">
        <v>171</v>
      </c>
      <c r="P24">
        <v>7.3400014173235509E-2</v>
      </c>
      <c r="Q24" t="s">
        <v>158</v>
      </c>
      <c r="S24" t="s">
        <v>174</v>
      </c>
      <c r="T24" t="s">
        <v>171</v>
      </c>
      <c r="U24">
        <v>0</v>
      </c>
      <c r="V24" t="s">
        <v>158</v>
      </c>
      <c r="X24">
        <v>5.5707762557077628E-2</v>
      </c>
      <c r="Y24">
        <v>9.3580952854502825E-2</v>
      </c>
      <c r="Z24" t="s">
        <v>171</v>
      </c>
      <c r="AA24" t="s">
        <v>25</v>
      </c>
      <c r="AC24" t="s">
        <v>22</v>
      </c>
      <c r="AD24" t="s">
        <v>171</v>
      </c>
      <c r="AE24">
        <v>6.1729031180240874E-2</v>
      </c>
      <c r="AG24" t="s">
        <v>97</v>
      </c>
      <c r="AH24" t="s">
        <v>171</v>
      </c>
      <c r="AI24">
        <v>0.14100991753149117</v>
      </c>
    </row>
    <row r="25" spans="9:35" x14ac:dyDescent="0.45">
      <c r="I25" t="s">
        <v>156</v>
      </c>
      <c r="J25" t="s">
        <v>172</v>
      </c>
      <c r="K25">
        <v>1.3936071994688922E-3</v>
      </c>
      <c r="L25" t="s">
        <v>158</v>
      </c>
      <c r="N25" t="s">
        <v>173</v>
      </c>
      <c r="O25" t="s">
        <v>172</v>
      </c>
      <c r="P25">
        <v>0.11561650644374202</v>
      </c>
      <c r="Q25" t="s">
        <v>158</v>
      </c>
      <c r="S25" t="s">
        <v>174</v>
      </c>
      <c r="T25" t="s">
        <v>172</v>
      </c>
      <c r="U25">
        <v>0</v>
      </c>
      <c r="V25" t="s">
        <v>158</v>
      </c>
      <c r="X25">
        <v>8.3561643835616442E-2</v>
      </c>
      <c r="Y25">
        <v>7.3602996627137054E-2</v>
      </c>
      <c r="Z25" t="s">
        <v>172</v>
      </c>
      <c r="AA25" t="s">
        <v>25</v>
      </c>
      <c r="AC25" t="s">
        <v>22</v>
      </c>
      <c r="AD25" t="s">
        <v>172</v>
      </c>
      <c r="AE25">
        <v>8.0894142658834531E-2</v>
      </c>
      <c r="AG25" t="s">
        <v>97</v>
      </c>
      <c r="AH25" t="s">
        <v>172</v>
      </c>
      <c r="AI25">
        <v>0.24743857084810039</v>
      </c>
    </row>
    <row r="26" spans="9:35" x14ac:dyDescent="0.45">
      <c r="AC26" t="s">
        <v>19</v>
      </c>
      <c r="AD26" t="s">
        <v>157</v>
      </c>
      <c r="AE26">
        <v>5.3569943690195979E-2</v>
      </c>
    </row>
    <row r="27" spans="9:35" x14ac:dyDescent="0.45">
      <c r="AC27" t="s">
        <v>19</v>
      </c>
      <c r="AD27" t="s">
        <v>159</v>
      </c>
      <c r="AE27">
        <v>2.0397037628813782E-2</v>
      </c>
    </row>
    <row r="28" spans="9:35" x14ac:dyDescent="0.45">
      <c r="AC28" t="s">
        <v>19</v>
      </c>
      <c r="AD28" t="s">
        <v>160</v>
      </c>
      <c r="AE28">
        <v>2.0382670704364253E-2</v>
      </c>
    </row>
    <row r="29" spans="9:35" x14ac:dyDescent="0.45">
      <c r="AC29" t="s">
        <v>19</v>
      </c>
      <c r="AD29" t="s">
        <v>161</v>
      </c>
      <c r="AE29">
        <v>2.7201051434891248E-2</v>
      </c>
    </row>
    <row r="30" spans="9:35" x14ac:dyDescent="0.45">
      <c r="AC30" t="s">
        <v>19</v>
      </c>
      <c r="AD30" t="s">
        <v>162</v>
      </c>
      <c r="AE30">
        <v>4.0307060869507902E-2</v>
      </c>
    </row>
    <row r="31" spans="9:35" x14ac:dyDescent="0.45">
      <c r="AC31" t="s">
        <v>19</v>
      </c>
      <c r="AD31" t="s">
        <v>163</v>
      </c>
      <c r="AE31">
        <v>0.166638519908474</v>
      </c>
    </row>
    <row r="32" spans="9:35" x14ac:dyDescent="0.45">
      <c r="AC32" t="s">
        <v>19</v>
      </c>
      <c r="AD32" t="s">
        <v>164</v>
      </c>
      <c r="AE32">
        <v>6.3512484787878895E-2</v>
      </c>
    </row>
    <row r="33" spans="29:31" x14ac:dyDescent="0.45">
      <c r="AC33" t="s">
        <v>19</v>
      </c>
      <c r="AD33" t="s">
        <v>165</v>
      </c>
      <c r="AE33">
        <v>6.3487224878890358E-2</v>
      </c>
    </row>
    <row r="34" spans="29:31" x14ac:dyDescent="0.45">
      <c r="AC34" t="s">
        <v>19</v>
      </c>
      <c r="AD34" t="s">
        <v>166</v>
      </c>
      <c r="AE34">
        <v>8.4580202882966041E-2</v>
      </c>
    </row>
    <row r="35" spans="29:31" x14ac:dyDescent="0.45">
      <c r="AC35" t="s">
        <v>19</v>
      </c>
      <c r="AD35" t="s">
        <v>167</v>
      </c>
      <c r="AE35">
        <v>0.12567651030557075</v>
      </c>
    </row>
    <row r="36" spans="29:31" x14ac:dyDescent="0.45">
      <c r="AC36" t="s">
        <v>19</v>
      </c>
      <c r="AD36" t="s">
        <v>168</v>
      </c>
      <c r="AE36">
        <v>0.11054816353967074</v>
      </c>
    </row>
    <row r="37" spans="29:31" x14ac:dyDescent="0.45">
      <c r="AC37" t="s">
        <v>19</v>
      </c>
      <c r="AD37" t="s">
        <v>169</v>
      </c>
      <c r="AE37">
        <v>4.211839007091385E-2</v>
      </c>
    </row>
    <row r="38" spans="29:31" x14ac:dyDescent="0.45">
      <c r="AC38" t="s">
        <v>19</v>
      </c>
      <c r="AD38" t="s">
        <v>170</v>
      </c>
      <c r="AE38">
        <v>4.2080287678962852E-2</v>
      </c>
    </row>
    <row r="39" spans="29:31" x14ac:dyDescent="0.45">
      <c r="AC39" t="s">
        <v>19</v>
      </c>
      <c r="AD39" t="s">
        <v>171</v>
      </c>
      <c r="AE39">
        <v>5.6126456369141764E-2</v>
      </c>
    </row>
    <row r="40" spans="29:31" x14ac:dyDescent="0.45">
      <c r="AC40" t="s">
        <v>19</v>
      </c>
      <c r="AD40" t="s">
        <v>172</v>
      </c>
      <c r="AE40">
        <v>8.3373995249757499E-2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9074-09CF-44BA-89EC-BC9255AFE617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175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181</v>
      </c>
      <c r="AK10" t="s">
        <v>134</v>
      </c>
      <c r="AL10" t="s">
        <v>182</v>
      </c>
      <c r="AM10" t="s">
        <v>183</v>
      </c>
    </row>
    <row r="11" spans="1:39" x14ac:dyDescent="0.45">
      <c r="A11" t="str">
        <f>IFERROR(IF(Veda!D5=A10,"ok","x"),"")</f>
        <v>x</v>
      </c>
      <c r="C11" t="s">
        <v>185</v>
      </c>
      <c r="D11" t="s">
        <v>146</v>
      </c>
      <c r="E11" t="s">
        <v>186</v>
      </c>
      <c r="F11" t="s">
        <v>185</v>
      </c>
      <c r="G11" t="s">
        <v>146</v>
      </c>
      <c r="I11" t="s">
        <v>156</v>
      </c>
      <c r="J11" t="s">
        <v>187</v>
      </c>
      <c r="K11">
        <v>0.99999999999983236</v>
      </c>
      <c r="L11" t="s">
        <v>158</v>
      </c>
      <c r="N11" t="s">
        <v>173</v>
      </c>
      <c r="O11" t="s">
        <v>187</v>
      </c>
      <c r="P11">
        <v>0.99999999999985723</v>
      </c>
      <c r="Q11" t="s">
        <v>158</v>
      </c>
      <c r="S11" t="s">
        <v>174</v>
      </c>
      <c r="T11" t="s">
        <v>187</v>
      </c>
      <c r="U11">
        <v>0</v>
      </c>
      <c r="V11" t="s">
        <v>158</v>
      </c>
      <c r="X11">
        <v>1</v>
      </c>
      <c r="Y11">
        <v>1.0000000000000002</v>
      </c>
      <c r="Z11" t="s">
        <v>187</v>
      </c>
      <c r="AA11" t="s">
        <v>25</v>
      </c>
      <c r="AC11" t="s">
        <v>22</v>
      </c>
      <c r="AD11" t="s">
        <v>187</v>
      </c>
      <c r="AE11">
        <v>1</v>
      </c>
      <c r="AG11" t="s">
        <v>97</v>
      </c>
      <c r="AH11" t="s">
        <v>187</v>
      </c>
      <c r="AI11">
        <v>0.29211718079128235</v>
      </c>
      <c r="AK11" t="s">
        <v>185</v>
      </c>
      <c r="AL11">
        <v>1.2000000000000002</v>
      </c>
      <c r="AM11" t="s">
        <v>184</v>
      </c>
    </row>
    <row r="12" spans="1:39" x14ac:dyDescent="0.45">
      <c r="AC12" t="s">
        <v>19</v>
      </c>
      <c r="AD12" t="s">
        <v>187</v>
      </c>
      <c r="AE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BAEA-580C-41F0-BEE1-3E65CE514B1C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175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181</v>
      </c>
      <c r="AK10" t="s">
        <v>134</v>
      </c>
      <c r="AL10" t="s">
        <v>182</v>
      </c>
      <c r="AM10" t="s">
        <v>183</v>
      </c>
    </row>
    <row r="11" spans="1:39" x14ac:dyDescent="0.45">
      <c r="A11" t="str">
        <f>IFERROR(IF(Veda!D5=A10,"ok","x"),"")</f>
        <v>x</v>
      </c>
      <c r="C11" t="s">
        <v>188</v>
      </c>
      <c r="D11" t="s">
        <v>146</v>
      </c>
      <c r="E11" t="s">
        <v>177</v>
      </c>
      <c r="F11" t="s">
        <v>189</v>
      </c>
      <c r="G11" t="s">
        <v>146</v>
      </c>
      <c r="I11" t="s">
        <v>156</v>
      </c>
      <c r="J11" t="s">
        <v>194</v>
      </c>
      <c r="K11">
        <v>0.17903175412193401</v>
      </c>
      <c r="L11" t="s">
        <v>158</v>
      </c>
      <c r="N11" t="s">
        <v>173</v>
      </c>
      <c r="O11" t="s">
        <v>194</v>
      </c>
      <c r="P11">
        <v>0.15349524719795035</v>
      </c>
      <c r="Q11" t="s">
        <v>158</v>
      </c>
      <c r="S11" t="s">
        <v>174</v>
      </c>
      <c r="T11" t="s">
        <v>194</v>
      </c>
      <c r="U11">
        <v>0</v>
      </c>
      <c r="V11" t="s">
        <v>158</v>
      </c>
      <c r="X11">
        <v>0.11426940639269406</v>
      </c>
      <c r="Y11">
        <v>0.16087081189037786</v>
      </c>
      <c r="Z11" t="s">
        <v>194</v>
      </c>
      <c r="AA11" t="s">
        <v>25</v>
      </c>
      <c r="AC11" t="s">
        <v>22</v>
      </c>
      <c r="AD11" t="s">
        <v>194</v>
      </c>
      <c r="AE11">
        <v>0.12090138187557425</v>
      </c>
      <c r="AG11" t="s">
        <v>97</v>
      </c>
      <c r="AH11" t="s">
        <v>194</v>
      </c>
      <c r="AI11">
        <v>0.17617534240471389</v>
      </c>
      <c r="AK11" t="s">
        <v>191</v>
      </c>
      <c r="AL11">
        <v>0.39690767947648675</v>
      </c>
      <c r="AM11" t="s">
        <v>184</v>
      </c>
    </row>
    <row r="12" spans="1:39" x14ac:dyDescent="0.45">
      <c r="C12" t="s">
        <v>190</v>
      </c>
      <c r="E12" t="s">
        <v>179</v>
      </c>
      <c r="G12" t="s">
        <v>146</v>
      </c>
      <c r="I12" t="s">
        <v>156</v>
      </c>
      <c r="J12" t="s">
        <v>195</v>
      </c>
      <c r="K12">
        <v>0</v>
      </c>
      <c r="L12" t="s">
        <v>158</v>
      </c>
      <c r="N12" t="s">
        <v>173</v>
      </c>
      <c r="O12" t="s">
        <v>195</v>
      </c>
      <c r="P12">
        <v>0.15355073365646482</v>
      </c>
      <c r="Q12" t="s">
        <v>158</v>
      </c>
      <c r="S12" t="s">
        <v>174</v>
      </c>
      <c r="T12" t="s">
        <v>195</v>
      </c>
      <c r="U12">
        <v>0</v>
      </c>
      <c r="V12" t="s">
        <v>158</v>
      </c>
      <c r="X12">
        <v>0.11426940639269406</v>
      </c>
      <c r="Y12">
        <v>5.2547713165767528E-2</v>
      </c>
      <c r="Z12" t="s">
        <v>195</v>
      </c>
      <c r="AA12" t="s">
        <v>25</v>
      </c>
      <c r="AC12" t="s">
        <v>22</v>
      </c>
      <c r="AD12" t="s">
        <v>195</v>
      </c>
      <c r="AE12">
        <v>9.5242975452984727E-2</v>
      </c>
      <c r="AG12" t="s">
        <v>97</v>
      </c>
      <c r="AH12" t="s">
        <v>195</v>
      </c>
      <c r="AI12">
        <v>0.33306575146351802</v>
      </c>
      <c r="AK12" t="s">
        <v>188</v>
      </c>
      <c r="AL12">
        <v>0.27553730672996718</v>
      </c>
      <c r="AM12" t="s">
        <v>184</v>
      </c>
    </row>
    <row r="13" spans="1:39" x14ac:dyDescent="0.45">
      <c r="C13" t="s">
        <v>191</v>
      </c>
      <c r="E13" t="s">
        <v>192</v>
      </c>
      <c r="G13" t="s">
        <v>146</v>
      </c>
      <c r="I13" t="s">
        <v>156</v>
      </c>
      <c r="J13" t="s">
        <v>196</v>
      </c>
      <c r="K13">
        <v>6.7740130964763987E-3</v>
      </c>
      <c r="L13" t="s">
        <v>158</v>
      </c>
      <c r="N13" t="s">
        <v>173</v>
      </c>
      <c r="O13" t="s">
        <v>196</v>
      </c>
      <c r="P13">
        <v>2.7704663457044591E-2</v>
      </c>
      <c r="Q13" t="s">
        <v>158</v>
      </c>
      <c r="S13" t="s">
        <v>174</v>
      </c>
      <c r="T13" t="s">
        <v>196</v>
      </c>
      <c r="U13">
        <v>0</v>
      </c>
      <c r="V13" t="s">
        <v>158</v>
      </c>
      <c r="X13">
        <v>2.0776255707762557E-2</v>
      </c>
      <c r="Y13">
        <v>3.5896543437005365E-2</v>
      </c>
      <c r="Z13" t="s">
        <v>196</v>
      </c>
      <c r="AA13" t="s">
        <v>25</v>
      </c>
      <c r="AC13" t="s">
        <v>22</v>
      </c>
      <c r="AD13" t="s">
        <v>196</v>
      </c>
      <c r="AE13">
        <v>2.2069722995092467E-2</v>
      </c>
      <c r="AG13" t="s">
        <v>97</v>
      </c>
      <c r="AH13" t="s">
        <v>196</v>
      </c>
      <c r="AI13">
        <v>0.17286248685938022</v>
      </c>
      <c r="AK13" t="s">
        <v>190</v>
      </c>
      <c r="AL13">
        <v>0.27149547700006416</v>
      </c>
      <c r="AM13" t="s">
        <v>184</v>
      </c>
    </row>
    <row r="14" spans="1:39" x14ac:dyDescent="0.45">
      <c r="C14" t="s">
        <v>193</v>
      </c>
      <c r="I14" t="s">
        <v>156</v>
      </c>
      <c r="J14" t="s">
        <v>197</v>
      </c>
      <c r="K14">
        <v>0.25897424516374834</v>
      </c>
      <c r="L14" t="s">
        <v>158</v>
      </c>
      <c r="N14" t="s">
        <v>173</v>
      </c>
      <c r="O14" t="s">
        <v>197</v>
      </c>
      <c r="P14">
        <v>9.4250087900924984E-2</v>
      </c>
      <c r="Q14" t="s">
        <v>158</v>
      </c>
      <c r="S14" t="s">
        <v>174</v>
      </c>
      <c r="T14" t="s">
        <v>197</v>
      </c>
      <c r="U14">
        <v>0</v>
      </c>
      <c r="V14" t="s">
        <v>158</v>
      </c>
      <c r="X14">
        <v>0.11552511415525114</v>
      </c>
      <c r="Y14">
        <v>0.16263862301005233</v>
      </c>
      <c r="Z14" t="s">
        <v>197</v>
      </c>
      <c r="AA14" t="s">
        <v>25</v>
      </c>
      <c r="AC14" t="s">
        <v>22</v>
      </c>
      <c r="AD14" t="s">
        <v>197</v>
      </c>
      <c r="AE14">
        <v>0.12744469596891173</v>
      </c>
      <c r="AG14" t="s">
        <v>97</v>
      </c>
      <c r="AH14" t="s">
        <v>197</v>
      </c>
      <c r="AI14">
        <v>0.14227252545542379</v>
      </c>
      <c r="AK14" t="s">
        <v>193</v>
      </c>
      <c r="AL14">
        <v>0.2560595367934817</v>
      </c>
      <c r="AM14" t="s">
        <v>184</v>
      </c>
    </row>
    <row r="15" spans="1:39" x14ac:dyDescent="0.45">
      <c r="I15" t="s">
        <v>156</v>
      </c>
      <c r="J15" t="s">
        <v>198</v>
      </c>
      <c r="K15">
        <v>2.8485994881896127E-3</v>
      </c>
      <c r="L15" t="s">
        <v>158</v>
      </c>
      <c r="N15" t="s">
        <v>173</v>
      </c>
      <c r="O15" t="s">
        <v>198</v>
      </c>
      <c r="P15">
        <v>9.9138827807854837E-2</v>
      </c>
      <c r="Q15" t="s">
        <v>158</v>
      </c>
      <c r="S15" t="s">
        <v>174</v>
      </c>
      <c r="T15" t="s">
        <v>198</v>
      </c>
      <c r="U15">
        <v>0</v>
      </c>
      <c r="V15" t="s">
        <v>158</v>
      </c>
      <c r="X15">
        <v>0.11552511415525114</v>
      </c>
      <c r="Y15">
        <v>5.3125160563193538E-2</v>
      </c>
      <c r="Z15" t="s">
        <v>198</v>
      </c>
      <c r="AA15" t="s">
        <v>25</v>
      </c>
      <c r="AC15" t="s">
        <v>22</v>
      </c>
      <c r="AD15" t="s">
        <v>198</v>
      </c>
      <c r="AE15">
        <v>0.10132255701296763</v>
      </c>
      <c r="AG15" t="s">
        <v>97</v>
      </c>
      <c r="AH15" t="s">
        <v>198</v>
      </c>
      <c r="AI15">
        <v>0.28994593786435274</v>
      </c>
    </row>
    <row r="16" spans="1:39" x14ac:dyDescent="0.45">
      <c r="I16" t="s">
        <v>156</v>
      </c>
      <c r="J16" t="s">
        <v>199</v>
      </c>
      <c r="K16">
        <v>2.1533223112876643E-2</v>
      </c>
      <c r="L16" t="s">
        <v>158</v>
      </c>
      <c r="N16" t="s">
        <v>173</v>
      </c>
      <c r="O16" t="s">
        <v>199</v>
      </c>
      <c r="P16">
        <v>1.8328881154581703E-2</v>
      </c>
      <c r="Q16" t="s">
        <v>158</v>
      </c>
      <c r="S16" t="s">
        <v>174</v>
      </c>
      <c r="T16" t="s">
        <v>199</v>
      </c>
      <c r="U16">
        <v>0</v>
      </c>
      <c r="V16" t="s">
        <v>158</v>
      </c>
      <c r="X16">
        <v>2.1004566210045664E-2</v>
      </c>
      <c r="Y16">
        <v>3.6291010947302131E-2</v>
      </c>
      <c r="Z16" t="s">
        <v>199</v>
      </c>
      <c r="AA16" t="s">
        <v>25</v>
      </c>
      <c r="AC16" t="s">
        <v>22</v>
      </c>
      <c r="AD16" t="s">
        <v>199</v>
      </c>
      <c r="AE16">
        <v>2.3070200877549799E-2</v>
      </c>
      <c r="AG16" t="s">
        <v>97</v>
      </c>
      <c r="AH16" t="s">
        <v>199</v>
      </c>
      <c r="AI16">
        <v>0.14528556003353565</v>
      </c>
    </row>
    <row r="17" spans="9:35" x14ac:dyDescent="0.45">
      <c r="I17" t="s">
        <v>156</v>
      </c>
      <c r="J17" t="s">
        <v>200</v>
      </c>
      <c r="K17">
        <v>0.33215187562621223</v>
      </c>
      <c r="L17" t="s">
        <v>158</v>
      </c>
      <c r="N17" t="s">
        <v>173</v>
      </c>
      <c r="O17" t="s">
        <v>200</v>
      </c>
      <c r="P17">
        <v>5.6011402360097301E-2</v>
      </c>
      <c r="Q17" t="s">
        <v>158</v>
      </c>
      <c r="S17" t="s">
        <v>174</v>
      </c>
      <c r="T17" t="s">
        <v>200</v>
      </c>
      <c r="U17">
        <v>0</v>
      </c>
      <c r="V17" t="s">
        <v>158</v>
      </c>
      <c r="X17">
        <v>0.11552511415525114</v>
      </c>
      <c r="Y17">
        <v>0.16263862301005233</v>
      </c>
      <c r="Z17" t="s">
        <v>200</v>
      </c>
      <c r="AA17" t="s">
        <v>25</v>
      </c>
      <c r="AC17" t="s">
        <v>22</v>
      </c>
      <c r="AD17" t="s">
        <v>200</v>
      </c>
      <c r="AE17">
        <v>0.11289822530250294</v>
      </c>
      <c r="AG17" t="s">
        <v>97</v>
      </c>
      <c r="AH17" t="s">
        <v>200</v>
      </c>
      <c r="AI17">
        <v>0.12685347555621185</v>
      </c>
    </row>
    <row r="18" spans="9:35" x14ac:dyDescent="0.45">
      <c r="I18" t="s">
        <v>156</v>
      </c>
      <c r="J18" t="s">
        <v>201</v>
      </c>
      <c r="K18">
        <v>1.2756835594279271E-2</v>
      </c>
      <c r="L18" t="s">
        <v>158</v>
      </c>
      <c r="N18" t="s">
        <v>173</v>
      </c>
      <c r="O18" t="s">
        <v>201</v>
      </c>
      <c r="P18">
        <v>6.5320835943097191E-2</v>
      </c>
      <c r="Q18" t="s">
        <v>158</v>
      </c>
      <c r="S18" t="s">
        <v>174</v>
      </c>
      <c r="T18" t="s">
        <v>201</v>
      </c>
      <c r="U18">
        <v>0</v>
      </c>
      <c r="V18" t="s">
        <v>158</v>
      </c>
      <c r="X18">
        <v>0.11552511415525114</v>
      </c>
      <c r="Y18">
        <v>5.3125160563193538E-2</v>
      </c>
      <c r="Z18" t="s">
        <v>201</v>
      </c>
      <c r="AA18" t="s">
        <v>25</v>
      </c>
      <c r="AC18" t="s">
        <v>22</v>
      </c>
      <c r="AD18" t="s">
        <v>201</v>
      </c>
      <c r="AE18">
        <v>8.7639671683306802E-2</v>
      </c>
      <c r="AG18" t="s">
        <v>97</v>
      </c>
      <c r="AH18" t="s">
        <v>201</v>
      </c>
      <c r="AI18">
        <v>0.23017486315106495</v>
      </c>
    </row>
    <row r="19" spans="9:35" x14ac:dyDescent="0.45">
      <c r="I19" t="s">
        <v>156</v>
      </c>
      <c r="J19" t="s">
        <v>202</v>
      </c>
      <c r="K19">
        <v>3.5966847435696808E-2</v>
      </c>
      <c r="L19" t="s">
        <v>158</v>
      </c>
      <c r="N19" t="s">
        <v>173</v>
      </c>
      <c r="O19" t="s">
        <v>202</v>
      </c>
      <c r="P19">
        <v>1.2528906426592545E-2</v>
      </c>
      <c r="Q19" t="s">
        <v>158</v>
      </c>
      <c r="S19" t="s">
        <v>174</v>
      </c>
      <c r="T19" t="s">
        <v>202</v>
      </c>
      <c r="U19">
        <v>0</v>
      </c>
      <c r="V19" t="s">
        <v>158</v>
      </c>
      <c r="X19">
        <v>2.1004566210045664E-2</v>
      </c>
      <c r="Y19">
        <v>3.6291010947302131E-2</v>
      </c>
      <c r="Z19" t="s">
        <v>202</v>
      </c>
      <c r="AA19" t="s">
        <v>25</v>
      </c>
      <c r="AC19" t="s">
        <v>22</v>
      </c>
      <c r="AD19" t="s">
        <v>202</v>
      </c>
      <c r="AE19">
        <v>2.0015393677460164E-2</v>
      </c>
      <c r="AG19" t="s">
        <v>97</v>
      </c>
      <c r="AH19" t="s">
        <v>202</v>
      </c>
      <c r="AI19">
        <v>0.10493351197406975</v>
      </c>
    </row>
    <row r="20" spans="9:35" x14ac:dyDescent="0.45">
      <c r="I20" t="s">
        <v>156</v>
      </c>
      <c r="J20" t="s">
        <v>203</v>
      </c>
      <c r="K20">
        <v>0.147238272042165</v>
      </c>
      <c r="L20" t="s">
        <v>158</v>
      </c>
      <c r="N20" t="s">
        <v>173</v>
      </c>
      <c r="O20" t="s">
        <v>203</v>
      </c>
      <c r="P20">
        <v>0.13402996345936066</v>
      </c>
      <c r="Q20" t="s">
        <v>158</v>
      </c>
      <c r="S20" t="s">
        <v>174</v>
      </c>
      <c r="T20" t="s">
        <v>203</v>
      </c>
      <c r="U20">
        <v>0</v>
      </c>
      <c r="V20" t="s">
        <v>158</v>
      </c>
      <c r="X20">
        <v>0.11301369863013698</v>
      </c>
      <c r="Y20">
        <v>0.15910300077070333</v>
      </c>
      <c r="Z20" t="s">
        <v>203</v>
      </c>
      <c r="AA20" t="s">
        <v>25</v>
      </c>
      <c r="AC20" t="s">
        <v>22</v>
      </c>
      <c r="AD20" t="s">
        <v>203</v>
      </c>
      <c r="AE20">
        <v>0.14393901433677572</v>
      </c>
      <c r="AG20" t="s">
        <v>97</v>
      </c>
      <c r="AH20" t="s">
        <v>203</v>
      </c>
      <c r="AI20">
        <v>8.8349265587104986E-2</v>
      </c>
    </row>
    <row r="21" spans="9:35" x14ac:dyDescent="0.45">
      <c r="I21" t="s">
        <v>156</v>
      </c>
      <c r="J21" t="s">
        <v>204</v>
      </c>
      <c r="K21">
        <v>0</v>
      </c>
      <c r="L21" t="s">
        <v>158</v>
      </c>
      <c r="N21" t="s">
        <v>173</v>
      </c>
      <c r="O21" t="s">
        <v>204</v>
      </c>
      <c r="P21">
        <v>0.15676252979684158</v>
      </c>
      <c r="Q21" t="s">
        <v>158</v>
      </c>
      <c r="S21" t="s">
        <v>174</v>
      </c>
      <c r="T21" t="s">
        <v>204</v>
      </c>
      <c r="U21">
        <v>0</v>
      </c>
      <c r="V21" t="s">
        <v>158</v>
      </c>
      <c r="X21">
        <v>0.11301369863013698</v>
      </c>
      <c r="Y21">
        <v>5.197026576834151E-2</v>
      </c>
      <c r="Z21" t="s">
        <v>204</v>
      </c>
      <c r="AA21" t="s">
        <v>25</v>
      </c>
      <c r="AC21" t="s">
        <v>22</v>
      </c>
      <c r="AD21" t="s">
        <v>204</v>
      </c>
      <c r="AE21">
        <v>0.11874698574208462</v>
      </c>
      <c r="AG21" t="s">
        <v>97</v>
      </c>
      <c r="AH21" t="s">
        <v>204</v>
      </c>
      <c r="AI21">
        <v>0.18964786719685711</v>
      </c>
    </row>
    <row r="22" spans="9:35" x14ac:dyDescent="0.45">
      <c r="I22" t="s">
        <v>156</v>
      </c>
      <c r="J22" t="s">
        <v>205</v>
      </c>
      <c r="K22">
        <v>2.7243343182539667E-3</v>
      </c>
      <c r="L22" t="s">
        <v>158</v>
      </c>
      <c r="N22" t="s">
        <v>173</v>
      </c>
      <c r="O22" t="s">
        <v>205</v>
      </c>
      <c r="P22">
        <v>2.8877920839046681E-2</v>
      </c>
      <c r="Q22" t="s">
        <v>158</v>
      </c>
      <c r="S22" t="s">
        <v>174</v>
      </c>
      <c r="T22" t="s">
        <v>205</v>
      </c>
      <c r="U22">
        <v>0</v>
      </c>
      <c r="V22" t="s">
        <v>158</v>
      </c>
      <c r="X22">
        <v>2.0547945205479451E-2</v>
      </c>
      <c r="Y22">
        <v>3.5502075926708607E-2</v>
      </c>
      <c r="Z22" t="s">
        <v>205</v>
      </c>
      <c r="AA22" t="s">
        <v>25</v>
      </c>
      <c r="AC22" t="s">
        <v>22</v>
      </c>
      <c r="AD22" t="s">
        <v>205</v>
      </c>
      <c r="AE22">
        <v>2.6709175074789045E-2</v>
      </c>
      <c r="AG22" t="s">
        <v>97</v>
      </c>
      <c r="AH22" t="s">
        <v>205</v>
      </c>
      <c r="AI22">
        <v>5.7719826051751744E-2</v>
      </c>
    </row>
    <row r="23" spans="9:35" x14ac:dyDescent="0.45">
      <c r="AC23" t="s">
        <v>19</v>
      </c>
      <c r="AD23" t="s">
        <v>194</v>
      </c>
      <c r="AE23">
        <v>0.11505209570526871</v>
      </c>
    </row>
    <row r="24" spans="9:35" x14ac:dyDescent="0.45">
      <c r="AC24" t="s">
        <v>19</v>
      </c>
      <c r="AD24" t="s">
        <v>195</v>
      </c>
      <c r="AE24">
        <v>0.11326317658802752</v>
      </c>
    </row>
    <row r="25" spans="9:35" x14ac:dyDescent="0.45">
      <c r="AC25" t="s">
        <v>19</v>
      </c>
      <c r="AD25" t="s">
        <v>196</v>
      </c>
      <c r="AE25">
        <v>2.0924674113243509E-2</v>
      </c>
    </row>
    <row r="26" spans="9:35" x14ac:dyDescent="0.45">
      <c r="AC26" t="s">
        <v>19</v>
      </c>
      <c r="AD26" t="s">
        <v>197</v>
      </c>
      <c r="AE26">
        <v>0.11636242545027597</v>
      </c>
    </row>
    <row r="27" spans="9:35" x14ac:dyDescent="0.45">
      <c r="AC27" t="s">
        <v>19</v>
      </c>
      <c r="AD27" t="s">
        <v>198</v>
      </c>
      <c r="AE27">
        <v>0.11454117462932174</v>
      </c>
    </row>
    <row r="28" spans="9:35" x14ac:dyDescent="0.45">
      <c r="AC28" t="s">
        <v>19</v>
      </c>
      <c r="AD28" t="s">
        <v>199</v>
      </c>
      <c r="AE28">
        <v>2.1149723663419471E-2</v>
      </c>
    </row>
    <row r="29" spans="9:35" x14ac:dyDescent="0.45">
      <c r="AC29" t="s">
        <v>19</v>
      </c>
      <c r="AD29" t="s">
        <v>200</v>
      </c>
      <c r="AE29">
        <v>0.11625089949760344</v>
      </c>
    </row>
    <row r="30" spans="9:35" x14ac:dyDescent="0.45">
      <c r="AC30" t="s">
        <v>19</v>
      </c>
      <c r="AD30" t="s">
        <v>201</v>
      </c>
      <c r="AE30">
        <v>0.1144898583519047</v>
      </c>
    </row>
    <row r="31" spans="9:35" x14ac:dyDescent="0.45">
      <c r="AC31" t="s">
        <v>19</v>
      </c>
      <c r="AD31" t="s">
        <v>202</v>
      </c>
      <c r="AE31">
        <v>2.1100861171254748E-2</v>
      </c>
    </row>
    <row r="32" spans="9:35" x14ac:dyDescent="0.45">
      <c r="AC32" t="s">
        <v>19</v>
      </c>
      <c r="AD32" t="s">
        <v>203</v>
      </c>
      <c r="AE32">
        <v>0.1139343210030094</v>
      </c>
    </row>
    <row r="33" spans="29:31" x14ac:dyDescent="0.45">
      <c r="AC33" t="s">
        <v>19</v>
      </c>
      <c r="AD33" t="s">
        <v>204</v>
      </c>
      <c r="AE33">
        <v>0.11217791802096555</v>
      </c>
    </row>
    <row r="34" spans="29:31" x14ac:dyDescent="0.45">
      <c r="AC34" t="s">
        <v>19</v>
      </c>
      <c r="AD34" t="s">
        <v>205</v>
      </c>
      <c r="AE34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2025-09-06T14:49:28Z</dcterms:modified>
</cp:coreProperties>
</file>