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BGR\SubRES_Tmpl\"/>
    </mc:Choice>
  </mc:AlternateContent>
  <xr:revisionPtr revIDLastSave="0" documentId="8_{6408A3E7-D179-4CE5-95F8-9120794662B6}" xr6:coauthVersionLast="47" xr6:coauthVersionMax="47" xr10:uidLastSave="{00000000-0000-0000-0000-000000000000}"/>
  <bookViews>
    <workbookView xWindow="-98" yWindow="-98" windowWidth="28996" windowHeight="17475" firstSheet="7" activeTab="7" xr2:uid="{00000000-000D-0000-FFFF-FFFF00000000}"/>
  </bookViews>
  <sheets>
    <sheet name="misc" sheetId="7" r:id="rId1"/>
    <sheet name="hydro" sheetId="6" r:id="rId2"/>
    <sheet name="ELC_Storage" sheetId="9" r:id="rId3"/>
    <sheet name="EV Battery" sheetId="10" r:id="rId4"/>
    <sheet name="H2 prod" sheetId="11" r:id="rId5"/>
    <sheet name="solar" sheetId="12" r:id="rId6"/>
    <sheet name="wind" sheetId="13" r:id="rId7"/>
    <sheet name="conventional" sheetId="14" r:id="rId8"/>
  </sheets>
  <externalReferences>
    <externalReference r:id="rId9"/>
  </externalReferences>
  <definedNames>
    <definedName name="FuelList">[1]ELC_Lists!$K$4:$K$113</definedName>
    <definedName name="HHV_Coal">[1]Costs!#REF!</definedName>
    <definedName name="HHV_H2">[1]Costs!#REF!</definedName>
    <definedName name="HHV_NG">[1]Costs!#REF!</definedName>
    <definedName name="LHV_Coal">[1]Costs!#REF!</definedName>
    <definedName name="LHV_H2">[1]Costs!#REF!</definedName>
    <definedName name="LHV_NG">[1]Costs!#REF!</definedName>
    <definedName name="SectorList">[1]ELC_Lists!$N$4:$N$15</definedName>
    <definedName name="TechnologyList">[1]ELC_Lists!$H$4:$H$16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5" i="7" l="1"/>
  <c r="J17" i="7"/>
  <c r="J16" i="7"/>
  <c r="J14" i="7"/>
  <c r="J11" i="7"/>
  <c r="O17" i="7"/>
  <c r="J7" i="7"/>
  <c r="N29" i="11"/>
  <c r="N28" i="11"/>
  <c r="L29" i="11"/>
  <c r="L28" i="11"/>
  <c r="J29" i="11"/>
  <c r="J28" i="11"/>
  <c r="V29" i="11"/>
  <c r="U29" i="11"/>
  <c r="T29" i="11"/>
  <c r="H29" i="11"/>
  <c r="G29" i="11"/>
  <c r="F29" i="11"/>
  <c r="D29" i="11"/>
  <c r="C29" i="11"/>
  <c r="V28" i="11"/>
  <c r="U28" i="11"/>
  <c r="T28" i="11"/>
  <c r="H28" i="11"/>
  <c r="G28" i="11"/>
  <c r="F28" i="11"/>
  <c r="D28" i="11"/>
  <c r="C28" i="11"/>
  <c r="I27" i="11"/>
  <c r="E27" i="11"/>
  <c r="D27" i="11"/>
  <c r="C27" i="11"/>
  <c r="H3" i="11"/>
  <c r="H27" i="11" s="1"/>
  <c r="G3" i="11"/>
  <c r="G27" i="11" s="1"/>
  <c r="F3" i="11"/>
  <c r="F27" i="11" s="1"/>
  <c r="N27" i="11"/>
  <c r="K2" i="11"/>
  <c r="M2" i="11" s="1"/>
  <c r="M27" i="11" s="1"/>
  <c r="L27" i="11" l="1"/>
  <c r="K27" i="11"/>
  <c r="L5" i="10" l="1"/>
  <c r="F8" i="10" l="1"/>
  <c r="G8" i="10"/>
  <c r="J19" i="7" l="1"/>
  <c r="J18" i="7"/>
  <c r="S5" i="10"/>
  <c r="T22" i="9"/>
  <c r="S22" i="9"/>
  <c r="R22" i="9"/>
  <c r="Q22" i="9"/>
  <c r="P22" i="9"/>
  <c r="O22" i="9"/>
  <c r="N22" i="9"/>
  <c r="T21" i="9"/>
  <c r="S21" i="9"/>
  <c r="R21" i="9"/>
  <c r="Q21" i="9"/>
  <c r="P21" i="9"/>
  <c r="O21" i="9"/>
  <c r="N21" i="9"/>
  <c r="U19" i="9"/>
  <c r="N19" i="9"/>
  <c r="V18" i="9"/>
  <c r="N18" i="9"/>
  <c r="T14" i="9"/>
  <c r="S14" i="9"/>
  <c r="R14" i="9"/>
  <c r="Q14" i="9"/>
  <c r="P14" i="9"/>
  <c r="O14" i="9"/>
  <c r="N14" i="9"/>
  <c r="T13" i="9"/>
  <c r="S13" i="9"/>
  <c r="R13" i="9"/>
  <c r="Q13" i="9"/>
  <c r="P13" i="9"/>
  <c r="O13" i="9"/>
  <c r="N13" i="9"/>
  <c r="U11" i="9"/>
  <c r="N11" i="9"/>
  <c r="V10" i="9"/>
  <c r="N10" i="9"/>
  <c r="T9" i="9"/>
  <c r="S9" i="9"/>
  <c r="R9" i="9"/>
  <c r="Q9" i="9"/>
  <c r="P9" i="9"/>
  <c r="O9" i="9"/>
  <c r="N9" i="9"/>
  <c r="O16" i="7"/>
  <c r="O15" i="7"/>
  <c r="O10" i="7"/>
  <c r="O14" i="7"/>
  <c r="O12" i="7"/>
  <c r="O11" i="7"/>
  <c r="O9" i="7"/>
  <c r="O8" i="7"/>
  <c r="O13" i="7"/>
  <c r="J8" i="7"/>
  <c r="J6" i="7"/>
  <c r="J5" i="7"/>
  <c r="J4" i="7"/>
</calcChain>
</file>

<file path=xl/sharedStrings.xml><?xml version="1.0" encoding="utf-8"?>
<sst xmlns="http://schemas.openxmlformats.org/spreadsheetml/2006/main" count="1335" uniqueCount="343">
  <si>
    <t>~FI_Process</t>
  </si>
  <si>
    <t>TechName</t>
  </si>
  <si>
    <t>Comm-IN</t>
  </si>
  <si>
    <t>Comm-OUT</t>
  </si>
  <si>
    <t>EFF</t>
  </si>
  <si>
    <t>Cap2ACT</t>
  </si>
  <si>
    <t>Sets</t>
  </si>
  <si>
    <t>TechDesc</t>
  </si>
  <si>
    <t>TCap</t>
  </si>
  <si>
    <t>TAct</t>
  </si>
  <si>
    <t>GW</t>
  </si>
  <si>
    <t>Tslvl</t>
  </si>
  <si>
    <t>Process</t>
  </si>
  <si>
    <t>ElcAgg_Solar</t>
  </si>
  <si>
    <t>DAYNITE</t>
  </si>
  <si>
    <t>ELC,ELCCurt</t>
  </si>
  <si>
    <t>ElcAgg_Wind</t>
  </si>
  <si>
    <t>ELE</t>
  </si>
  <si>
    <t>ANNUAL</t>
  </si>
  <si>
    <t>ELC</t>
  </si>
  <si>
    <t>DMD</t>
  </si>
  <si>
    <t>TWh</t>
  </si>
  <si>
    <t>elc_buildings,elc_industry,elc_transport</t>
  </si>
  <si>
    <t>~FI_Comm</t>
  </si>
  <si>
    <t>Commodity</t>
  </si>
  <si>
    <t>Unit</t>
  </si>
  <si>
    <t>NRG</t>
  </si>
  <si>
    <t>solar</t>
  </si>
  <si>
    <t>hydro</t>
  </si>
  <si>
    <t>IMP</t>
  </si>
  <si>
    <t>flo_cost</t>
  </si>
  <si>
    <t>bioenergy</t>
  </si>
  <si>
    <t>coal</t>
  </si>
  <si>
    <t>gas</t>
  </si>
  <si>
    <t>geothermal</t>
  </si>
  <si>
    <t>hydrogen</t>
  </si>
  <si>
    <t>nuclear</t>
  </si>
  <si>
    <t>oil</t>
  </si>
  <si>
    <t>Csets</t>
  </si>
  <si>
    <t>CommName</t>
  </si>
  <si>
    <t>CommDesc</t>
  </si>
  <si>
    <t>LimType</t>
  </si>
  <si>
    <t>CTSLvl</t>
  </si>
  <si>
    <t>PeakTS</t>
  </si>
  <si>
    <t>Ctype</t>
  </si>
  <si>
    <t>ENV</t>
  </si>
  <si>
    <t>AuxStoIN</t>
  </si>
  <si>
    <t>Aux commodity for storage charging</t>
  </si>
  <si>
    <t>TBTU</t>
  </si>
  <si>
    <t>AuxStoOUT</t>
  </si>
  <si>
    <t>Aux commodity for storage discharging</t>
  </si>
  <si>
    <t>~FI_T: USD21</t>
  </si>
  <si>
    <t>Tact</t>
  </si>
  <si>
    <t>Tcap</t>
  </si>
  <si>
    <t>attribute</t>
  </si>
  <si>
    <t>CommGrp</t>
  </si>
  <si>
    <t>time_slice</t>
  </si>
  <si>
    <t>Comm-OUT-A</t>
  </si>
  <si>
    <t>LIFE</t>
  </si>
  <si>
    <t>ELE,STG</t>
  </si>
  <si>
    <t>EN_STG8hbNREL</t>
  </si>
  <si>
    <t>8 hour battery - NREL</t>
  </si>
  <si>
    <t>EN_STG4hbNREL</t>
  </si>
  <si>
    <t>FLO_FUNC</t>
  </si>
  <si>
    <t>4 hour battery - NREL</t>
  </si>
  <si>
    <t>NCAP_AFC</t>
  </si>
  <si>
    <t>ACT</t>
  </si>
  <si>
    <t>NCAP_COST</t>
  </si>
  <si>
    <t>NCAP_FOM</t>
  </si>
  <si>
    <t>NCAP_PKCNT</t>
  </si>
  <si>
    <t>PRC_CAPACT</t>
  </si>
  <si>
    <t>STG_EFF</t>
  </si>
  <si>
    <t>Utility-scale battery storage cost projections from NREL ATB 2024</t>
  </si>
  <si>
    <t>Includes $100 grid connection cost</t>
  </si>
  <si>
    <t>(2022$)</t>
  </si>
  <si>
    <t>4Hr Battery Storage</t>
  </si>
  <si>
    <t>CAPEX</t>
  </si>
  <si>
    <t>Advanced</t>
  </si>
  <si>
    <t>Conservative</t>
  </si>
  <si>
    <t>Moderate</t>
  </si>
  <si>
    <t>Fixed O&amp;M</t>
  </si>
  <si>
    <t>8Hr Battery Storage</t>
  </si>
  <si>
    <r>
      <t xml:space="preserve">Roundtrip </t>
    </r>
    <r>
      <rPr>
        <b/>
        <sz val="12"/>
        <color theme="1"/>
        <rFont val="Calibri"/>
        <family val="2"/>
        <scheme val="minor"/>
      </rPr>
      <t>EFF</t>
    </r>
    <r>
      <rPr>
        <sz val="12"/>
        <color theme="1"/>
        <rFont val="Calibri"/>
        <family val="2"/>
        <scheme val="minor"/>
      </rPr>
      <t>:</t>
    </r>
  </si>
  <si>
    <r>
      <rPr>
        <b/>
        <sz val="12"/>
        <color theme="1"/>
        <rFont val="Calibri"/>
        <family val="2"/>
        <scheme val="minor"/>
      </rPr>
      <t>CF</t>
    </r>
    <r>
      <rPr>
        <sz val="12"/>
        <color theme="1"/>
        <rFont val="Calibri"/>
        <family val="2"/>
        <scheme val="minor"/>
      </rPr>
      <t xml:space="preserve"> is duration/24 - assume one cycle per day</t>
    </r>
  </si>
  <si>
    <r>
      <rPr>
        <b/>
        <sz val="12"/>
        <color theme="1"/>
        <rFont val="Calibri"/>
        <family val="2"/>
        <scheme val="minor"/>
      </rPr>
      <t>VAROM</t>
    </r>
    <r>
      <rPr>
        <sz val="12"/>
        <color theme="1"/>
        <rFont val="Calibri"/>
        <family val="2"/>
        <scheme val="minor"/>
      </rPr>
      <t xml:space="preserve"> = 0</t>
    </r>
  </si>
  <si>
    <t>~FI_T: FX</t>
  </si>
  <si>
    <t>commodity</t>
  </si>
  <si>
    <t>Attribute</t>
  </si>
  <si>
    <t>S_EFF</t>
  </si>
  <si>
    <t>AFC~DAYNITE~UP</t>
  </si>
  <si>
    <t>CAP2ACT</t>
  </si>
  <si>
    <t>Peak</t>
  </si>
  <si>
    <t>PrimaryCG</t>
  </si>
  <si>
    <t>Vintage</t>
  </si>
  <si>
    <t>Car battery - 6kw/60Kwh - with V2G (optional)</t>
  </si>
  <si>
    <t>elc_roadtransport</t>
  </si>
  <si>
    <t>STG</t>
  </si>
  <si>
    <t>EXP</t>
  </si>
  <si>
    <t>Trd_electricity import</t>
  </si>
  <si>
    <t>Trd_electricity export</t>
  </si>
  <si>
    <t>$/GJ</t>
  </si>
  <si>
    <t>invcost</t>
  </si>
  <si>
    <t>~FI_T: USD21~FX~ACT_BND</t>
  </si>
  <si>
    <t>ev_battery</t>
  </si>
  <si>
    <t>e_demand</t>
  </si>
  <si>
    <t>life</t>
  </si>
  <si>
    <t>Demand sectors</t>
  </si>
  <si>
    <t>generic fuel supply</t>
  </si>
  <si>
    <t>XXX</t>
  </si>
  <si>
    <t>Investment cost per unit of capacity (EUR/kW-output)</t>
  </si>
  <si>
    <t>Fixed O&amp;M costs
(EUR/kW-output)</t>
  </si>
  <si>
    <t>Heatrate
(input over output ratio)</t>
  </si>
  <si>
    <t> Conversion technologies</t>
  </si>
  <si>
    <t>fixom</t>
  </si>
  <si>
    <t>input~GASNGA</t>
  </si>
  <si>
    <t>Ultimate</t>
  </si>
  <si>
    <t>2015
Heat</t>
  </si>
  <si>
    <t>2015
Electricity</t>
  </si>
  <si>
    <t>2030
Heat</t>
  </si>
  <si>
    <t>2030
Electricity</t>
  </si>
  <si>
    <t>Ultimate
Heat</t>
  </si>
  <si>
    <t>Ultimate
Electricity</t>
  </si>
  <si>
    <t>Hydrogen from natural gas steam reforming centralised - Large scale  (per 1 kW or 1 MWh H2 HHV)</t>
  </si>
  <si>
    <t>Hydrogen from natural gas steam reforming centralised - Large scale with CCU  (per 1 kW or 1 MWh H2 HHV)</t>
  </si>
  <si>
    <t>Hydrogen from natural gas steam reforming de-centralised - Medium scale  (per 1 kW or 1 MWh H2 HHV)</t>
  </si>
  <si>
    <t>Hydrogen from low temperature water electrolysis PEM centralised - Large scale  (per 1 kW or 1 MWh H2 HHV)</t>
  </si>
  <si>
    <t>Hydrogen from low temperature water electrolysis PEM de-centralised at a refuelling station  (per 1 kW or 1 MWh H2 HHV)</t>
  </si>
  <si>
    <t>Hydrogen from low temperature water electrolysis - Alkaline centralised, large scale  (per 1 kW or 1 MWh H2 HHV)</t>
  </si>
  <si>
    <t>Hydrogen from low temperature water electrolysis Alkaline de-centralised at a refuelling station  (per 1 kW or 1 MWh H2 HHV)</t>
  </si>
  <si>
    <t>Hydrogen from high temperature water electrolysis SOEC centralised  (per 1 kW or 1 MWh H2 HHV)</t>
  </si>
  <si>
    <t>Hydrogen from high temperature water electrolysis SOEC de-centralised at a refuelling station  (per 1 kW or 1 MWh H2 HHV)</t>
  </si>
  <si>
    <t>Methanation  (per 1 kW or 1 MWh CH4 HHV)</t>
  </si>
  <si>
    <t>CH4 Liquefaction plant  (per 1 kW or 1 MWh gas HHV)</t>
  </si>
  <si>
    <t>Gas Liquefaction plant  (per 1 kW or 1 MWh gas HHV)</t>
  </si>
  <si>
    <t>Regasification Plant including LNG storage  (per 1 kW or 1 MWh gas HHV)</t>
  </si>
  <si>
    <t>Power to liquid via the methanol route  (per 1 kW or 1 MWh CH4 HHV)</t>
  </si>
  <si>
    <t>Power to liquid via the Fischer Tropsch route  (per 1 kW or 1 MWh CH4 HHV)</t>
  </si>
  <si>
    <t>Power to liquid via High temperature co-electrolysis and Fischer Tropsch  (per 1 kW or 1 MWh CH4 HHV)</t>
  </si>
  <si>
    <t>Capture CO2 from air (Absorption technology)  (per 1 tCO2)</t>
  </si>
  <si>
    <t>Capture CO2 from air (Adsorption technology)  (per 1 tCO2)</t>
  </si>
  <si>
    <t>CO2 Liquefaction plant  (per 1 ton CO2)</t>
  </si>
  <si>
    <t>~FI_T: EUR15</t>
  </si>
  <si>
    <t>Cap2Act</t>
  </si>
  <si>
    <t>Yes</t>
  </si>
  <si>
    <t>H2prd_Elc_PEM</t>
  </si>
  <si>
    <t>H2prd_Elc_ALK</t>
  </si>
  <si>
    <t>efficiency</t>
  </si>
  <si>
    <t>h_demand</t>
  </si>
  <si>
    <t>Hydrogen demand</t>
  </si>
  <si>
    <t>hydrogen_allsect</t>
  </si>
  <si>
    <t>windon</t>
  </si>
  <si>
    <t>windoff</t>
  </si>
  <si>
    <t>fossil_supply</t>
  </si>
  <si>
    <t>hydro and geothermal</t>
  </si>
  <si>
    <t>renewable</t>
  </si>
  <si>
    <t>nuclear_fuel</t>
  </si>
  <si>
    <t>Nuclear fuel supply</t>
  </si>
  <si>
    <t>solar_potential</t>
  </si>
  <si>
    <t>winon_potential</t>
  </si>
  <si>
    <t>winoff_potential</t>
  </si>
  <si>
    <t>solar potential</t>
  </si>
  <si>
    <t>wind onshore potential</t>
  </si>
  <si>
    <t>wnid offshore potential</t>
  </si>
  <si>
    <t>~fi_process</t>
  </si>
  <si>
    <t>process</t>
  </si>
  <si>
    <t>description</t>
  </si>
  <si>
    <t>timeslicelevel</t>
  </si>
  <si>
    <t>EN_Hydro_BGR-1</t>
  </si>
  <si>
    <t>New Hydro Potential - Bulgaria - Step 1</t>
  </si>
  <si>
    <t>PJ</t>
  </si>
  <si>
    <t>EN_Hydro_BGR-2</t>
  </si>
  <si>
    <t>New Hydro Potential - Bulgaria - Step 2</t>
  </si>
  <si>
    <t>EN_Hydro_BGR-3</t>
  </si>
  <si>
    <t>New Hydro Potential - Bulgaria - Step 3</t>
  </si>
  <si>
    <t>~fi_t</t>
  </si>
  <si>
    <t>CAP_BND</t>
  </si>
  <si>
    <t>INVCOST~USD21_alt</t>
  </si>
  <si>
    <t>AF~FX</t>
  </si>
  <si>
    <t>set</t>
  </si>
  <si>
    <t>capacity_unit</t>
  </si>
  <si>
    <t>activity_unit</t>
  </si>
  <si>
    <t>vintage</t>
  </si>
  <si>
    <t>ele</t>
  </si>
  <si>
    <t>e_spv-BGR_16_c1</t>
  </si>
  <si>
    <t>solar resource -- CF class spv-BGR_16 -- cost class 1</t>
  </si>
  <si>
    <t>annual</t>
  </si>
  <si>
    <t>no</t>
  </si>
  <si>
    <t>e_spv-BGR_16_c2</t>
  </si>
  <si>
    <t>solar resource -- CF class spv-BGR_16 -- cost class 2</t>
  </si>
  <si>
    <t>e_spv-BGR_15_c1</t>
  </si>
  <si>
    <t>solar resource -- CF class spv-BGR_15 -- cost class 1</t>
  </si>
  <si>
    <t>e_spv-BGR_15_c2</t>
  </si>
  <si>
    <t>solar resource -- CF class spv-BGR_15 -- cost class 2</t>
  </si>
  <si>
    <t>e_spv-BGR_15_c3</t>
  </si>
  <si>
    <t>solar resource -- CF class spv-BGR_15 -- cost class 3</t>
  </si>
  <si>
    <t>e_spv-BGR_15_c4</t>
  </si>
  <si>
    <t>solar resource -- CF class spv-BGR_15 -- cost class 4</t>
  </si>
  <si>
    <t>e_spv-BGR_15_c5</t>
  </si>
  <si>
    <t>solar resource -- CF class spv-BGR_15 -- cost class 5</t>
  </si>
  <si>
    <t>e_spv-BGR_14_c1</t>
  </si>
  <si>
    <t>solar resource -- CF class spv-BGR_14 -- cost class 1</t>
  </si>
  <si>
    <t>e_spv-BGR_14_c2</t>
  </si>
  <si>
    <t>solar resource -- CF class spv-BGR_14 -- cost class 2</t>
  </si>
  <si>
    <t>e_spv-BGR_14_c3</t>
  </si>
  <si>
    <t>solar resource -- CF class spv-BGR_14 -- cost class 3</t>
  </si>
  <si>
    <t>e_spv-BGR_14_c4</t>
  </si>
  <si>
    <t>solar resource -- CF class spv-BGR_14 -- cost class 4</t>
  </si>
  <si>
    <t>e_spv-BGR_14_c5</t>
  </si>
  <si>
    <t>solar resource -- CF class spv-BGR_14 -- cost class 5</t>
  </si>
  <si>
    <t>comm-out</t>
  </si>
  <si>
    <t>cap_bnd</t>
  </si>
  <si>
    <t>af~fx</t>
  </si>
  <si>
    <t>lcoe_class</t>
  </si>
  <si>
    <t>elc_spv-BGR</t>
  </si>
  <si>
    <t>e_won-BGR_29_c1</t>
  </si>
  <si>
    <t>onshore wind resource -- CF class won-BGR_29 -- cost class 1</t>
  </si>
  <si>
    <t>e_won-BGR_29_c2</t>
  </si>
  <si>
    <t>onshore wind resource -- CF class won-BGR_29 -- cost class 2</t>
  </si>
  <si>
    <t>e_won-BGR_27_c1</t>
  </si>
  <si>
    <t>onshore wind resource -- CF class won-BGR_27 -- cost class 1</t>
  </si>
  <si>
    <t>e_won-BGR_26_c1</t>
  </si>
  <si>
    <t>onshore wind resource -- CF class won-BGR_26 -- cost class 1</t>
  </si>
  <si>
    <t>e_won-BGR_26_c3</t>
  </si>
  <si>
    <t>onshore wind resource -- CF class won-BGR_26 -- cost class 3</t>
  </si>
  <si>
    <t>e_won-BGR_26_c2</t>
  </si>
  <si>
    <t>onshore wind resource -- CF class won-BGR_26 -- cost class 2</t>
  </si>
  <si>
    <t>e_won-BGR_26_c4</t>
  </si>
  <si>
    <t>onshore wind resource -- CF class won-BGR_26 -- cost class 4</t>
  </si>
  <si>
    <t>e_won-BGR_25_c2</t>
  </si>
  <si>
    <t>onshore wind resource -- CF class won-BGR_25 -- cost class 2</t>
  </si>
  <si>
    <t>e_won-BGR_25_c1</t>
  </si>
  <si>
    <t>onshore wind resource -- CF class won-BGR_25 -- cost class 1</t>
  </si>
  <si>
    <t>e_won-BGR_24_c1</t>
  </si>
  <si>
    <t>onshore wind resource -- CF class won-BGR_24 -- cost class 1</t>
  </si>
  <si>
    <t>e_won-BGR_24_c2</t>
  </si>
  <si>
    <t>onshore wind resource -- CF class won-BGR_24 -- cost class 2</t>
  </si>
  <si>
    <t>e_won-BGR_23_c5</t>
  </si>
  <si>
    <t>onshore wind resource -- CF class won-BGR_23 -- cost class 5</t>
  </si>
  <si>
    <t>e_won-BGR_23_c1</t>
  </si>
  <si>
    <t>onshore wind resource -- CF class won-BGR_23 -- cost class 1</t>
  </si>
  <si>
    <t>e_won-BGR_23_c2</t>
  </si>
  <si>
    <t>onshore wind resource -- CF class won-BGR_23 -- cost class 2</t>
  </si>
  <si>
    <t>e_won-BGR_23_c4</t>
  </si>
  <si>
    <t>onshore wind resource -- CF class won-BGR_23 -- cost class 4</t>
  </si>
  <si>
    <t>e_won-BGR_23_c3</t>
  </si>
  <si>
    <t>onshore wind resource -- CF class won-BGR_23 -- cost class 3</t>
  </si>
  <si>
    <t>e_won-BGR_21_c1</t>
  </si>
  <si>
    <t>onshore wind resource -- CF class won-BGR_21 -- cost class 1</t>
  </si>
  <si>
    <t>e_won-BGR_21_c2</t>
  </si>
  <si>
    <t>onshore wind resource -- CF class won-BGR_21 -- cost class 2</t>
  </si>
  <si>
    <t>e_won-BGR_21_c3</t>
  </si>
  <si>
    <t>onshore wind resource -- CF class won-BGR_21 -- cost class 3</t>
  </si>
  <si>
    <t>e_won-BGR_20_c1</t>
  </si>
  <si>
    <t>onshore wind resource -- CF class won-BGR_20 -- cost class 1</t>
  </si>
  <si>
    <t>e_won-BGR_20_c2</t>
  </si>
  <si>
    <t>onshore wind resource -- CF class won-BGR_20 -- cost class 2</t>
  </si>
  <si>
    <t>e_won-BGR_20_c4</t>
  </si>
  <si>
    <t>onshore wind resource -- CF class won-BGR_20 -- cost class 4</t>
  </si>
  <si>
    <t>e_won-BGR_20_c3</t>
  </si>
  <si>
    <t>onshore wind resource -- CF class won-BGR_20 -- cost class 3</t>
  </si>
  <si>
    <t>e_won-BGR_20_c5</t>
  </si>
  <si>
    <t>onshore wind resource -- CF class won-BGR_20 -- cost class 5</t>
  </si>
  <si>
    <t>e_won-BGR_19_c1</t>
  </si>
  <si>
    <t>onshore wind resource -- CF class won-BGR_19 -- cost class 1</t>
  </si>
  <si>
    <t>e_won-BGR_19_c2</t>
  </si>
  <si>
    <t>onshore wind resource -- CF class won-BGR_19 -- cost class 2</t>
  </si>
  <si>
    <t>e_won-BGR_19_c3</t>
  </si>
  <si>
    <t>onshore wind resource -- CF class won-BGR_19 -- cost class 3</t>
  </si>
  <si>
    <t>e_won-BGR_19_c4</t>
  </si>
  <si>
    <t>onshore wind resource -- CF class won-BGR_19 -- cost class 4</t>
  </si>
  <si>
    <t>e_won-BGR_19_c5</t>
  </si>
  <si>
    <t>onshore wind resource -- CF class won-BGR_19 -- cost class 5</t>
  </si>
  <si>
    <t>e_won-BGR_18_c1</t>
  </si>
  <si>
    <t>onshore wind resource -- CF class won-BGR_18 -- cost class 1</t>
  </si>
  <si>
    <t>e_won-BGR_18_c2</t>
  </si>
  <si>
    <t>onshore wind resource -- CF class won-BGR_18 -- cost class 2</t>
  </si>
  <si>
    <t>e_won-BGR_18_c5</t>
  </si>
  <si>
    <t>onshore wind resource -- CF class won-BGR_18 -- cost class 5</t>
  </si>
  <si>
    <t>e_won-BGR_18_c3</t>
  </si>
  <si>
    <t>onshore wind resource -- CF class won-BGR_18 -- cost class 3</t>
  </si>
  <si>
    <t>e_won-BGR_18_c4</t>
  </si>
  <si>
    <t>onshore wind resource -- CF class won-BGR_18 -- cost class 4</t>
  </si>
  <si>
    <t>e_won-BGR_17_c1</t>
  </si>
  <si>
    <t>onshore wind resource -- CF class won-BGR_17 -- cost class 1</t>
  </si>
  <si>
    <t>elc_won-BGR</t>
  </si>
  <si>
    <t>e_wof-BGR_34_c1</t>
  </si>
  <si>
    <t>offshore wind resource -- CF class wof-BGR_34 -- cost class 1</t>
  </si>
  <si>
    <t>e_wof-BGR_34_c2</t>
  </si>
  <si>
    <t>offshore wind resource -- CF class wof-BGR_34 -- cost class 2</t>
  </si>
  <si>
    <t>e_wof-BGR_33_c3</t>
  </si>
  <si>
    <t>offshore wind resource -- CF class wof-BGR_33 -- cost class 3</t>
  </si>
  <si>
    <t>e_wof-BGR_33_c1</t>
  </si>
  <si>
    <t>offshore wind resource -- CF class wof-BGR_33 -- cost class 1</t>
  </si>
  <si>
    <t>e_wof-BGR_33_c5</t>
  </si>
  <si>
    <t>offshore wind resource -- CF class wof-BGR_33 -- cost class 5</t>
  </si>
  <si>
    <t>e_wof-BGR_33_c4</t>
  </si>
  <si>
    <t>offshore wind resource -- CF class wof-BGR_33 -- cost class 4</t>
  </si>
  <si>
    <t>e_wof-BGR_33_c2</t>
  </si>
  <si>
    <t>offshore wind resource -- CF class wof-BGR_33 -- cost class 2</t>
  </si>
  <si>
    <t>e_wof-BGR_32_c3</t>
  </si>
  <si>
    <t>offshore wind resource -- CF class wof-BGR_32 -- cost class 3</t>
  </si>
  <si>
    <t>e_wof-BGR_32_c1</t>
  </si>
  <si>
    <t>offshore wind resource -- CF class wof-BGR_32 -- cost class 1</t>
  </si>
  <si>
    <t>e_wof-BGR_32_c2</t>
  </si>
  <si>
    <t>offshore wind resource -- CF class wof-BGR_32 -- cost class 2</t>
  </si>
  <si>
    <t>e_wof-BGR_31_c1</t>
  </si>
  <si>
    <t>offshore wind resource -- CF class wof-BGR_31 -- cost class 1</t>
  </si>
  <si>
    <t>e_wof-BGR_30_c1</t>
  </si>
  <si>
    <t>offshore wind resource -- CF class wof-BGR_30 -- cost class 1</t>
  </si>
  <si>
    <t>e_wof-BGR_30_c2</t>
  </si>
  <si>
    <t>offshore wind resource -- CF class wof-BGR_30 -- cost class 2</t>
  </si>
  <si>
    <t>e_wof-BGR_29_c1</t>
  </si>
  <si>
    <t>offshore wind resource -- CF class wof-BGR_29 -- cost class 1</t>
  </si>
  <si>
    <t>e_wof-BGR_26_c1</t>
  </si>
  <si>
    <t>offshore wind resource -- CF class wof-BGR_26 -- cost class 1</t>
  </si>
  <si>
    <t>e_wof-BGR_17_c1</t>
  </si>
  <si>
    <t>offshore wind resource -- CF class wof-BGR_17 -- cost class 1</t>
  </si>
  <si>
    <t>elc_wof-BGR</t>
  </si>
  <si>
    <t>comm-in</t>
  </si>
  <si>
    <t>Bioenergy + CCUS</t>
  </si>
  <si>
    <t>ncap_af</t>
  </si>
  <si>
    <t>ncap_cost</t>
  </si>
  <si>
    <t>ncap_fom</t>
  </si>
  <si>
    <t>ncap_iled</t>
  </si>
  <si>
    <t>Bioenergy - Large scale unit</t>
  </si>
  <si>
    <t>CCGT</t>
  </si>
  <si>
    <t>CCGT + CCS</t>
  </si>
  <si>
    <t>Coal + CCS</t>
  </si>
  <si>
    <t>Gas turbine</t>
  </si>
  <si>
    <t>Hydropower - large-scale unit</t>
  </si>
  <si>
    <t>IGCC</t>
  </si>
  <si>
    <t>IGCC + CCS</t>
  </si>
  <si>
    <t>Nuclear large</t>
  </si>
  <si>
    <t>Oxyfuel + CCS</t>
  </si>
  <si>
    <t>Solar photovoltaics - Large scale unit</t>
  </si>
  <si>
    <t>Steam Coal - SUBCRITICAL</t>
  </si>
  <si>
    <t>Steam Coal - SUPERCRITICAL</t>
  </si>
  <si>
    <t>Steam Coal - ULTRASUPERCRITICAL</t>
  </si>
  <si>
    <t>Wind offshore</t>
  </si>
  <si>
    <t>unknown</t>
  </si>
  <si>
    <t>Wind onshore</t>
  </si>
  <si>
    <t>daynite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</si>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</sst>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\Te\x\t"/>
    <numFmt numFmtId="165" formatCode="&quot;$&quot;#,##0"/>
    <numFmt numFmtId="166" formatCode="0.0%"/>
    <numFmt numFmtId="167" formatCode="_-* #,##0.00_-;\-* #,##0.00_-;_-* &quot;-&quot;??_-;_-@_-"/>
    <numFmt numFmtId="168" formatCode="0.0"/>
    <numFmt numFmtId="169" formatCode="0.000"/>
  </numFmts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rgb="FF006100"/>
      <name val="Calibri"/>
      <family val="2"/>
      <scheme val="minor"/>
    </font>
    <font>
      <sz val="10"/>
      <name val="STKFLOW - 14 of 38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charset val="161"/>
      <scheme val="minor"/>
    </font>
    <font>
      <b/>
      <i/>
      <sz val="11"/>
      <color theme="1"/>
      <name val="游ゴシック"/>
    </font>
    <font>
      <b/>
      <sz val="13"/>
      <color theme="3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indexed="26"/>
      </patternFill>
    </fill>
    <fill>
      <patternFill patternType="solid">
        <fgColor rgb="FFC6EFCE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rgb="FFDBDBDB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n">
        <color indexed="64"/>
      </top>
      <bottom/>
      <diagonal/>
    </border>
    <border>
      <left style="thin">
        <color theme="1" tint="0.499984740745262"/>
      </left>
      <right/>
      <top style="thin">
        <color indexed="64"/>
      </top>
      <bottom/>
      <diagonal/>
    </border>
    <border>
      <left/>
      <right style="thin">
        <color theme="1" tint="0.499984740745262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1" tint="0.499984740745262"/>
      </left>
      <right/>
      <top/>
      <bottom/>
      <diagonal/>
    </border>
    <border>
      <left/>
      <right style="thin">
        <color theme="1" tint="0.499984740745262"/>
      </right>
      <top/>
      <bottom/>
      <diagonal/>
    </border>
    <border>
      <left style="thin">
        <color theme="0" tint="-0.24994659260841701"/>
      </left>
      <right/>
      <top/>
      <bottom/>
      <diagonal/>
    </border>
    <border>
      <left/>
      <right style="thin">
        <color theme="0" tint="-0.24994659260841701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theme="0" tint="-0.24994659260841701"/>
      </left>
      <right/>
      <top style="thin">
        <color indexed="64"/>
      </top>
      <bottom/>
      <diagonal/>
    </border>
    <border>
      <left/>
      <right style="thin">
        <color theme="0" tint="-0.24994659260841701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theme="1" tint="0.499984740745262"/>
      </left>
      <right/>
      <top/>
      <bottom style="thin">
        <color indexed="64"/>
      </bottom>
      <diagonal/>
    </border>
    <border>
      <left/>
      <right style="thin">
        <color theme="1" tint="0.499984740745262"/>
      </right>
      <top/>
      <bottom style="thin">
        <color indexed="64"/>
      </bottom>
      <diagonal/>
    </border>
    <border>
      <left style="thin">
        <color theme="0" tint="-0.24994659260841701"/>
      </left>
      <right/>
      <top/>
      <bottom style="thin">
        <color indexed="64"/>
      </bottom>
      <diagonal/>
    </border>
    <border>
      <left/>
      <right style="thin">
        <color theme="0" tint="-0.24994659260841701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9">
    <xf numFmtId="0" fontId="0" fillId="0" borderId="0"/>
    <xf numFmtId="0" fontId="2" fillId="0" borderId="1" applyNumberFormat="0" applyFill="0" applyAlignment="0" applyProtection="0"/>
    <xf numFmtId="0" fontId="3" fillId="2" borderId="0" applyNumberFormat="0" applyBorder="0" applyAlignment="0" applyProtection="0"/>
    <xf numFmtId="0" fontId="4" fillId="0" borderId="0"/>
    <xf numFmtId="0" fontId="5" fillId="3" borderId="0" applyNumberFormat="0" applyBorder="0" applyAlignment="0" applyProtection="0"/>
    <xf numFmtId="0" fontId="6" fillId="4" borderId="0" applyNumberFormat="0" applyBorder="0" applyAlignment="0" applyProtection="0"/>
    <xf numFmtId="0" fontId="7" fillId="0" borderId="0"/>
    <xf numFmtId="0" fontId="8" fillId="0" borderId="0"/>
    <xf numFmtId="9" fontId="8" fillId="0" borderId="0" applyFont="0" applyFill="0" applyBorder="0" applyAlignment="0" applyProtection="0"/>
    <xf numFmtId="167" fontId="13" fillId="0" borderId="0" applyFont="0" applyFill="0" applyBorder="0" applyAlignment="0" applyProtection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5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16" fillId="2" borderId="0" applyNumberFormat="0" applyBorder="0" applyAlignment="0" applyProtection="0"/>
  </cellStyleXfs>
  <cellXfs count="153">
    <xf numFmtId="0" fontId="0" fillId="0" borderId="0" xfId="0"/>
    <xf numFmtId="0" fontId="1" fillId="0" borderId="0" xfId="0" applyFont="1"/>
    <xf numFmtId="0" fontId="2" fillId="0" borderId="1" xfId="1"/>
    <xf numFmtId="164" fontId="0" fillId="0" borderId="0" xfId="0" applyNumberFormat="1"/>
    <xf numFmtId="2" fontId="0" fillId="0" borderId="0" xfId="0" applyNumberFormat="1"/>
    <xf numFmtId="164" fontId="7" fillId="0" borderId="0" xfId="6" applyNumberFormat="1"/>
    <xf numFmtId="0" fontId="7" fillId="0" borderId="0" xfId="6"/>
    <xf numFmtId="0" fontId="1" fillId="0" borderId="0" xfId="6" applyFont="1"/>
    <xf numFmtId="164" fontId="1" fillId="0" borderId="0" xfId="6" applyNumberFormat="1" applyFont="1"/>
    <xf numFmtId="2" fontId="7" fillId="0" borderId="0" xfId="6" applyNumberFormat="1"/>
    <xf numFmtId="0" fontId="9" fillId="0" borderId="0" xfId="7" applyFont="1"/>
    <xf numFmtId="0" fontId="8" fillId="0" borderId="0" xfId="7"/>
    <xf numFmtId="0" fontId="6" fillId="4" borderId="0" xfId="5"/>
    <xf numFmtId="0" fontId="9" fillId="5" borderId="0" xfId="7" applyFont="1" applyFill="1"/>
    <xf numFmtId="0" fontId="8" fillId="5" borderId="0" xfId="7" applyFill="1"/>
    <xf numFmtId="0" fontId="10" fillId="5" borderId="0" xfId="7" applyFont="1" applyFill="1"/>
    <xf numFmtId="165" fontId="11" fillId="5" borderId="0" xfId="7" applyNumberFormat="1" applyFont="1" applyFill="1"/>
    <xf numFmtId="1" fontId="8" fillId="5" borderId="0" xfId="7" applyNumberFormat="1" applyFill="1"/>
    <xf numFmtId="165" fontId="11" fillId="5" borderId="2" xfId="7" applyNumberFormat="1" applyFont="1" applyFill="1" applyBorder="1"/>
    <xf numFmtId="166" fontId="12" fillId="0" borderId="0" xfId="8" applyNumberFormat="1" applyFont="1"/>
    <xf numFmtId="0" fontId="4" fillId="0" borderId="0" xfId="15" applyAlignment="1">
      <alignment vertical="center"/>
    </xf>
    <xf numFmtId="0" fontId="1" fillId="0" borderId="0" xfId="15" applyFont="1" applyAlignment="1">
      <alignment vertical="center"/>
    </xf>
    <xf numFmtId="0" fontId="14" fillId="0" borderId="0" xfId="15" applyFont="1" applyAlignment="1">
      <alignment vertical="center"/>
    </xf>
    <xf numFmtId="0" fontId="1" fillId="0" borderId="0" xfId="15" applyFont="1" applyAlignment="1">
      <alignment horizontal="left"/>
    </xf>
    <xf numFmtId="0" fontId="6" fillId="4" borderId="0" xfId="5" applyAlignment="1">
      <alignment vertical="center"/>
    </xf>
    <xf numFmtId="0" fontId="6" fillId="4" borderId="0" xfId="5" applyAlignment="1">
      <alignment horizontal="right"/>
    </xf>
    <xf numFmtId="0" fontId="4" fillId="0" borderId="0" xfId="15"/>
    <xf numFmtId="0" fontId="18" fillId="6" borderId="0" xfId="0" applyFont="1" applyFill="1" applyAlignment="1">
      <alignment horizontal="center" vertical="center"/>
    </xf>
    <xf numFmtId="0" fontId="16" fillId="2" borderId="0" xfId="18" applyBorder="1" applyAlignment="1">
      <alignment horizontal="left" vertical="center"/>
    </xf>
    <xf numFmtId="0" fontId="18" fillId="6" borderId="0" xfId="0" applyFont="1" applyFill="1" applyAlignment="1">
      <alignment horizontal="left" vertical="center" wrapText="1"/>
    </xf>
    <xf numFmtId="0" fontId="18" fillId="6" borderId="8" xfId="0" applyFont="1" applyFill="1" applyBorder="1" applyAlignment="1">
      <alignment horizontal="left" vertical="center" wrapText="1"/>
    </xf>
    <xf numFmtId="0" fontId="18" fillId="6" borderId="9" xfId="0" applyFont="1" applyFill="1" applyBorder="1" applyAlignment="1">
      <alignment horizontal="left" vertical="center" wrapText="1"/>
    </xf>
    <xf numFmtId="0" fontId="18" fillId="6" borderId="10" xfId="0" applyFont="1" applyFill="1" applyBorder="1" applyAlignment="1">
      <alignment horizontal="left" vertical="center" wrapText="1"/>
    </xf>
    <xf numFmtId="0" fontId="18" fillId="6" borderId="11" xfId="0" applyFont="1" applyFill="1" applyBorder="1" applyAlignment="1">
      <alignment horizontal="left" vertical="center" wrapText="1"/>
    </xf>
    <xf numFmtId="0" fontId="19" fillId="7" borderId="0" xfId="0" applyFont="1" applyFill="1" applyAlignment="1">
      <alignment vertical="center"/>
    </xf>
    <xf numFmtId="168" fontId="19" fillId="7" borderId="8" xfId="0" applyNumberFormat="1" applyFont="1" applyFill="1" applyBorder="1" applyAlignment="1">
      <alignment vertical="center"/>
    </xf>
    <xf numFmtId="168" fontId="19" fillId="7" borderId="0" xfId="0" applyNumberFormat="1" applyFont="1" applyFill="1" applyAlignment="1">
      <alignment vertical="center"/>
    </xf>
    <xf numFmtId="168" fontId="19" fillId="7" borderId="9" xfId="0" applyNumberFormat="1" applyFont="1" applyFill="1" applyBorder="1" applyAlignment="1">
      <alignment vertical="center"/>
    </xf>
    <xf numFmtId="2" fontId="19" fillId="7" borderId="0" xfId="0" applyNumberFormat="1" applyFont="1" applyFill="1" applyAlignment="1">
      <alignment vertical="center"/>
    </xf>
    <xf numFmtId="2" fontId="19" fillId="7" borderId="10" xfId="0" applyNumberFormat="1" applyFont="1" applyFill="1" applyBorder="1" applyAlignment="1">
      <alignment vertical="center"/>
    </xf>
    <xf numFmtId="2" fontId="19" fillId="7" borderId="11" xfId="0" applyNumberFormat="1" applyFont="1" applyFill="1" applyBorder="1" applyAlignment="1">
      <alignment vertical="center"/>
    </xf>
    <xf numFmtId="0" fontId="19" fillId="7" borderId="12" xfId="0" applyFont="1" applyFill="1" applyBorder="1" applyAlignment="1">
      <alignment horizontal="left" vertical="center"/>
    </xf>
    <xf numFmtId="0" fontId="19" fillId="7" borderId="0" xfId="0" applyFont="1" applyFill="1" applyAlignment="1">
      <alignment horizontal="left" vertical="center"/>
    </xf>
    <xf numFmtId="0" fontId="19" fillId="8" borderId="0" xfId="0" applyFont="1" applyFill="1" applyAlignment="1">
      <alignment vertical="center"/>
    </xf>
    <xf numFmtId="168" fontId="19" fillId="8" borderId="8" xfId="0" applyNumberFormat="1" applyFont="1" applyFill="1" applyBorder="1" applyAlignment="1">
      <alignment vertical="center"/>
    </xf>
    <xf numFmtId="168" fontId="19" fillId="8" borderId="0" xfId="0" applyNumberFormat="1" applyFont="1" applyFill="1" applyAlignment="1">
      <alignment vertical="center"/>
    </xf>
    <xf numFmtId="168" fontId="19" fillId="8" borderId="9" xfId="0" applyNumberFormat="1" applyFont="1" applyFill="1" applyBorder="1" applyAlignment="1">
      <alignment vertical="center"/>
    </xf>
    <xf numFmtId="2" fontId="19" fillId="8" borderId="0" xfId="0" applyNumberFormat="1" applyFont="1" applyFill="1" applyAlignment="1">
      <alignment vertical="center"/>
    </xf>
    <xf numFmtId="2" fontId="19" fillId="8" borderId="10" xfId="0" applyNumberFormat="1" applyFont="1" applyFill="1" applyBorder="1" applyAlignment="1">
      <alignment vertical="center"/>
    </xf>
    <xf numFmtId="2" fontId="19" fillId="8" borderId="11" xfId="0" applyNumberFormat="1" applyFont="1" applyFill="1" applyBorder="1" applyAlignment="1">
      <alignment vertical="center"/>
    </xf>
    <xf numFmtId="0" fontId="19" fillId="8" borderId="12" xfId="0" applyFont="1" applyFill="1" applyBorder="1" applyAlignment="1">
      <alignment horizontal="left" vertical="center"/>
    </xf>
    <xf numFmtId="0" fontId="19" fillId="8" borderId="0" xfId="0" applyFont="1" applyFill="1" applyAlignment="1">
      <alignment horizontal="left" vertical="center"/>
    </xf>
    <xf numFmtId="1" fontId="19" fillId="8" borderId="0" xfId="0" applyNumberFormat="1" applyFont="1" applyFill="1" applyAlignment="1">
      <alignment vertical="center"/>
    </xf>
    <xf numFmtId="1" fontId="19" fillId="7" borderId="0" xfId="0" applyNumberFormat="1" applyFont="1" applyFill="1" applyAlignment="1">
      <alignment vertical="center"/>
    </xf>
    <xf numFmtId="0" fontId="20" fillId="9" borderId="0" xfId="0" applyFont="1" applyFill="1" applyAlignment="1">
      <alignment vertical="center"/>
    </xf>
    <xf numFmtId="168" fontId="20" fillId="9" borderId="8" xfId="0" applyNumberFormat="1" applyFont="1" applyFill="1" applyBorder="1" applyAlignment="1">
      <alignment vertical="center"/>
    </xf>
    <xf numFmtId="168" fontId="20" fillId="9" borderId="0" xfId="0" applyNumberFormat="1" applyFont="1" applyFill="1" applyAlignment="1">
      <alignment vertical="center"/>
    </xf>
    <xf numFmtId="168" fontId="20" fillId="9" borderId="9" xfId="0" applyNumberFormat="1" applyFont="1" applyFill="1" applyBorder="1" applyAlignment="1">
      <alignment vertical="center"/>
    </xf>
    <xf numFmtId="169" fontId="20" fillId="9" borderId="8" xfId="0" applyNumberFormat="1" applyFont="1" applyFill="1" applyBorder="1" applyAlignment="1">
      <alignment vertical="center"/>
    </xf>
    <xf numFmtId="169" fontId="20" fillId="9" borderId="0" xfId="0" applyNumberFormat="1" applyFont="1" applyFill="1" applyAlignment="1">
      <alignment vertical="center"/>
    </xf>
    <xf numFmtId="169" fontId="20" fillId="9" borderId="10" xfId="0" applyNumberFormat="1" applyFont="1" applyFill="1" applyBorder="1" applyAlignment="1">
      <alignment vertical="center"/>
    </xf>
    <xf numFmtId="169" fontId="20" fillId="9" borderId="11" xfId="0" applyNumberFormat="1" applyFont="1" applyFill="1" applyBorder="1" applyAlignment="1">
      <alignment vertical="center"/>
    </xf>
    <xf numFmtId="0" fontId="20" fillId="9" borderId="12" xfId="0" applyFont="1" applyFill="1" applyBorder="1" applyAlignment="1">
      <alignment horizontal="left" vertical="center"/>
    </xf>
    <xf numFmtId="0" fontId="20" fillId="9" borderId="0" xfId="0" applyFont="1" applyFill="1" applyAlignment="1">
      <alignment horizontal="left" vertical="center"/>
    </xf>
    <xf numFmtId="0" fontId="19" fillId="10" borderId="0" xfId="0" applyFont="1" applyFill="1" applyAlignment="1">
      <alignment vertical="center"/>
    </xf>
    <xf numFmtId="168" fontId="19" fillId="10" borderId="8" xfId="0" applyNumberFormat="1" applyFont="1" applyFill="1" applyBorder="1" applyAlignment="1">
      <alignment vertical="center"/>
    </xf>
    <xf numFmtId="168" fontId="19" fillId="10" borderId="0" xfId="0" applyNumberFormat="1" applyFont="1" applyFill="1" applyAlignment="1">
      <alignment vertical="center"/>
    </xf>
    <xf numFmtId="168" fontId="19" fillId="10" borderId="9" xfId="0" applyNumberFormat="1" applyFont="1" applyFill="1" applyBorder="1" applyAlignment="1">
      <alignment vertical="center"/>
    </xf>
    <xf numFmtId="169" fontId="19" fillId="10" borderId="8" xfId="0" applyNumberFormat="1" applyFont="1" applyFill="1" applyBorder="1" applyAlignment="1">
      <alignment vertical="center"/>
    </xf>
    <xf numFmtId="169" fontId="19" fillId="10" borderId="0" xfId="0" applyNumberFormat="1" applyFont="1" applyFill="1" applyAlignment="1">
      <alignment vertical="center"/>
    </xf>
    <xf numFmtId="169" fontId="19" fillId="10" borderId="10" xfId="0" applyNumberFormat="1" applyFont="1" applyFill="1" applyBorder="1" applyAlignment="1">
      <alignment vertical="center"/>
    </xf>
    <xf numFmtId="169" fontId="19" fillId="10" borderId="11" xfId="0" applyNumberFormat="1" applyFont="1" applyFill="1" applyBorder="1" applyAlignment="1">
      <alignment vertical="center"/>
    </xf>
    <xf numFmtId="0" fontId="19" fillId="10" borderId="12" xfId="0" applyFont="1" applyFill="1" applyBorder="1" applyAlignment="1">
      <alignment horizontal="left" vertical="center"/>
    </xf>
    <xf numFmtId="0" fontId="19" fillId="10" borderId="0" xfId="0" applyFont="1" applyFill="1" applyAlignment="1">
      <alignment horizontal="left" vertical="center"/>
    </xf>
    <xf numFmtId="0" fontId="19" fillId="11" borderId="0" xfId="0" applyFont="1" applyFill="1" applyAlignment="1">
      <alignment vertical="center"/>
    </xf>
    <xf numFmtId="168" fontId="19" fillId="11" borderId="8" xfId="0" applyNumberFormat="1" applyFont="1" applyFill="1" applyBorder="1" applyAlignment="1">
      <alignment vertical="center"/>
    </xf>
    <xf numFmtId="168" fontId="19" fillId="11" borderId="0" xfId="0" applyNumberFormat="1" applyFont="1" applyFill="1" applyAlignment="1">
      <alignment vertical="center"/>
    </xf>
    <xf numFmtId="168" fontId="19" fillId="11" borderId="9" xfId="0" applyNumberFormat="1" applyFont="1" applyFill="1" applyBorder="1" applyAlignment="1">
      <alignment vertical="center"/>
    </xf>
    <xf numFmtId="169" fontId="19" fillId="11" borderId="8" xfId="0" applyNumberFormat="1" applyFont="1" applyFill="1" applyBorder="1" applyAlignment="1">
      <alignment vertical="center"/>
    </xf>
    <xf numFmtId="169" fontId="19" fillId="11" borderId="0" xfId="0" applyNumberFormat="1" applyFont="1" applyFill="1" applyAlignment="1">
      <alignment vertical="center"/>
    </xf>
    <xf numFmtId="169" fontId="19" fillId="11" borderId="10" xfId="0" applyNumberFormat="1" applyFont="1" applyFill="1" applyBorder="1" applyAlignment="1">
      <alignment vertical="center"/>
    </xf>
    <xf numFmtId="169" fontId="19" fillId="11" borderId="11" xfId="0" applyNumberFormat="1" applyFont="1" applyFill="1" applyBorder="1" applyAlignment="1">
      <alignment vertical="center"/>
    </xf>
    <xf numFmtId="0" fontId="19" fillId="11" borderId="12" xfId="0" applyFont="1" applyFill="1" applyBorder="1" applyAlignment="1">
      <alignment horizontal="left" vertical="center"/>
    </xf>
    <xf numFmtId="0" fontId="19" fillId="11" borderId="0" xfId="0" applyFont="1" applyFill="1" applyAlignment="1">
      <alignment horizontal="left" vertical="center"/>
    </xf>
    <xf numFmtId="0" fontId="19" fillId="12" borderId="4" xfId="0" applyFont="1" applyFill="1" applyBorder="1" applyAlignment="1">
      <alignment vertical="center"/>
    </xf>
    <xf numFmtId="168" fontId="19" fillId="12" borderId="5" xfId="0" applyNumberFormat="1" applyFont="1" applyFill="1" applyBorder="1" applyAlignment="1">
      <alignment vertical="center"/>
    </xf>
    <xf numFmtId="168" fontId="19" fillId="12" borderId="4" xfId="0" applyNumberFormat="1" applyFont="1" applyFill="1" applyBorder="1" applyAlignment="1">
      <alignment vertical="center"/>
    </xf>
    <xf numFmtId="168" fontId="19" fillId="12" borderId="6" xfId="0" applyNumberFormat="1" applyFont="1" applyFill="1" applyBorder="1" applyAlignment="1">
      <alignment vertical="center"/>
    </xf>
    <xf numFmtId="169" fontId="20" fillId="12" borderId="5" xfId="0" applyNumberFormat="1" applyFont="1" applyFill="1" applyBorder="1" applyAlignment="1">
      <alignment vertical="center"/>
    </xf>
    <xf numFmtId="169" fontId="20" fillId="12" borderId="4" xfId="0" applyNumberFormat="1" applyFont="1" applyFill="1" applyBorder="1" applyAlignment="1">
      <alignment vertical="center"/>
    </xf>
    <xf numFmtId="169" fontId="20" fillId="12" borderId="13" xfId="0" applyNumberFormat="1" applyFont="1" applyFill="1" applyBorder="1" applyAlignment="1">
      <alignment vertical="center"/>
    </xf>
    <xf numFmtId="169" fontId="20" fillId="12" borderId="14" xfId="0" applyNumberFormat="1" applyFont="1" applyFill="1" applyBorder="1" applyAlignment="1">
      <alignment vertical="center"/>
    </xf>
    <xf numFmtId="0" fontId="19" fillId="12" borderId="7" xfId="0" applyFont="1" applyFill="1" applyBorder="1" applyAlignment="1">
      <alignment horizontal="left" vertical="center"/>
    </xf>
    <xf numFmtId="0" fontId="19" fillId="12" borderId="0" xfId="0" applyFont="1" applyFill="1" applyAlignment="1">
      <alignment horizontal="left" vertical="center"/>
    </xf>
    <xf numFmtId="0" fontId="19" fillId="13" borderId="0" xfId="0" applyFont="1" applyFill="1" applyAlignment="1">
      <alignment vertical="center"/>
    </xf>
    <xf numFmtId="0" fontId="19" fillId="14" borderId="0" xfId="0" applyFont="1" applyFill="1" applyAlignment="1">
      <alignment vertical="center"/>
    </xf>
    <xf numFmtId="168" fontId="19" fillId="14" borderId="8" xfId="0" applyNumberFormat="1" applyFont="1" applyFill="1" applyBorder="1" applyAlignment="1">
      <alignment vertical="center"/>
    </xf>
    <xf numFmtId="168" fontId="19" fillId="14" borderId="0" xfId="0" applyNumberFormat="1" applyFont="1" applyFill="1" applyAlignment="1">
      <alignment vertical="center"/>
    </xf>
    <xf numFmtId="168" fontId="19" fillId="14" borderId="9" xfId="0" applyNumberFormat="1" applyFont="1" applyFill="1" applyBorder="1" applyAlignment="1">
      <alignment vertical="center"/>
    </xf>
    <xf numFmtId="169" fontId="20" fillId="14" borderId="8" xfId="0" applyNumberFormat="1" applyFont="1" applyFill="1" applyBorder="1" applyAlignment="1">
      <alignment vertical="center"/>
    </xf>
    <xf numFmtId="169" fontId="20" fillId="14" borderId="0" xfId="0" applyNumberFormat="1" applyFont="1" applyFill="1" applyAlignment="1">
      <alignment vertical="center"/>
    </xf>
    <xf numFmtId="169" fontId="20" fillId="14" borderId="10" xfId="0" applyNumberFormat="1" applyFont="1" applyFill="1" applyBorder="1" applyAlignment="1">
      <alignment vertical="center"/>
    </xf>
    <xf numFmtId="169" fontId="20" fillId="14" borderId="11" xfId="0" applyNumberFormat="1" applyFont="1" applyFill="1" applyBorder="1" applyAlignment="1">
      <alignment vertical="center"/>
    </xf>
    <xf numFmtId="0" fontId="19" fillId="13" borderId="12" xfId="0" applyFont="1" applyFill="1" applyBorder="1" applyAlignment="1">
      <alignment horizontal="left" vertical="center"/>
    </xf>
    <xf numFmtId="0" fontId="19" fillId="13" borderId="0" xfId="0" applyFont="1" applyFill="1" applyAlignment="1">
      <alignment horizontal="left" vertical="center"/>
    </xf>
    <xf numFmtId="0" fontId="19" fillId="12" borderId="15" xfId="0" applyFont="1" applyFill="1" applyBorder="1" applyAlignment="1">
      <alignment vertical="center"/>
    </xf>
    <xf numFmtId="168" fontId="19" fillId="12" borderId="16" xfId="0" applyNumberFormat="1" applyFont="1" applyFill="1" applyBorder="1" applyAlignment="1">
      <alignment vertical="center"/>
    </xf>
    <xf numFmtId="168" fontId="19" fillId="12" borderId="15" xfId="0" applyNumberFormat="1" applyFont="1" applyFill="1" applyBorder="1" applyAlignment="1">
      <alignment vertical="center"/>
    </xf>
    <xf numFmtId="168" fontId="19" fillId="12" borderId="17" xfId="0" applyNumberFormat="1" applyFont="1" applyFill="1" applyBorder="1" applyAlignment="1">
      <alignment vertical="center"/>
    </xf>
    <xf numFmtId="169" fontId="20" fillId="12" borderId="16" xfId="0" applyNumberFormat="1" applyFont="1" applyFill="1" applyBorder="1" applyAlignment="1">
      <alignment vertical="center"/>
    </xf>
    <xf numFmtId="169" fontId="20" fillId="12" borderId="15" xfId="0" applyNumberFormat="1" applyFont="1" applyFill="1" applyBorder="1" applyAlignment="1">
      <alignment vertical="center"/>
    </xf>
    <xf numFmtId="169" fontId="20" fillId="12" borderId="18" xfId="0" applyNumberFormat="1" applyFont="1" applyFill="1" applyBorder="1" applyAlignment="1">
      <alignment vertical="center"/>
    </xf>
    <xf numFmtId="169" fontId="20" fillId="12" borderId="19" xfId="0" applyNumberFormat="1" applyFont="1" applyFill="1" applyBorder="1" applyAlignment="1">
      <alignment vertical="center"/>
    </xf>
    <xf numFmtId="0" fontId="19" fillId="12" borderId="20" xfId="0" applyFont="1" applyFill="1" applyBorder="1" applyAlignment="1">
      <alignment horizontal="left" vertical="center"/>
    </xf>
    <xf numFmtId="1" fontId="19" fillId="15" borderId="0" xfId="0" applyNumberFormat="1" applyFont="1" applyFill="1" applyAlignment="1">
      <alignment vertical="center"/>
    </xf>
    <xf numFmtId="168" fontId="19" fillId="15" borderId="8" xfId="0" applyNumberFormat="1" applyFont="1" applyFill="1" applyBorder="1" applyAlignment="1">
      <alignment vertical="center"/>
    </xf>
    <xf numFmtId="168" fontId="19" fillId="15" borderId="0" xfId="0" applyNumberFormat="1" applyFont="1" applyFill="1" applyAlignment="1">
      <alignment vertical="center"/>
    </xf>
    <xf numFmtId="168" fontId="19" fillId="15" borderId="9" xfId="0" applyNumberFormat="1" applyFont="1" applyFill="1" applyBorder="1" applyAlignment="1">
      <alignment vertical="center"/>
    </xf>
    <xf numFmtId="169" fontId="19" fillId="15" borderId="8" xfId="0" applyNumberFormat="1" applyFont="1" applyFill="1" applyBorder="1" applyAlignment="1">
      <alignment vertical="center"/>
    </xf>
    <xf numFmtId="169" fontId="19" fillId="15" borderId="0" xfId="0" applyNumberFormat="1" applyFont="1" applyFill="1" applyAlignment="1">
      <alignment vertical="center"/>
    </xf>
    <xf numFmtId="169" fontId="19" fillId="15" borderId="10" xfId="0" applyNumberFormat="1" applyFont="1" applyFill="1" applyBorder="1" applyAlignment="1">
      <alignment vertical="center"/>
    </xf>
    <xf numFmtId="169" fontId="19" fillId="15" borderId="11" xfId="0" applyNumberFormat="1" applyFont="1" applyFill="1" applyBorder="1" applyAlignment="1">
      <alignment vertical="center"/>
    </xf>
    <xf numFmtId="0" fontId="19" fillId="15" borderId="12" xfId="0" applyFont="1" applyFill="1" applyBorder="1" applyAlignment="1">
      <alignment horizontal="left" vertical="center"/>
    </xf>
    <xf numFmtId="0" fontId="19" fillId="15" borderId="0" xfId="0" applyFont="1" applyFill="1" applyAlignment="1">
      <alignment horizontal="left" vertical="center"/>
    </xf>
    <xf numFmtId="1" fontId="19" fillId="16" borderId="0" xfId="0" applyNumberFormat="1" applyFont="1" applyFill="1" applyAlignment="1">
      <alignment vertical="center"/>
    </xf>
    <xf numFmtId="168" fontId="19" fillId="16" borderId="8" xfId="0" applyNumberFormat="1" applyFont="1" applyFill="1" applyBorder="1" applyAlignment="1">
      <alignment vertical="center"/>
    </xf>
    <xf numFmtId="168" fontId="19" fillId="16" borderId="0" xfId="0" applyNumberFormat="1" applyFont="1" applyFill="1" applyAlignment="1">
      <alignment vertical="center"/>
    </xf>
    <xf numFmtId="168" fontId="19" fillId="16" borderId="9" xfId="0" applyNumberFormat="1" applyFont="1" applyFill="1" applyBorder="1" applyAlignment="1">
      <alignment vertical="center"/>
    </xf>
    <xf numFmtId="169" fontId="19" fillId="16" borderId="8" xfId="0" applyNumberFormat="1" applyFont="1" applyFill="1" applyBorder="1" applyAlignment="1">
      <alignment vertical="center"/>
    </xf>
    <xf numFmtId="169" fontId="19" fillId="16" borderId="0" xfId="0" applyNumberFormat="1" applyFont="1" applyFill="1" applyAlignment="1">
      <alignment vertical="center"/>
    </xf>
    <xf numFmtId="169" fontId="19" fillId="16" borderId="10" xfId="0" applyNumberFormat="1" applyFont="1" applyFill="1" applyBorder="1" applyAlignment="1">
      <alignment vertical="center"/>
    </xf>
    <xf numFmtId="169" fontId="19" fillId="16" borderId="11" xfId="0" applyNumberFormat="1" applyFont="1" applyFill="1" applyBorder="1" applyAlignment="1">
      <alignment vertical="center"/>
    </xf>
    <xf numFmtId="0" fontId="19" fillId="16" borderId="12" xfId="0" applyFont="1" applyFill="1" applyBorder="1" applyAlignment="1">
      <alignment horizontal="left" vertical="center"/>
    </xf>
    <xf numFmtId="0" fontId="19" fillId="16" borderId="0" xfId="0" applyFont="1" applyFill="1" applyAlignment="1">
      <alignment horizontal="left" vertical="center"/>
    </xf>
    <xf numFmtId="0" fontId="19" fillId="15" borderId="15" xfId="0" applyFont="1" applyFill="1" applyBorder="1" applyAlignment="1">
      <alignment vertical="center"/>
    </xf>
    <xf numFmtId="168" fontId="19" fillId="15" borderId="16" xfId="0" applyNumberFormat="1" applyFont="1" applyFill="1" applyBorder="1" applyAlignment="1">
      <alignment vertical="center"/>
    </xf>
    <xf numFmtId="168" fontId="19" fillId="15" borderId="15" xfId="0" applyNumberFormat="1" applyFont="1" applyFill="1" applyBorder="1" applyAlignment="1">
      <alignment vertical="center"/>
    </xf>
    <xf numFmtId="168" fontId="19" fillId="15" borderId="17" xfId="0" applyNumberFormat="1" applyFont="1" applyFill="1" applyBorder="1" applyAlignment="1">
      <alignment vertical="center"/>
    </xf>
    <xf numFmtId="169" fontId="19" fillId="15" borderId="16" xfId="0" applyNumberFormat="1" applyFont="1" applyFill="1" applyBorder="1" applyAlignment="1">
      <alignment vertical="center"/>
    </xf>
    <xf numFmtId="169" fontId="19" fillId="15" borderId="15" xfId="0" applyNumberFormat="1" applyFont="1" applyFill="1" applyBorder="1" applyAlignment="1">
      <alignment vertical="center"/>
    </xf>
    <xf numFmtId="169" fontId="19" fillId="15" borderId="18" xfId="0" applyNumberFormat="1" applyFont="1" applyFill="1" applyBorder="1" applyAlignment="1">
      <alignment vertical="center"/>
    </xf>
    <xf numFmtId="169" fontId="19" fillId="15" borderId="19" xfId="0" applyNumberFormat="1" applyFont="1" applyFill="1" applyBorder="1" applyAlignment="1">
      <alignment vertical="center"/>
    </xf>
    <xf numFmtId="0" fontId="19" fillId="15" borderId="20" xfId="0" applyFont="1" applyFill="1" applyBorder="1" applyAlignment="1">
      <alignment horizontal="left" vertical="center"/>
    </xf>
    <xf numFmtId="0" fontId="15" fillId="0" borderId="3" xfId="16"/>
    <xf numFmtId="0" fontId="2" fillId="0" borderId="0" xfId="17"/>
    <xf numFmtId="1" fontId="0" fillId="0" borderId="0" xfId="0" applyNumberFormat="1"/>
    <xf numFmtId="1" fontId="17" fillId="0" borderId="0" xfId="0" applyNumberFormat="1" applyFont="1"/>
    <xf numFmtId="0" fontId="18" fillId="6" borderId="4" xfId="0" applyFont="1" applyFill="1" applyBorder="1" applyAlignment="1">
      <alignment horizontal="center" vertical="center" wrapText="1"/>
    </xf>
    <xf numFmtId="0" fontId="18" fillId="6" borderId="5" xfId="0" applyFont="1" applyFill="1" applyBorder="1" applyAlignment="1">
      <alignment horizontal="center" vertical="center" wrapText="1"/>
    </xf>
    <xf numFmtId="0" fontId="18" fillId="6" borderId="6" xfId="0" applyFont="1" applyFill="1" applyBorder="1" applyAlignment="1">
      <alignment horizontal="center" vertical="center" wrapText="1"/>
    </xf>
    <xf numFmtId="0" fontId="18" fillId="6" borderId="7" xfId="0" applyFont="1" applyFill="1" applyBorder="1" applyAlignment="1">
      <alignment horizontal="center" vertical="center"/>
    </xf>
    <xf numFmtId="0" fontId="18" fillId="6" borderId="0" xfId="0" applyFont="1" applyFill="1" applyAlignment="1">
      <alignment horizontal="center" vertical="center"/>
    </xf>
    <xf numFmtId="0" fontId="18" fillId="6" borderId="12" xfId="0" applyFont="1" applyFill="1" applyBorder="1" applyAlignment="1">
      <alignment horizontal="center" vertical="center"/>
    </xf>
  </cellXfs>
  <cellStyles count="19">
    <cellStyle name="20% - Accent3 3 2" xfId="4" xr:uid="{ABC4988B-8BA7-47D0-A9D6-448C999748B6}"/>
    <cellStyle name="Comma 2" xfId="9" xr:uid="{DF4BF3A2-D7A3-47EF-AC54-A7FAB7C9E75A}"/>
    <cellStyle name="Good" xfId="5" builtinId="26"/>
    <cellStyle name="Heading 2" xfId="16" builtinId="17"/>
    <cellStyle name="Heading 3" xfId="1" builtinId="18"/>
    <cellStyle name="Heading 4" xfId="17" builtinId="19"/>
    <cellStyle name="Neutral" xfId="18" builtinId="28"/>
    <cellStyle name="Neutral 2" xfId="2" xr:uid="{3BCEFBE8-9934-4FD3-8457-D9BAD006E4B1}"/>
    <cellStyle name="Normal" xfId="0" builtinId="0"/>
    <cellStyle name="Normal 10" xfId="15" xr:uid="{9E72CD5A-5E8E-4F4A-BAA7-54C5D99D2714}"/>
    <cellStyle name="Normal 2" xfId="11" xr:uid="{BA9D4942-E3CF-409B-BCDE-38EDFD9D6F29}"/>
    <cellStyle name="Normal 3" xfId="3" xr:uid="{5030BCE0-FC65-47A7-9892-47CF2F6D47AC}"/>
    <cellStyle name="Normal 3 2" xfId="6" xr:uid="{9B8EF505-F528-4131-8F0F-83EBFBF25AE1}"/>
    <cellStyle name="Normal 4" xfId="7" xr:uid="{C9EADCC0-E05D-4CAA-AD1B-687D16D77867}"/>
    <cellStyle name="Normal 4 2" xfId="12" xr:uid="{91361594-6ABA-41C3-AAFC-59E0F69BF033}"/>
    <cellStyle name="Normal 5" xfId="13" xr:uid="{249A49C2-5C59-4012-BA96-9AABBBDE472F}"/>
    <cellStyle name="Normal 5 2" xfId="14" xr:uid="{23F20049-36C2-4A53-BDCA-3499D1C90EE1}"/>
    <cellStyle name="Normal 6" xfId="10" xr:uid="{7F616784-26AC-4FA4-9A32-4DE4FFE70B6B}"/>
    <cellStyle name="Percent 4" xfId="8" xr:uid="{CACF3872-4D05-4235-AEE5-387E165BA7D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customXml" Target="../customXml/item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VEDA/Veda/Veda_models/Tiam_framework_Kapsarc/SubRes_Tmpl/SubRES_H2-Production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ver"/>
      <sheetName val="ELC_Lists"/>
      <sheetName val="Costs"/>
      <sheetName val="Costs-China"/>
      <sheetName val="ELC_Efficiency"/>
      <sheetName val="Emissions"/>
      <sheetName val="Constraints"/>
      <sheetName val="Lifetime"/>
      <sheetName val="Sector Delivery Mark-Ups"/>
      <sheetName val="TRA_SectFuel"/>
      <sheetName val="Costs (Optimistic)"/>
      <sheetName val="Efficiency (Optimistic)"/>
    </sheetNames>
    <sheetDataSet>
      <sheetData sheetId="0" refreshError="1"/>
      <sheetData sheetId="1">
        <row r="4">
          <cell r="H4" t="str">
            <v>Natural Gas with CCS</v>
          </cell>
          <cell r="K4" t="str">
            <v>Coal</v>
          </cell>
          <cell r="N4" t="str">
            <v>Residential</v>
          </cell>
        </row>
        <row r="5">
          <cell r="H5" t="str">
            <v>Electrolysis</v>
          </cell>
          <cell r="K5" t="str">
            <v>Gas</v>
          </cell>
          <cell r="N5" t="str">
            <v>Commercial</v>
          </cell>
        </row>
        <row r="6">
          <cell r="H6" t="str">
            <v>Coal Gasification with CCS</v>
          </cell>
          <cell r="K6" t="str">
            <v>Petcoke</v>
          </cell>
          <cell r="N6" t="str">
            <v>Industry</v>
          </cell>
        </row>
        <row r="7">
          <cell r="H7" t="str">
            <v>Biomass with CCS</v>
          </cell>
          <cell r="K7" t="str">
            <v>Biomass</v>
          </cell>
        </row>
        <row r="8">
          <cell r="K8" t="str">
            <v>HFO</v>
          </cell>
        </row>
        <row r="9">
          <cell r="K9" t="str">
            <v>Diesel</v>
          </cell>
        </row>
        <row r="10">
          <cell r="K10" t="str">
            <v>Waste</v>
          </cell>
        </row>
        <row r="11">
          <cell r="K11" t="str">
            <v>Electricity</v>
          </cell>
        </row>
      </sheetData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C1C47-C7B1-48B4-9602-2B825216B37E}">
  <dimension ref="B2:V19"/>
  <sheetViews>
    <sheetView workbookViewId="0">
      <selection activeCell="J10" sqref="J10"/>
    </sheetView>
  </sheetViews>
  <sheetFormatPr defaultRowHeight="14.25"/>
  <cols>
    <col min="2" max="2" width="10.1328125" bestFit="1" customWidth="1"/>
    <col min="3" max="3" width="17.9296875" bestFit="1" customWidth="1"/>
    <col min="4" max="4" width="8.06640625" bestFit="1" customWidth="1"/>
    <col min="5" max="5" width="4.3984375" bestFit="1" customWidth="1"/>
    <col min="6" max="6" width="4.59765625" bestFit="1" customWidth="1"/>
    <col min="7" max="7" width="7.59765625" bestFit="1" customWidth="1"/>
    <col min="10" max="10" width="17.9296875" bestFit="1" customWidth="1"/>
    <col min="11" max="11" width="8.1328125" bestFit="1" customWidth="1"/>
    <col min="12" max="12" width="32.19921875" bestFit="1" customWidth="1"/>
    <col min="13" max="13" width="3.3984375" bestFit="1" customWidth="1"/>
    <col min="14" max="14" width="7.73046875" bestFit="1" customWidth="1"/>
    <col min="15" max="15" width="6.9296875" bestFit="1" customWidth="1"/>
    <col min="17" max="17" width="3.73046875" bestFit="1" customWidth="1"/>
    <col min="22" max="22" width="4.265625" bestFit="1" customWidth="1"/>
  </cols>
  <sheetData>
    <row r="2" spans="2:22" ht="14.65" thickBot="1">
      <c r="B2" s="2" t="s">
        <v>0</v>
      </c>
      <c r="L2" s="2" t="s">
        <v>102</v>
      </c>
      <c r="N2" s="1"/>
      <c r="O2" s="1"/>
      <c r="P2" s="1"/>
      <c r="Q2" s="1"/>
    </row>
    <row r="3" spans="2:22">
      <c r="B3" s="1" t="s">
        <v>6</v>
      </c>
      <c r="C3" s="1" t="s">
        <v>1</v>
      </c>
      <c r="D3" s="1" t="s">
        <v>7</v>
      </c>
      <c r="E3" s="1" t="s">
        <v>9</v>
      </c>
      <c r="F3" s="1" t="s">
        <v>8</v>
      </c>
      <c r="G3" s="1" t="s">
        <v>11</v>
      </c>
      <c r="J3" s="1" t="s">
        <v>12</v>
      </c>
      <c r="K3" s="1" t="s">
        <v>2</v>
      </c>
      <c r="L3" s="1" t="s">
        <v>3</v>
      </c>
      <c r="M3" t="s">
        <v>4</v>
      </c>
      <c r="N3" t="s">
        <v>5</v>
      </c>
      <c r="O3" s="1" t="s">
        <v>30</v>
      </c>
      <c r="P3" s="1">
        <v>2022</v>
      </c>
      <c r="Q3" s="1">
        <v>0</v>
      </c>
      <c r="R3" t="s">
        <v>101</v>
      </c>
      <c r="S3" t="s">
        <v>105</v>
      </c>
    </row>
    <row r="4" spans="2:22">
      <c r="B4" s="1" t="s">
        <v>17</v>
      </c>
      <c r="C4" s="1" t="s">
        <v>13</v>
      </c>
      <c r="E4" s="1" t="s">
        <v>21</v>
      </c>
      <c r="F4" t="s">
        <v>10</v>
      </c>
      <c r="G4" t="s">
        <v>14</v>
      </c>
      <c r="J4" s="1" t="str">
        <f>C4</f>
        <v>ElcAgg_Solar</v>
      </c>
      <c r="L4" s="1" t="s">
        <v>15</v>
      </c>
      <c r="M4" s="1">
        <v>1</v>
      </c>
      <c r="N4" s="1">
        <v>8.76</v>
      </c>
      <c r="O4" s="1"/>
      <c r="P4" s="1"/>
      <c r="Q4" s="1"/>
    </row>
    <row r="5" spans="2:22">
      <c r="B5" s="1" t="s">
        <v>17</v>
      </c>
      <c r="C5" s="1" t="s">
        <v>16</v>
      </c>
      <c r="E5" s="1" t="s">
        <v>21</v>
      </c>
      <c r="F5" t="s">
        <v>10</v>
      </c>
      <c r="G5" t="s">
        <v>14</v>
      </c>
      <c r="H5" s="1"/>
      <c r="I5" s="1"/>
      <c r="J5" s="1" t="str">
        <f>C5</f>
        <v>ElcAgg_Wind</v>
      </c>
      <c r="L5" s="1" t="s">
        <v>15</v>
      </c>
      <c r="M5" s="1">
        <v>1</v>
      </c>
      <c r="N5" s="1">
        <v>8.76</v>
      </c>
      <c r="O5" s="1"/>
      <c r="P5" s="1"/>
      <c r="Q5" s="1"/>
    </row>
    <row r="6" spans="2:22">
      <c r="B6" t="s">
        <v>20</v>
      </c>
      <c r="C6" t="s">
        <v>104</v>
      </c>
      <c r="D6" s="1" t="s">
        <v>106</v>
      </c>
      <c r="E6" s="1" t="s">
        <v>21</v>
      </c>
      <c r="F6" t="s">
        <v>10</v>
      </c>
      <c r="G6" s="1"/>
      <c r="H6" s="1"/>
      <c r="I6" s="1"/>
      <c r="J6" s="1" t="str">
        <f>C6</f>
        <v>e_demand</v>
      </c>
      <c r="K6" s="1" t="s">
        <v>19</v>
      </c>
      <c r="L6" t="s">
        <v>22</v>
      </c>
      <c r="M6" s="1">
        <v>1</v>
      </c>
      <c r="N6" s="1">
        <v>8.76</v>
      </c>
      <c r="O6" s="1"/>
      <c r="P6" s="1"/>
      <c r="Q6" s="1"/>
      <c r="V6" t="s">
        <v>100</v>
      </c>
    </row>
    <row r="7" spans="2:22">
      <c r="B7" t="s">
        <v>20</v>
      </c>
      <c r="C7" t="s">
        <v>147</v>
      </c>
      <c r="D7" s="1" t="s">
        <v>148</v>
      </c>
      <c r="E7" s="1" t="s">
        <v>21</v>
      </c>
      <c r="F7" t="s">
        <v>10</v>
      </c>
      <c r="G7" s="1"/>
      <c r="H7" s="1"/>
      <c r="I7" s="1"/>
      <c r="J7" s="1" t="str">
        <f>C7</f>
        <v>h_demand</v>
      </c>
      <c r="K7" s="1" t="s">
        <v>35</v>
      </c>
      <c r="L7" t="s">
        <v>149</v>
      </c>
      <c r="M7" s="1">
        <v>1</v>
      </c>
      <c r="N7" s="1">
        <v>8.76</v>
      </c>
      <c r="O7" s="1"/>
      <c r="P7" s="1"/>
      <c r="Q7" s="1"/>
    </row>
    <row r="8" spans="2:22">
      <c r="B8" t="s">
        <v>29</v>
      </c>
      <c r="C8" t="s">
        <v>98</v>
      </c>
      <c r="D8" s="1"/>
      <c r="E8" s="1" t="s">
        <v>21</v>
      </c>
      <c r="F8" t="s">
        <v>10</v>
      </c>
      <c r="G8" s="1"/>
      <c r="H8" s="1"/>
      <c r="I8" s="1"/>
      <c r="J8" s="1" t="str">
        <f>C10</f>
        <v>fossil_supply</v>
      </c>
      <c r="K8" s="1"/>
      <c r="L8" s="1" t="s">
        <v>32</v>
      </c>
      <c r="M8" s="1"/>
      <c r="N8" s="1"/>
      <c r="O8" s="1">
        <f t="shared" ref="O8:O12" si="0">V8*3.6</f>
        <v>7.2</v>
      </c>
      <c r="P8" s="1"/>
      <c r="V8" s="1">
        <v>2</v>
      </c>
    </row>
    <row r="9" spans="2:22">
      <c r="B9" t="s">
        <v>97</v>
      </c>
      <c r="C9" t="s">
        <v>99</v>
      </c>
      <c r="D9" s="1"/>
      <c r="E9" s="1" t="s">
        <v>21</v>
      </c>
      <c r="F9" t="s">
        <v>10</v>
      </c>
      <c r="G9" s="1"/>
      <c r="H9" s="1"/>
      <c r="I9" s="1"/>
      <c r="K9" s="1"/>
      <c r="L9" s="1" t="s">
        <v>33</v>
      </c>
      <c r="M9" s="1"/>
      <c r="N9" s="1"/>
      <c r="O9" s="1">
        <f t="shared" si="0"/>
        <v>18</v>
      </c>
      <c r="P9" s="1"/>
      <c r="V9" s="1">
        <v>5</v>
      </c>
    </row>
    <row r="10" spans="2:22">
      <c r="B10" s="1" t="s">
        <v>29</v>
      </c>
      <c r="C10" s="1" t="s">
        <v>152</v>
      </c>
      <c r="D10" s="1" t="s">
        <v>107</v>
      </c>
      <c r="E10" s="1" t="s">
        <v>21</v>
      </c>
      <c r="F10" t="s">
        <v>10</v>
      </c>
      <c r="G10" s="1"/>
      <c r="H10" s="1"/>
      <c r="I10" s="1"/>
      <c r="K10" s="1"/>
      <c r="L10" s="1" t="s">
        <v>37</v>
      </c>
      <c r="M10" s="1"/>
      <c r="N10" s="1"/>
      <c r="O10" s="1">
        <f>V10*3.6</f>
        <v>36</v>
      </c>
      <c r="P10" s="1"/>
      <c r="V10">
        <v>10</v>
      </c>
    </row>
    <row r="11" spans="2:22">
      <c r="B11" s="1" t="s">
        <v>29</v>
      </c>
      <c r="C11" s="1" t="s">
        <v>154</v>
      </c>
      <c r="D11" s="1" t="s">
        <v>153</v>
      </c>
      <c r="E11" s="1" t="s">
        <v>21</v>
      </c>
      <c r="F11" t="s">
        <v>10</v>
      </c>
      <c r="G11" s="1"/>
      <c r="H11" s="1"/>
      <c r="I11" s="1"/>
      <c r="J11" s="1" t="str">
        <f>C11</f>
        <v>renewable</v>
      </c>
      <c r="K11" s="1"/>
      <c r="L11" s="1" t="s">
        <v>34</v>
      </c>
      <c r="M11" s="1"/>
      <c r="N11" s="1"/>
      <c r="O11" s="1">
        <f t="shared" si="0"/>
        <v>0.36000000000000004</v>
      </c>
      <c r="P11" s="1"/>
      <c r="V11">
        <v>0.1</v>
      </c>
    </row>
    <row r="12" spans="2:22">
      <c r="B12" s="1" t="s">
        <v>29</v>
      </c>
      <c r="C12" s="1" t="s">
        <v>155</v>
      </c>
      <c r="D12" s="1" t="s">
        <v>156</v>
      </c>
      <c r="E12" s="1" t="s">
        <v>21</v>
      </c>
      <c r="F12" t="s">
        <v>10</v>
      </c>
      <c r="G12" s="1"/>
      <c r="H12" s="1"/>
      <c r="I12" s="1"/>
      <c r="K12" s="1"/>
      <c r="L12" s="1" t="s">
        <v>28</v>
      </c>
      <c r="M12" s="1"/>
      <c r="N12" s="1"/>
      <c r="O12" s="1">
        <f t="shared" si="0"/>
        <v>0.36000000000000004</v>
      </c>
      <c r="P12" s="1"/>
      <c r="V12">
        <v>0.1</v>
      </c>
    </row>
    <row r="13" spans="2:22">
      <c r="B13" s="1" t="s">
        <v>29</v>
      </c>
      <c r="C13" s="1" t="s">
        <v>157</v>
      </c>
      <c r="D13" s="1" t="s">
        <v>160</v>
      </c>
      <c r="E13" s="1" t="s">
        <v>21</v>
      </c>
      <c r="F13" t="s">
        <v>10</v>
      </c>
      <c r="G13" s="1"/>
      <c r="H13" s="1"/>
      <c r="I13" s="1"/>
      <c r="L13" s="1" t="s">
        <v>31</v>
      </c>
      <c r="M13" s="1"/>
      <c r="N13" s="1"/>
      <c r="O13" s="1">
        <f>V13*3.6</f>
        <v>25.2</v>
      </c>
      <c r="P13" s="1"/>
      <c r="V13" s="1">
        <v>7</v>
      </c>
    </row>
    <row r="14" spans="2:22">
      <c r="B14" s="1" t="s">
        <v>29</v>
      </c>
      <c r="C14" t="s">
        <v>158</v>
      </c>
      <c r="D14" t="s">
        <v>161</v>
      </c>
      <c r="E14" s="1" t="s">
        <v>21</v>
      </c>
      <c r="F14" t="s">
        <v>10</v>
      </c>
      <c r="G14" s="1"/>
      <c r="H14" s="1"/>
      <c r="I14" s="1"/>
      <c r="J14" s="1" t="str">
        <f>C12</f>
        <v>nuclear_fuel</v>
      </c>
      <c r="K14" s="1"/>
      <c r="L14" s="1" t="s">
        <v>36</v>
      </c>
      <c r="M14" s="1"/>
      <c r="N14" s="1"/>
      <c r="O14" s="1">
        <f>V14*3.6</f>
        <v>0.36000000000000004</v>
      </c>
      <c r="P14" s="1"/>
      <c r="V14">
        <v>0.1</v>
      </c>
    </row>
    <row r="15" spans="2:22">
      <c r="B15" s="1" t="s">
        <v>29</v>
      </c>
      <c r="C15" t="s">
        <v>159</v>
      </c>
      <c r="D15" t="s">
        <v>162</v>
      </c>
      <c r="E15" s="1" t="s">
        <v>21</v>
      </c>
      <c r="F15" t="s">
        <v>10</v>
      </c>
      <c r="G15" s="1"/>
      <c r="H15" s="1"/>
      <c r="I15" s="1"/>
      <c r="J15" s="1" t="str">
        <f>C13</f>
        <v>solar_potential</v>
      </c>
      <c r="K15" s="1"/>
      <c r="L15" s="1" t="s">
        <v>27</v>
      </c>
      <c r="M15" s="1"/>
      <c r="N15" s="1"/>
      <c r="O15" s="1">
        <f>V15*3.6</f>
        <v>0.36000000000000004</v>
      </c>
      <c r="P15" s="1"/>
      <c r="V15">
        <v>0.1</v>
      </c>
    </row>
    <row r="16" spans="2:22">
      <c r="B16" s="1"/>
      <c r="C16" s="1"/>
      <c r="D16" s="1"/>
      <c r="E16" s="1"/>
      <c r="F16" s="1"/>
      <c r="G16" s="1"/>
      <c r="H16" s="1"/>
      <c r="I16" s="1"/>
      <c r="J16" s="1" t="str">
        <f>C14</f>
        <v>winon_potential</v>
      </c>
      <c r="K16" s="1"/>
      <c r="L16" s="1" t="s">
        <v>150</v>
      </c>
      <c r="M16" s="1"/>
      <c r="N16" s="1"/>
      <c r="O16" s="1">
        <f>V16*3.6</f>
        <v>0.36000000000000004</v>
      </c>
      <c r="P16" s="1"/>
      <c r="V16">
        <v>0.1</v>
      </c>
    </row>
    <row r="17" spans="2:22">
      <c r="B17" s="1"/>
      <c r="C17" s="1"/>
      <c r="D17" s="1"/>
      <c r="E17" s="1"/>
      <c r="F17" s="1"/>
      <c r="G17" s="1"/>
      <c r="H17" s="1"/>
      <c r="I17" s="1"/>
      <c r="J17" s="1" t="str">
        <f>C15</f>
        <v>winoff_potential</v>
      </c>
      <c r="K17" s="1"/>
      <c r="L17" s="1" t="s">
        <v>151</v>
      </c>
      <c r="M17" s="1"/>
      <c r="N17" s="1"/>
      <c r="O17" s="1">
        <f t="shared" ref="O17" si="1">V17*3.6</f>
        <v>0.36000000000000004</v>
      </c>
      <c r="P17" s="1"/>
      <c r="V17">
        <v>0.1</v>
      </c>
    </row>
    <row r="18" spans="2:22">
      <c r="J18" t="str">
        <f>C8</f>
        <v>Trd_electricity import</v>
      </c>
      <c r="L18" t="s">
        <v>19</v>
      </c>
      <c r="P18">
        <v>0</v>
      </c>
      <c r="Q18">
        <v>3</v>
      </c>
      <c r="R18">
        <v>1000</v>
      </c>
      <c r="S18">
        <v>50</v>
      </c>
    </row>
    <row r="19" spans="2:22">
      <c r="J19" t="str">
        <f>C9</f>
        <v>Trd_electricity export</v>
      </c>
      <c r="K19" t="s">
        <v>19</v>
      </c>
      <c r="P19">
        <v>0</v>
      </c>
      <c r="Q19">
        <v>3</v>
      </c>
      <c r="R19">
        <v>1000</v>
      </c>
      <c r="S19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17F31-D792-47CD-82F2-E942FCB1F74A}">
  <dimension ref="B9:N13"/>
  <sheetViews>
    <sheetView workbookViewId="0">
      <selection activeCell="A2" sqref="A2"/>
    </sheetView>
  </sheetViews>
  <sheetFormatPr defaultRowHeight="14.25"/>
  <sheetData>
    <row r="9" spans="2:14">
      <c r="B9" t="s">
        <v>163</v>
      </c>
      <c r="I9" t="s">
        <v>174</v>
      </c>
    </row>
    <row r="10" spans="2:14">
      <c r="B10" t="s">
        <v>6</v>
      </c>
      <c r="C10" t="s">
        <v>164</v>
      </c>
      <c r="D10" t="s">
        <v>165</v>
      </c>
      <c r="E10" t="s">
        <v>9</v>
      </c>
      <c r="F10" t="s">
        <v>8</v>
      </c>
      <c r="G10" t="s">
        <v>166</v>
      </c>
      <c r="I10" t="s">
        <v>164</v>
      </c>
      <c r="J10" t="s">
        <v>2</v>
      </c>
      <c r="K10" t="s">
        <v>3</v>
      </c>
      <c r="L10" t="s">
        <v>175</v>
      </c>
      <c r="M10" t="s">
        <v>176</v>
      </c>
      <c r="N10" t="s">
        <v>177</v>
      </c>
    </row>
    <row r="11" spans="2:14">
      <c r="B11" t="s">
        <v>17</v>
      </c>
      <c r="C11" t="s">
        <v>167</v>
      </c>
      <c r="D11" t="s">
        <v>168</v>
      </c>
      <c r="E11" t="s">
        <v>169</v>
      </c>
      <c r="F11" t="s">
        <v>10</v>
      </c>
      <c r="G11" t="s">
        <v>14</v>
      </c>
      <c r="I11" t="s">
        <v>167</v>
      </c>
      <c r="J11" t="s">
        <v>28</v>
      </c>
      <c r="K11" t="s">
        <v>19</v>
      </c>
      <c r="L11">
        <v>0.41699999999999993</v>
      </c>
    </row>
    <row r="12" spans="2:14">
      <c r="B12" t="s">
        <v>17</v>
      </c>
      <c r="C12" t="s">
        <v>170</v>
      </c>
      <c r="D12" t="s">
        <v>171</v>
      </c>
      <c r="E12" t="s">
        <v>169</v>
      </c>
      <c r="F12" t="s">
        <v>10</v>
      </c>
      <c r="G12" t="s">
        <v>14</v>
      </c>
      <c r="I12" t="s">
        <v>170</v>
      </c>
      <c r="J12" t="s">
        <v>28</v>
      </c>
      <c r="K12" t="s">
        <v>19</v>
      </c>
      <c r="L12">
        <v>1.1299999999999999</v>
      </c>
    </row>
    <row r="13" spans="2:14">
      <c r="B13" t="s">
        <v>17</v>
      </c>
      <c r="C13" t="s">
        <v>172</v>
      </c>
      <c r="D13" t="s">
        <v>173</v>
      </c>
      <c r="E13" t="s">
        <v>169</v>
      </c>
      <c r="F13" t="s">
        <v>10</v>
      </c>
      <c r="G13" t="s">
        <v>14</v>
      </c>
      <c r="I13" t="s">
        <v>172</v>
      </c>
      <c r="J13" t="s">
        <v>28</v>
      </c>
      <c r="K13" t="s">
        <v>19</v>
      </c>
      <c r="L13">
        <v>2.27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6D8AA-F8A9-4BBE-94C7-C767CA3BCC03}">
  <dimension ref="B2:W61"/>
  <sheetViews>
    <sheetView workbookViewId="0">
      <selection activeCell="A2" sqref="A2"/>
    </sheetView>
  </sheetViews>
  <sheetFormatPr defaultColWidth="8.86328125" defaultRowHeight="14.25"/>
  <cols>
    <col min="2" max="2" width="18.86328125" bestFit="1" customWidth="1"/>
    <col min="3" max="3" width="17.59765625" bestFit="1" customWidth="1"/>
    <col min="4" max="4" width="26" customWidth="1"/>
    <col min="5" max="5" width="11.1328125" bestFit="1" customWidth="1"/>
    <col min="6" max="6" width="13.265625" bestFit="1" customWidth="1"/>
    <col min="7" max="7" width="12.1328125" bestFit="1" customWidth="1"/>
    <col min="8" max="8" width="10.265625" bestFit="1" customWidth="1"/>
    <col min="9" max="9" width="16.265625" bestFit="1" customWidth="1"/>
    <col min="10" max="10" width="19.265625" bestFit="1" customWidth="1"/>
    <col min="11" max="11" width="8.86328125" bestFit="1" customWidth="1"/>
    <col min="12" max="12" width="14.265625" bestFit="1" customWidth="1"/>
    <col min="13" max="13" width="9.1328125" bestFit="1" customWidth="1"/>
    <col min="14" max="14" width="13" bestFit="1" customWidth="1"/>
    <col min="15" max="15" width="7.59765625" bestFit="1" customWidth="1"/>
    <col min="16" max="17" width="9" bestFit="1" customWidth="1"/>
    <col min="18" max="18" width="7.59765625" bestFit="1" customWidth="1"/>
    <col min="19" max="20" width="9" bestFit="1" customWidth="1"/>
    <col min="21" max="21" width="10.33203125" bestFit="1" customWidth="1"/>
    <col min="22" max="22" width="12.1328125" bestFit="1" customWidth="1"/>
    <col min="23" max="23" width="3.796875" bestFit="1" customWidth="1"/>
  </cols>
  <sheetData>
    <row r="2" spans="2:23">
      <c r="B2" s="3" t="s">
        <v>23</v>
      </c>
      <c r="C2" s="3"/>
      <c r="D2" s="3"/>
      <c r="E2" s="3"/>
      <c r="F2" s="3"/>
      <c r="G2" s="3"/>
      <c r="H2" s="3"/>
      <c r="I2" s="3"/>
    </row>
    <row r="3" spans="2:23">
      <c r="B3" s="3" t="s">
        <v>38</v>
      </c>
      <c r="C3" s="3" t="s">
        <v>39</v>
      </c>
      <c r="D3" s="3" t="s">
        <v>40</v>
      </c>
      <c r="E3" s="3" t="s">
        <v>25</v>
      </c>
      <c r="F3" s="3" t="s">
        <v>41</v>
      </c>
      <c r="G3" s="3" t="s">
        <v>42</v>
      </c>
      <c r="H3" s="3" t="s">
        <v>43</v>
      </c>
      <c r="I3" s="3" t="s">
        <v>44</v>
      </c>
    </row>
    <row r="4" spans="2:23">
      <c r="B4" s="3" t="s">
        <v>45</v>
      </c>
      <c r="C4" s="3" t="s">
        <v>46</v>
      </c>
      <c r="D4" s="3" t="s">
        <v>47</v>
      </c>
      <c r="E4" s="3" t="s">
        <v>48</v>
      </c>
      <c r="F4" s="3"/>
      <c r="G4" s="5" t="s">
        <v>14</v>
      </c>
      <c r="H4" s="3"/>
      <c r="I4" s="3"/>
    </row>
    <row r="5" spans="2:23">
      <c r="C5" s="3" t="s">
        <v>49</v>
      </c>
      <c r="D5" s="3" t="s">
        <v>50</v>
      </c>
      <c r="E5" s="3" t="s">
        <v>48</v>
      </c>
      <c r="F5" s="3"/>
      <c r="G5" s="5" t="s">
        <v>14</v>
      </c>
    </row>
    <row r="8" spans="2:23">
      <c r="B8" s="5" t="s">
        <v>0</v>
      </c>
      <c r="C8" s="5"/>
      <c r="D8" s="5"/>
      <c r="E8" s="5"/>
      <c r="F8" s="5"/>
      <c r="G8" s="5"/>
      <c r="H8" s="6"/>
      <c r="I8" s="6"/>
      <c r="J8" s="6"/>
      <c r="K8" s="6"/>
      <c r="L8" s="6"/>
      <c r="M8" s="7" t="s">
        <v>51</v>
      </c>
      <c r="O8" s="6"/>
      <c r="P8" s="6"/>
      <c r="Q8" s="6"/>
      <c r="R8" s="6"/>
      <c r="S8" s="6"/>
      <c r="T8" s="6"/>
      <c r="U8" s="6"/>
      <c r="V8" s="6"/>
      <c r="W8" s="6"/>
    </row>
    <row r="9" spans="2:23">
      <c r="B9" s="5" t="s">
        <v>6</v>
      </c>
      <c r="C9" s="5" t="s">
        <v>1</v>
      </c>
      <c r="D9" s="5" t="s">
        <v>7</v>
      </c>
      <c r="E9" s="5" t="s">
        <v>52</v>
      </c>
      <c r="F9" s="5" t="s">
        <v>53</v>
      </c>
      <c r="G9" s="5" t="s">
        <v>11</v>
      </c>
      <c r="H9" s="6"/>
      <c r="I9" s="6" t="s">
        <v>1</v>
      </c>
      <c r="J9" s="6" t="s">
        <v>54</v>
      </c>
      <c r="K9" s="6" t="s">
        <v>55</v>
      </c>
      <c r="L9" s="6" t="s">
        <v>24</v>
      </c>
      <c r="M9" s="7" t="s">
        <v>56</v>
      </c>
      <c r="N9" s="6">
        <f>J35</f>
        <v>2020</v>
      </c>
      <c r="O9" s="6">
        <f t="shared" ref="O9:T9" si="0">K35</f>
        <v>2025</v>
      </c>
      <c r="P9" s="6">
        <f t="shared" si="0"/>
        <v>2030</v>
      </c>
      <c r="Q9" s="6">
        <f t="shared" si="0"/>
        <v>2035</v>
      </c>
      <c r="R9" s="6">
        <f t="shared" si="0"/>
        <v>2040</v>
      </c>
      <c r="S9" s="6">
        <f t="shared" si="0"/>
        <v>2045</v>
      </c>
      <c r="T9" s="6">
        <f t="shared" si="0"/>
        <v>2050</v>
      </c>
      <c r="U9" s="6" t="s">
        <v>3</v>
      </c>
      <c r="V9" s="6" t="s">
        <v>57</v>
      </c>
      <c r="W9" t="s">
        <v>58</v>
      </c>
    </row>
    <row r="10" spans="2:23">
      <c r="B10" s="5" t="s">
        <v>59</v>
      </c>
      <c r="C10" s="5" t="s">
        <v>60</v>
      </c>
      <c r="D10" s="8" t="s">
        <v>61</v>
      </c>
      <c r="E10" s="5" t="s">
        <v>48</v>
      </c>
      <c r="F10" s="5" t="s">
        <v>10</v>
      </c>
      <c r="G10" s="5" t="s">
        <v>14</v>
      </c>
      <c r="H10" s="6"/>
      <c r="I10" s="6" t="s">
        <v>62</v>
      </c>
      <c r="J10" s="6" t="s">
        <v>63</v>
      </c>
      <c r="K10" s="3" t="s">
        <v>49</v>
      </c>
      <c r="L10" s="3" t="s">
        <v>19</v>
      </c>
      <c r="M10" s="6" t="s">
        <v>18</v>
      </c>
      <c r="N10" s="9">
        <f>1/N17</f>
        <v>1.1764705882352942</v>
      </c>
      <c r="O10" s="9"/>
      <c r="P10" s="9"/>
      <c r="Q10" s="9"/>
      <c r="R10" s="9"/>
      <c r="S10" s="9"/>
      <c r="T10" s="9"/>
      <c r="U10" s="6"/>
      <c r="V10" s="5" t="str">
        <f>K10</f>
        <v>AuxStoOUT</v>
      </c>
      <c r="W10">
        <v>20</v>
      </c>
    </row>
    <row r="11" spans="2:23">
      <c r="B11" s="5"/>
      <c r="C11" s="7" t="s">
        <v>62</v>
      </c>
      <c r="D11" s="7" t="s">
        <v>64</v>
      </c>
      <c r="E11" s="5" t="s">
        <v>48</v>
      </c>
      <c r="F11" s="5" t="s">
        <v>10</v>
      </c>
      <c r="G11" s="5" t="s">
        <v>14</v>
      </c>
      <c r="H11" s="6"/>
      <c r="I11" s="6" t="s">
        <v>62</v>
      </c>
      <c r="J11" s="6" t="s">
        <v>65</v>
      </c>
      <c r="K11" s="6" t="s">
        <v>66</v>
      </c>
      <c r="L11" s="6" t="s">
        <v>19</v>
      </c>
      <c r="M11" s="6" t="s">
        <v>14</v>
      </c>
      <c r="N11" s="9">
        <f>4/24</f>
        <v>0.16666666666666666</v>
      </c>
      <c r="O11" s="4"/>
      <c r="P11" s="4"/>
      <c r="Q11" s="4"/>
      <c r="R11" s="4"/>
      <c r="S11" s="4"/>
      <c r="T11" s="4"/>
      <c r="U11" s="5" t="str">
        <f>L11</f>
        <v>ELC</v>
      </c>
    </row>
    <row r="12" spans="2:23">
      <c r="B12" s="5"/>
      <c r="C12" s="5"/>
      <c r="D12" s="5"/>
      <c r="E12" s="5"/>
      <c r="F12" s="5"/>
      <c r="G12" s="5"/>
      <c r="H12" s="6"/>
      <c r="I12" s="6" t="s">
        <v>62</v>
      </c>
      <c r="J12" s="6" t="s">
        <v>65</v>
      </c>
      <c r="K12" s="6" t="s">
        <v>26</v>
      </c>
      <c r="L12" s="6"/>
      <c r="M12" s="7" t="s">
        <v>14</v>
      </c>
      <c r="N12" s="9">
        <v>1</v>
      </c>
      <c r="O12" s="9"/>
      <c r="P12" s="9"/>
      <c r="Q12" s="9"/>
      <c r="R12" s="9"/>
      <c r="S12" s="9"/>
      <c r="T12" s="9"/>
      <c r="U12" s="6"/>
      <c r="V12" s="6"/>
    </row>
    <row r="13" spans="2:23">
      <c r="B13" s="5"/>
      <c r="C13" s="5"/>
      <c r="D13" s="5"/>
      <c r="E13" s="5"/>
      <c r="F13" s="5"/>
      <c r="G13" s="5"/>
      <c r="H13" s="6"/>
      <c r="I13" s="6" t="s">
        <v>62</v>
      </c>
      <c r="J13" s="6" t="s">
        <v>67</v>
      </c>
      <c r="K13" s="6"/>
      <c r="L13" s="6"/>
      <c r="M13" s="7"/>
      <c r="N13" s="9">
        <f>J40</f>
        <v>1363</v>
      </c>
      <c r="O13" s="9">
        <f t="shared" ref="O13:T13" si="1">K40</f>
        <v>956</v>
      </c>
      <c r="P13" s="9">
        <f t="shared" si="1"/>
        <v>784</v>
      </c>
      <c r="Q13" s="9">
        <f t="shared" si="1"/>
        <v>735</v>
      </c>
      <c r="R13" s="9">
        <f t="shared" si="1"/>
        <v>686</v>
      </c>
      <c r="S13" s="9">
        <f t="shared" si="1"/>
        <v>637</v>
      </c>
      <c r="T13" s="9">
        <f t="shared" si="1"/>
        <v>588</v>
      </c>
      <c r="U13" s="6"/>
      <c r="V13" s="6"/>
    </row>
    <row r="14" spans="2:23">
      <c r="I14" t="s">
        <v>62</v>
      </c>
      <c r="J14" t="s">
        <v>68</v>
      </c>
      <c r="N14" s="4">
        <f>J44</f>
        <v>34</v>
      </c>
      <c r="O14" s="4">
        <f t="shared" ref="O14:T14" si="2">K44</f>
        <v>24</v>
      </c>
      <c r="P14" s="4">
        <f t="shared" si="2"/>
        <v>20</v>
      </c>
      <c r="Q14" s="4">
        <f t="shared" si="2"/>
        <v>18</v>
      </c>
      <c r="R14" s="4">
        <f t="shared" si="2"/>
        <v>17</v>
      </c>
      <c r="S14" s="4">
        <f t="shared" si="2"/>
        <v>16</v>
      </c>
      <c r="T14" s="4">
        <f t="shared" si="2"/>
        <v>15</v>
      </c>
    </row>
    <row r="15" spans="2:23">
      <c r="I15" t="s">
        <v>62</v>
      </c>
      <c r="J15" t="s">
        <v>69</v>
      </c>
      <c r="M15" t="s">
        <v>18</v>
      </c>
      <c r="N15" s="4">
        <v>1</v>
      </c>
      <c r="O15" s="4"/>
      <c r="P15" s="4"/>
      <c r="Q15" s="4"/>
      <c r="R15" s="4"/>
      <c r="S15" s="4"/>
      <c r="T15" s="4"/>
    </row>
    <row r="16" spans="2:23">
      <c r="I16" t="s">
        <v>62</v>
      </c>
      <c r="J16" t="s">
        <v>70</v>
      </c>
      <c r="N16" s="9">
        <v>31.536000000000001</v>
      </c>
      <c r="O16" s="4"/>
      <c r="P16" s="4"/>
      <c r="Q16" s="4"/>
      <c r="R16" s="4"/>
      <c r="S16" s="4"/>
      <c r="T16" s="4"/>
    </row>
    <row r="17" spans="9:23">
      <c r="I17" t="s">
        <v>62</v>
      </c>
      <c r="J17" t="s">
        <v>71</v>
      </c>
      <c r="N17" s="4">
        <v>0.85</v>
      </c>
      <c r="O17" s="4"/>
      <c r="P17" s="4"/>
      <c r="Q17" s="4"/>
      <c r="R17" s="4"/>
      <c r="S17" s="4"/>
      <c r="T17" s="4"/>
    </row>
    <row r="18" spans="9:23">
      <c r="I18" t="s">
        <v>60</v>
      </c>
      <c r="J18" t="s">
        <v>63</v>
      </c>
      <c r="K18" s="3" t="s">
        <v>49</v>
      </c>
      <c r="L18" s="3" t="s">
        <v>19</v>
      </c>
      <c r="M18" t="s">
        <v>18</v>
      </c>
      <c r="N18" s="9">
        <f>1/N25</f>
        <v>1.1764705882352942</v>
      </c>
      <c r="O18" s="4"/>
      <c r="P18" s="4"/>
      <c r="Q18" s="4"/>
      <c r="R18" s="4"/>
      <c r="S18" s="4"/>
      <c r="T18" s="4"/>
      <c r="U18" s="6"/>
      <c r="V18" s="5" t="str">
        <f>K18</f>
        <v>AuxStoOUT</v>
      </c>
      <c r="W18">
        <v>20</v>
      </c>
    </row>
    <row r="19" spans="9:23">
      <c r="I19" t="s">
        <v>60</v>
      </c>
      <c r="J19" t="s">
        <v>65</v>
      </c>
      <c r="K19" t="s">
        <v>66</v>
      </c>
      <c r="L19" t="s">
        <v>19</v>
      </c>
      <c r="M19" t="s">
        <v>14</v>
      </c>
      <c r="N19" s="4">
        <f>8/24</f>
        <v>0.33333333333333331</v>
      </c>
      <c r="O19" s="4"/>
      <c r="P19" s="4"/>
      <c r="Q19" s="4"/>
      <c r="R19" s="4"/>
      <c r="S19" s="4"/>
      <c r="T19" s="4"/>
      <c r="U19" s="5" t="str">
        <f>L19</f>
        <v>ELC</v>
      </c>
    </row>
    <row r="20" spans="9:23">
      <c r="I20" t="s">
        <v>60</v>
      </c>
      <c r="J20" t="s">
        <v>65</v>
      </c>
      <c r="K20" t="s">
        <v>26</v>
      </c>
      <c r="M20" t="s">
        <v>14</v>
      </c>
      <c r="N20" s="4">
        <v>1</v>
      </c>
      <c r="O20" s="4"/>
      <c r="P20" s="4"/>
      <c r="Q20" s="4"/>
      <c r="R20" s="4"/>
      <c r="S20" s="4"/>
      <c r="T20" s="4"/>
    </row>
    <row r="21" spans="9:23">
      <c r="I21" t="s">
        <v>60</v>
      </c>
      <c r="J21" t="s">
        <v>67</v>
      </c>
      <c r="N21" s="4">
        <f>J49</f>
        <v>2470</v>
      </c>
      <c r="O21" s="4">
        <f t="shared" ref="O21:T21" si="3">K49</f>
        <v>1714</v>
      </c>
      <c r="P21" s="4">
        <f t="shared" si="3"/>
        <v>1371</v>
      </c>
      <c r="Q21" s="4">
        <f t="shared" si="3"/>
        <v>1277</v>
      </c>
      <c r="R21" s="4">
        <f t="shared" si="3"/>
        <v>1183</v>
      </c>
      <c r="S21" s="4">
        <f t="shared" si="3"/>
        <v>1089</v>
      </c>
      <c r="T21" s="4">
        <f t="shared" si="3"/>
        <v>995</v>
      </c>
    </row>
    <row r="22" spans="9:23">
      <c r="I22" t="s">
        <v>60</v>
      </c>
      <c r="J22" t="s">
        <v>68</v>
      </c>
      <c r="N22" s="4">
        <f>J53</f>
        <v>62</v>
      </c>
      <c r="O22" s="4">
        <f t="shared" ref="O22:T22" si="4">K53</f>
        <v>43</v>
      </c>
      <c r="P22" s="4">
        <f t="shared" si="4"/>
        <v>34</v>
      </c>
      <c r="Q22" s="4">
        <f t="shared" si="4"/>
        <v>32</v>
      </c>
      <c r="R22" s="4">
        <f t="shared" si="4"/>
        <v>30</v>
      </c>
      <c r="S22" s="4">
        <f t="shared" si="4"/>
        <v>27</v>
      </c>
      <c r="T22" s="4">
        <f t="shared" si="4"/>
        <v>25</v>
      </c>
    </row>
    <row r="23" spans="9:23">
      <c r="I23" t="s">
        <v>60</v>
      </c>
      <c r="J23" t="s">
        <v>69</v>
      </c>
      <c r="M23" t="s">
        <v>18</v>
      </c>
      <c r="N23" s="4">
        <v>1</v>
      </c>
      <c r="O23" s="4"/>
      <c r="P23" s="4"/>
      <c r="Q23" s="4"/>
      <c r="R23" s="4"/>
      <c r="S23" s="4"/>
      <c r="T23" s="4"/>
    </row>
    <row r="24" spans="9:23">
      <c r="I24" t="s">
        <v>60</v>
      </c>
      <c r="J24" t="s">
        <v>70</v>
      </c>
      <c r="N24" s="9">
        <v>31.536000000000001</v>
      </c>
      <c r="O24" s="4"/>
      <c r="P24" s="4"/>
      <c r="Q24" s="4"/>
      <c r="R24" s="4"/>
      <c r="S24" s="4"/>
      <c r="T24" s="4"/>
    </row>
    <row r="25" spans="9:23">
      <c r="I25" t="s">
        <v>60</v>
      </c>
      <c r="J25" t="s">
        <v>71</v>
      </c>
      <c r="N25" s="4">
        <v>0.85</v>
      </c>
      <c r="O25" s="4"/>
      <c r="P25" s="4"/>
      <c r="Q25" s="4"/>
      <c r="R25" s="4"/>
      <c r="S25" s="4"/>
      <c r="T25" s="4"/>
    </row>
    <row r="31" spans="9:23" ht="15.75">
      <c r="I31" s="10" t="s">
        <v>72</v>
      </c>
      <c r="J31" s="11"/>
      <c r="K31" s="11"/>
      <c r="L31" s="11"/>
      <c r="M31" s="11"/>
      <c r="N31" s="11"/>
      <c r="O31" s="11"/>
      <c r="P31" s="11"/>
    </row>
    <row r="32" spans="9:23" ht="15.75">
      <c r="I32" s="10" t="s">
        <v>73</v>
      </c>
      <c r="J32" s="11"/>
      <c r="K32" s="11"/>
      <c r="L32" s="11"/>
      <c r="M32" s="11"/>
      <c r="N32" s="11"/>
      <c r="O32" s="11"/>
      <c r="P32" s="11"/>
    </row>
    <row r="33" spans="9:16">
      <c r="I33" s="12"/>
      <c r="J33" s="12"/>
      <c r="K33" s="12"/>
      <c r="L33" s="12"/>
      <c r="M33" s="12"/>
      <c r="N33" s="12"/>
      <c r="O33" s="12"/>
      <c r="P33" s="12"/>
    </row>
    <row r="34" spans="9:16" ht="15.75">
      <c r="I34" s="13" t="s">
        <v>74</v>
      </c>
      <c r="J34" s="14"/>
      <c r="K34" s="14"/>
      <c r="L34" s="14"/>
      <c r="M34" s="14"/>
      <c r="N34" s="14"/>
      <c r="O34" s="14"/>
      <c r="P34" s="14"/>
    </row>
    <row r="35" spans="9:16" ht="15.75">
      <c r="I35" s="14"/>
      <c r="J35" s="14">
        <v>2020</v>
      </c>
      <c r="K35" s="14">
        <v>2025</v>
      </c>
      <c r="L35" s="14">
        <v>2030</v>
      </c>
      <c r="M35" s="14">
        <v>2035</v>
      </c>
      <c r="N35" s="14">
        <v>2040</v>
      </c>
      <c r="O35" s="14">
        <v>2045</v>
      </c>
      <c r="P35" s="14">
        <v>2050</v>
      </c>
    </row>
    <row r="36" spans="9:16" ht="15.75">
      <c r="I36" s="15" t="s">
        <v>75</v>
      </c>
      <c r="J36" s="14"/>
      <c r="K36" s="14"/>
      <c r="L36" s="14"/>
      <c r="M36" s="14"/>
      <c r="N36" s="14"/>
      <c r="O36" s="14"/>
      <c r="P36" s="14"/>
    </row>
    <row r="37" spans="9:16" ht="15.75">
      <c r="I37" s="13" t="s">
        <v>76</v>
      </c>
      <c r="J37" s="14"/>
      <c r="K37" s="14"/>
      <c r="L37" s="14"/>
      <c r="M37" s="14"/>
      <c r="N37" s="14"/>
      <c r="O37" s="14"/>
      <c r="P37" s="14"/>
    </row>
    <row r="38" spans="9:16" ht="15.75">
      <c r="I38" s="14" t="s">
        <v>77</v>
      </c>
      <c r="J38" s="16">
        <v>1363</v>
      </c>
      <c r="K38" s="16">
        <v>839</v>
      </c>
      <c r="L38" s="16">
        <v>566</v>
      </c>
      <c r="M38" s="16">
        <v>512</v>
      </c>
      <c r="N38" s="16">
        <v>454</v>
      </c>
      <c r="O38" s="16">
        <v>400</v>
      </c>
      <c r="P38" s="16">
        <v>346</v>
      </c>
    </row>
    <row r="39" spans="9:16" ht="15.75">
      <c r="I39" s="14" t="s">
        <v>78</v>
      </c>
      <c r="J39" s="16">
        <v>1363</v>
      </c>
      <c r="K39" s="16">
        <v>1167</v>
      </c>
      <c r="L39" s="16">
        <v>981</v>
      </c>
      <c r="M39" s="16">
        <v>981</v>
      </c>
      <c r="N39" s="16">
        <v>981</v>
      </c>
      <c r="O39" s="16">
        <v>981</v>
      </c>
      <c r="P39" s="16">
        <v>981</v>
      </c>
    </row>
    <row r="40" spans="9:16" ht="15.75">
      <c r="I40" s="14" t="s">
        <v>79</v>
      </c>
      <c r="J40" s="16">
        <v>1363</v>
      </c>
      <c r="K40" s="16">
        <v>956</v>
      </c>
      <c r="L40" s="16">
        <v>784</v>
      </c>
      <c r="M40" s="16">
        <v>735</v>
      </c>
      <c r="N40" s="16">
        <v>686</v>
      </c>
      <c r="O40" s="16">
        <v>637</v>
      </c>
      <c r="P40" s="16">
        <v>588</v>
      </c>
    </row>
    <row r="41" spans="9:16" ht="15.75">
      <c r="I41" s="13" t="s">
        <v>80</v>
      </c>
      <c r="J41" s="17"/>
      <c r="K41" s="17"/>
      <c r="L41" s="17"/>
      <c r="M41" s="17"/>
      <c r="N41" s="17"/>
      <c r="O41" s="17"/>
      <c r="P41" s="17"/>
    </row>
    <row r="42" spans="9:16" ht="15.75">
      <c r="I42" s="14" t="s">
        <v>77</v>
      </c>
      <c r="J42" s="18">
        <v>34</v>
      </c>
      <c r="K42" s="18">
        <v>21</v>
      </c>
      <c r="L42" s="18">
        <v>14</v>
      </c>
      <c r="M42" s="18">
        <v>13</v>
      </c>
      <c r="N42" s="18">
        <v>11</v>
      </c>
      <c r="O42" s="18">
        <v>10</v>
      </c>
      <c r="P42" s="18">
        <v>9</v>
      </c>
    </row>
    <row r="43" spans="9:16" ht="15.75">
      <c r="I43" s="14" t="s">
        <v>78</v>
      </c>
      <c r="J43" s="18">
        <v>34</v>
      </c>
      <c r="K43" s="18">
        <v>29</v>
      </c>
      <c r="L43" s="18">
        <v>25</v>
      </c>
      <c r="M43" s="18">
        <v>25</v>
      </c>
      <c r="N43" s="18">
        <v>25</v>
      </c>
      <c r="O43" s="18">
        <v>25</v>
      </c>
      <c r="P43" s="18">
        <v>25</v>
      </c>
    </row>
    <row r="44" spans="9:16" ht="15.75">
      <c r="I44" s="14" t="s">
        <v>79</v>
      </c>
      <c r="J44" s="18">
        <v>34</v>
      </c>
      <c r="K44" s="18">
        <v>24</v>
      </c>
      <c r="L44" s="18">
        <v>20</v>
      </c>
      <c r="M44" s="18">
        <v>18</v>
      </c>
      <c r="N44" s="18">
        <v>17</v>
      </c>
      <c r="O44" s="18">
        <v>16</v>
      </c>
      <c r="P44" s="18">
        <v>15</v>
      </c>
    </row>
    <row r="45" spans="9:16" ht="15.75">
      <c r="I45" s="15" t="s">
        <v>81</v>
      </c>
      <c r="J45" s="17"/>
      <c r="K45" s="17"/>
      <c r="L45" s="17"/>
      <c r="M45" s="17"/>
      <c r="N45" s="17"/>
      <c r="O45" s="17"/>
      <c r="P45" s="17"/>
    </row>
    <row r="46" spans="9:16" ht="15.75">
      <c r="I46" s="13" t="s">
        <v>76</v>
      </c>
      <c r="J46" s="17"/>
      <c r="K46" s="17"/>
      <c r="L46" s="17"/>
      <c r="M46" s="17"/>
      <c r="N46" s="17"/>
      <c r="O46" s="17"/>
      <c r="P46" s="17"/>
    </row>
    <row r="47" spans="9:16" ht="15.75">
      <c r="I47" s="14" t="s">
        <v>77</v>
      </c>
      <c r="J47" s="16">
        <v>2470</v>
      </c>
      <c r="K47" s="16">
        <v>1518</v>
      </c>
      <c r="L47" s="16">
        <v>1024</v>
      </c>
      <c r="M47" s="16">
        <v>927</v>
      </c>
      <c r="N47" s="16">
        <v>822</v>
      </c>
      <c r="O47" s="16">
        <v>724</v>
      </c>
      <c r="P47" s="16">
        <v>626</v>
      </c>
    </row>
    <row r="48" spans="9:16" ht="15.75">
      <c r="I48" s="14" t="s">
        <v>78</v>
      </c>
      <c r="J48" s="16">
        <v>2470</v>
      </c>
      <c r="K48" s="16">
        <v>2111</v>
      </c>
      <c r="L48" s="16">
        <v>1754</v>
      </c>
      <c r="M48" s="16">
        <v>1754</v>
      </c>
      <c r="N48" s="16">
        <v>1754</v>
      </c>
      <c r="O48" s="16">
        <v>1754</v>
      </c>
      <c r="P48" s="16">
        <v>1754</v>
      </c>
    </row>
    <row r="49" spans="9:16" ht="15.75">
      <c r="I49" s="14" t="s">
        <v>79</v>
      </c>
      <c r="J49" s="16">
        <v>2470</v>
      </c>
      <c r="K49" s="16">
        <v>1714</v>
      </c>
      <c r="L49" s="16">
        <v>1371</v>
      </c>
      <c r="M49" s="16">
        <v>1277</v>
      </c>
      <c r="N49" s="16">
        <v>1183</v>
      </c>
      <c r="O49" s="16">
        <v>1089</v>
      </c>
      <c r="P49" s="16">
        <v>995</v>
      </c>
    </row>
    <row r="50" spans="9:16" ht="15.75">
      <c r="I50" s="13" t="s">
        <v>80</v>
      </c>
      <c r="J50" s="17"/>
      <c r="K50" s="17"/>
      <c r="L50" s="17"/>
      <c r="M50" s="17"/>
      <c r="N50" s="17"/>
      <c r="O50" s="17"/>
      <c r="P50" s="17"/>
    </row>
    <row r="51" spans="9:16" ht="15.75">
      <c r="I51" s="14" t="s">
        <v>77</v>
      </c>
      <c r="J51" s="18">
        <v>62</v>
      </c>
      <c r="K51" s="18">
        <v>38</v>
      </c>
      <c r="L51" s="18">
        <v>26</v>
      </c>
      <c r="M51" s="18">
        <v>23</v>
      </c>
      <c r="N51" s="18">
        <v>21</v>
      </c>
      <c r="O51" s="18">
        <v>18</v>
      </c>
      <c r="P51" s="18">
        <v>16</v>
      </c>
    </row>
    <row r="52" spans="9:16" ht="15.75">
      <c r="I52" s="14" t="s">
        <v>78</v>
      </c>
      <c r="J52" s="18">
        <v>62</v>
      </c>
      <c r="K52" s="18">
        <v>53</v>
      </c>
      <c r="L52" s="18">
        <v>44</v>
      </c>
      <c r="M52" s="18">
        <v>44</v>
      </c>
      <c r="N52" s="18">
        <v>44</v>
      </c>
      <c r="O52" s="18">
        <v>44</v>
      </c>
      <c r="P52" s="18">
        <v>44</v>
      </c>
    </row>
    <row r="53" spans="9:16" ht="15.75">
      <c r="I53" s="14" t="s">
        <v>79</v>
      </c>
      <c r="J53" s="18">
        <v>62</v>
      </c>
      <c r="K53" s="18">
        <v>43</v>
      </c>
      <c r="L53" s="18">
        <v>34</v>
      </c>
      <c r="M53" s="18">
        <v>32</v>
      </c>
      <c r="N53" s="18">
        <v>30</v>
      </c>
      <c r="O53" s="18">
        <v>27</v>
      </c>
      <c r="P53" s="18">
        <v>25</v>
      </c>
    </row>
    <row r="54" spans="9:16">
      <c r="I54" s="12"/>
      <c r="J54" s="12"/>
      <c r="K54" s="12"/>
      <c r="L54" s="12"/>
      <c r="M54" s="12"/>
      <c r="N54" s="12"/>
      <c r="O54" s="12"/>
      <c r="P54" s="12"/>
    </row>
    <row r="55" spans="9:16" ht="15.75">
      <c r="I55" s="11" t="s">
        <v>82</v>
      </c>
      <c r="J55" s="11">
        <v>0.85</v>
      </c>
      <c r="K55" s="11"/>
      <c r="L55" s="11"/>
      <c r="M55" s="11"/>
      <c r="N55" s="11"/>
      <c r="O55" s="11"/>
      <c r="P55" s="11"/>
    </row>
    <row r="56" spans="9:16" ht="15.75">
      <c r="I56" s="11" t="s">
        <v>83</v>
      </c>
      <c r="J56" s="11"/>
      <c r="K56" s="11"/>
      <c r="L56" s="11"/>
      <c r="M56" s="11"/>
      <c r="N56" s="11"/>
      <c r="O56" s="11"/>
      <c r="P56" s="11"/>
    </row>
    <row r="57" spans="9:16" ht="15.75">
      <c r="I57" s="11" t="s">
        <v>84</v>
      </c>
      <c r="J57" s="11"/>
      <c r="K57" s="11"/>
      <c r="L57" s="11"/>
      <c r="M57" s="19"/>
      <c r="N57" s="11"/>
      <c r="O57" s="11"/>
      <c r="P57" s="11"/>
    </row>
    <row r="58" spans="9:16" ht="15.75">
      <c r="I58" s="11"/>
      <c r="J58" s="11"/>
      <c r="K58" s="11"/>
      <c r="L58" s="11"/>
      <c r="M58" s="19"/>
      <c r="N58" s="11"/>
      <c r="O58" s="11"/>
      <c r="P58" s="11"/>
    </row>
    <row r="59" spans="9:16" ht="15.75">
      <c r="I59" s="11"/>
      <c r="J59" s="19"/>
      <c r="K59" s="11"/>
      <c r="L59" s="11"/>
      <c r="M59" s="19"/>
      <c r="N59" s="11"/>
      <c r="O59" s="11"/>
      <c r="P59" s="11"/>
    </row>
    <row r="60" spans="9:16" ht="15.75">
      <c r="I60" s="11"/>
      <c r="J60" s="19"/>
      <c r="K60" s="11"/>
      <c r="L60" s="11"/>
      <c r="M60" s="11"/>
      <c r="N60" s="11"/>
      <c r="O60" s="11"/>
      <c r="P60" s="11"/>
    </row>
    <row r="61" spans="9:16" ht="15.75">
      <c r="I61" s="11"/>
      <c r="J61" s="19"/>
      <c r="K61" s="11"/>
      <c r="L61" s="11"/>
      <c r="M61" s="11"/>
      <c r="N61" s="11"/>
      <c r="O61" s="11"/>
      <c r="P61" s="1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EA90E-43F0-4F26-A089-D51219939B11}">
  <dimension ref="B3:Y8"/>
  <sheetViews>
    <sheetView workbookViewId="0">
      <selection activeCell="B5" sqref="B5"/>
    </sheetView>
  </sheetViews>
  <sheetFormatPr defaultRowHeight="14.25"/>
  <cols>
    <col min="2" max="2" width="11.53125" bestFit="1" customWidth="1"/>
    <col min="3" max="3" width="8.1328125" bestFit="1" customWidth="1"/>
    <col min="4" max="4" width="14.86328125" bestFit="1" customWidth="1"/>
    <col min="5" max="5" width="11.59765625" bestFit="1" customWidth="1"/>
    <col min="6" max="6" width="14.86328125" bestFit="1" customWidth="1"/>
    <col min="7" max="7" width="9.59765625" bestFit="1" customWidth="1"/>
    <col min="8" max="8" width="9" bestFit="1" customWidth="1"/>
    <col min="9" max="9" width="4.73046875" bestFit="1" customWidth="1"/>
    <col min="10" max="10" width="1.73046875" bestFit="1" customWidth="1"/>
    <col min="11" max="11" width="6.73046875" bestFit="1" customWidth="1"/>
    <col min="12" max="12" width="14.796875" bestFit="1" customWidth="1"/>
    <col min="13" max="13" width="3.796875" bestFit="1" customWidth="1"/>
    <col min="14" max="14" width="6.265625" bestFit="1" customWidth="1"/>
    <col min="15" max="15" width="7.9296875" bestFit="1" customWidth="1"/>
    <col min="16" max="16" width="4.46484375" bestFit="1" customWidth="1"/>
    <col min="18" max="18" width="9.796875" bestFit="1" customWidth="1"/>
    <col min="19" max="19" width="11.53125" bestFit="1" customWidth="1"/>
    <col min="20" max="20" width="37.9296875" bestFit="1" customWidth="1"/>
    <col min="21" max="21" width="4.06640625" bestFit="1" customWidth="1"/>
    <col min="22" max="22" width="4.3984375" bestFit="1" customWidth="1"/>
    <col min="23" max="23" width="7.59765625" bestFit="1" customWidth="1"/>
    <col min="25" max="25" width="6.73046875" bestFit="1" customWidth="1"/>
  </cols>
  <sheetData>
    <row r="3" spans="2:25">
      <c r="B3" s="23"/>
      <c r="C3" s="23"/>
      <c r="D3" s="23"/>
      <c r="E3" s="23"/>
      <c r="F3" s="23"/>
      <c r="G3" s="23"/>
      <c r="H3" s="23" t="s">
        <v>85</v>
      </c>
      <c r="I3" s="23"/>
      <c r="J3" s="23"/>
      <c r="K3" s="23"/>
      <c r="L3" s="23"/>
      <c r="M3" s="23"/>
      <c r="N3" s="23"/>
      <c r="O3" s="23"/>
      <c r="P3" s="23"/>
      <c r="Q3" s="23"/>
      <c r="R3" s="23" t="s">
        <v>0</v>
      </c>
      <c r="S3" s="23"/>
      <c r="T3" s="23"/>
      <c r="U3" s="23"/>
      <c r="V3" s="23"/>
      <c r="W3" s="23"/>
      <c r="X3" s="23"/>
      <c r="Y3" s="23"/>
    </row>
    <row r="4" spans="2:25">
      <c r="B4" s="23" t="s">
        <v>1</v>
      </c>
      <c r="C4" t="s">
        <v>2</v>
      </c>
      <c r="D4" t="s">
        <v>3</v>
      </c>
      <c r="E4" t="s">
        <v>57</v>
      </c>
      <c r="F4" t="s">
        <v>55</v>
      </c>
      <c r="G4" t="s">
        <v>86</v>
      </c>
      <c r="H4" t="s">
        <v>87</v>
      </c>
      <c r="I4">
        <v>2030</v>
      </c>
      <c r="J4">
        <v>0</v>
      </c>
      <c r="K4" s="23" t="s">
        <v>88</v>
      </c>
      <c r="L4" s="23" t="s">
        <v>89</v>
      </c>
      <c r="M4" s="23" t="s">
        <v>58</v>
      </c>
      <c r="N4" s="23" t="s">
        <v>101</v>
      </c>
      <c r="O4" s="23" t="s">
        <v>90</v>
      </c>
      <c r="P4" s="23" t="s">
        <v>91</v>
      </c>
      <c r="Q4" s="23"/>
      <c r="R4" s="23" t="s">
        <v>6</v>
      </c>
      <c r="S4" s="23" t="s">
        <v>1</v>
      </c>
      <c r="T4" s="23" t="s">
        <v>7</v>
      </c>
      <c r="U4" s="23" t="s">
        <v>52</v>
      </c>
      <c r="V4" s="23" t="s">
        <v>53</v>
      </c>
      <c r="W4" s="23" t="s">
        <v>11</v>
      </c>
      <c r="X4" s="23" t="s">
        <v>92</v>
      </c>
      <c r="Y4" s="23" t="s">
        <v>93</v>
      </c>
    </row>
    <row r="5" spans="2:25">
      <c r="B5" t="s">
        <v>103</v>
      </c>
      <c r="C5" t="s">
        <v>19</v>
      </c>
      <c r="F5" t="s">
        <v>26</v>
      </c>
      <c r="K5" s="23">
        <v>0.90249999999999997</v>
      </c>
      <c r="L5" s="25">
        <f>24/6</f>
        <v>4</v>
      </c>
      <c r="M5" s="23">
        <v>10</v>
      </c>
      <c r="N5" s="23">
        <v>150</v>
      </c>
      <c r="O5" s="25">
        <v>1</v>
      </c>
      <c r="P5" s="23">
        <v>1</v>
      </c>
      <c r="Q5" s="23"/>
      <c r="R5" s="23" t="s">
        <v>96</v>
      </c>
      <c r="S5" s="23" t="str">
        <f>B5</f>
        <v>ev_battery</v>
      </c>
      <c r="T5" s="23" t="s">
        <v>94</v>
      </c>
      <c r="U5" s="23" t="s">
        <v>21</v>
      </c>
      <c r="V5" s="23" t="s">
        <v>21</v>
      </c>
      <c r="W5" s="23" t="s">
        <v>14</v>
      </c>
      <c r="X5" s="23"/>
      <c r="Y5" s="23"/>
    </row>
    <row r="6" spans="2:25">
      <c r="B6" s="23"/>
      <c r="F6" t="s">
        <v>66</v>
      </c>
      <c r="K6" s="23"/>
      <c r="L6" s="24">
        <v>1</v>
      </c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</row>
    <row r="7" spans="2:25">
      <c r="B7" s="23"/>
      <c r="D7" t="s">
        <v>95</v>
      </c>
      <c r="E7" t="s">
        <v>46</v>
      </c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</row>
    <row r="8" spans="2:25" ht="17.649999999999999">
      <c r="B8" s="20"/>
      <c r="E8" s="26"/>
      <c r="F8" t="str">
        <f>C5</f>
        <v>ELC</v>
      </c>
      <c r="G8" t="str">
        <f>E7</f>
        <v>AuxStoIN</v>
      </c>
      <c r="H8" t="s">
        <v>63</v>
      </c>
      <c r="I8">
        <v>1</v>
      </c>
      <c r="J8">
        <v>3</v>
      </c>
      <c r="K8" s="21"/>
      <c r="L8" s="21"/>
      <c r="M8" s="21"/>
      <c r="N8" s="21"/>
      <c r="O8" s="21"/>
      <c r="P8" s="21"/>
      <c r="Q8" s="20"/>
      <c r="R8" s="20"/>
      <c r="S8" s="20"/>
      <c r="T8" s="20"/>
      <c r="U8" s="20"/>
      <c r="V8" s="20"/>
      <c r="W8" s="22"/>
      <c r="X8" s="22"/>
      <c r="Y8" s="2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64BB3-8019-4461-A511-24783E2ADCDE}">
  <dimension ref="A1:Z29"/>
  <sheetViews>
    <sheetView zoomScale="85" zoomScaleNormal="85" workbookViewId="0">
      <selection activeCell="A28" sqref="A28"/>
    </sheetView>
  </sheetViews>
  <sheetFormatPr defaultRowHeight="14.25"/>
  <cols>
    <col min="1" max="1" width="11.1328125" bestFit="1" customWidth="1"/>
    <col min="2" max="2" width="11.1328125" customWidth="1"/>
    <col min="3" max="5" width="14" bestFit="1" customWidth="1"/>
    <col min="6" max="8" width="11.86328125" bestFit="1" customWidth="1"/>
    <col min="9" max="9" width="20.265625" bestFit="1" customWidth="1"/>
    <col min="10" max="10" width="15.59765625" bestFit="1" customWidth="1"/>
    <col min="11" max="11" width="20.265625" bestFit="1" customWidth="1"/>
    <col min="12" max="12" width="15.59765625" bestFit="1" customWidth="1"/>
    <col min="13" max="13" width="20.265625" bestFit="1" customWidth="1"/>
    <col min="14" max="14" width="15.59765625" bestFit="1" customWidth="1"/>
    <col min="15" max="15" width="18.86328125" customWidth="1"/>
    <col min="16" max="16" width="4.3984375" bestFit="1" customWidth="1"/>
    <col min="17" max="17" width="8.1328125" bestFit="1" customWidth="1"/>
    <col min="18" max="18" width="5.9296875" bestFit="1" customWidth="1"/>
    <col min="21" max="21" width="18.1328125" bestFit="1" customWidth="1"/>
    <col min="22" max="22" width="24" customWidth="1"/>
    <col min="23" max="23" width="4.53125" bestFit="1" customWidth="1"/>
    <col min="24" max="24" width="4.19921875" bestFit="1" customWidth="1"/>
    <col min="25" max="25" width="7.6640625" bestFit="1" customWidth="1"/>
    <col min="26" max="26" width="7.1328125" bestFit="1" customWidth="1"/>
  </cols>
  <sheetData>
    <row r="1" spans="1:18" ht="33.75" customHeight="1">
      <c r="A1" t="s">
        <v>108</v>
      </c>
      <c r="C1" s="147" t="s">
        <v>109</v>
      </c>
      <c r="D1" s="147"/>
      <c r="E1" s="147"/>
      <c r="F1" s="148" t="s">
        <v>110</v>
      </c>
      <c r="G1" s="147"/>
      <c r="H1" s="149"/>
      <c r="I1" s="147" t="s">
        <v>111</v>
      </c>
      <c r="J1" s="147"/>
      <c r="K1" s="147"/>
      <c r="L1" s="147"/>
      <c r="M1" s="147"/>
      <c r="N1" s="147"/>
      <c r="O1" s="150" t="s">
        <v>112</v>
      </c>
      <c r="P1" s="27"/>
      <c r="Q1" s="27"/>
      <c r="R1" s="27"/>
    </row>
    <row r="2" spans="1:18">
      <c r="C2" s="28" t="s">
        <v>101</v>
      </c>
      <c r="D2" s="28" t="s">
        <v>101</v>
      </c>
      <c r="E2" s="28" t="s">
        <v>101</v>
      </c>
      <c r="F2" s="28" t="s">
        <v>113</v>
      </c>
      <c r="G2" s="28" t="s">
        <v>113</v>
      </c>
      <c r="H2" s="28" t="s">
        <v>113</v>
      </c>
      <c r="I2" s="28" t="s">
        <v>114</v>
      </c>
      <c r="J2" s="28" t="s">
        <v>146</v>
      </c>
      <c r="K2" s="28" t="str">
        <f>I2</f>
        <v>input~GASNGA</v>
      </c>
      <c r="L2" s="28" t="s">
        <v>146</v>
      </c>
      <c r="M2" s="28" t="str">
        <f>K2</f>
        <v>input~GASNGA</v>
      </c>
      <c r="N2" s="28" t="s">
        <v>146</v>
      </c>
      <c r="O2" s="151"/>
      <c r="P2" s="27"/>
      <c r="Q2" s="27"/>
      <c r="R2" s="27"/>
    </row>
    <row r="3" spans="1:18">
      <c r="C3" s="28">
        <v>2020</v>
      </c>
      <c r="D3" s="28">
        <v>2030</v>
      </c>
      <c r="E3" s="28">
        <v>2050</v>
      </c>
      <c r="F3" s="28">
        <f>C3</f>
        <v>2020</v>
      </c>
      <c r="G3" s="28">
        <f t="shared" ref="G3:H3" si="0">D3</f>
        <v>2030</v>
      </c>
      <c r="H3" s="28">
        <f t="shared" si="0"/>
        <v>2050</v>
      </c>
      <c r="I3" s="28">
        <v>2015</v>
      </c>
      <c r="J3" s="28">
        <v>2015</v>
      </c>
      <c r="K3" s="28">
        <v>2030</v>
      </c>
      <c r="L3" s="28">
        <v>2030</v>
      </c>
      <c r="M3" s="28">
        <v>2050</v>
      </c>
      <c r="N3" s="28">
        <v>2050</v>
      </c>
      <c r="O3" s="151"/>
      <c r="P3" s="27"/>
      <c r="Q3" s="27"/>
      <c r="R3" s="27"/>
    </row>
    <row r="4" spans="1:18" ht="26.25">
      <c r="C4" s="29">
        <v>2020</v>
      </c>
      <c r="D4" s="29">
        <v>2030</v>
      </c>
      <c r="E4" s="29" t="s">
        <v>115</v>
      </c>
      <c r="F4" s="30">
        <v>2015</v>
      </c>
      <c r="G4" s="29">
        <v>2030</v>
      </c>
      <c r="H4" s="31" t="s">
        <v>115</v>
      </c>
      <c r="I4" s="29" t="s">
        <v>116</v>
      </c>
      <c r="J4" s="29" t="s">
        <v>117</v>
      </c>
      <c r="K4" s="32" t="s">
        <v>118</v>
      </c>
      <c r="L4" s="33" t="s">
        <v>119</v>
      </c>
      <c r="M4" s="29" t="s">
        <v>120</v>
      </c>
      <c r="N4" s="29" t="s">
        <v>121</v>
      </c>
      <c r="O4" s="152"/>
      <c r="P4" s="27"/>
      <c r="Q4" s="27"/>
      <c r="R4" s="27"/>
    </row>
    <row r="5" spans="1:18">
      <c r="C5" s="34">
        <v>550</v>
      </c>
      <c r="D5" s="34">
        <v>500</v>
      </c>
      <c r="E5" s="34">
        <v>450</v>
      </c>
      <c r="F5" s="35">
        <v>22</v>
      </c>
      <c r="G5" s="36">
        <v>20</v>
      </c>
      <c r="H5" s="37">
        <v>18</v>
      </c>
      <c r="I5" s="38">
        <v>1.33</v>
      </c>
      <c r="J5" s="38">
        <v>9.4E-2</v>
      </c>
      <c r="K5" s="39">
        <v>1.3</v>
      </c>
      <c r="L5" s="40">
        <v>9.4E-2</v>
      </c>
      <c r="M5" s="38">
        <v>1.28</v>
      </c>
      <c r="N5" s="38">
        <v>9.4E-2</v>
      </c>
      <c r="O5" s="41" t="s">
        <v>122</v>
      </c>
      <c r="P5" s="42"/>
      <c r="Q5" s="42"/>
      <c r="R5" s="42"/>
    </row>
    <row r="6" spans="1:18">
      <c r="C6" s="43">
        <v>900</v>
      </c>
      <c r="D6" s="43">
        <v>850</v>
      </c>
      <c r="E6" s="43">
        <v>800</v>
      </c>
      <c r="F6" s="44">
        <v>36</v>
      </c>
      <c r="G6" s="45">
        <v>34</v>
      </c>
      <c r="H6" s="46">
        <v>32</v>
      </c>
      <c r="I6" s="47">
        <v>1.33</v>
      </c>
      <c r="J6" s="47">
        <v>1.0940000000000001</v>
      </c>
      <c r="K6" s="48">
        <v>1.3</v>
      </c>
      <c r="L6" s="49">
        <v>1.0940000000000001</v>
      </c>
      <c r="M6" s="47">
        <v>1.28</v>
      </c>
      <c r="N6" s="47">
        <v>1.0940000000000001</v>
      </c>
      <c r="O6" s="50" t="s">
        <v>123</v>
      </c>
      <c r="P6" s="51"/>
      <c r="Q6" s="51"/>
      <c r="R6" s="51"/>
    </row>
    <row r="7" spans="1:18">
      <c r="C7" s="34">
        <v>1978</v>
      </c>
      <c r="D7" s="34">
        <v>1598</v>
      </c>
      <c r="E7" s="34">
        <v>1450</v>
      </c>
      <c r="F7" s="35">
        <v>57</v>
      </c>
      <c r="G7" s="36">
        <v>31</v>
      </c>
      <c r="H7" s="37">
        <v>28</v>
      </c>
      <c r="I7" s="38">
        <v>1.53</v>
      </c>
      <c r="J7" s="38">
        <v>9.4E-2</v>
      </c>
      <c r="K7" s="39">
        <v>1.47</v>
      </c>
      <c r="L7" s="40">
        <v>9.4E-2</v>
      </c>
      <c r="M7" s="38">
        <v>1.43</v>
      </c>
      <c r="N7" s="38">
        <v>9.4E-2</v>
      </c>
      <c r="O7" s="41" t="s">
        <v>124</v>
      </c>
      <c r="P7" s="42"/>
      <c r="Q7" s="42"/>
      <c r="R7" s="42"/>
    </row>
    <row r="8" spans="1:18">
      <c r="C8" s="52">
        <v>1609.9999999999998</v>
      </c>
      <c r="D8" s="52">
        <v>740</v>
      </c>
      <c r="E8" s="52">
        <v>200</v>
      </c>
      <c r="F8" s="44">
        <v>49.000000000000007</v>
      </c>
      <c r="G8" s="45">
        <v>15</v>
      </c>
      <c r="H8" s="46">
        <v>10</v>
      </c>
      <c r="I8" s="47">
        <v>0</v>
      </c>
      <c r="J8" s="47">
        <v>1.39</v>
      </c>
      <c r="K8" s="48">
        <v>0</v>
      </c>
      <c r="L8" s="49">
        <v>1.19</v>
      </c>
      <c r="M8" s="47">
        <v>0</v>
      </c>
      <c r="N8" s="47">
        <v>1.17</v>
      </c>
      <c r="O8" s="50" t="s">
        <v>125</v>
      </c>
      <c r="P8" s="51"/>
      <c r="Q8" s="51"/>
      <c r="R8" s="51"/>
    </row>
    <row r="9" spans="1:18">
      <c r="C9" s="53">
        <v>2530</v>
      </c>
      <c r="D9" s="53">
        <v>1175</v>
      </c>
      <c r="E9" s="53">
        <v>350</v>
      </c>
      <c r="F9" s="35">
        <v>77.000000000000014</v>
      </c>
      <c r="G9" s="36">
        <v>34</v>
      </c>
      <c r="H9" s="37">
        <v>18</v>
      </c>
      <c r="I9" s="38">
        <v>0</v>
      </c>
      <c r="J9" s="38">
        <v>1.5</v>
      </c>
      <c r="K9" s="39">
        <v>0</v>
      </c>
      <c r="L9" s="40">
        <v>1.25</v>
      </c>
      <c r="M9" s="38">
        <v>0</v>
      </c>
      <c r="N9" s="38">
        <v>1.19</v>
      </c>
      <c r="O9" s="41" t="s">
        <v>126</v>
      </c>
      <c r="P9" s="42"/>
      <c r="Q9" s="42"/>
      <c r="R9" s="42"/>
    </row>
    <row r="10" spans="1:18">
      <c r="C10" s="52">
        <v>1265</v>
      </c>
      <c r="D10" s="52">
        <v>600</v>
      </c>
      <c r="E10" s="52">
        <v>180</v>
      </c>
      <c r="F10" s="44">
        <v>28</v>
      </c>
      <c r="G10" s="45">
        <v>14</v>
      </c>
      <c r="H10" s="46">
        <v>9</v>
      </c>
      <c r="I10" s="47">
        <v>0</v>
      </c>
      <c r="J10" s="47">
        <v>1.3952</v>
      </c>
      <c r="K10" s="48">
        <v>0</v>
      </c>
      <c r="L10" s="49">
        <v>1.268</v>
      </c>
      <c r="M10" s="47">
        <v>0</v>
      </c>
      <c r="N10" s="47">
        <v>1.18</v>
      </c>
      <c r="O10" s="50" t="s">
        <v>127</v>
      </c>
      <c r="P10" s="51"/>
      <c r="Q10" s="51"/>
      <c r="R10" s="51"/>
    </row>
    <row r="11" spans="1:18">
      <c r="C11" s="53">
        <v>1897.4999999999998</v>
      </c>
      <c r="D11" s="53">
        <v>715</v>
      </c>
      <c r="E11" s="53">
        <v>300</v>
      </c>
      <c r="F11" s="35">
        <v>41</v>
      </c>
      <c r="G11" s="36">
        <v>17</v>
      </c>
      <c r="H11" s="37">
        <v>15</v>
      </c>
      <c r="I11" s="38">
        <v>0</v>
      </c>
      <c r="J11" s="38">
        <v>1.3952</v>
      </c>
      <c r="K11" s="39">
        <v>0</v>
      </c>
      <c r="L11" s="40">
        <v>1.268</v>
      </c>
      <c r="M11" s="38">
        <v>0</v>
      </c>
      <c r="N11" s="38">
        <v>1.2</v>
      </c>
      <c r="O11" s="41" t="s">
        <v>128</v>
      </c>
      <c r="P11" s="42"/>
      <c r="Q11" s="42"/>
      <c r="R11" s="42"/>
    </row>
    <row r="12" spans="1:18">
      <c r="C12" s="52">
        <v>3332.088235294118</v>
      </c>
      <c r="D12" s="52">
        <v>1421.3921568627452</v>
      </c>
      <c r="E12" s="52">
        <v>600</v>
      </c>
      <c r="F12" s="44">
        <v>55.825000000000003</v>
      </c>
      <c r="G12" s="45">
        <v>36.18</v>
      </c>
      <c r="H12" s="46">
        <v>39</v>
      </c>
      <c r="I12" s="47">
        <v>1.996667038759689</v>
      </c>
      <c r="J12" s="47">
        <v>0.83711999999999998</v>
      </c>
      <c r="K12" s="48">
        <v>1.4556272790939169</v>
      </c>
      <c r="L12" s="49">
        <v>0.76080000000000003</v>
      </c>
      <c r="M12" s="47">
        <v>0.33333333333333337</v>
      </c>
      <c r="N12" s="47">
        <v>0.70799999999999996</v>
      </c>
      <c r="O12" s="50" t="s">
        <v>129</v>
      </c>
      <c r="P12" s="51"/>
      <c r="Q12" s="51"/>
      <c r="R12" s="51"/>
    </row>
    <row r="13" spans="1:18">
      <c r="C13" s="53">
        <v>5331.3411764705888</v>
      </c>
      <c r="D13" s="53">
        <v>2920.8941176470589</v>
      </c>
      <c r="E13" s="53">
        <v>1100</v>
      </c>
      <c r="F13" s="35">
        <v>94.902500000000003</v>
      </c>
      <c r="G13" s="36">
        <v>63.314999999999998</v>
      </c>
      <c r="H13" s="37">
        <v>48.75</v>
      </c>
      <c r="I13" s="38">
        <v>1.996667038759689</v>
      </c>
      <c r="J13" s="38">
        <v>0.83711999999999998</v>
      </c>
      <c r="K13" s="39">
        <v>1.4556272790939169</v>
      </c>
      <c r="L13" s="40">
        <v>0.76080000000000003</v>
      </c>
      <c r="M13" s="38">
        <v>0.33333333333333337</v>
      </c>
      <c r="N13" s="38">
        <v>0.72</v>
      </c>
      <c r="O13" s="41" t="s">
        <v>130</v>
      </c>
      <c r="P13" s="42"/>
      <c r="Q13" s="42"/>
      <c r="R13" s="42"/>
    </row>
    <row r="14" spans="1:18">
      <c r="C14" s="54">
        <v>1200</v>
      </c>
      <c r="D14" s="54">
        <v>733</v>
      </c>
      <c r="E14" s="54">
        <v>263</v>
      </c>
      <c r="F14" s="55">
        <v>42</v>
      </c>
      <c r="G14" s="56">
        <v>22</v>
      </c>
      <c r="H14" s="57">
        <v>9</v>
      </c>
      <c r="I14" s="58">
        <v>0</v>
      </c>
      <c r="J14" s="59">
        <v>0.01</v>
      </c>
      <c r="K14" s="60">
        <v>0</v>
      </c>
      <c r="L14" s="61">
        <v>0.01</v>
      </c>
      <c r="M14" s="59">
        <v>0</v>
      </c>
      <c r="N14" s="59">
        <v>0.01</v>
      </c>
      <c r="O14" s="62" t="s">
        <v>131</v>
      </c>
      <c r="P14" s="63"/>
      <c r="Q14" s="63"/>
      <c r="R14" s="63"/>
    </row>
    <row r="15" spans="1:18">
      <c r="C15" s="64">
        <v>450</v>
      </c>
      <c r="D15" s="64">
        <v>450</v>
      </c>
      <c r="E15" s="64">
        <v>450</v>
      </c>
      <c r="F15" s="65">
        <v>18</v>
      </c>
      <c r="G15" s="66">
        <v>18</v>
      </c>
      <c r="H15" s="67">
        <v>18</v>
      </c>
      <c r="I15" s="68">
        <v>0.26582278481012644</v>
      </c>
      <c r="J15" s="69">
        <v>0.06</v>
      </c>
      <c r="K15" s="70">
        <v>0.26582278481012644</v>
      </c>
      <c r="L15" s="71">
        <v>0.06</v>
      </c>
      <c r="M15" s="69">
        <v>0.26582278481012644</v>
      </c>
      <c r="N15" s="69">
        <v>0.06</v>
      </c>
      <c r="O15" s="72" t="s">
        <v>132</v>
      </c>
      <c r="P15" s="73"/>
      <c r="Q15" s="73"/>
      <c r="R15" s="73"/>
    </row>
    <row r="16" spans="1:18">
      <c r="C16" s="74">
        <v>200</v>
      </c>
      <c r="D16" s="74">
        <v>200</v>
      </c>
      <c r="E16" s="74">
        <v>200</v>
      </c>
      <c r="F16" s="75">
        <v>20</v>
      </c>
      <c r="G16" s="76">
        <v>20</v>
      </c>
      <c r="H16" s="77">
        <v>20</v>
      </c>
      <c r="I16" s="78">
        <v>1.2999999999999999E-2</v>
      </c>
      <c r="J16" s="79">
        <v>3.5999999999999997E-2</v>
      </c>
      <c r="K16" s="80">
        <v>1.2999999999999999E-2</v>
      </c>
      <c r="L16" s="81">
        <v>3.5999999999999997E-2</v>
      </c>
      <c r="M16" s="79">
        <v>1.2999999999999999E-2</v>
      </c>
      <c r="N16" s="79">
        <v>3.5999999999999997E-2</v>
      </c>
      <c r="O16" s="82" t="s">
        <v>133</v>
      </c>
      <c r="P16" s="83"/>
      <c r="Q16" s="83"/>
      <c r="R16" s="83"/>
    </row>
    <row r="17" spans="1:26">
      <c r="C17" s="64">
        <v>175</v>
      </c>
      <c r="D17" s="64">
        <v>175</v>
      </c>
      <c r="E17" s="64">
        <v>175</v>
      </c>
      <c r="F17" s="65">
        <v>5</v>
      </c>
      <c r="G17" s="66">
        <v>5</v>
      </c>
      <c r="H17" s="67">
        <v>5</v>
      </c>
      <c r="I17" s="68">
        <v>1.4E-2</v>
      </c>
      <c r="J17" s="69">
        <v>0</v>
      </c>
      <c r="K17" s="70">
        <v>1.4E-2</v>
      </c>
      <c r="L17" s="71">
        <v>0</v>
      </c>
      <c r="M17" s="69">
        <v>1.4E-2</v>
      </c>
      <c r="N17" s="69">
        <v>0</v>
      </c>
      <c r="O17" s="72" t="s">
        <v>134</v>
      </c>
      <c r="P17" s="73"/>
      <c r="Q17" s="73"/>
      <c r="R17" s="73"/>
    </row>
    <row r="18" spans="1:26">
      <c r="C18" s="84">
        <v>1000</v>
      </c>
      <c r="D18" s="84">
        <v>720</v>
      </c>
      <c r="E18" s="84">
        <v>364</v>
      </c>
      <c r="F18" s="85">
        <v>50</v>
      </c>
      <c r="G18" s="86">
        <v>31</v>
      </c>
      <c r="H18" s="87">
        <v>18</v>
      </c>
      <c r="I18" s="88">
        <v>0.2389</v>
      </c>
      <c r="J18" s="89">
        <v>3.056E-2</v>
      </c>
      <c r="K18" s="90">
        <v>0.2389</v>
      </c>
      <c r="L18" s="91">
        <v>3.056E-2</v>
      </c>
      <c r="M18" s="89">
        <v>0.2389</v>
      </c>
      <c r="N18" s="89">
        <v>3.056E-2</v>
      </c>
      <c r="O18" s="92" t="s">
        <v>135</v>
      </c>
      <c r="P18" s="93"/>
      <c r="Q18" s="93"/>
      <c r="R18" s="93"/>
    </row>
    <row r="19" spans="1:26">
      <c r="C19" s="94">
        <v>1556</v>
      </c>
      <c r="D19" s="94">
        <v>1143</v>
      </c>
      <c r="E19" s="95">
        <v>673</v>
      </c>
      <c r="F19" s="96">
        <v>54</v>
      </c>
      <c r="G19" s="97">
        <v>40</v>
      </c>
      <c r="H19" s="98">
        <v>24</v>
      </c>
      <c r="I19" s="99">
        <v>3.5000000000000003E-2</v>
      </c>
      <c r="J19" s="100">
        <v>0.02</v>
      </c>
      <c r="K19" s="101">
        <v>3.5000000000000003E-2</v>
      </c>
      <c r="L19" s="102">
        <v>0.02</v>
      </c>
      <c r="M19" s="100">
        <v>3.5000000000000003E-2</v>
      </c>
      <c r="N19" s="100">
        <v>0.02</v>
      </c>
      <c r="O19" s="103" t="s">
        <v>136</v>
      </c>
      <c r="P19" s="104"/>
      <c r="Q19" s="104"/>
      <c r="R19" s="104"/>
    </row>
    <row r="20" spans="1:26">
      <c r="C20" s="105">
        <v>2332</v>
      </c>
      <c r="D20" s="105">
        <v>1511</v>
      </c>
      <c r="E20" s="105">
        <v>965</v>
      </c>
      <c r="F20" s="106">
        <v>163</v>
      </c>
      <c r="G20" s="107">
        <v>106</v>
      </c>
      <c r="H20" s="108">
        <v>68</v>
      </c>
      <c r="I20" s="109">
        <v>0.46326666666666666</v>
      </c>
      <c r="J20" s="110">
        <v>1.9188104089219331</v>
      </c>
      <c r="K20" s="111">
        <v>0.39244195142277988</v>
      </c>
      <c r="L20" s="112">
        <v>1.6009812088633062</v>
      </c>
      <c r="M20" s="110">
        <v>0.37890902062421039</v>
      </c>
      <c r="N20" s="110">
        <v>1.5694083453910281</v>
      </c>
      <c r="O20" s="113" t="s">
        <v>137</v>
      </c>
      <c r="P20" s="93"/>
      <c r="Q20" s="93"/>
      <c r="R20" s="93"/>
    </row>
    <row r="21" spans="1:26">
      <c r="C21" s="114">
        <v>769.8768197088466</v>
      </c>
      <c r="D21" s="114">
        <v>648.04446103438272</v>
      </c>
      <c r="E21" s="114">
        <v>518.29059243801294</v>
      </c>
      <c r="F21" s="115">
        <v>26.945688689809632</v>
      </c>
      <c r="G21" s="116">
        <v>22.681556136203398</v>
      </c>
      <c r="H21" s="117">
        <v>18.140170735330454</v>
      </c>
      <c r="I21" s="118">
        <v>2.7777777777777777</v>
      </c>
      <c r="J21" s="119">
        <v>2.2222222222222223</v>
      </c>
      <c r="K21" s="120">
        <v>1.6666666666666665</v>
      </c>
      <c r="L21" s="121">
        <v>1.3888888888888888</v>
      </c>
      <c r="M21" s="119">
        <v>1.1388888888888888</v>
      </c>
      <c r="N21" s="119">
        <v>0.3</v>
      </c>
      <c r="O21" s="122" t="s">
        <v>138</v>
      </c>
      <c r="P21" s="123"/>
      <c r="Q21" s="123"/>
      <c r="R21" s="123"/>
    </row>
    <row r="22" spans="1:26">
      <c r="C22" s="124">
        <v>1259.7984322508398</v>
      </c>
      <c r="D22" s="124">
        <v>894.30135622744808</v>
      </c>
      <c r="E22" s="124">
        <v>495</v>
      </c>
      <c r="F22" s="125">
        <v>44.092945128779398</v>
      </c>
      <c r="G22" s="126">
        <v>31.300547467960687</v>
      </c>
      <c r="H22" s="127">
        <v>17.325000000000003</v>
      </c>
      <c r="I22" s="128">
        <v>2</v>
      </c>
      <c r="J22" s="129">
        <v>0.3</v>
      </c>
      <c r="K22" s="130">
        <v>1.8055555555555556</v>
      </c>
      <c r="L22" s="131">
        <v>0.3</v>
      </c>
      <c r="M22" s="129">
        <v>1.5</v>
      </c>
      <c r="N22" s="129">
        <v>0.3</v>
      </c>
      <c r="O22" s="132" t="s">
        <v>139</v>
      </c>
      <c r="P22" s="133"/>
      <c r="Q22" s="133"/>
      <c r="R22" s="133"/>
    </row>
    <row r="23" spans="1:26">
      <c r="C23" s="134">
        <v>174</v>
      </c>
      <c r="D23" s="134">
        <v>174</v>
      </c>
      <c r="E23" s="134">
        <v>174</v>
      </c>
      <c r="F23" s="135">
        <v>3</v>
      </c>
      <c r="G23" s="136">
        <v>3</v>
      </c>
      <c r="H23" s="137">
        <v>3</v>
      </c>
      <c r="I23" s="138">
        <v>0</v>
      </c>
      <c r="J23" s="139">
        <v>0.20588235294117646</v>
      </c>
      <c r="K23" s="140">
        <v>0</v>
      </c>
      <c r="L23" s="141">
        <v>0.20588235294117646</v>
      </c>
      <c r="M23" s="139">
        <v>0</v>
      </c>
      <c r="N23" s="139">
        <v>0.20588235294117646</v>
      </c>
      <c r="O23" s="142" t="s">
        <v>140</v>
      </c>
      <c r="P23" s="123"/>
      <c r="Q23" s="123"/>
      <c r="R23" s="123"/>
    </row>
    <row r="26" spans="1:26" ht="17.25" thickBot="1">
      <c r="C26" s="143" t="s">
        <v>141</v>
      </c>
      <c r="T26" s="143" t="s">
        <v>0</v>
      </c>
    </row>
    <row r="27" spans="1:26" ht="14.65" thickTop="1">
      <c r="A27" s="144" t="s">
        <v>3</v>
      </c>
      <c r="B27" s="144" t="s">
        <v>2</v>
      </c>
      <c r="C27" s="144" t="str">
        <f>C2&amp;"~"&amp;C3</f>
        <v>invcost~2020</v>
      </c>
      <c r="D27" s="144" t="str">
        <f t="shared" ref="D27:N27" si="1">D2&amp;"~"&amp;D3</f>
        <v>invcost~2030</v>
      </c>
      <c r="E27" s="144" t="str">
        <f t="shared" si="1"/>
        <v>invcost~2050</v>
      </c>
      <c r="F27" s="144" t="str">
        <f t="shared" si="1"/>
        <v>fixom~2020</v>
      </c>
      <c r="G27" s="144" t="str">
        <f t="shared" si="1"/>
        <v>fixom~2030</v>
      </c>
      <c r="H27" s="144" t="str">
        <f t="shared" si="1"/>
        <v>fixom~2050</v>
      </c>
      <c r="I27" s="144" t="str">
        <f t="shared" si="1"/>
        <v>input~GASNGA~2015</v>
      </c>
      <c r="J27" s="144" t="s">
        <v>146</v>
      </c>
      <c r="K27" s="144" t="str">
        <f t="shared" si="1"/>
        <v>input~GASNGA~2030</v>
      </c>
      <c r="L27" s="144" t="str">
        <f t="shared" si="1"/>
        <v>efficiency~2030</v>
      </c>
      <c r="M27" s="144" t="str">
        <f t="shared" si="1"/>
        <v>input~GASNGA~2050</v>
      </c>
      <c r="N27" s="144" t="str">
        <f t="shared" si="1"/>
        <v>efficiency~2050</v>
      </c>
      <c r="O27" s="144" t="s">
        <v>1</v>
      </c>
      <c r="P27" s="144" t="s">
        <v>58</v>
      </c>
      <c r="Q27" s="144" t="s">
        <v>142</v>
      </c>
      <c r="T27" s="144" t="s">
        <v>6</v>
      </c>
      <c r="U27" s="144" t="s">
        <v>1</v>
      </c>
      <c r="V27" s="144" t="s">
        <v>7</v>
      </c>
      <c r="W27" s="144" t="s">
        <v>53</v>
      </c>
      <c r="X27" s="144" t="s">
        <v>52</v>
      </c>
      <c r="Y27" s="144" t="s">
        <v>11</v>
      </c>
      <c r="Z27" s="144" t="s">
        <v>93</v>
      </c>
    </row>
    <row r="28" spans="1:26">
      <c r="A28" t="s">
        <v>35</v>
      </c>
      <c r="B28" t="s">
        <v>15</v>
      </c>
      <c r="C28" s="145">
        <f>C8</f>
        <v>1609.9999999999998</v>
      </c>
      <c r="D28" s="145">
        <f>D8</f>
        <v>740</v>
      </c>
      <c r="E28" s="146">
        <v>450</v>
      </c>
      <c r="F28" s="145">
        <f>F8</f>
        <v>49.000000000000007</v>
      </c>
      <c r="G28" s="145">
        <f>G8</f>
        <v>15</v>
      </c>
      <c r="H28" s="145">
        <f>H8</f>
        <v>10</v>
      </c>
      <c r="I28" s="4"/>
      <c r="J28" s="4">
        <f>1/J8</f>
        <v>0.71942446043165476</v>
      </c>
      <c r="K28" s="4"/>
      <c r="L28" s="4">
        <f>1/L8</f>
        <v>0.84033613445378152</v>
      </c>
      <c r="M28" s="4"/>
      <c r="N28" s="4">
        <f>1/N8</f>
        <v>0.85470085470085477</v>
      </c>
      <c r="O28" t="s">
        <v>144</v>
      </c>
      <c r="P28">
        <v>25</v>
      </c>
      <c r="Q28">
        <v>8.76</v>
      </c>
      <c r="T28" t="str">
        <f t="shared" ref="T28:T29" si="2">IF(O28="","*","PRE")</f>
        <v>PRE</v>
      </c>
      <c r="U28" t="str">
        <f t="shared" ref="U28:U29" si="3">O28</f>
        <v>H2prd_Elc_PEM</v>
      </c>
      <c r="V28" t="str">
        <f>O8</f>
        <v>Hydrogen from low temperature water electrolysis PEM centralised - Large scale  (per 1 kW or 1 MWh H2 HHV)</v>
      </c>
      <c r="W28" t="s">
        <v>10</v>
      </c>
      <c r="X28" t="s">
        <v>21</v>
      </c>
      <c r="Y28" t="s">
        <v>14</v>
      </c>
      <c r="Z28" t="s">
        <v>143</v>
      </c>
    </row>
    <row r="29" spans="1:26">
      <c r="A29" t="s">
        <v>35</v>
      </c>
      <c r="B29" t="s">
        <v>15</v>
      </c>
      <c r="C29" s="145">
        <f>C10</f>
        <v>1265</v>
      </c>
      <c r="D29" s="145">
        <f>D10</f>
        <v>600</v>
      </c>
      <c r="E29" s="146">
        <v>350</v>
      </c>
      <c r="F29" s="145">
        <f>F10</f>
        <v>28</v>
      </c>
      <c r="G29" s="145">
        <f>G10</f>
        <v>14</v>
      </c>
      <c r="H29" s="145">
        <f>H10</f>
        <v>9</v>
      </c>
      <c r="I29" s="4"/>
      <c r="J29" s="4">
        <f>1/J10</f>
        <v>0.71674311926605505</v>
      </c>
      <c r="K29" s="4"/>
      <c r="L29" s="4">
        <f>1/L10</f>
        <v>0.78864353312302837</v>
      </c>
      <c r="M29" s="4"/>
      <c r="N29" s="4">
        <f>1/N10</f>
        <v>0.84745762711864414</v>
      </c>
      <c r="O29" t="s">
        <v>145</v>
      </c>
      <c r="P29">
        <v>25</v>
      </c>
      <c r="Q29">
        <v>8.76</v>
      </c>
      <c r="T29" t="str">
        <f t="shared" si="2"/>
        <v>PRE</v>
      </c>
      <c r="U29" t="str">
        <f t="shared" si="3"/>
        <v>H2prd_Elc_ALK</v>
      </c>
      <c r="V29" t="str">
        <f>O10</f>
        <v>Hydrogen from low temperature water electrolysis - Alkaline centralised, large scale  (per 1 kW or 1 MWh H2 HHV)</v>
      </c>
      <c r="W29" t="s">
        <v>10</v>
      </c>
      <c r="X29" t="s">
        <v>21</v>
      </c>
      <c r="Y29" t="s">
        <v>14</v>
      </c>
      <c r="Z29" t="s">
        <v>143</v>
      </c>
    </row>
  </sheetData>
  <mergeCells count="4">
    <mergeCell ref="C1:E1"/>
    <mergeCell ref="F1:H1"/>
    <mergeCell ref="I1:N1"/>
    <mergeCell ref="O1:O4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8F87C-C43E-4EDF-9EAB-37F85E325B08}">
  <dimension ref="B9:N22"/>
  <sheetViews>
    <sheetView workbookViewId="0"/>
  </sheetViews>
  <sheetFormatPr defaultRowHeight="14.25"/>
  <sheetData>
    <row r="9" spans="2:14">
      <c r="B9" t="s">
        <v>163</v>
      </c>
      <c r="J9" t="s">
        <v>174</v>
      </c>
    </row>
    <row r="10" spans="2:14">
      <c r="B10" t="s">
        <v>178</v>
      </c>
      <c r="C10" t="s">
        <v>164</v>
      </c>
      <c r="D10" t="s">
        <v>165</v>
      </c>
      <c r="E10" t="s">
        <v>179</v>
      </c>
      <c r="F10" t="s">
        <v>180</v>
      </c>
      <c r="G10" t="s">
        <v>166</v>
      </c>
      <c r="H10" t="s">
        <v>181</v>
      </c>
      <c r="J10" t="s">
        <v>164</v>
      </c>
      <c r="K10" t="s">
        <v>209</v>
      </c>
      <c r="L10" t="s">
        <v>210</v>
      </c>
      <c r="M10" t="s">
        <v>211</v>
      </c>
      <c r="N10" t="s">
        <v>212</v>
      </c>
    </row>
    <row r="11" spans="2:14">
      <c r="B11" t="s">
        <v>182</v>
      </c>
      <c r="C11" t="s">
        <v>183</v>
      </c>
      <c r="D11" t="s">
        <v>184</v>
      </c>
      <c r="E11" t="s">
        <v>10</v>
      </c>
      <c r="F11" t="s">
        <v>21</v>
      </c>
      <c r="G11" t="s">
        <v>185</v>
      </c>
      <c r="H11" t="s">
        <v>186</v>
      </c>
      <c r="J11" t="s">
        <v>183</v>
      </c>
      <c r="K11" t="s">
        <v>213</v>
      </c>
      <c r="L11">
        <v>7.3499999999999996E-2</v>
      </c>
      <c r="M11">
        <v>0.157</v>
      </c>
      <c r="N11">
        <v>1</v>
      </c>
    </row>
    <row r="12" spans="2:14">
      <c r="B12" t="s">
        <v>182</v>
      </c>
      <c r="C12" t="s">
        <v>187</v>
      </c>
      <c r="D12" t="s">
        <v>188</v>
      </c>
      <c r="E12" t="s">
        <v>10</v>
      </c>
      <c r="F12" t="s">
        <v>21</v>
      </c>
      <c r="G12" t="s">
        <v>185</v>
      </c>
      <c r="H12" t="s">
        <v>186</v>
      </c>
      <c r="J12" t="s">
        <v>187</v>
      </c>
      <c r="K12" t="s">
        <v>213</v>
      </c>
      <c r="L12">
        <v>0.17324999999999999</v>
      </c>
      <c r="M12">
        <v>0.156</v>
      </c>
      <c r="N12">
        <v>2</v>
      </c>
    </row>
    <row r="13" spans="2:14">
      <c r="B13" t="s">
        <v>182</v>
      </c>
      <c r="C13" t="s">
        <v>189</v>
      </c>
      <c r="D13" t="s">
        <v>190</v>
      </c>
      <c r="E13" t="s">
        <v>10</v>
      </c>
      <c r="F13" t="s">
        <v>21</v>
      </c>
      <c r="G13" t="s">
        <v>185</v>
      </c>
      <c r="H13" t="s">
        <v>186</v>
      </c>
      <c r="J13" t="s">
        <v>189</v>
      </c>
      <c r="K13" t="s">
        <v>213</v>
      </c>
      <c r="L13">
        <v>2.1727500000000002</v>
      </c>
      <c r="M13">
        <v>0.15124093890231274</v>
      </c>
      <c r="N13">
        <v>1</v>
      </c>
    </row>
    <row r="14" spans="2:14">
      <c r="B14" t="s">
        <v>182</v>
      </c>
      <c r="C14" t="s">
        <v>191</v>
      </c>
      <c r="D14" t="s">
        <v>192</v>
      </c>
      <c r="E14" t="s">
        <v>10</v>
      </c>
      <c r="F14" t="s">
        <v>21</v>
      </c>
      <c r="G14" t="s">
        <v>185</v>
      </c>
      <c r="H14" t="s">
        <v>186</v>
      </c>
      <c r="J14" t="s">
        <v>191</v>
      </c>
      <c r="K14" t="s">
        <v>213</v>
      </c>
      <c r="L14">
        <v>1.3852500000000001</v>
      </c>
      <c r="M14">
        <v>0.15</v>
      </c>
      <c r="N14">
        <v>2</v>
      </c>
    </row>
    <row r="15" spans="2:14">
      <c r="B15" t="s">
        <v>182</v>
      </c>
      <c r="C15" t="s">
        <v>193</v>
      </c>
      <c r="D15" t="s">
        <v>194</v>
      </c>
      <c r="E15" t="s">
        <v>10</v>
      </c>
      <c r="F15" t="s">
        <v>21</v>
      </c>
      <c r="G15" t="s">
        <v>185</v>
      </c>
      <c r="H15" t="s">
        <v>186</v>
      </c>
      <c r="J15" t="s">
        <v>193</v>
      </c>
      <c r="K15" t="s">
        <v>213</v>
      </c>
      <c r="L15">
        <v>1.2224999999999999</v>
      </c>
      <c r="M15">
        <v>0.14855644171779142</v>
      </c>
      <c r="N15">
        <v>3</v>
      </c>
    </row>
    <row r="16" spans="2:14">
      <c r="B16" t="s">
        <v>182</v>
      </c>
      <c r="C16" t="s">
        <v>195</v>
      </c>
      <c r="D16" t="s">
        <v>196</v>
      </c>
      <c r="E16" t="s">
        <v>10</v>
      </c>
      <c r="F16" t="s">
        <v>21</v>
      </c>
      <c r="G16" t="s">
        <v>185</v>
      </c>
      <c r="H16" t="s">
        <v>186</v>
      </c>
      <c r="J16" t="s">
        <v>195</v>
      </c>
      <c r="K16" t="s">
        <v>213</v>
      </c>
      <c r="L16">
        <v>0.85199999999999998</v>
      </c>
      <c r="M16">
        <v>0.14678961267605634</v>
      </c>
      <c r="N16">
        <v>4</v>
      </c>
    </row>
    <row r="17" spans="2:14">
      <c r="B17" t="s">
        <v>182</v>
      </c>
      <c r="C17" t="s">
        <v>197</v>
      </c>
      <c r="D17" t="s">
        <v>198</v>
      </c>
      <c r="E17" t="s">
        <v>10</v>
      </c>
      <c r="F17" t="s">
        <v>21</v>
      </c>
      <c r="G17" t="s">
        <v>185</v>
      </c>
      <c r="H17" t="s">
        <v>186</v>
      </c>
      <c r="J17" t="s">
        <v>197</v>
      </c>
      <c r="K17" t="s">
        <v>213</v>
      </c>
      <c r="L17">
        <v>0.41775000000000001</v>
      </c>
      <c r="M17">
        <v>0.14599999999999999</v>
      </c>
      <c r="N17">
        <v>5</v>
      </c>
    </row>
    <row r="18" spans="2:14">
      <c r="B18" t="s">
        <v>182</v>
      </c>
      <c r="C18" t="s">
        <v>199</v>
      </c>
      <c r="D18" t="s">
        <v>200</v>
      </c>
      <c r="E18" t="s">
        <v>10</v>
      </c>
      <c r="F18" t="s">
        <v>21</v>
      </c>
      <c r="G18" t="s">
        <v>185</v>
      </c>
      <c r="H18" t="s">
        <v>186</v>
      </c>
      <c r="J18" t="s">
        <v>199</v>
      </c>
      <c r="K18" t="s">
        <v>213</v>
      </c>
      <c r="L18">
        <v>4.9005000000000001</v>
      </c>
      <c r="M18">
        <v>0.14499999999999999</v>
      </c>
      <c r="N18">
        <v>1</v>
      </c>
    </row>
    <row r="19" spans="2:14">
      <c r="B19" t="s">
        <v>182</v>
      </c>
      <c r="C19" t="s">
        <v>201</v>
      </c>
      <c r="D19" t="s">
        <v>202</v>
      </c>
      <c r="E19" t="s">
        <v>10</v>
      </c>
      <c r="F19" t="s">
        <v>21</v>
      </c>
      <c r="G19" t="s">
        <v>185</v>
      </c>
      <c r="H19" t="s">
        <v>186</v>
      </c>
      <c r="J19" t="s">
        <v>201</v>
      </c>
      <c r="K19" t="s">
        <v>213</v>
      </c>
      <c r="L19">
        <v>5.4562499999999998</v>
      </c>
      <c r="M19">
        <v>0.14440646048109962</v>
      </c>
      <c r="N19">
        <v>2</v>
      </c>
    </row>
    <row r="20" spans="2:14">
      <c r="B20" t="s">
        <v>182</v>
      </c>
      <c r="C20" t="s">
        <v>203</v>
      </c>
      <c r="D20" t="s">
        <v>204</v>
      </c>
      <c r="E20" t="s">
        <v>10</v>
      </c>
      <c r="F20" t="s">
        <v>21</v>
      </c>
      <c r="G20" t="s">
        <v>185</v>
      </c>
      <c r="H20" t="s">
        <v>186</v>
      </c>
      <c r="J20" t="s">
        <v>203</v>
      </c>
      <c r="K20" t="s">
        <v>213</v>
      </c>
      <c r="L20">
        <v>11.81175</v>
      </c>
      <c r="M20">
        <v>0.14399999999999999</v>
      </c>
      <c r="N20">
        <v>3</v>
      </c>
    </row>
    <row r="21" spans="2:14">
      <c r="B21" t="s">
        <v>182</v>
      </c>
      <c r="C21" t="s">
        <v>205</v>
      </c>
      <c r="D21" t="s">
        <v>206</v>
      </c>
      <c r="E21" t="s">
        <v>10</v>
      </c>
      <c r="F21" t="s">
        <v>21</v>
      </c>
      <c r="G21" t="s">
        <v>185</v>
      </c>
      <c r="H21" t="s">
        <v>186</v>
      </c>
      <c r="J21" t="s">
        <v>205</v>
      </c>
      <c r="K21" t="s">
        <v>213</v>
      </c>
      <c r="L21">
        <v>6.1312499999999996</v>
      </c>
      <c r="M21">
        <v>0.14370311926605506</v>
      </c>
      <c r="N21">
        <v>4</v>
      </c>
    </row>
    <row r="22" spans="2:14">
      <c r="B22" t="s">
        <v>182</v>
      </c>
      <c r="C22" t="s">
        <v>207</v>
      </c>
      <c r="D22" t="s">
        <v>208</v>
      </c>
      <c r="E22" t="s">
        <v>10</v>
      </c>
      <c r="F22" t="s">
        <v>21</v>
      </c>
      <c r="G22" t="s">
        <v>185</v>
      </c>
      <c r="H22" t="s">
        <v>186</v>
      </c>
      <c r="J22" t="s">
        <v>207</v>
      </c>
      <c r="K22" t="s">
        <v>213</v>
      </c>
      <c r="L22">
        <v>1.9237500000000001</v>
      </c>
      <c r="M22">
        <v>0.14151812865497077</v>
      </c>
      <c r="N22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74FA3-1909-42A8-A84D-C63A7B2B598B}">
  <dimension ref="B9:AB45"/>
  <sheetViews>
    <sheetView workbookViewId="0"/>
  </sheetViews>
  <sheetFormatPr defaultRowHeight="14.25"/>
  <sheetData>
    <row r="9" spans="2:28">
      <c r="B9" t="s">
        <v>163</v>
      </c>
      <c r="J9" t="s">
        <v>174</v>
      </c>
      <c r="P9" t="s">
        <v>163</v>
      </c>
      <c r="X9" t="s">
        <v>174</v>
      </c>
    </row>
    <row r="10" spans="2:28">
      <c r="B10" t="s">
        <v>178</v>
      </c>
      <c r="C10" t="s">
        <v>164</v>
      </c>
      <c r="D10" t="s">
        <v>165</v>
      </c>
      <c r="E10" t="s">
        <v>179</v>
      </c>
      <c r="F10" t="s">
        <v>180</v>
      </c>
      <c r="G10" t="s">
        <v>166</v>
      </c>
      <c r="H10" t="s">
        <v>181</v>
      </c>
      <c r="J10" t="s">
        <v>164</v>
      </c>
      <c r="K10" t="s">
        <v>209</v>
      </c>
      <c r="L10" t="s">
        <v>210</v>
      </c>
      <c r="M10" t="s">
        <v>211</v>
      </c>
      <c r="N10" t="s">
        <v>212</v>
      </c>
      <c r="P10" t="s">
        <v>178</v>
      </c>
      <c r="Q10" t="s">
        <v>164</v>
      </c>
      <c r="R10" t="s">
        <v>165</v>
      </c>
      <c r="S10" t="s">
        <v>179</v>
      </c>
      <c r="T10" t="s">
        <v>180</v>
      </c>
      <c r="U10" t="s">
        <v>166</v>
      </c>
      <c r="V10" t="s">
        <v>181</v>
      </c>
      <c r="X10" t="s">
        <v>164</v>
      </c>
      <c r="Y10" t="s">
        <v>209</v>
      </c>
      <c r="Z10" t="s">
        <v>210</v>
      </c>
      <c r="AA10" t="s">
        <v>211</v>
      </c>
      <c r="AB10" t="s">
        <v>212</v>
      </c>
    </row>
    <row r="11" spans="2:28">
      <c r="B11" t="s">
        <v>182</v>
      </c>
      <c r="C11" t="s">
        <v>214</v>
      </c>
      <c r="D11" t="s">
        <v>215</v>
      </c>
      <c r="E11" t="s">
        <v>10</v>
      </c>
      <c r="F11" t="s">
        <v>21</v>
      </c>
      <c r="G11" t="s">
        <v>185</v>
      </c>
      <c r="H11" t="s">
        <v>186</v>
      </c>
      <c r="J11" t="s">
        <v>214</v>
      </c>
      <c r="K11" t="s">
        <v>284</v>
      </c>
      <c r="L11">
        <v>1.1565000000000001</v>
      </c>
      <c r="M11">
        <v>0.29299999999999998</v>
      </c>
      <c r="N11">
        <v>1</v>
      </c>
      <c r="P11" t="s">
        <v>182</v>
      </c>
      <c r="Q11" t="s">
        <v>285</v>
      </c>
      <c r="R11" t="s">
        <v>286</v>
      </c>
      <c r="S11" t="s">
        <v>10</v>
      </c>
      <c r="T11" t="s">
        <v>21</v>
      </c>
      <c r="U11" t="s">
        <v>185</v>
      </c>
      <c r="V11" t="s">
        <v>186</v>
      </c>
      <c r="X11" t="s">
        <v>285</v>
      </c>
      <c r="Y11" t="s">
        <v>317</v>
      </c>
      <c r="Z11">
        <v>0.76724999999999999</v>
      </c>
      <c r="AA11">
        <v>0.33900000000000002</v>
      </c>
      <c r="AB11">
        <v>1</v>
      </c>
    </row>
    <row r="12" spans="2:28">
      <c r="B12" t="s">
        <v>182</v>
      </c>
      <c r="C12" t="s">
        <v>216</v>
      </c>
      <c r="D12" t="s">
        <v>217</v>
      </c>
      <c r="E12" t="s">
        <v>10</v>
      </c>
      <c r="F12" t="s">
        <v>21</v>
      </c>
      <c r="G12" t="s">
        <v>185</v>
      </c>
      <c r="H12" t="s">
        <v>186</v>
      </c>
      <c r="J12" t="s">
        <v>216</v>
      </c>
      <c r="K12" t="s">
        <v>284</v>
      </c>
      <c r="L12">
        <v>3.1117499999999998</v>
      </c>
      <c r="M12">
        <v>0.28699999999999998</v>
      </c>
      <c r="N12">
        <v>2</v>
      </c>
      <c r="P12" t="s">
        <v>182</v>
      </c>
      <c r="Q12" t="s">
        <v>287</v>
      </c>
      <c r="R12" t="s">
        <v>288</v>
      </c>
      <c r="S12" t="s">
        <v>10</v>
      </c>
      <c r="T12" t="s">
        <v>21</v>
      </c>
      <c r="U12" t="s">
        <v>185</v>
      </c>
      <c r="V12" t="s">
        <v>186</v>
      </c>
      <c r="X12" t="s">
        <v>287</v>
      </c>
      <c r="Y12" t="s">
        <v>317</v>
      </c>
      <c r="Z12">
        <v>6.45</v>
      </c>
      <c r="AA12">
        <v>0.33600000000000002</v>
      </c>
      <c r="AB12">
        <v>2</v>
      </c>
    </row>
    <row r="13" spans="2:28">
      <c r="B13" t="s">
        <v>182</v>
      </c>
      <c r="C13" t="s">
        <v>218</v>
      </c>
      <c r="D13" t="s">
        <v>219</v>
      </c>
      <c r="E13" t="s">
        <v>10</v>
      </c>
      <c r="F13" t="s">
        <v>21</v>
      </c>
      <c r="G13" t="s">
        <v>185</v>
      </c>
      <c r="H13" t="s">
        <v>186</v>
      </c>
      <c r="J13" t="s">
        <v>218</v>
      </c>
      <c r="K13" t="s">
        <v>284</v>
      </c>
      <c r="L13">
        <v>6.7500000000000004E-2</v>
      </c>
      <c r="M13">
        <v>0.26900000000000002</v>
      </c>
      <c r="N13">
        <v>1</v>
      </c>
      <c r="P13" t="s">
        <v>182</v>
      </c>
      <c r="Q13" t="s">
        <v>289</v>
      </c>
      <c r="R13" t="s">
        <v>290</v>
      </c>
      <c r="S13" t="s">
        <v>10</v>
      </c>
      <c r="T13" t="s">
        <v>21</v>
      </c>
      <c r="U13" t="s">
        <v>185</v>
      </c>
      <c r="V13" t="s">
        <v>186</v>
      </c>
      <c r="X13" t="s">
        <v>289</v>
      </c>
      <c r="Y13" t="s">
        <v>317</v>
      </c>
      <c r="Z13">
        <v>7.4175000000000004</v>
      </c>
      <c r="AA13">
        <v>0.33300000000000002</v>
      </c>
      <c r="AB13">
        <v>3</v>
      </c>
    </row>
    <row r="14" spans="2:28">
      <c r="B14" t="s">
        <v>182</v>
      </c>
      <c r="C14" t="s">
        <v>220</v>
      </c>
      <c r="D14" t="s">
        <v>221</v>
      </c>
      <c r="E14" t="s">
        <v>10</v>
      </c>
      <c r="F14" t="s">
        <v>21</v>
      </c>
      <c r="G14" t="s">
        <v>185</v>
      </c>
      <c r="H14" t="s">
        <v>186</v>
      </c>
      <c r="J14" t="s">
        <v>220</v>
      </c>
      <c r="K14" t="s">
        <v>284</v>
      </c>
      <c r="L14">
        <v>1.4085000000000001</v>
      </c>
      <c r="M14">
        <v>0.26400000000000001</v>
      </c>
      <c r="N14">
        <v>1</v>
      </c>
      <c r="P14" t="s">
        <v>182</v>
      </c>
      <c r="Q14" t="s">
        <v>291</v>
      </c>
      <c r="R14" t="s">
        <v>292</v>
      </c>
      <c r="S14" t="s">
        <v>10</v>
      </c>
      <c r="T14" t="s">
        <v>21</v>
      </c>
      <c r="U14" t="s">
        <v>185</v>
      </c>
      <c r="V14" t="s">
        <v>186</v>
      </c>
      <c r="X14" t="s">
        <v>291</v>
      </c>
      <c r="Y14" t="s">
        <v>317</v>
      </c>
      <c r="Z14">
        <v>9.9937500000000004</v>
      </c>
      <c r="AA14">
        <v>0.32990131332082551</v>
      </c>
      <c r="AB14">
        <v>1</v>
      </c>
    </row>
    <row r="15" spans="2:28">
      <c r="B15" t="s">
        <v>182</v>
      </c>
      <c r="C15" t="s">
        <v>222</v>
      </c>
      <c r="D15" t="s">
        <v>223</v>
      </c>
      <c r="E15" t="s">
        <v>10</v>
      </c>
      <c r="F15" t="s">
        <v>21</v>
      </c>
      <c r="G15" t="s">
        <v>185</v>
      </c>
      <c r="H15" t="s">
        <v>186</v>
      </c>
      <c r="J15" t="s">
        <v>222</v>
      </c>
      <c r="K15" t="s">
        <v>284</v>
      </c>
      <c r="L15">
        <v>2.325E-2</v>
      </c>
      <c r="M15">
        <v>0.25700000000000001</v>
      </c>
      <c r="N15">
        <v>3</v>
      </c>
      <c r="P15" t="s">
        <v>182</v>
      </c>
      <c r="Q15" t="s">
        <v>293</v>
      </c>
      <c r="R15" t="s">
        <v>294</v>
      </c>
      <c r="S15" t="s">
        <v>10</v>
      </c>
      <c r="T15" t="s">
        <v>21</v>
      </c>
      <c r="U15" t="s">
        <v>185</v>
      </c>
      <c r="V15" t="s">
        <v>186</v>
      </c>
      <c r="X15" t="s">
        <v>293</v>
      </c>
      <c r="Y15" t="s">
        <v>317</v>
      </c>
      <c r="Z15">
        <v>6.9269999999999996</v>
      </c>
      <c r="AA15">
        <v>0.32800000000000001</v>
      </c>
      <c r="AB15">
        <v>5</v>
      </c>
    </row>
    <row r="16" spans="2:28">
      <c r="B16" t="s">
        <v>182</v>
      </c>
      <c r="C16" t="s">
        <v>224</v>
      </c>
      <c r="D16" t="s">
        <v>225</v>
      </c>
      <c r="E16" t="s">
        <v>10</v>
      </c>
      <c r="F16" t="s">
        <v>21</v>
      </c>
      <c r="G16" t="s">
        <v>185</v>
      </c>
      <c r="H16" t="s">
        <v>186</v>
      </c>
      <c r="J16" t="s">
        <v>224</v>
      </c>
      <c r="K16" t="s">
        <v>284</v>
      </c>
      <c r="L16">
        <v>7.5000000000000002E-4</v>
      </c>
      <c r="M16">
        <v>0.25600000000000001</v>
      </c>
      <c r="N16">
        <v>2</v>
      </c>
      <c r="P16" t="s">
        <v>182</v>
      </c>
      <c r="Q16" t="s">
        <v>295</v>
      </c>
      <c r="R16" t="s">
        <v>296</v>
      </c>
      <c r="S16" t="s">
        <v>10</v>
      </c>
      <c r="T16" t="s">
        <v>21</v>
      </c>
      <c r="U16" t="s">
        <v>185</v>
      </c>
      <c r="V16" t="s">
        <v>186</v>
      </c>
      <c r="X16" t="s">
        <v>295</v>
      </c>
      <c r="Y16" t="s">
        <v>317</v>
      </c>
      <c r="Z16">
        <v>2.39175</v>
      </c>
      <c r="AA16">
        <v>0.32800000000000001</v>
      </c>
      <c r="AB16">
        <v>4</v>
      </c>
    </row>
    <row r="17" spans="2:28">
      <c r="B17" t="s">
        <v>182</v>
      </c>
      <c r="C17" t="s">
        <v>226</v>
      </c>
      <c r="D17" t="s">
        <v>227</v>
      </c>
      <c r="E17" t="s">
        <v>10</v>
      </c>
      <c r="F17" t="s">
        <v>21</v>
      </c>
      <c r="G17" t="s">
        <v>185</v>
      </c>
      <c r="H17" t="s">
        <v>186</v>
      </c>
      <c r="J17" t="s">
        <v>226</v>
      </c>
      <c r="K17" t="s">
        <v>284</v>
      </c>
      <c r="L17">
        <v>6.225E-2</v>
      </c>
      <c r="M17">
        <v>0.255</v>
      </c>
      <c r="N17">
        <v>4</v>
      </c>
      <c r="P17" t="s">
        <v>182</v>
      </c>
      <c r="Q17" t="s">
        <v>297</v>
      </c>
      <c r="R17" t="s">
        <v>298</v>
      </c>
      <c r="S17" t="s">
        <v>10</v>
      </c>
      <c r="T17" t="s">
        <v>21</v>
      </c>
      <c r="U17" t="s">
        <v>185</v>
      </c>
      <c r="V17" t="s">
        <v>186</v>
      </c>
      <c r="X17" t="s">
        <v>297</v>
      </c>
      <c r="Y17" t="s">
        <v>317</v>
      </c>
      <c r="Z17">
        <v>2.5499999999999998E-2</v>
      </c>
      <c r="AA17">
        <v>0.32500000000000001</v>
      </c>
      <c r="AB17">
        <v>2</v>
      </c>
    </row>
    <row r="18" spans="2:28">
      <c r="B18" t="s">
        <v>182</v>
      </c>
      <c r="C18" t="s">
        <v>228</v>
      </c>
      <c r="D18" t="s">
        <v>229</v>
      </c>
      <c r="E18" t="s">
        <v>10</v>
      </c>
      <c r="F18" t="s">
        <v>21</v>
      </c>
      <c r="G18" t="s">
        <v>185</v>
      </c>
      <c r="H18" t="s">
        <v>186</v>
      </c>
      <c r="J18" t="s">
        <v>228</v>
      </c>
      <c r="K18" t="s">
        <v>284</v>
      </c>
      <c r="L18">
        <v>0.44174999999999998</v>
      </c>
      <c r="M18">
        <v>0.252</v>
      </c>
      <c r="N18">
        <v>2</v>
      </c>
      <c r="P18" t="s">
        <v>182</v>
      </c>
      <c r="Q18" t="s">
        <v>299</v>
      </c>
      <c r="R18" t="s">
        <v>300</v>
      </c>
      <c r="S18" t="s">
        <v>10</v>
      </c>
      <c r="T18" t="s">
        <v>21</v>
      </c>
      <c r="U18" t="s">
        <v>185</v>
      </c>
      <c r="V18" t="s">
        <v>186</v>
      </c>
      <c r="X18" t="s">
        <v>299</v>
      </c>
      <c r="Y18" t="s">
        <v>317</v>
      </c>
      <c r="Z18">
        <v>0.32474999999999998</v>
      </c>
      <c r="AA18">
        <v>0.32400000000000001</v>
      </c>
      <c r="AB18">
        <v>3</v>
      </c>
    </row>
    <row r="19" spans="2:28">
      <c r="B19" t="s">
        <v>182</v>
      </c>
      <c r="C19" t="s">
        <v>230</v>
      </c>
      <c r="D19" t="s">
        <v>231</v>
      </c>
      <c r="E19" t="s">
        <v>10</v>
      </c>
      <c r="F19" t="s">
        <v>21</v>
      </c>
      <c r="G19" t="s">
        <v>185</v>
      </c>
      <c r="H19" t="s">
        <v>186</v>
      </c>
      <c r="J19" t="s">
        <v>230</v>
      </c>
      <c r="K19" t="s">
        <v>284</v>
      </c>
      <c r="L19">
        <v>1.48875</v>
      </c>
      <c r="M19">
        <v>0.249</v>
      </c>
      <c r="N19">
        <v>1</v>
      </c>
      <c r="P19" t="s">
        <v>182</v>
      </c>
      <c r="Q19" t="s">
        <v>301</v>
      </c>
      <c r="R19" t="s">
        <v>302</v>
      </c>
      <c r="S19" t="s">
        <v>10</v>
      </c>
      <c r="T19" t="s">
        <v>21</v>
      </c>
      <c r="U19" t="s">
        <v>185</v>
      </c>
      <c r="V19" t="s">
        <v>186</v>
      </c>
      <c r="X19" t="s">
        <v>301</v>
      </c>
      <c r="Y19" t="s">
        <v>317</v>
      </c>
      <c r="Z19">
        <v>5.2537500000000001</v>
      </c>
      <c r="AA19">
        <v>0.31900000000000001</v>
      </c>
      <c r="AB19">
        <v>1</v>
      </c>
    </row>
    <row r="20" spans="2:28">
      <c r="B20" t="s">
        <v>182</v>
      </c>
      <c r="C20" t="s">
        <v>232</v>
      </c>
      <c r="D20" t="s">
        <v>233</v>
      </c>
      <c r="E20" t="s">
        <v>10</v>
      </c>
      <c r="F20" t="s">
        <v>21</v>
      </c>
      <c r="G20" t="s">
        <v>185</v>
      </c>
      <c r="H20" t="s">
        <v>186</v>
      </c>
      <c r="J20" t="s">
        <v>232</v>
      </c>
      <c r="K20" t="s">
        <v>284</v>
      </c>
      <c r="L20">
        <v>5.3999999999999999E-2</v>
      </c>
      <c r="M20">
        <v>0.24</v>
      </c>
      <c r="N20">
        <v>1</v>
      </c>
      <c r="P20" t="s">
        <v>182</v>
      </c>
      <c r="Q20" t="s">
        <v>303</v>
      </c>
      <c r="R20" t="s">
        <v>304</v>
      </c>
      <c r="S20" t="s">
        <v>10</v>
      </c>
      <c r="T20" t="s">
        <v>21</v>
      </c>
      <c r="U20" t="s">
        <v>185</v>
      </c>
      <c r="V20" t="s">
        <v>186</v>
      </c>
      <c r="X20" t="s">
        <v>303</v>
      </c>
      <c r="Y20" t="s">
        <v>317</v>
      </c>
      <c r="Z20">
        <v>4.65E-2</v>
      </c>
      <c r="AA20">
        <v>0.315</v>
      </c>
      <c r="AB20">
        <v>2</v>
      </c>
    </row>
    <row r="21" spans="2:28">
      <c r="B21" t="s">
        <v>182</v>
      </c>
      <c r="C21" t="s">
        <v>234</v>
      </c>
      <c r="D21" t="s">
        <v>235</v>
      </c>
      <c r="E21" t="s">
        <v>10</v>
      </c>
      <c r="F21" t="s">
        <v>21</v>
      </c>
      <c r="G21" t="s">
        <v>185</v>
      </c>
      <c r="H21" t="s">
        <v>186</v>
      </c>
      <c r="J21" t="s">
        <v>234</v>
      </c>
      <c r="K21" t="s">
        <v>284</v>
      </c>
      <c r="L21">
        <v>7.7249999999999999E-2</v>
      </c>
      <c r="M21">
        <v>0.23599999999999999</v>
      </c>
      <c r="N21">
        <v>2</v>
      </c>
      <c r="P21" t="s">
        <v>182</v>
      </c>
      <c r="Q21" t="s">
        <v>305</v>
      </c>
      <c r="R21" t="s">
        <v>306</v>
      </c>
      <c r="S21" t="s">
        <v>10</v>
      </c>
      <c r="T21" t="s">
        <v>21</v>
      </c>
      <c r="U21" t="s">
        <v>185</v>
      </c>
      <c r="V21" t="s">
        <v>186</v>
      </c>
      <c r="X21" t="s">
        <v>305</v>
      </c>
      <c r="Y21" t="s">
        <v>317</v>
      </c>
      <c r="Z21">
        <v>1.4917499999999999</v>
      </c>
      <c r="AA21">
        <v>0.313</v>
      </c>
      <c r="AB21">
        <v>1</v>
      </c>
    </row>
    <row r="22" spans="2:28">
      <c r="B22" t="s">
        <v>182</v>
      </c>
      <c r="C22" t="s">
        <v>236</v>
      </c>
      <c r="D22" t="s">
        <v>237</v>
      </c>
      <c r="E22" t="s">
        <v>10</v>
      </c>
      <c r="F22" t="s">
        <v>21</v>
      </c>
      <c r="G22" t="s">
        <v>185</v>
      </c>
      <c r="H22" t="s">
        <v>186</v>
      </c>
      <c r="J22" t="s">
        <v>236</v>
      </c>
      <c r="K22" t="s">
        <v>284</v>
      </c>
      <c r="L22">
        <v>4.4999999999999997E-3</v>
      </c>
      <c r="M22">
        <v>0.23400000000000004</v>
      </c>
      <c r="N22">
        <v>5</v>
      </c>
      <c r="P22" t="s">
        <v>182</v>
      </c>
      <c r="Q22" t="s">
        <v>307</v>
      </c>
      <c r="R22" t="s">
        <v>308</v>
      </c>
      <c r="S22" t="s">
        <v>10</v>
      </c>
      <c r="T22" t="s">
        <v>21</v>
      </c>
      <c r="U22" t="s">
        <v>185</v>
      </c>
      <c r="V22" t="s">
        <v>186</v>
      </c>
      <c r="X22" t="s">
        <v>307</v>
      </c>
      <c r="Y22" t="s">
        <v>317</v>
      </c>
      <c r="Z22">
        <v>3.6795</v>
      </c>
      <c r="AA22">
        <v>0.30299999999999999</v>
      </c>
      <c r="AB22">
        <v>1</v>
      </c>
    </row>
    <row r="23" spans="2:28">
      <c r="B23" t="s">
        <v>182</v>
      </c>
      <c r="C23" t="s">
        <v>238</v>
      </c>
      <c r="D23" t="s">
        <v>239</v>
      </c>
      <c r="E23" t="s">
        <v>10</v>
      </c>
      <c r="F23" t="s">
        <v>21</v>
      </c>
      <c r="G23" t="s">
        <v>185</v>
      </c>
      <c r="H23" t="s">
        <v>186</v>
      </c>
      <c r="J23" t="s">
        <v>238</v>
      </c>
      <c r="K23" t="s">
        <v>284</v>
      </c>
      <c r="L23">
        <v>0.95474999999999999</v>
      </c>
      <c r="M23">
        <v>0.23295522388059703</v>
      </c>
      <c r="N23">
        <v>1</v>
      </c>
      <c r="P23" t="s">
        <v>182</v>
      </c>
      <c r="Q23" t="s">
        <v>309</v>
      </c>
      <c r="R23" t="s">
        <v>310</v>
      </c>
      <c r="S23" t="s">
        <v>10</v>
      </c>
      <c r="T23" t="s">
        <v>21</v>
      </c>
      <c r="U23" t="s">
        <v>185</v>
      </c>
      <c r="V23" t="s">
        <v>186</v>
      </c>
      <c r="X23" t="s">
        <v>309</v>
      </c>
      <c r="Y23" t="s">
        <v>317</v>
      </c>
      <c r="Z23">
        <v>6.1342499999999998</v>
      </c>
      <c r="AA23">
        <v>0.30099999999999999</v>
      </c>
      <c r="AB23">
        <v>2</v>
      </c>
    </row>
    <row r="24" spans="2:28">
      <c r="B24" t="s">
        <v>182</v>
      </c>
      <c r="C24" t="s">
        <v>240</v>
      </c>
      <c r="D24" t="s">
        <v>241</v>
      </c>
      <c r="E24" t="s">
        <v>10</v>
      </c>
      <c r="F24" t="s">
        <v>21</v>
      </c>
      <c r="G24" t="s">
        <v>185</v>
      </c>
      <c r="H24" t="s">
        <v>186</v>
      </c>
      <c r="J24" t="s">
        <v>240</v>
      </c>
      <c r="K24" t="s">
        <v>284</v>
      </c>
      <c r="L24">
        <v>0.14549999999999999</v>
      </c>
      <c r="M24">
        <v>0.23081443298969073</v>
      </c>
      <c r="N24">
        <v>2</v>
      </c>
      <c r="P24" t="s">
        <v>182</v>
      </c>
      <c r="Q24" t="s">
        <v>311</v>
      </c>
      <c r="R24" t="s">
        <v>312</v>
      </c>
      <c r="S24" t="s">
        <v>10</v>
      </c>
      <c r="T24" t="s">
        <v>21</v>
      </c>
      <c r="U24" t="s">
        <v>185</v>
      </c>
      <c r="V24" t="s">
        <v>186</v>
      </c>
      <c r="X24" t="s">
        <v>311</v>
      </c>
      <c r="Y24" t="s">
        <v>317</v>
      </c>
      <c r="Z24">
        <v>4.0229999999999997</v>
      </c>
      <c r="AA24">
        <v>0.28999999999999998</v>
      </c>
      <c r="AB24">
        <v>1</v>
      </c>
    </row>
    <row r="25" spans="2:28">
      <c r="B25" t="s">
        <v>182</v>
      </c>
      <c r="C25" t="s">
        <v>242</v>
      </c>
      <c r="D25" t="s">
        <v>243</v>
      </c>
      <c r="E25" t="s">
        <v>10</v>
      </c>
      <c r="F25" t="s">
        <v>21</v>
      </c>
      <c r="G25" t="s">
        <v>185</v>
      </c>
      <c r="H25" t="s">
        <v>186</v>
      </c>
      <c r="J25" t="s">
        <v>242</v>
      </c>
      <c r="K25" t="s">
        <v>284</v>
      </c>
      <c r="L25">
        <v>0.15525</v>
      </c>
      <c r="M25">
        <v>0.22709661835748796</v>
      </c>
      <c r="N25">
        <v>4</v>
      </c>
      <c r="P25" t="s">
        <v>182</v>
      </c>
      <c r="Q25" t="s">
        <v>313</v>
      </c>
      <c r="R25" t="s">
        <v>314</v>
      </c>
      <c r="S25" t="s">
        <v>10</v>
      </c>
      <c r="T25" t="s">
        <v>21</v>
      </c>
      <c r="U25" t="s">
        <v>185</v>
      </c>
      <c r="V25" t="s">
        <v>186</v>
      </c>
      <c r="X25" t="s">
        <v>313</v>
      </c>
      <c r="Y25" t="s">
        <v>317</v>
      </c>
      <c r="Z25">
        <v>3.7522500000000001</v>
      </c>
      <c r="AA25">
        <v>0.26400000000000001</v>
      </c>
      <c r="AB25">
        <v>1</v>
      </c>
    </row>
    <row r="26" spans="2:28">
      <c r="B26" t="s">
        <v>182</v>
      </c>
      <c r="C26" t="s">
        <v>244</v>
      </c>
      <c r="D26" t="s">
        <v>245</v>
      </c>
      <c r="E26" t="s">
        <v>10</v>
      </c>
      <c r="F26" t="s">
        <v>21</v>
      </c>
      <c r="G26" t="s">
        <v>185</v>
      </c>
      <c r="H26" t="s">
        <v>186</v>
      </c>
      <c r="J26" t="s">
        <v>244</v>
      </c>
      <c r="K26" t="s">
        <v>284</v>
      </c>
      <c r="L26">
        <v>0.89100000000000001</v>
      </c>
      <c r="M26">
        <v>0.22667003367003369</v>
      </c>
      <c r="N26">
        <v>3</v>
      </c>
      <c r="P26" t="s">
        <v>182</v>
      </c>
      <c r="Q26" t="s">
        <v>315</v>
      </c>
      <c r="R26" t="s">
        <v>316</v>
      </c>
      <c r="S26" t="s">
        <v>10</v>
      </c>
      <c r="T26" t="s">
        <v>21</v>
      </c>
      <c r="U26" t="s">
        <v>185</v>
      </c>
      <c r="V26" t="s">
        <v>186</v>
      </c>
      <c r="X26" t="s">
        <v>315</v>
      </c>
      <c r="Y26" t="s">
        <v>317</v>
      </c>
      <c r="Z26">
        <v>5.2500000000000003E-3</v>
      </c>
      <c r="AA26">
        <v>0.16700000000000001</v>
      </c>
      <c r="AB26">
        <v>1</v>
      </c>
    </row>
    <row r="27" spans="2:28">
      <c r="B27" t="s">
        <v>182</v>
      </c>
      <c r="C27" t="s">
        <v>246</v>
      </c>
      <c r="D27" t="s">
        <v>247</v>
      </c>
      <c r="E27" t="s">
        <v>10</v>
      </c>
      <c r="F27" t="s">
        <v>21</v>
      </c>
      <c r="G27" t="s">
        <v>185</v>
      </c>
      <c r="H27" t="s">
        <v>186</v>
      </c>
      <c r="J27" t="s">
        <v>246</v>
      </c>
      <c r="K27" t="s">
        <v>284</v>
      </c>
      <c r="L27">
        <v>0.1215</v>
      </c>
      <c r="M27">
        <v>0.20899999999999999</v>
      </c>
      <c r="N27">
        <v>1</v>
      </c>
    </row>
    <row r="28" spans="2:28">
      <c r="B28" t="s">
        <v>182</v>
      </c>
      <c r="C28" t="s">
        <v>248</v>
      </c>
      <c r="D28" t="s">
        <v>249</v>
      </c>
      <c r="E28" t="s">
        <v>10</v>
      </c>
      <c r="F28" t="s">
        <v>21</v>
      </c>
      <c r="G28" t="s">
        <v>185</v>
      </c>
      <c r="H28" t="s">
        <v>186</v>
      </c>
      <c r="J28" t="s">
        <v>248</v>
      </c>
      <c r="K28" t="s">
        <v>284</v>
      </c>
      <c r="L28">
        <v>0.1095</v>
      </c>
      <c r="M28">
        <v>0.20799999999999999</v>
      </c>
      <c r="N28">
        <v>2</v>
      </c>
    </row>
    <row r="29" spans="2:28">
      <c r="B29" t="s">
        <v>182</v>
      </c>
      <c r="C29" t="s">
        <v>250</v>
      </c>
      <c r="D29" t="s">
        <v>251</v>
      </c>
      <c r="E29" t="s">
        <v>10</v>
      </c>
      <c r="F29" t="s">
        <v>21</v>
      </c>
      <c r="G29" t="s">
        <v>185</v>
      </c>
      <c r="H29" t="s">
        <v>186</v>
      </c>
      <c r="J29" t="s">
        <v>250</v>
      </c>
      <c r="K29" t="s">
        <v>284</v>
      </c>
      <c r="L29">
        <v>0.34275</v>
      </c>
      <c r="M29">
        <v>0.20599999999999999</v>
      </c>
      <c r="N29">
        <v>3</v>
      </c>
    </row>
    <row r="30" spans="2:28">
      <c r="B30" t="s">
        <v>182</v>
      </c>
      <c r="C30" t="s">
        <v>252</v>
      </c>
      <c r="D30" t="s">
        <v>253</v>
      </c>
      <c r="E30" t="s">
        <v>10</v>
      </c>
      <c r="F30" t="s">
        <v>21</v>
      </c>
      <c r="G30" t="s">
        <v>185</v>
      </c>
      <c r="H30" t="s">
        <v>186</v>
      </c>
      <c r="J30" t="s">
        <v>252</v>
      </c>
      <c r="K30" t="s">
        <v>284</v>
      </c>
      <c r="L30">
        <v>1.8825000000000001</v>
      </c>
      <c r="M30">
        <v>0.20227888446215145</v>
      </c>
      <c r="N30">
        <v>1</v>
      </c>
    </row>
    <row r="31" spans="2:28">
      <c r="B31" t="s">
        <v>182</v>
      </c>
      <c r="C31" t="s">
        <v>254</v>
      </c>
      <c r="D31" t="s">
        <v>255</v>
      </c>
      <c r="E31" t="s">
        <v>10</v>
      </c>
      <c r="F31" t="s">
        <v>21</v>
      </c>
      <c r="G31" t="s">
        <v>185</v>
      </c>
      <c r="H31" t="s">
        <v>186</v>
      </c>
      <c r="J31" t="s">
        <v>254</v>
      </c>
      <c r="K31" t="s">
        <v>284</v>
      </c>
      <c r="L31">
        <v>0.42375000000000002</v>
      </c>
      <c r="M31">
        <v>0.19898938053097348</v>
      </c>
      <c r="N31">
        <v>2</v>
      </c>
    </row>
    <row r="32" spans="2:28">
      <c r="B32" t="s">
        <v>182</v>
      </c>
      <c r="C32" t="s">
        <v>256</v>
      </c>
      <c r="D32" t="s">
        <v>257</v>
      </c>
      <c r="E32" t="s">
        <v>10</v>
      </c>
      <c r="F32" t="s">
        <v>21</v>
      </c>
      <c r="G32" t="s">
        <v>185</v>
      </c>
      <c r="H32" t="s">
        <v>186</v>
      </c>
      <c r="J32" t="s">
        <v>256</v>
      </c>
      <c r="K32" t="s">
        <v>284</v>
      </c>
      <c r="L32">
        <v>0.16500000000000001</v>
      </c>
      <c r="M32">
        <v>0.19694999999999999</v>
      </c>
      <c r="N32">
        <v>4</v>
      </c>
    </row>
    <row r="33" spans="2:14">
      <c r="B33" t="s">
        <v>182</v>
      </c>
      <c r="C33" t="s">
        <v>258</v>
      </c>
      <c r="D33" t="s">
        <v>259</v>
      </c>
      <c r="E33" t="s">
        <v>10</v>
      </c>
      <c r="F33" t="s">
        <v>21</v>
      </c>
      <c r="G33" t="s">
        <v>185</v>
      </c>
      <c r="H33" t="s">
        <v>186</v>
      </c>
      <c r="J33" t="s">
        <v>258</v>
      </c>
      <c r="K33" t="s">
        <v>284</v>
      </c>
      <c r="L33">
        <v>1.7715000000000001</v>
      </c>
      <c r="M33">
        <v>0.19618374259102453</v>
      </c>
      <c r="N33">
        <v>3</v>
      </c>
    </row>
    <row r="34" spans="2:14">
      <c r="B34" t="s">
        <v>182</v>
      </c>
      <c r="C34" t="s">
        <v>260</v>
      </c>
      <c r="D34" t="s">
        <v>261</v>
      </c>
      <c r="E34" t="s">
        <v>10</v>
      </c>
      <c r="F34" t="s">
        <v>21</v>
      </c>
      <c r="G34" t="s">
        <v>185</v>
      </c>
      <c r="H34" t="s">
        <v>186</v>
      </c>
      <c r="J34" t="s">
        <v>260</v>
      </c>
      <c r="K34" t="s">
        <v>284</v>
      </c>
      <c r="L34">
        <v>0.24825</v>
      </c>
      <c r="M34">
        <v>0.19527190332326283</v>
      </c>
      <c r="N34">
        <v>5</v>
      </c>
    </row>
    <row r="35" spans="2:14">
      <c r="B35" t="s">
        <v>182</v>
      </c>
      <c r="C35" t="s">
        <v>262</v>
      </c>
      <c r="D35" t="s">
        <v>263</v>
      </c>
      <c r="E35" t="s">
        <v>10</v>
      </c>
      <c r="F35" t="s">
        <v>21</v>
      </c>
      <c r="G35" t="s">
        <v>185</v>
      </c>
      <c r="H35" t="s">
        <v>186</v>
      </c>
      <c r="J35" t="s">
        <v>262</v>
      </c>
      <c r="K35" t="s">
        <v>284</v>
      </c>
      <c r="L35">
        <v>1.6904999999999999</v>
      </c>
      <c r="M35">
        <v>0.19321783496007097</v>
      </c>
      <c r="N35">
        <v>1</v>
      </c>
    </row>
    <row r="36" spans="2:14">
      <c r="B36" t="s">
        <v>182</v>
      </c>
      <c r="C36" t="s">
        <v>264</v>
      </c>
      <c r="D36" t="s">
        <v>265</v>
      </c>
      <c r="E36" t="s">
        <v>10</v>
      </c>
      <c r="F36" t="s">
        <v>21</v>
      </c>
      <c r="G36" t="s">
        <v>185</v>
      </c>
      <c r="H36" t="s">
        <v>186</v>
      </c>
      <c r="J36" t="s">
        <v>264</v>
      </c>
      <c r="K36" t="s">
        <v>284</v>
      </c>
      <c r="L36">
        <v>4.0012499999999998</v>
      </c>
      <c r="M36">
        <v>0.18850046860356137</v>
      </c>
      <c r="N36">
        <v>2</v>
      </c>
    </row>
    <row r="37" spans="2:14">
      <c r="B37" t="s">
        <v>182</v>
      </c>
      <c r="C37" t="s">
        <v>266</v>
      </c>
      <c r="D37" t="s">
        <v>267</v>
      </c>
      <c r="E37" t="s">
        <v>10</v>
      </c>
      <c r="F37" t="s">
        <v>21</v>
      </c>
      <c r="G37" t="s">
        <v>185</v>
      </c>
      <c r="H37" t="s">
        <v>186</v>
      </c>
      <c r="J37" t="s">
        <v>266</v>
      </c>
      <c r="K37" t="s">
        <v>284</v>
      </c>
      <c r="L37">
        <v>3.17475</v>
      </c>
      <c r="M37">
        <v>0.18699692889203876</v>
      </c>
      <c r="N37">
        <v>3</v>
      </c>
    </row>
    <row r="38" spans="2:14">
      <c r="B38" t="s">
        <v>182</v>
      </c>
      <c r="C38" t="s">
        <v>268</v>
      </c>
      <c r="D38" t="s">
        <v>269</v>
      </c>
      <c r="E38" t="s">
        <v>10</v>
      </c>
      <c r="F38" t="s">
        <v>21</v>
      </c>
      <c r="G38" t="s">
        <v>185</v>
      </c>
      <c r="H38" t="s">
        <v>186</v>
      </c>
      <c r="J38" t="s">
        <v>268</v>
      </c>
      <c r="K38" t="s">
        <v>284</v>
      </c>
      <c r="L38">
        <v>0.1215</v>
      </c>
      <c r="M38">
        <v>0.18670370370370371</v>
      </c>
      <c r="N38">
        <v>4</v>
      </c>
    </row>
    <row r="39" spans="2:14">
      <c r="B39" t="s">
        <v>182</v>
      </c>
      <c r="C39" t="s">
        <v>270</v>
      </c>
      <c r="D39" t="s">
        <v>271</v>
      </c>
      <c r="E39" t="s">
        <v>10</v>
      </c>
      <c r="F39" t="s">
        <v>21</v>
      </c>
      <c r="G39" t="s">
        <v>185</v>
      </c>
      <c r="H39" t="s">
        <v>186</v>
      </c>
      <c r="J39" t="s">
        <v>270</v>
      </c>
      <c r="K39" t="s">
        <v>284</v>
      </c>
      <c r="L39">
        <v>2.8507500000000001</v>
      </c>
      <c r="M39">
        <v>0.18501631149697448</v>
      </c>
      <c r="N39">
        <v>5</v>
      </c>
    </row>
    <row r="40" spans="2:14">
      <c r="B40" t="s">
        <v>182</v>
      </c>
      <c r="C40" t="s">
        <v>272</v>
      </c>
      <c r="D40" t="s">
        <v>273</v>
      </c>
      <c r="E40" t="s">
        <v>10</v>
      </c>
      <c r="F40" t="s">
        <v>21</v>
      </c>
      <c r="G40" t="s">
        <v>185</v>
      </c>
      <c r="H40" t="s">
        <v>186</v>
      </c>
      <c r="J40" t="s">
        <v>272</v>
      </c>
      <c r="K40" t="s">
        <v>284</v>
      </c>
      <c r="L40">
        <v>0.51824999999999999</v>
      </c>
      <c r="M40">
        <v>0.18117510853835023</v>
      </c>
      <c r="N40">
        <v>1</v>
      </c>
    </row>
    <row r="41" spans="2:14">
      <c r="B41" t="s">
        <v>182</v>
      </c>
      <c r="C41" t="s">
        <v>274</v>
      </c>
      <c r="D41" t="s">
        <v>275</v>
      </c>
      <c r="E41" t="s">
        <v>10</v>
      </c>
      <c r="F41" t="s">
        <v>21</v>
      </c>
      <c r="G41" t="s">
        <v>185</v>
      </c>
      <c r="H41" t="s">
        <v>186</v>
      </c>
      <c r="J41" t="s">
        <v>274</v>
      </c>
      <c r="K41" t="s">
        <v>284</v>
      </c>
      <c r="L41">
        <v>1.4595</v>
      </c>
      <c r="M41">
        <v>0.18023689619732786</v>
      </c>
      <c r="N41">
        <v>2</v>
      </c>
    </row>
    <row r="42" spans="2:14">
      <c r="B42" t="s">
        <v>182</v>
      </c>
      <c r="C42" t="s">
        <v>276</v>
      </c>
      <c r="D42" t="s">
        <v>277</v>
      </c>
      <c r="E42" t="s">
        <v>10</v>
      </c>
      <c r="F42" t="s">
        <v>21</v>
      </c>
      <c r="G42" t="s">
        <v>185</v>
      </c>
      <c r="H42" t="s">
        <v>186</v>
      </c>
      <c r="J42" t="s">
        <v>276</v>
      </c>
      <c r="K42" t="s">
        <v>284</v>
      </c>
      <c r="L42">
        <v>5.3249999999999999E-2</v>
      </c>
      <c r="M42">
        <v>0.17899999999999996</v>
      </c>
      <c r="N42">
        <v>5</v>
      </c>
    </row>
    <row r="43" spans="2:14">
      <c r="B43" t="s">
        <v>182</v>
      </c>
      <c r="C43" t="s">
        <v>278</v>
      </c>
      <c r="D43" t="s">
        <v>279</v>
      </c>
      <c r="E43" t="s">
        <v>10</v>
      </c>
      <c r="F43" t="s">
        <v>21</v>
      </c>
      <c r="G43" t="s">
        <v>185</v>
      </c>
      <c r="H43" t="s">
        <v>186</v>
      </c>
      <c r="J43" t="s">
        <v>278</v>
      </c>
      <c r="K43" t="s">
        <v>284</v>
      </c>
      <c r="L43">
        <v>0.82725000000000004</v>
      </c>
      <c r="M43">
        <v>0.17829555757026291</v>
      </c>
      <c r="N43">
        <v>3</v>
      </c>
    </row>
    <row r="44" spans="2:14">
      <c r="B44" t="s">
        <v>182</v>
      </c>
      <c r="C44" t="s">
        <v>280</v>
      </c>
      <c r="D44" t="s">
        <v>281</v>
      </c>
      <c r="E44" t="s">
        <v>10</v>
      </c>
      <c r="F44" t="s">
        <v>21</v>
      </c>
      <c r="G44" t="s">
        <v>185</v>
      </c>
      <c r="H44" t="s">
        <v>186</v>
      </c>
      <c r="J44" t="s">
        <v>280</v>
      </c>
      <c r="K44" t="s">
        <v>284</v>
      </c>
      <c r="L44">
        <v>0.4335</v>
      </c>
      <c r="M44">
        <v>0.17599999999999999</v>
      </c>
      <c r="N44">
        <v>4</v>
      </c>
    </row>
    <row r="45" spans="2:14">
      <c r="B45" t="s">
        <v>182</v>
      </c>
      <c r="C45" t="s">
        <v>282</v>
      </c>
      <c r="D45" t="s">
        <v>283</v>
      </c>
      <c r="E45" t="s">
        <v>10</v>
      </c>
      <c r="F45" t="s">
        <v>21</v>
      </c>
      <c r="G45" t="s">
        <v>185</v>
      </c>
      <c r="H45" t="s">
        <v>186</v>
      </c>
      <c r="J45" t="s">
        <v>282</v>
      </c>
      <c r="K45" t="s">
        <v>284</v>
      </c>
      <c r="L45">
        <v>4.8000000000000001E-2</v>
      </c>
      <c r="M45">
        <v>0.17200000000000001</v>
      </c>
      <c r="N4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E33C0-0366-4949-9D15-0A7378D05A75}">
  <dimension ref="B9:P73"/>
  <sheetViews>
    <sheetView tabSelected="1" workbookViewId="0"/>
  </sheetViews>
  <sheetFormatPr defaultRowHeight="14.25"/>
  <sheetData>
    <row r="9" spans="2:16">
      <c r="B9" t="s">
        <v>174</v>
      </c>
      <c r="J9" t="s">
        <v>163</v>
      </c>
    </row>
    <row r="10" spans="2:16">
      <c r="B10" t="s">
        <v>164</v>
      </c>
      <c r="C10" t="s">
        <v>318</v>
      </c>
      <c r="D10" t="s">
        <v>209</v>
      </c>
      <c r="E10">
        <v>2023</v>
      </c>
      <c r="F10">
        <v>2030</v>
      </c>
      <c r="G10">
        <v>2050</v>
      </c>
      <c r="H10" t="s">
        <v>54</v>
      </c>
      <c r="J10" t="s">
        <v>178</v>
      </c>
      <c r="K10" t="s">
        <v>164</v>
      </c>
      <c r="L10" t="s">
        <v>165</v>
      </c>
      <c r="M10" t="s">
        <v>179</v>
      </c>
      <c r="N10" t="s">
        <v>180</v>
      </c>
      <c r="O10" t="s">
        <v>166</v>
      </c>
      <c r="P10" t="s">
        <v>181</v>
      </c>
    </row>
    <row r="11" spans="2:16">
      <c r="B11" t="s">
        <v>319</v>
      </c>
      <c r="C11" t="s">
        <v>31</v>
      </c>
      <c r="D11" t="s">
        <v>19</v>
      </c>
      <c r="E11">
        <v>0.30000000000000004</v>
      </c>
      <c r="F11">
        <v>0.30000000000000004</v>
      </c>
      <c r="G11">
        <v>0.30000000000000004</v>
      </c>
      <c r="H11" t="s">
        <v>146</v>
      </c>
      <c r="J11" t="s">
        <v>182</v>
      </c>
      <c r="K11" t="s">
        <v>319</v>
      </c>
      <c r="M11" t="s">
        <v>10</v>
      </c>
      <c r="N11" t="s">
        <v>21</v>
      </c>
      <c r="O11" t="s">
        <v>341</v>
      </c>
      <c r="P11" t="s">
        <v>342</v>
      </c>
    </row>
    <row r="12" spans="2:16">
      <c r="B12" t="s">
        <v>319</v>
      </c>
      <c r="C12" t="s">
        <v>31</v>
      </c>
      <c r="D12" t="s">
        <v>19</v>
      </c>
      <c r="E12">
        <v>0.60000000000000009</v>
      </c>
      <c r="F12">
        <v>0.60000000000000009</v>
      </c>
      <c r="G12">
        <v>0.60000000000000009</v>
      </c>
      <c r="H12" t="s">
        <v>320</v>
      </c>
      <c r="J12" t="s">
        <v>182</v>
      </c>
      <c r="K12" t="s">
        <v>324</v>
      </c>
      <c r="M12" t="s">
        <v>10</v>
      </c>
      <c r="N12" t="s">
        <v>21</v>
      </c>
      <c r="O12" t="s">
        <v>341</v>
      </c>
      <c r="P12" t="s">
        <v>342</v>
      </c>
    </row>
    <row r="13" spans="2:16">
      <c r="B13" t="s">
        <v>319</v>
      </c>
      <c r="C13" t="s">
        <v>31</v>
      </c>
      <c r="D13" t="s">
        <v>19</v>
      </c>
      <c r="E13">
        <v>5750</v>
      </c>
      <c r="F13">
        <v>5700</v>
      </c>
      <c r="G13">
        <v>5100</v>
      </c>
      <c r="H13" t="s">
        <v>321</v>
      </c>
      <c r="J13" t="s">
        <v>182</v>
      </c>
      <c r="K13" t="s">
        <v>325</v>
      </c>
      <c r="M13" t="s">
        <v>10</v>
      </c>
      <c r="N13" t="s">
        <v>21</v>
      </c>
      <c r="O13" t="s">
        <v>341</v>
      </c>
      <c r="P13" t="s">
        <v>342</v>
      </c>
    </row>
    <row r="14" spans="2:16">
      <c r="B14" t="s">
        <v>319</v>
      </c>
      <c r="C14" t="s">
        <v>31</v>
      </c>
      <c r="D14" t="s">
        <v>19</v>
      </c>
      <c r="E14">
        <v>200</v>
      </c>
      <c r="F14">
        <v>200</v>
      </c>
      <c r="G14">
        <v>175</v>
      </c>
      <c r="H14" t="s">
        <v>322</v>
      </c>
      <c r="J14" t="s">
        <v>182</v>
      </c>
      <c r="K14" t="s">
        <v>326</v>
      </c>
      <c r="M14" t="s">
        <v>10</v>
      </c>
      <c r="N14" t="s">
        <v>21</v>
      </c>
      <c r="O14" t="s">
        <v>341</v>
      </c>
      <c r="P14" t="s">
        <v>342</v>
      </c>
    </row>
    <row r="15" spans="2:16">
      <c r="B15" t="s">
        <v>319</v>
      </c>
      <c r="C15" t="s">
        <v>31</v>
      </c>
      <c r="D15" t="s">
        <v>19</v>
      </c>
      <c r="E15">
        <v>3</v>
      </c>
      <c r="F15">
        <v>3</v>
      </c>
      <c r="G15">
        <v>3</v>
      </c>
      <c r="H15" t="s">
        <v>323</v>
      </c>
      <c r="J15" t="s">
        <v>182</v>
      </c>
      <c r="K15" t="s">
        <v>327</v>
      </c>
      <c r="M15" t="s">
        <v>10</v>
      </c>
      <c r="N15" t="s">
        <v>21</v>
      </c>
      <c r="O15" t="s">
        <v>341</v>
      </c>
      <c r="P15" t="s">
        <v>342</v>
      </c>
    </row>
    <row r="16" spans="2:16">
      <c r="B16" t="s">
        <v>324</v>
      </c>
      <c r="C16" t="s">
        <v>31</v>
      </c>
      <c r="D16" t="s">
        <v>19</v>
      </c>
      <c r="E16">
        <v>0.35000000000000003</v>
      </c>
      <c r="F16">
        <v>0.35000000000000003</v>
      </c>
      <c r="G16">
        <v>0.35000000000000003</v>
      </c>
      <c r="H16" t="s">
        <v>146</v>
      </c>
      <c r="J16" t="s">
        <v>182</v>
      </c>
      <c r="K16" t="s">
        <v>328</v>
      </c>
      <c r="M16" t="s">
        <v>10</v>
      </c>
      <c r="N16" t="s">
        <v>21</v>
      </c>
      <c r="O16" t="s">
        <v>341</v>
      </c>
      <c r="P16" t="s">
        <v>342</v>
      </c>
    </row>
    <row r="17" spans="2:16">
      <c r="B17" t="s">
        <v>324</v>
      </c>
      <c r="C17" t="s">
        <v>31</v>
      </c>
      <c r="D17" t="s">
        <v>19</v>
      </c>
      <c r="E17">
        <v>0.60000000000000009</v>
      </c>
      <c r="F17">
        <v>0.60000000000000009</v>
      </c>
      <c r="G17">
        <v>0.60000000000000009</v>
      </c>
      <c r="H17" t="s">
        <v>320</v>
      </c>
      <c r="J17" t="s">
        <v>182</v>
      </c>
      <c r="K17" t="s">
        <v>329</v>
      </c>
      <c r="M17" t="s">
        <v>10</v>
      </c>
      <c r="N17" t="s">
        <v>21</v>
      </c>
      <c r="O17" t="s">
        <v>341</v>
      </c>
      <c r="P17" t="s">
        <v>342</v>
      </c>
    </row>
    <row r="18" spans="2:16">
      <c r="B18" t="s">
        <v>324</v>
      </c>
      <c r="C18" t="s">
        <v>31</v>
      </c>
      <c r="D18" t="s">
        <v>19</v>
      </c>
      <c r="E18">
        <v>2400</v>
      </c>
      <c r="F18">
        <v>2350</v>
      </c>
      <c r="G18">
        <v>2300</v>
      </c>
      <c r="H18" t="s">
        <v>321</v>
      </c>
      <c r="J18" t="s">
        <v>182</v>
      </c>
      <c r="K18" t="s">
        <v>330</v>
      </c>
      <c r="M18" t="s">
        <v>10</v>
      </c>
      <c r="N18" t="s">
        <v>21</v>
      </c>
      <c r="O18" t="s">
        <v>341</v>
      </c>
      <c r="P18" t="s">
        <v>342</v>
      </c>
    </row>
    <row r="19" spans="2:16">
      <c r="B19" t="s">
        <v>324</v>
      </c>
      <c r="C19" t="s">
        <v>31</v>
      </c>
      <c r="D19" t="s">
        <v>19</v>
      </c>
      <c r="E19">
        <v>85</v>
      </c>
      <c r="F19">
        <v>85</v>
      </c>
      <c r="G19">
        <v>80</v>
      </c>
      <c r="H19" t="s">
        <v>322</v>
      </c>
      <c r="J19" t="s">
        <v>182</v>
      </c>
      <c r="K19" t="s">
        <v>331</v>
      </c>
      <c r="M19" t="s">
        <v>10</v>
      </c>
      <c r="N19" t="s">
        <v>21</v>
      </c>
      <c r="O19" t="s">
        <v>341</v>
      </c>
      <c r="P19" t="s">
        <v>342</v>
      </c>
    </row>
    <row r="20" spans="2:16">
      <c r="B20" t="s">
        <v>324</v>
      </c>
      <c r="C20" t="s">
        <v>31</v>
      </c>
      <c r="D20" t="s">
        <v>19</v>
      </c>
      <c r="E20">
        <v>3</v>
      </c>
      <c r="F20">
        <v>3</v>
      </c>
      <c r="G20">
        <v>3</v>
      </c>
      <c r="H20" t="s">
        <v>323</v>
      </c>
      <c r="J20" t="s">
        <v>182</v>
      </c>
      <c r="K20" t="s">
        <v>332</v>
      </c>
      <c r="M20" t="s">
        <v>10</v>
      </c>
      <c r="N20" t="s">
        <v>21</v>
      </c>
      <c r="O20" t="s">
        <v>341</v>
      </c>
      <c r="P20" t="s">
        <v>342</v>
      </c>
    </row>
    <row r="21" spans="2:16">
      <c r="B21" t="s">
        <v>325</v>
      </c>
      <c r="C21" t="s">
        <v>33</v>
      </c>
      <c r="D21" t="s">
        <v>19</v>
      </c>
      <c r="E21">
        <v>0.59</v>
      </c>
      <c r="F21">
        <v>0.6</v>
      </c>
      <c r="G21">
        <v>0.61</v>
      </c>
      <c r="H21" t="s">
        <v>146</v>
      </c>
      <c r="J21" t="s">
        <v>182</v>
      </c>
      <c r="K21" t="s">
        <v>333</v>
      </c>
      <c r="M21" t="s">
        <v>10</v>
      </c>
      <c r="N21" t="s">
        <v>21</v>
      </c>
      <c r="O21" t="s">
        <v>341</v>
      </c>
      <c r="P21" t="s">
        <v>342</v>
      </c>
    </row>
    <row r="22" spans="2:16">
      <c r="B22" t="s">
        <v>325</v>
      </c>
      <c r="C22" t="s">
        <v>33</v>
      </c>
      <c r="D22" t="s">
        <v>19</v>
      </c>
      <c r="E22">
        <v>1000</v>
      </c>
      <c r="F22">
        <v>1000</v>
      </c>
      <c r="G22">
        <v>1000</v>
      </c>
      <c r="H22" t="s">
        <v>321</v>
      </c>
      <c r="J22" t="s">
        <v>182</v>
      </c>
      <c r="K22" t="s">
        <v>334</v>
      </c>
      <c r="M22" t="s">
        <v>10</v>
      </c>
      <c r="N22" t="s">
        <v>21</v>
      </c>
      <c r="O22" t="s">
        <v>341</v>
      </c>
      <c r="P22" t="s">
        <v>342</v>
      </c>
    </row>
    <row r="23" spans="2:16">
      <c r="B23" t="s">
        <v>325</v>
      </c>
      <c r="C23" t="s">
        <v>33</v>
      </c>
      <c r="D23" t="s">
        <v>19</v>
      </c>
      <c r="E23">
        <v>25</v>
      </c>
      <c r="F23">
        <v>25</v>
      </c>
      <c r="G23">
        <v>25</v>
      </c>
      <c r="H23" t="s">
        <v>322</v>
      </c>
      <c r="J23" t="s">
        <v>182</v>
      </c>
      <c r="K23" t="s">
        <v>335</v>
      </c>
      <c r="M23" t="s">
        <v>10</v>
      </c>
      <c r="N23" t="s">
        <v>21</v>
      </c>
      <c r="O23" t="s">
        <v>341</v>
      </c>
      <c r="P23" t="s">
        <v>342</v>
      </c>
    </row>
    <row r="24" spans="2:16">
      <c r="B24" t="s">
        <v>326</v>
      </c>
      <c r="C24" t="s">
        <v>33</v>
      </c>
      <c r="D24" t="s">
        <v>19</v>
      </c>
      <c r="E24">
        <v>0.51</v>
      </c>
      <c r="F24">
        <v>0.52</v>
      </c>
      <c r="G24">
        <v>0.54</v>
      </c>
      <c r="H24" t="s">
        <v>146</v>
      </c>
      <c r="J24" t="s">
        <v>182</v>
      </c>
      <c r="K24" t="s">
        <v>336</v>
      </c>
      <c r="M24" t="s">
        <v>10</v>
      </c>
      <c r="N24" t="s">
        <v>21</v>
      </c>
      <c r="O24" t="s">
        <v>341</v>
      </c>
      <c r="P24" t="s">
        <v>342</v>
      </c>
    </row>
    <row r="25" spans="2:16">
      <c r="B25" t="s">
        <v>326</v>
      </c>
      <c r="C25" t="s">
        <v>33</v>
      </c>
      <c r="D25" t="s">
        <v>19</v>
      </c>
      <c r="E25">
        <v>3100</v>
      </c>
      <c r="F25">
        <v>3100</v>
      </c>
      <c r="G25">
        <v>2400</v>
      </c>
      <c r="H25" t="s">
        <v>321</v>
      </c>
      <c r="J25" t="s">
        <v>182</v>
      </c>
      <c r="K25" t="s">
        <v>337</v>
      </c>
      <c r="M25" t="s">
        <v>10</v>
      </c>
      <c r="N25" t="s">
        <v>21</v>
      </c>
      <c r="O25" t="s">
        <v>341</v>
      </c>
      <c r="P25" t="s">
        <v>342</v>
      </c>
    </row>
    <row r="26" spans="2:16">
      <c r="B26" t="s">
        <v>326</v>
      </c>
      <c r="C26" t="s">
        <v>33</v>
      </c>
      <c r="D26" t="s">
        <v>19</v>
      </c>
      <c r="E26">
        <v>75</v>
      </c>
      <c r="F26">
        <v>75</v>
      </c>
      <c r="G26">
        <v>60</v>
      </c>
      <c r="H26" t="s">
        <v>322</v>
      </c>
      <c r="J26" t="s">
        <v>182</v>
      </c>
      <c r="K26" t="s">
        <v>338</v>
      </c>
      <c r="M26" t="s">
        <v>10</v>
      </c>
      <c r="N26" t="s">
        <v>21</v>
      </c>
      <c r="O26" t="s">
        <v>341</v>
      </c>
      <c r="P26" t="s">
        <v>342</v>
      </c>
    </row>
    <row r="27" spans="2:16">
      <c r="B27" t="s">
        <v>327</v>
      </c>
      <c r="C27" t="s">
        <v>32</v>
      </c>
      <c r="D27" t="s">
        <v>19</v>
      </c>
      <c r="E27">
        <v>0.37</v>
      </c>
      <c r="F27">
        <v>0.38</v>
      </c>
      <c r="G27">
        <v>0.39</v>
      </c>
      <c r="H27" t="s">
        <v>146</v>
      </c>
      <c r="J27" t="s">
        <v>182</v>
      </c>
      <c r="K27" t="s">
        <v>340</v>
      </c>
      <c r="M27" t="s">
        <v>10</v>
      </c>
      <c r="N27" t="s">
        <v>21</v>
      </c>
      <c r="O27" t="s">
        <v>341</v>
      </c>
      <c r="P27" t="s">
        <v>342</v>
      </c>
    </row>
    <row r="28" spans="2:16">
      <c r="B28" t="s">
        <v>327</v>
      </c>
      <c r="C28" t="s">
        <v>32</v>
      </c>
      <c r="D28" t="s">
        <v>19</v>
      </c>
      <c r="E28">
        <v>5500</v>
      </c>
      <c r="F28">
        <v>5500</v>
      </c>
      <c r="G28">
        <v>4350</v>
      </c>
      <c r="H28" t="s">
        <v>321</v>
      </c>
    </row>
    <row r="29" spans="2:16">
      <c r="B29" t="s">
        <v>327</v>
      </c>
      <c r="C29" t="s">
        <v>32</v>
      </c>
      <c r="D29" t="s">
        <v>19</v>
      </c>
      <c r="E29">
        <v>165</v>
      </c>
      <c r="F29">
        <v>165</v>
      </c>
      <c r="G29">
        <v>130</v>
      </c>
      <c r="H29" t="s">
        <v>322</v>
      </c>
    </row>
    <row r="30" spans="2:16">
      <c r="B30" t="s">
        <v>328</v>
      </c>
      <c r="C30" t="s">
        <v>33</v>
      </c>
      <c r="D30" t="s">
        <v>19</v>
      </c>
      <c r="E30">
        <v>0.4</v>
      </c>
      <c r="F30">
        <v>0.41000000000000003</v>
      </c>
      <c r="G30">
        <v>0.42</v>
      </c>
      <c r="H30" t="s">
        <v>146</v>
      </c>
    </row>
    <row r="31" spans="2:16">
      <c r="B31" t="s">
        <v>328</v>
      </c>
      <c r="C31" t="s">
        <v>33</v>
      </c>
      <c r="D31" t="s">
        <v>19</v>
      </c>
      <c r="E31">
        <v>500</v>
      </c>
      <c r="F31">
        <v>500</v>
      </c>
      <c r="G31">
        <v>500</v>
      </c>
      <c r="H31" t="s">
        <v>321</v>
      </c>
    </row>
    <row r="32" spans="2:16">
      <c r="B32" t="s">
        <v>328</v>
      </c>
      <c r="C32" t="s">
        <v>33</v>
      </c>
      <c r="D32" t="s">
        <v>19</v>
      </c>
      <c r="E32">
        <v>20</v>
      </c>
      <c r="F32">
        <v>20</v>
      </c>
      <c r="G32">
        <v>20</v>
      </c>
      <c r="H32" t="s">
        <v>322</v>
      </c>
    </row>
    <row r="33" spans="2:8">
      <c r="B33" t="s">
        <v>329</v>
      </c>
      <c r="C33" t="s">
        <v>28</v>
      </c>
      <c r="D33" t="s">
        <v>19</v>
      </c>
      <c r="E33">
        <v>1</v>
      </c>
      <c r="F33">
        <v>1</v>
      </c>
      <c r="G33">
        <v>1</v>
      </c>
      <c r="H33" t="s">
        <v>146</v>
      </c>
    </row>
    <row r="34" spans="2:8">
      <c r="B34" t="s">
        <v>329</v>
      </c>
      <c r="C34" t="s">
        <v>28</v>
      </c>
      <c r="D34" t="s">
        <v>19</v>
      </c>
      <c r="E34">
        <v>0.35000000000000003</v>
      </c>
      <c r="F34">
        <v>0.35000000000000003</v>
      </c>
      <c r="G34">
        <v>0.35000000000000003</v>
      </c>
      <c r="H34" t="s">
        <v>320</v>
      </c>
    </row>
    <row r="35" spans="2:8">
      <c r="B35" t="s">
        <v>329</v>
      </c>
      <c r="C35" t="s">
        <v>28</v>
      </c>
      <c r="D35" t="s">
        <v>19</v>
      </c>
      <c r="E35">
        <v>2650</v>
      </c>
      <c r="F35">
        <v>2650</v>
      </c>
      <c r="G35">
        <v>2650</v>
      </c>
      <c r="H35" t="s">
        <v>321</v>
      </c>
    </row>
    <row r="36" spans="2:8">
      <c r="B36" t="s">
        <v>329</v>
      </c>
      <c r="C36" t="s">
        <v>28</v>
      </c>
      <c r="D36" t="s">
        <v>19</v>
      </c>
      <c r="E36">
        <v>65</v>
      </c>
      <c r="F36">
        <v>65</v>
      </c>
      <c r="G36">
        <v>65</v>
      </c>
      <c r="H36" t="s">
        <v>322</v>
      </c>
    </row>
    <row r="37" spans="2:8">
      <c r="B37" t="s">
        <v>329</v>
      </c>
      <c r="C37" t="s">
        <v>28</v>
      </c>
      <c r="D37" t="s">
        <v>19</v>
      </c>
      <c r="E37">
        <v>4</v>
      </c>
      <c r="F37">
        <v>4</v>
      </c>
      <c r="G37">
        <v>4</v>
      </c>
      <c r="H37" t="s">
        <v>323</v>
      </c>
    </row>
    <row r="38" spans="2:8">
      <c r="B38" t="s">
        <v>330</v>
      </c>
      <c r="C38" t="s">
        <v>33</v>
      </c>
      <c r="D38" t="s">
        <v>19</v>
      </c>
      <c r="E38">
        <v>0.45</v>
      </c>
      <c r="F38">
        <v>0.47000000000000003</v>
      </c>
      <c r="G38">
        <v>0.5</v>
      </c>
      <c r="H38" t="s">
        <v>146</v>
      </c>
    </row>
    <row r="39" spans="2:8">
      <c r="B39" t="s">
        <v>330</v>
      </c>
      <c r="C39" t="s">
        <v>33</v>
      </c>
      <c r="D39" t="s">
        <v>19</v>
      </c>
      <c r="E39">
        <v>2500</v>
      </c>
      <c r="F39">
        <v>2350</v>
      </c>
      <c r="G39">
        <v>2300</v>
      </c>
      <c r="H39" t="s">
        <v>321</v>
      </c>
    </row>
    <row r="40" spans="2:8">
      <c r="B40" t="s">
        <v>330</v>
      </c>
      <c r="C40" t="s">
        <v>33</v>
      </c>
      <c r="D40" t="s">
        <v>19</v>
      </c>
      <c r="E40">
        <v>95</v>
      </c>
      <c r="F40">
        <v>85</v>
      </c>
      <c r="G40">
        <v>80</v>
      </c>
      <c r="H40" t="s">
        <v>322</v>
      </c>
    </row>
    <row r="41" spans="2:8">
      <c r="B41" t="s">
        <v>331</v>
      </c>
      <c r="C41" t="s">
        <v>32</v>
      </c>
      <c r="D41" t="s">
        <v>19</v>
      </c>
      <c r="E41">
        <v>0.36</v>
      </c>
      <c r="F41">
        <v>0.38</v>
      </c>
      <c r="G41">
        <v>0.43</v>
      </c>
      <c r="H41" t="s">
        <v>146</v>
      </c>
    </row>
    <row r="42" spans="2:8">
      <c r="B42" t="s">
        <v>331</v>
      </c>
      <c r="C42" t="s">
        <v>32</v>
      </c>
      <c r="D42" t="s">
        <v>19</v>
      </c>
      <c r="E42">
        <v>5850</v>
      </c>
      <c r="F42">
        <v>5700</v>
      </c>
      <c r="G42">
        <v>5100</v>
      </c>
      <c r="H42" t="s">
        <v>321</v>
      </c>
    </row>
    <row r="43" spans="2:8">
      <c r="B43" t="s">
        <v>331</v>
      </c>
      <c r="C43" t="s">
        <v>32</v>
      </c>
      <c r="D43" t="s">
        <v>19</v>
      </c>
      <c r="E43">
        <v>205</v>
      </c>
      <c r="F43">
        <v>200</v>
      </c>
      <c r="G43">
        <v>180</v>
      </c>
      <c r="H43" t="s">
        <v>322</v>
      </c>
    </row>
    <row r="44" spans="2:8">
      <c r="B44" t="s">
        <v>332</v>
      </c>
      <c r="C44" t="s">
        <v>36</v>
      </c>
      <c r="D44" t="s">
        <v>19</v>
      </c>
      <c r="E44">
        <v>0.33</v>
      </c>
      <c r="F44">
        <v>0.33</v>
      </c>
      <c r="G44">
        <v>0.33</v>
      </c>
      <c r="H44" t="s">
        <v>146</v>
      </c>
    </row>
    <row r="45" spans="2:8">
      <c r="B45" t="s">
        <v>332</v>
      </c>
      <c r="C45" t="s">
        <v>36</v>
      </c>
      <c r="D45" t="s">
        <v>19</v>
      </c>
      <c r="E45">
        <v>6600</v>
      </c>
      <c r="F45">
        <v>5100</v>
      </c>
      <c r="G45">
        <v>4500</v>
      </c>
      <c r="H45" t="s">
        <v>321</v>
      </c>
    </row>
    <row r="46" spans="2:8">
      <c r="B46" t="s">
        <v>332</v>
      </c>
      <c r="C46" t="s">
        <v>36</v>
      </c>
      <c r="D46" t="s">
        <v>19</v>
      </c>
      <c r="E46">
        <v>165</v>
      </c>
      <c r="F46">
        <v>165</v>
      </c>
      <c r="G46">
        <v>160</v>
      </c>
      <c r="H46" t="s">
        <v>322</v>
      </c>
    </row>
    <row r="47" spans="2:8">
      <c r="B47" t="s">
        <v>333</v>
      </c>
      <c r="C47" t="s">
        <v>32</v>
      </c>
      <c r="D47" t="s">
        <v>19</v>
      </c>
      <c r="E47">
        <v>0.37</v>
      </c>
      <c r="F47">
        <v>0.38</v>
      </c>
      <c r="G47">
        <v>0.39</v>
      </c>
      <c r="H47" t="s">
        <v>146</v>
      </c>
    </row>
    <row r="48" spans="2:8">
      <c r="B48" t="s">
        <v>333</v>
      </c>
      <c r="C48" t="s">
        <v>32</v>
      </c>
      <c r="D48" t="s">
        <v>19</v>
      </c>
      <c r="E48">
        <v>5700</v>
      </c>
      <c r="F48">
        <v>5700</v>
      </c>
      <c r="G48">
        <v>5100</v>
      </c>
      <c r="H48" t="s">
        <v>321</v>
      </c>
    </row>
    <row r="49" spans="2:8">
      <c r="B49" t="s">
        <v>333</v>
      </c>
      <c r="C49" t="s">
        <v>32</v>
      </c>
      <c r="D49" t="s">
        <v>19</v>
      </c>
      <c r="E49">
        <v>170</v>
      </c>
      <c r="F49">
        <v>170</v>
      </c>
      <c r="G49">
        <v>155</v>
      </c>
      <c r="H49" t="s">
        <v>322</v>
      </c>
    </row>
    <row r="50" spans="2:8">
      <c r="B50" t="s">
        <v>334</v>
      </c>
      <c r="C50" t="s">
        <v>27</v>
      </c>
      <c r="D50" t="s">
        <v>19</v>
      </c>
      <c r="E50">
        <v>1</v>
      </c>
      <c r="F50">
        <v>1</v>
      </c>
      <c r="G50">
        <v>1</v>
      </c>
      <c r="H50" t="s">
        <v>146</v>
      </c>
    </row>
    <row r="51" spans="2:8">
      <c r="B51" t="s">
        <v>334</v>
      </c>
      <c r="C51" t="s">
        <v>27</v>
      </c>
      <c r="D51" t="s">
        <v>19</v>
      </c>
      <c r="E51">
        <v>0.14000000000000001</v>
      </c>
      <c r="F51">
        <v>0.14000000000000001</v>
      </c>
      <c r="G51">
        <v>0.14000000000000001</v>
      </c>
      <c r="H51" t="s">
        <v>320</v>
      </c>
    </row>
    <row r="52" spans="2:8">
      <c r="B52" t="s">
        <v>334</v>
      </c>
      <c r="C52" t="s">
        <v>27</v>
      </c>
      <c r="D52" t="s">
        <v>19</v>
      </c>
      <c r="E52">
        <v>750</v>
      </c>
      <c r="F52">
        <v>480</v>
      </c>
      <c r="G52">
        <v>340</v>
      </c>
      <c r="H52" t="s">
        <v>321</v>
      </c>
    </row>
    <row r="53" spans="2:8">
      <c r="B53" t="s">
        <v>334</v>
      </c>
      <c r="C53" t="s">
        <v>27</v>
      </c>
      <c r="D53" t="s">
        <v>19</v>
      </c>
      <c r="E53">
        <v>12</v>
      </c>
      <c r="F53">
        <v>10</v>
      </c>
      <c r="G53">
        <v>10</v>
      </c>
      <c r="H53" t="s">
        <v>322</v>
      </c>
    </row>
    <row r="54" spans="2:8">
      <c r="B54" t="s">
        <v>334</v>
      </c>
      <c r="C54" t="s">
        <v>27</v>
      </c>
      <c r="D54" t="s">
        <v>19</v>
      </c>
      <c r="E54">
        <v>1.5</v>
      </c>
      <c r="F54">
        <v>1.5</v>
      </c>
      <c r="G54">
        <v>1.5</v>
      </c>
      <c r="H54" t="s">
        <v>323</v>
      </c>
    </row>
    <row r="55" spans="2:8">
      <c r="B55" t="s">
        <v>335</v>
      </c>
      <c r="C55" t="s">
        <v>32</v>
      </c>
      <c r="D55" t="s">
        <v>19</v>
      </c>
      <c r="E55">
        <v>0.39</v>
      </c>
      <c r="F55">
        <v>0.39</v>
      </c>
      <c r="G55">
        <v>0.39</v>
      </c>
      <c r="H55" t="s">
        <v>146</v>
      </c>
    </row>
    <row r="56" spans="2:8">
      <c r="B56" t="s">
        <v>335</v>
      </c>
      <c r="C56" t="s">
        <v>32</v>
      </c>
      <c r="D56" t="s">
        <v>19</v>
      </c>
      <c r="E56">
        <v>1700</v>
      </c>
      <c r="F56">
        <v>1700</v>
      </c>
      <c r="G56">
        <v>1700</v>
      </c>
      <c r="H56" t="s">
        <v>321</v>
      </c>
    </row>
    <row r="57" spans="2:8">
      <c r="B57" t="s">
        <v>335</v>
      </c>
      <c r="C57" t="s">
        <v>32</v>
      </c>
      <c r="D57" t="s">
        <v>19</v>
      </c>
      <c r="E57">
        <v>45</v>
      </c>
      <c r="F57">
        <v>45</v>
      </c>
      <c r="G57">
        <v>45</v>
      </c>
      <c r="H57" t="s">
        <v>322</v>
      </c>
    </row>
    <row r="58" spans="2:8">
      <c r="B58" t="s">
        <v>336</v>
      </c>
      <c r="C58" t="s">
        <v>32</v>
      </c>
      <c r="D58" t="s">
        <v>19</v>
      </c>
      <c r="E58">
        <v>0.43</v>
      </c>
      <c r="F58">
        <v>0.43</v>
      </c>
      <c r="G58">
        <v>0.43</v>
      </c>
      <c r="H58" t="s">
        <v>146</v>
      </c>
    </row>
    <row r="59" spans="2:8">
      <c r="B59" t="s">
        <v>336</v>
      </c>
      <c r="C59" t="s">
        <v>32</v>
      </c>
      <c r="D59" t="s">
        <v>19</v>
      </c>
      <c r="E59">
        <v>2000</v>
      </c>
      <c r="F59">
        <v>2000</v>
      </c>
      <c r="G59">
        <v>2000</v>
      </c>
      <c r="H59" t="s">
        <v>321</v>
      </c>
    </row>
    <row r="60" spans="2:8">
      <c r="B60" t="s">
        <v>336</v>
      </c>
      <c r="C60" t="s">
        <v>32</v>
      </c>
      <c r="D60" t="s">
        <v>19</v>
      </c>
      <c r="E60">
        <v>60</v>
      </c>
      <c r="F60">
        <v>60</v>
      </c>
      <c r="G60">
        <v>60</v>
      </c>
      <c r="H60" t="s">
        <v>322</v>
      </c>
    </row>
    <row r="61" spans="2:8">
      <c r="B61" t="s">
        <v>337</v>
      </c>
      <c r="C61" t="s">
        <v>32</v>
      </c>
      <c r="D61" t="s">
        <v>19</v>
      </c>
      <c r="E61">
        <v>0.46</v>
      </c>
      <c r="F61">
        <v>0.46</v>
      </c>
      <c r="G61">
        <v>0.48</v>
      </c>
      <c r="H61" t="s">
        <v>146</v>
      </c>
    </row>
    <row r="62" spans="2:8">
      <c r="B62" t="s">
        <v>337</v>
      </c>
      <c r="C62" t="s">
        <v>32</v>
      </c>
      <c r="D62" t="s">
        <v>19</v>
      </c>
      <c r="E62">
        <v>2200</v>
      </c>
      <c r="F62">
        <v>2200</v>
      </c>
      <c r="G62">
        <v>2200</v>
      </c>
      <c r="H62" t="s">
        <v>321</v>
      </c>
    </row>
    <row r="63" spans="2:8">
      <c r="B63" t="s">
        <v>337</v>
      </c>
      <c r="C63" t="s">
        <v>32</v>
      </c>
      <c r="D63" t="s">
        <v>19</v>
      </c>
      <c r="E63">
        <v>65</v>
      </c>
      <c r="F63">
        <v>65</v>
      </c>
      <c r="G63">
        <v>65</v>
      </c>
      <c r="H63" t="s">
        <v>322</v>
      </c>
    </row>
    <row r="64" spans="2:8">
      <c r="B64" t="s">
        <v>338</v>
      </c>
      <c r="C64" t="s">
        <v>339</v>
      </c>
      <c r="D64" t="s">
        <v>19</v>
      </c>
      <c r="E64">
        <v>1</v>
      </c>
      <c r="F64">
        <v>1</v>
      </c>
      <c r="G64">
        <v>1</v>
      </c>
      <c r="H64" t="s">
        <v>146</v>
      </c>
    </row>
    <row r="65" spans="2:8">
      <c r="B65" t="s">
        <v>338</v>
      </c>
      <c r="C65" t="s">
        <v>339</v>
      </c>
      <c r="D65" t="s">
        <v>19</v>
      </c>
      <c r="E65">
        <v>0.5</v>
      </c>
      <c r="F65">
        <v>0.55000000000000004</v>
      </c>
      <c r="G65">
        <v>0.56000000000000005</v>
      </c>
      <c r="H65" t="s">
        <v>320</v>
      </c>
    </row>
    <row r="66" spans="2:8">
      <c r="B66" t="s">
        <v>338</v>
      </c>
      <c r="C66" t="s">
        <v>339</v>
      </c>
      <c r="D66" t="s">
        <v>19</v>
      </c>
      <c r="E66">
        <v>3120</v>
      </c>
      <c r="F66">
        <v>2280</v>
      </c>
      <c r="G66">
        <v>1660</v>
      </c>
      <c r="H66" t="s">
        <v>321</v>
      </c>
    </row>
    <row r="67" spans="2:8">
      <c r="B67" t="s">
        <v>338</v>
      </c>
      <c r="C67" t="s">
        <v>339</v>
      </c>
      <c r="D67" t="s">
        <v>19</v>
      </c>
      <c r="E67">
        <v>60</v>
      </c>
      <c r="F67">
        <v>50</v>
      </c>
      <c r="G67">
        <v>40</v>
      </c>
      <c r="H67" t="s">
        <v>322</v>
      </c>
    </row>
    <row r="68" spans="2:8">
      <c r="B68" t="s">
        <v>338</v>
      </c>
      <c r="C68" t="s">
        <v>339</v>
      </c>
      <c r="D68" t="s">
        <v>19</v>
      </c>
      <c r="E68">
        <v>3</v>
      </c>
      <c r="F68">
        <v>3</v>
      </c>
      <c r="G68">
        <v>3</v>
      </c>
      <c r="H68" t="s">
        <v>323</v>
      </c>
    </row>
    <row r="69" spans="2:8">
      <c r="B69" t="s">
        <v>340</v>
      </c>
      <c r="C69" t="s">
        <v>339</v>
      </c>
      <c r="D69" t="s">
        <v>19</v>
      </c>
      <c r="E69">
        <v>1</v>
      </c>
      <c r="F69">
        <v>1</v>
      </c>
      <c r="G69">
        <v>1</v>
      </c>
      <c r="H69" t="s">
        <v>146</v>
      </c>
    </row>
    <row r="70" spans="2:8">
      <c r="B70" t="s">
        <v>340</v>
      </c>
      <c r="C70" t="s">
        <v>339</v>
      </c>
      <c r="D70" t="s">
        <v>19</v>
      </c>
      <c r="E70">
        <v>0.28999999999999998</v>
      </c>
      <c r="F70">
        <v>0.3</v>
      </c>
      <c r="G70">
        <v>0.3</v>
      </c>
      <c r="H70" t="s">
        <v>320</v>
      </c>
    </row>
    <row r="71" spans="2:8">
      <c r="B71" t="s">
        <v>340</v>
      </c>
      <c r="C71" t="s">
        <v>339</v>
      </c>
      <c r="D71" t="s">
        <v>19</v>
      </c>
      <c r="E71">
        <v>1630</v>
      </c>
      <c r="F71">
        <v>1550</v>
      </c>
      <c r="G71">
        <v>1490</v>
      </c>
      <c r="H71" t="s">
        <v>321</v>
      </c>
    </row>
    <row r="72" spans="2:8">
      <c r="B72" t="s">
        <v>340</v>
      </c>
      <c r="C72" t="s">
        <v>339</v>
      </c>
      <c r="D72" t="s">
        <v>19</v>
      </c>
      <c r="E72">
        <v>42</v>
      </c>
      <c r="F72">
        <v>40</v>
      </c>
      <c r="G72">
        <v>38</v>
      </c>
      <c r="H72" t="s">
        <v>322</v>
      </c>
    </row>
    <row r="73" spans="2:8">
      <c r="B73" t="s">
        <v>340</v>
      </c>
      <c r="C73" t="s">
        <v>339</v>
      </c>
      <c r="D73" t="s">
        <v>19</v>
      </c>
      <c r="E73">
        <v>1.5</v>
      </c>
      <c r="F73">
        <v>1.5</v>
      </c>
      <c r="G73">
        <v>1.5</v>
      </c>
      <c r="H73" t="s">
        <v>323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6BFCCA8-CBC8-4420-8192-FBA74C41319B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misc</vt:lpstr>
      <vt:lpstr>hydro</vt:lpstr>
      <vt:lpstr>ELC_Storage</vt:lpstr>
      <vt:lpstr>EV Battery</vt:lpstr>
      <vt:lpstr>H2 prod</vt:lpstr>
      <vt:lpstr>solar</vt:lpstr>
      <vt:lpstr>wind</vt:lpstr>
      <vt:lpstr>conventional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cp:lastPrinted>2019-05-06T14:41:57Z</cp:lastPrinted>
  <dcterms:created xsi:type="dcterms:W3CDTF">2016-08-02T11:07:23Z</dcterms:created>
  <dcterms:modified xsi:type="dcterms:W3CDTF">2025-09-05T18:40:44Z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427268445491790</vt:r8>
  </property>
  <property fmtid="{D5CDD505-2E9C-101B-9397-08002B2CF9AE}" pid="3" name="{A44787D4-0540-4523-9961-78E4036D8C6D}">
    <vt:lpwstr>{302D441D-EDB0-49B8-84B4-625F8847A58E}</vt:lpwstr>
  </property>
</Properties>
</file>