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F5F8C7C9-B668-4FE0-ADC0-825D37334C5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<sst xmlns="http://schemas.openxmlformats.org/spreadsheetml/2006/main" count="1555" uniqueCount="118">
  <si>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</si>
  <si>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</si>
  <si>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</si>
  <si>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</si>
  <si>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</si>
  <si>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</si>
  <si>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</si>
  <si>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</si>
  <si>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</si>
  <si>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</si>
  <si>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</si>
  <si>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</si>
  <si>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</si>
  <si>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</si>
  <si>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</si>
  <si>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</si>
  <si>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</si>
  <si>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</si>
  <si>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</si>
  <si>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</si>
  <si>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</si>
  <si>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</si>
  <si>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</si>
  <si>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</si>
  <si>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</si>
  <si>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</si>
  <si>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</si>
  <si>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</si>
  <si>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</si>
  <si>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</si>
  <si>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</si>
  <si>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</si>
  <si>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</si>
  <si>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</si>
  <si>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</si>
  <si>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</si>
  <si>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</si>
  <si>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</si>
  <si>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</si>
  <si>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</si>
  <si>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</si>
  <si>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</si>
  <si>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</si>
  <si>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</si>
  <si>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</si>
  <si>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</si>
  <si>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</si>
  <si>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</si>
  <si>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</si>
  <si>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</si>
  <si>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</si>
  <si>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</si>
  <si>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</si>
  <si>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</si>
  <si>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</si>
  <si>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</si>
  <si>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</si>
  <si>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</si>
  <si>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</si>
  <si>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</si>
  <si>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</si>
  <si>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</si>
  <si>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</si>
  <si>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</si>
  <si>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</si>
  <si>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</si>
  <si>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</si>
  <si>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</si>
  <si>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</si>
  <si>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</si>
  <si>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</si>
  <si>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</si>
  <si>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</si>
  <si>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</si>
  <si>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</si>
  <si>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</si>
  <si>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</si>
  <si>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</si>
  <si>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</si>
  <si>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</si>
  <si>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</si>
  <si>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</si>
  <si>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</si>
  <si>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</si>
  <si>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</si>
  <si>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</si>
  <si>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</si>
  <si>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</si>
  <si>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</si>
  <si>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</si>
  <si>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</si>
  <si>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</si>
  <si>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</si>
  <si>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</si>
  <si>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</si>
  <si>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</si>
  <si>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</si>
  <si>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</si>
  <si>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</si>
  <si>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</si>
  <si>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</si>
  <si>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</si>
  <si>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</si>
  <si>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</si>
  <si>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</si>
  <si>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</si>
  <si>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</si>
  <si>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</si>
  <si>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</si>
  <si>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</si>
  <si>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</si>
  <si>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</si>
  <si>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</si>
  <si>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</si>
  <si>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</si>
  <si>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ITA</t>
  </si>
  <si>
    <t>R10EUROPE</t>
  </si>
  <si>
    <t xml:space="preserve"> Pipeline gas, Mediterranean pellet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</si>
</sst>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341.29200000000003</c:v>
                </c:pt>
                <c:pt idx="2">
                  <c:v>380.29680000000002</c:v>
                </c:pt>
                <c:pt idx="3">
                  <c:v>429.05280000000005</c:v>
                </c:pt>
                <c:pt idx="4">
                  <c:v>487.56000000000006</c:v>
                </c:pt>
                <c:pt idx="5">
                  <c:v>546.06720000000007</c:v>
                </c:pt>
                <c:pt idx="6">
                  <c:v>588.32240000000002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">
        <v>8</v>
      </c>
      <c r="E10" t="s">
        <v>9</v>
      </c>
      <c r="Q10" s="3">
        <f>SUMIFS(iea_data!I3:I9999,iea_data!$B$3:$B$9999,Veda!$Q$9)+R26-R27</f>
        <v>325.04000000000002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">
        <v>10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ref="C9:C61" si="0">C11</f>
        <v>C7</v>
      </c>
      <c r="R12" s="8">
        <f>Q10</f>
        <v>325.04000000000002</v>
      </c>
      <c r="S12" s="8">
        <f t="shared" ref="S12:X12" si="1">$Q$10*H13</f>
        <v>341.29200000000003</v>
      </c>
      <c r="T12" s="8">
        <f t="shared" si="1"/>
        <v>380.29680000000002</v>
      </c>
      <c r="U12" s="8">
        <f t="shared" si="1"/>
        <v>429.05280000000005</v>
      </c>
      <c r="V12" s="8">
        <f t="shared" si="1"/>
        <v>487.56000000000006</v>
      </c>
      <c r="W12" s="8">
        <f t="shared" si="1"/>
        <v>546.06720000000007</v>
      </c>
      <c r="X12" s="8">
        <f t="shared" si="1"/>
        <v>588.32240000000002</v>
      </c>
    </row>
    <row r="13" spans="1:27" x14ac:dyDescent="0.45">
      <c r="A13">
        <v>7</v>
      </c>
      <c r="B13" t="s">
        <v>109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3.8029680000000003</v>
      </c>
      <c r="U16" s="6">
        <f t="shared" si="3"/>
        <v>4.290528000000001</v>
      </c>
      <c r="V16" s="6">
        <f t="shared" si="3"/>
        <v>4.8756000000000004</v>
      </c>
      <c r="W16" s="6">
        <f t="shared" si="3"/>
        <v>10.921344000000001</v>
      </c>
      <c r="X16" s="6">
        <f t="shared" si="3"/>
        <v>17.649671999999999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117.01440000000001</v>
      </c>
      <c r="S17" s="6">
        <f t="shared" si="3"/>
        <v>109.21344000000001</v>
      </c>
      <c r="T17" s="6">
        <f t="shared" si="3"/>
        <v>117.892008</v>
      </c>
      <c r="U17" s="6">
        <f t="shared" si="3"/>
        <v>124.42531200000001</v>
      </c>
      <c r="V17" s="6">
        <f t="shared" si="3"/>
        <v>141.39240000000001</v>
      </c>
      <c r="W17" s="6">
        <f t="shared" si="3"/>
        <v>158.359488</v>
      </c>
      <c r="X17" s="6">
        <f t="shared" si="3"/>
        <v>176.49672000000001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195.024</v>
      </c>
      <c r="S18" s="6">
        <f t="shared" si="3"/>
        <v>204.77520000000001</v>
      </c>
      <c r="T18" s="6">
        <f t="shared" si="3"/>
        <v>228.17807999999999</v>
      </c>
      <c r="U18" s="6">
        <f t="shared" si="3"/>
        <v>244.56009600000002</v>
      </c>
      <c r="V18" s="6">
        <f t="shared" si="3"/>
        <v>263.28240000000005</v>
      </c>
      <c r="W18" s="6">
        <f t="shared" si="3"/>
        <v>283.95494400000007</v>
      </c>
      <c r="X18" s="6">
        <f t="shared" si="3"/>
        <v>311.81087200000002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9.7512000000000008</v>
      </c>
      <c r="S19" s="6">
        <f t="shared" ref="S19:X19" si="5">R19</f>
        <v>9.7512000000000008</v>
      </c>
      <c r="T19" s="6">
        <f t="shared" si="5"/>
        <v>9.7512000000000008</v>
      </c>
      <c r="U19" s="6">
        <f t="shared" si="5"/>
        <v>9.7512000000000008</v>
      </c>
      <c r="V19" s="6">
        <f t="shared" si="5"/>
        <v>9.7512000000000008</v>
      </c>
      <c r="W19" s="6">
        <f t="shared" si="5"/>
        <v>9.7512000000000008</v>
      </c>
      <c r="X19" s="6">
        <f t="shared" si="5"/>
        <v>9.7512000000000008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3.2504000000000133</v>
      </c>
      <c r="S20" s="6">
        <f t="shared" si="6"/>
        <v>17.552160000000015</v>
      </c>
      <c r="T20" s="6">
        <f t="shared" si="6"/>
        <v>24.475512000000037</v>
      </c>
      <c r="U20" s="6">
        <f t="shared" si="6"/>
        <v>50.316192000000058</v>
      </c>
      <c r="V20" s="6">
        <f t="shared" si="6"/>
        <v>73.134000000000015</v>
      </c>
      <c r="W20" s="6">
        <f t="shared" si="6"/>
        <v>94.00156800000002</v>
      </c>
      <c r="X20" s="6">
        <f t="shared" si="6"/>
        <v>90.263608000000033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47.39</v>
      </c>
      <c r="Q26" t="s">
        <v>33</v>
      </c>
      <c r="R26" s="3">
        <f>O26</f>
        <v>47.39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-4.4000000000000004</v>
      </c>
      <c r="Q27" t="s">
        <v>36</v>
      </c>
      <c r="R27" s="3">
        <f>-1*O27</f>
        <v>4.4000000000000004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16.75</v>
      </c>
      <c r="H44">
        <f t="shared" si="9"/>
        <v>17.085000000000001</v>
      </c>
      <c r="I44">
        <f t="shared" si="9"/>
        <v>17.755000000000003</v>
      </c>
      <c r="J44">
        <f t="shared" si="9"/>
        <v>17.922499999999999</v>
      </c>
      <c r="K44">
        <f t="shared" si="9"/>
        <v>18.09</v>
      </c>
      <c r="L44">
        <f t="shared" si="9"/>
        <v>18.425000000000001</v>
      </c>
      <c r="M44">
        <f t="shared" si="9"/>
        <v>18.760000000000002</v>
      </c>
      <c r="P44">
        <f>HLOOKUP($E44&amp;"_"&amp;P$42,fuel_prices!$B$10:$I$11,2,FALSE)</f>
        <v>15.2</v>
      </c>
      <c r="Q44">
        <f>HLOOKUP($E44&amp;"_"&amp;Q$42,fuel_prices!$B$10:$I$11,2,FALSE)</f>
        <v>18.3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  <c r="P45">
        <f>HLOOKUP($E45&amp;"_"&amp;P$42,fuel_prices!$B$10:$I$11,2,FALSE)</f>
        <v>50</v>
      </c>
      <c r="Q45">
        <f>HLOOKUP($E45&amp;"_"&amp;Q$42,fuel_prices!$B$10:$I$11,2,FALSE)</f>
        <v>60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29</v>
      </c>
      <c r="H46">
        <f t="shared" si="9"/>
        <v>27.84</v>
      </c>
      <c r="I46">
        <f t="shared" si="9"/>
        <v>30.16</v>
      </c>
      <c r="J46">
        <f t="shared" si="9"/>
        <v>30.16</v>
      </c>
      <c r="K46">
        <f t="shared" si="9"/>
        <v>28.419999999999998</v>
      </c>
      <c r="L46">
        <f t="shared" si="9"/>
        <v>28.71</v>
      </c>
      <c r="M46">
        <f t="shared" si="9"/>
        <v>29</v>
      </c>
      <c r="P46">
        <f>HLOOKUP($E46&amp;"_"&amp;P$42,fuel_prices!$B$10:$I$11,2,FALSE)</f>
        <v>25</v>
      </c>
      <c r="Q46">
        <f>HLOOKUP($E46&amp;"_"&amp;Q$42,fuel_prices!$B$10:$I$11,2,FALSE)</f>
        <v>33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115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115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115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115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115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115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115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115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115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115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115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115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115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115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115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115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115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115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115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115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115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115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2025-09-03T07:45:06Z</dcterms:modified>
</cp:coreProperties>
</file>