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6E82B7A5-5098-4839-818D-D25B2A0B51BE}" xr6:coauthVersionLast="47" xr6:coauthVersionMax="47" xr10:uidLastSave="{00000000-0000-0000-0000-000000000000}"/>
  <bookViews>
    <workbookView xWindow="-98" yWindow="-98" windowWidth="28996" windowHeight="17475" activeTab="4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6" l="1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/>
  <c r="C14" i="1" s="1"/>
  <c r="C15" i="1" s="1"/>
  <c r="C16" i="1" s="1"/>
  <c r="C17" i="1" s="1"/>
  <c r="C9" i="1"/>
  <c r="C10" i="1"/>
  <c r="C11" i="1" s="1"/>
  <c r="C8" i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<sst xmlns="http://schemas.openxmlformats.org/spreadsheetml/2006/main" count="1555" uniqueCount="118">
  <si>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</si>
  <si>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</si>
  <si>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</si>
  <si>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</si>
  <si>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</si>
  <si>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</si>
  <si>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</si>
  <si>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</si>
  <si>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</si>
  <si>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</si>
  <si>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</si>
  <si>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</si>
  <si>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</si>
  <si>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</si>
  <si>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</si>
  <si>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</si>
  <si>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</si>
  <si>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</si>
  <si>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</si>
  <si>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</si>
  <si>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</si>
  <si>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</si>
  <si>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</si>
  <si>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</si>
  <si>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</si>
  <si>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</si>
  <si>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</si>
  <si>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</si>
  <si>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</si>
  <si>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</si>
  <si>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</si>
  <si>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</si>
  <si>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</si>
  <si>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</si>
  <si>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</si>
  <si>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</si>
  <si>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</si>
  <si>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</si>
  <si>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</si>
  <si>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</si>
  <si>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</si>
  <si>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</si>
  <si>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</si>
  <si>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</si>
  <si>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</si>
  <si>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</si>
  <si>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</si>
  <si>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</si>
  <si>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</si>
  <si>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</si>
  <si>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</si>
  <si>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</si>
  <si>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</si>
  <si>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</si>
  <si>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</si>
  <si>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</si>
  <si>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</si>
  <si>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</si>
  <si>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</si>
  <si>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</si>
  <si>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</si>
  <si>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</si>
  <si>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</si>
  <si>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</si>
  <si>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</si>
  <si>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</si>
  <si>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</si>
  <si>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</si>
  <si>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</si>
  <si>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</si>
  <si>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</si>
  <si>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</si>
  <si>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</si>
  <si>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</si>
  <si>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</si>
  <si>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</si>
  <si>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</si>
  <si>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</si>
  <si>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</si>
  <si>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</si>
  <si>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</si>
  <si>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</si>
  <si>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</si>
  <si>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</si>
  <si>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</si>
  <si>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</si>
  <si>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</si>
  <si>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</si>
  <si>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</si>
  <si>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</si>
  <si>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</si>
  <si>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</si>
  <si>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</si>
  <si>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</si>
  <si>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</si>
  <si>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</si>
  <si>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</si>
  <si>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</si>
  <si>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</si>
  <si>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</si>
  <si>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</si>
  <si>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</si>
  <si>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</si>
  <si>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</si>
  <si>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</si>
  <si>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</si>
  <si>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</si>
  <si>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</si>
  <si>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</si>
  <si>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</si>
  <si>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</si>
  <si>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</si>
  <si>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</si>
  <si>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</si>
  <si>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</si>
  <si>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ITA</t>
  </si>
  <si>
    <t>R10EUROPE</t>
  </si>
  <si>
    <t xml:space="preserve"> Pipeline gas, Mediterranean pellet imports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</si>
</sst>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104</v>
      </c>
      <c r="C7" t="s">
        <v>1</v>
      </c>
      <c r="E7" t="s">
        <v>2</v>
      </c>
    </row>
    <row r="8" spans="1:27" x14ac:dyDescent="0.45">
      <c r="A8">
        <v>2</v>
      </c>
      <c r="B8" t="s">
        <v>105</v>
      </c>
      <c r="C8" t="str">
        <f>C7</f>
        <v>C1</v>
      </c>
      <c r="E8" t="s">
        <v>4</v>
      </c>
      <c r="Q8" t="s">
        <v>5</v>
      </c>
    </row>
    <row r="9" spans="1:27" x14ac:dyDescent="0.45">
      <c r="A9">
        <v>3</v>
      </c>
      <c r="B9" t="s">
        <v>106</v>
      </c>
      <c r="C9" t="str">
        <f t="shared" ref="C9:C61" si="0">C8</f>
        <v>C1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107</v>
      </c>
      <c r="C10" t="str">
        <f t="shared" si="0"/>
        <v>C1</v>
      </c>
      <c r="E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1:27" ht="14.65" customHeight="1" thickTop="1" x14ac:dyDescent="0.45">
      <c r="A11">
        <v>5</v>
      </c>
      <c r="B11" t="s">
        <v>108</v>
      </c>
      <c r="C11" t="str">
        <f t="shared" si="0"/>
        <v>C1</v>
      </c>
      <c r="E11" t="s">
        <v>11</v>
      </c>
    </row>
    <row r="12" spans="1:27" x14ac:dyDescent="0.45">
      <c r="A12">
        <v>6</v>
      </c>
      <c r="B12" t="s">
        <v>109</v>
      </c>
      <c r="C12" t="str">
        <f t="shared" si="0"/>
        <v>C1</v>
      </c>
      <c r="R12" s="8">
        <f>Q10</f>
        <v>325.04000000000002</v>
      </c>
      <c r="S12" s="8">
        <f t="shared" ref="S12:X12" si="1">$Q$10*H13</f>
        <v>334.7912</v>
      </c>
      <c r="T12" s="8">
        <f t="shared" si="1"/>
        <v>386.79759999999999</v>
      </c>
      <c r="U12" s="8">
        <f t="shared" si="1"/>
        <v>464.80720000000002</v>
      </c>
      <c r="V12" s="8">
        <f t="shared" si="1"/>
        <v>536.31600000000003</v>
      </c>
      <c r="W12" s="8">
        <f t="shared" si="1"/>
        <v>588.32240000000002</v>
      </c>
      <c r="X12" s="8">
        <f t="shared" si="1"/>
        <v>627.32720000000006</v>
      </c>
    </row>
    <row r="13" spans="1:27" x14ac:dyDescent="0.45">
      <c r="A13">
        <v>7</v>
      </c>
      <c r="B13" t="s">
        <v>110</v>
      </c>
      <c r="C13" t="str">
        <f t="shared" si="0"/>
        <v>C1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111</v>
      </c>
      <c r="C14" t="str">
        <f t="shared" si="0"/>
        <v>C1</v>
      </c>
      <c r="Q14" s="5" t="s">
        <v>13</v>
      </c>
    </row>
    <row r="15" spans="1:27" ht="15" customHeight="1" thickTop="1" thickBot="1" x14ac:dyDescent="0.5">
      <c r="A15">
        <v>9</v>
      </c>
      <c r="B15" t="s">
        <v>112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113</v>
      </c>
      <c r="C16" t="str">
        <f t="shared" si="0"/>
        <v>C1</v>
      </c>
      <c r="E16" t="s">
        <v>16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17</v>
      </c>
      <c r="R16" s="6">
        <f t="shared" ref="R16:X18" si="3">G16*R$12</f>
        <v>3.2504000000000004</v>
      </c>
      <c r="S16" s="6">
        <f t="shared" si="3"/>
        <v>3.347912</v>
      </c>
      <c r="T16" s="6">
        <f t="shared" si="3"/>
        <v>3.8679760000000001</v>
      </c>
      <c r="U16" s="6">
        <f t="shared" si="3"/>
        <v>13.944216000000001</v>
      </c>
      <c r="V16" s="6">
        <f t="shared" si="3"/>
        <v>16.089480000000002</v>
      </c>
      <c r="W16" s="6">
        <f t="shared" si="3"/>
        <v>23.532896000000001</v>
      </c>
      <c r="X16" s="6">
        <f t="shared" si="3"/>
        <v>31.366360000000004</v>
      </c>
      <c r="Y16" t="s">
        <v>18</v>
      </c>
      <c r="AA16" s="2"/>
    </row>
    <row r="17" spans="1:27" x14ac:dyDescent="0.45">
      <c r="A17">
        <v>11</v>
      </c>
      <c r="B17" t="s">
        <v>114</v>
      </c>
      <c r="C17" t="str">
        <f t="shared" si="0"/>
        <v>C1</v>
      </c>
      <c r="E17" t="s">
        <v>19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20</v>
      </c>
      <c r="R17" s="6">
        <f t="shared" si="3"/>
        <v>113.764</v>
      </c>
      <c r="S17" s="6">
        <f t="shared" si="3"/>
        <v>107.133184</v>
      </c>
      <c r="T17" s="6">
        <f t="shared" si="3"/>
        <v>116.03927999999999</v>
      </c>
      <c r="U17" s="6">
        <f t="shared" si="3"/>
        <v>134.79408799999999</v>
      </c>
      <c r="V17" s="6">
        <f t="shared" si="3"/>
        <v>155.53164000000001</v>
      </c>
      <c r="W17" s="6">
        <f t="shared" si="3"/>
        <v>176.49672000000001</v>
      </c>
      <c r="X17" s="6">
        <f t="shared" si="3"/>
        <v>194.47143200000002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23</v>
      </c>
      <c r="R18" s="6">
        <f t="shared" si="3"/>
        <v>198.27440000000001</v>
      </c>
      <c r="S18" s="6">
        <f t="shared" si="3"/>
        <v>207.57054400000001</v>
      </c>
      <c r="T18" s="6">
        <f t="shared" si="3"/>
        <v>228.21058399999998</v>
      </c>
      <c r="U18" s="6">
        <f t="shared" si="3"/>
        <v>260.29203200000006</v>
      </c>
      <c r="V18" s="6">
        <f t="shared" si="3"/>
        <v>289.61064000000005</v>
      </c>
      <c r="W18" s="6">
        <f t="shared" si="3"/>
        <v>311.81087200000002</v>
      </c>
      <c r="X18" s="6">
        <f t="shared" si="3"/>
        <v>332.48341600000003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25</v>
      </c>
      <c r="R19" s="6">
        <f>G19*R$12</f>
        <v>9.7512000000000008</v>
      </c>
      <c r="S19" s="6">
        <f t="shared" ref="S19:X19" si="5">R19</f>
        <v>9.7512000000000008</v>
      </c>
      <c r="T19" s="6">
        <f t="shared" si="5"/>
        <v>9.7512000000000008</v>
      </c>
      <c r="U19" s="6">
        <f t="shared" si="5"/>
        <v>9.7512000000000008</v>
      </c>
      <c r="V19" s="6">
        <f t="shared" si="5"/>
        <v>9.7512000000000008</v>
      </c>
      <c r="W19" s="6">
        <f t="shared" si="5"/>
        <v>9.7512000000000008</v>
      </c>
      <c r="X19" s="6">
        <f t="shared" si="5"/>
        <v>9.7512000000000008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3.2504000000000133</v>
      </c>
      <c r="S20" s="6">
        <f t="shared" si="6"/>
        <v>10.336272000000008</v>
      </c>
      <c r="T20" s="6">
        <f t="shared" si="6"/>
        <v>32.796536000000003</v>
      </c>
      <c r="U20" s="6">
        <f t="shared" si="6"/>
        <v>59.969879999999989</v>
      </c>
      <c r="V20" s="6">
        <f t="shared" si="6"/>
        <v>81.42252000000002</v>
      </c>
      <c r="W20" s="6">
        <f t="shared" si="6"/>
        <v>90.263608000000033</v>
      </c>
      <c r="X20" s="6">
        <f t="shared" si="6"/>
        <v>90.621151999999938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29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86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84</v>
      </c>
      <c r="Q42" t="s">
        <v>85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">
        <v>83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">
        <v>83</v>
      </c>
      <c r="G44">
        <f t="shared" si="9"/>
        <v>16.75</v>
      </c>
      <c r="H44">
        <f t="shared" si="9"/>
        <v>17.085000000000001</v>
      </c>
      <c r="I44">
        <f t="shared" si="9"/>
        <v>17.755000000000003</v>
      </c>
      <c r="J44">
        <f t="shared" si="9"/>
        <v>17.922499999999999</v>
      </c>
      <c r="K44">
        <f t="shared" si="9"/>
        <v>18.09</v>
      </c>
      <c r="L44">
        <f t="shared" si="9"/>
        <v>18.425000000000001</v>
      </c>
      <c r="M44">
        <f t="shared" si="9"/>
        <v>18.760000000000002</v>
      </c>
      <c r="P44">
        <f>HLOOKUP($E44&amp;"_"&amp;P$42,fuel_prices!$B$10:$I$11,2,FALSE)</f>
        <v>15.2</v>
      </c>
      <c r="Q44">
        <f>HLOOKUP($E44&amp;"_"&amp;Q$42,fuel_prices!$B$10:$I$11,2,FALSE)</f>
        <v>18.3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">
        <v>83</v>
      </c>
      <c r="G45">
        <f t="shared" si="9"/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  <c r="P45">
        <f>HLOOKUP($E45&amp;"_"&amp;P$42,fuel_prices!$B$10:$I$11,2,FALSE)</f>
        <v>50</v>
      </c>
      <c r="Q45">
        <f>HLOOKUP($E45&amp;"_"&amp;Q$42,fuel_prices!$B$10:$I$11,2,FALSE)</f>
        <v>60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">
        <v>83</v>
      </c>
      <c r="G46">
        <f t="shared" si="9"/>
        <v>29</v>
      </c>
      <c r="H46">
        <f t="shared" si="9"/>
        <v>27.84</v>
      </c>
      <c r="I46">
        <f t="shared" si="9"/>
        <v>30.16</v>
      </c>
      <c r="J46">
        <f t="shared" si="9"/>
        <v>30.16</v>
      </c>
      <c r="K46">
        <f t="shared" si="9"/>
        <v>28.419999999999998</v>
      </c>
      <c r="L46">
        <f t="shared" si="9"/>
        <v>28.71</v>
      </c>
      <c r="M46">
        <f t="shared" si="9"/>
        <v>29</v>
      </c>
      <c r="P46">
        <f>HLOOKUP($E46&amp;"_"&amp;P$42,fuel_prices!$B$10:$I$11,2,FALSE)</f>
        <v>25</v>
      </c>
      <c r="Q46">
        <f>HLOOKUP($E46&amp;"_"&amp;Q$42,fuel_prices!$B$10:$I$11,2,FALSE)</f>
        <v>33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115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115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115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115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115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115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115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115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115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115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115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115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115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115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115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115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115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115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115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115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115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115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tabSelected="1"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87</v>
      </c>
    </row>
    <row r="18" spans="3:13" ht="17.649999999999999" thickBot="1" x14ac:dyDescent="0.6">
      <c r="C18" s="13" t="s">
        <v>88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89</v>
      </c>
      <c r="D22" s="14" t="s">
        <v>90</v>
      </c>
      <c r="E22" s="14" t="s">
        <v>91</v>
      </c>
      <c r="F22" s="14" t="s">
        <v>92</v>
      </c>
      <c r="G22" s="14" t="s">
        <v>93</v>
      </c>
      <c r="H22" s="14" t="s">
        <v>94</v>
      </c>
      <c r="I22" s="14" t="s">
        <v>95</v>
      </c>
      <c r="J22" s="14" t="s">
        <v>96</v>
      </c>
      <c r="K22" s="14" t="s">
        <v>97</v>
      </c>
    </row>
    <row r="23" spans="3:13" x14ac:dyDescent="0.45">
      <c r="C23" t="s">
        <v>98</v>
      </c>
      <c r="D23" t="s">
        <v>99</v>
      </c>
      <c r="E23" t="str">
        <f>G23</f>
        <v>AuxStoIN</v>
      </c>
      <c r="F23" t="s">
        <v>100</v>
      </c>
      <c r="G23" t="s">
        <v>101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102</v>
      </c>
    </row>
    <row r="24" spans="3:13" x14ac:dyDescent="0.45">
      <c r="D24" t="s">
        <v>99</v>
      </c>
      <c r="E24" t="str">
        <f>G24</f>
        <v>AuxStoIN</v>
      </c>
      <c r="F24" t="s">
        <v>100</v>
      </c>
      <c r="G24" t="s">
        <v>101</v>
      </c>
      <c r="H24" t="e">
        <f>HLOOKUP($A$10,$D$10:$CU$12,2,FALSE)</f>
        <v>#N/A</v>
      </c>
      <c r="I24">
        <f>-$I$17</f>
        <v>-0.75</v>
      </c>
      <c r="M24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Veda</vt:lpstr>
      <vt:lpstr>fuel_prices</vt:lpstr>
      <vt:lpstr>iea_data</vt:lpstr>
      <vt:lpstr>ar6_r10</vt:lpstr>
      <vt:lpstr>ev_charging_uc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2025-09-01T15:22:28Z</dcterms:modified>
</cp:coreProperties>
</file>