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Veda\VerveStacks\assumptions\VerveStacks_ISO_template\"/>
    </mc:Choice>
  </mc:AlternateContent>
  <xr:revisionPtr revIDLastSave="0" documentId="13_ncr:1_{51B9EF17-207E-4B80-AA36-052B4B2AD283}" xr6:coauthVersionLast="47" xr6:coauthVersionMax="47" xr10:uidLastSave="{00000000-0000-0000-0000-000000000000}"/>
  <bookViews>
    <workbookView xWindow="-98" yWindow="-98" windowWidth="28996" windowHeight="17475" activeTab="4" xr2:uid="{00000000-000D-0000-FFFF-FFFF00000000}"/>
  </bookViews>
  <sheets>
    <sheet name="ScenMap_OLD" sheetId="70" r:id="rId1"/>
    <sheet name="ScenMap" sheetId="56" r:id="rId2"/>
    <sheet name="TS_Defs" sheetId="27" r:id="rId3"/>
    <sheet name="TS_ratios" sheetId="68" r:id="rId4"/>
    <sheet name="Sankey" sheetId="69" r:id="rId5"/>
    <sheet name="PSet_MAP" sheetId="57" r:id="rId6"/>
    <sheet name="CSET_MAP" sheetId="66" r:id="rId7"/>
    <sheet name="CName_MAP" sheetId="58" r:id="rId8"/>
    <sheet name="timeslice map" sheetId="64" r:id="rId9"/>
    <sheet name="process map" sheetId="65" r:id="rId10"/>
    <sheet name="commodity map" sheetId="67" r:id="rId11"/>
    <sheet name="ATS" sheetId="63" r:id="rId12"/>
    <sheet name="UnitConv" sheetId="59" r:id="rId13"/>
  </sheets>
  <definedNames>
    <definedName name="_xlnm._FilterDatabase" localSheetId="2" hidden="1">TS_Defs!$A$2:$N$2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7" i="69" l="1"/>
  <c r="G16" i="69"/>
  <c r="B7" i="56"/>
  <c r="B8" i="56"/>
  <c r="B9" i="56"/>
  <c r="B10" i="56"/>
  <c r="B11" i="56"/>
  <c r="B12" i="56"/>
  <c r="B13" i="56"/>
  <c r="B14" i="56"/>
  <c r="B15" i="56"/>
  <c r="B16" i="56"/>
  <c r="B17" i="56"/>
  <c r="B18" i="56"/>
  <c r="B19" i="56"/>
  <c r="B20" i="56"/>
  <c r="B21" i="56"/>
  <c r="B22" i="56"/>
  <c r="B23" i="56"/>
  <c r="B24" i="56"/>
  <c r="B25" i="56"/>
  <c r="B26" i="56"/>
  <c r="B27" i="56"/>
  <c r="B28" i="56"/>
  <c r="B29" i="56"/>
  <c r="B30" i="56"/>
  <c r="B31" i="56"/>
  <c r="B32" i="56"/>
  <c r="B33" i="56"/>
  <c r="B34" i="56"/>
  <c r="B35" i="56"/>
  <c r="B36" i="56"/>
  <c r="B37" i="56"/>
  <c r="B38" i="56"/>
  <c r="B39" i="56"/>
  <c r="B40" i="56"/>
  <c r="B41" i="56"/>
  <c r="B42" i="56"/>
  <c r="B43" i="56"/>
  <c r="B44" i="56"/>
  <c r="B45" i="56"/>
  <c r="B46" i="56"/>
  <c r="B47" i="56"/>
  <c r="B48" i="56"/>
  <c r="B49" i="56"/>
  <c r="B50" i="56"/>
  <c r="B51" i="56"/>
  <c r="B52" i="56"/>
  <c r="B53" i="56"/>
  <c r="B54" i="56"/>
  <c r="B55" i="56"/>
  <c r="B56" i="56"/>
  <c r="B57" i="56"/>
  <c r="B58" i="56"/>
  <c r="B59" i="56"/>
  <c r="B60" i="56"/>
  <c r="B6" i="56"/>
  <c r="I7" i="56"/>
  <c r="J7" i="56"/>
  <c r="I8" i="56"/>
  <c r="J8" i="56"/>
  <c r="I9" i="56"/>
  <c r="J9" i="56"/>
  <c r="I10" i="56"/>
  <c r="J10" i="56"/>
  <c r="I11" i="56"/>
  <c r="J11" i="56"/>
  <c r="I12" i="56"/>
  <c r="J12" i="56"/>
  <c r="I13" i="56"/>
  <c r="J13" i="56"/>
  <c r="I14" i="56"/>
  <c r="J14" i="56"/>
  <c r="I15" i="56"/>
  <c r="J15" i="56"/>
  <c r="I16" i="56"/>
  <c r="J16" i="56"/>
  <c r="I17" i="56"/>
  <c r="J17" i="56"/>
  <c r="I18" i="56"/>
  <c r="J18" i="56"/>
  <c r="I19" i="56"/>
  <c r="J19" i="56"/>
  <c r="I20" i="56"/>
  <c r="J20" i="56"/>
  <c r="I21" i="56"/>
  <c r="J21" i="56"/>
  <c r="I22" i="56"/>
  <c r="J22" i="56"/>
  <c r="I23" i="56"/>
  <c r="J23" i="56"/>
  <c r="I24" i="56"/>
  <c r="J24" i="56"/>
  <c r="I25" i="56"/>
  <c r="J25" i="56"/>
  <c r="I26" i="56"/>
  <c r="J26" i="56"/>
  <c r="I27" i="56"/>
  <c r="J27" i="56"/>
  <c r="I28" i="56"/>
  <c r="J28" i="56"/>
  <c r="I29" i="56"/>
  <c r="J29" i="56"/>
  <c r="I30" i="56"/>
  <c r="J30" i="56"/>
  <c r="I31" i="56"/>
  <c r="J31" i="56"/>
  <c r="I32" i="56"/>
  <c r="J32" i="56"/>
  <c r="I33" i="56"/>
  <c r="J33" i="56"/>
  <c r="I34" i="56"/>
  <c r="J34" i="56"/>
  <c r="I35" i="56"/>
  <c r="J35" i="56"/>
  <c r="I36" i="56"/>
  <c r="J36" i="56"/>
  <c r="I37" i="56"/>
  <c r="J37" i="56"/>
  <c r="I38" i="56"/>
  <c r="J38" i="56"/>
  <c r="I39" i="56"/>
  <c r="J39" i="56"/>
  <c r="I40" i="56"/>
  <c r="J40" i="56"/>
  <c r="I41" i="56"/>
  <c r="J41" i="56"/>
  <c r="I42" i="56"/>
  <c r="J42" i="56"/>
  <c r="I43" i="56"/>
  <c r="J43" i="56"/>
  <c r="I44" i="56"/>
  <c r="J44" i="56"/>
  <c r="I45" i="56"/>
  <c r="J45" i="56"/>
  <c r="I46" i="56"/>
  <c r="J46" i="56"/>
  <c r="I47" i="56"/>
  <c r="J47" i="56"/>
  <c r="I48" i="56"/>
  <c r="J48" i="56"/>
  <c r="I49" i="56"/>
  <c r="J49" i="56"/>
  <c r="I50" i="56"/>
  <c r="J50" i="56"/>
  <c r="I51" i="56"/>
  <c r="J51" i="56"/>
  <c r="I52" i="56"/>
  <c r="J52" i="56"/>
  <c r="I53" i="56"/>
  <c r="J53" i="56"/>
  <c r="I54" i="56"/>
  <c r="J54" i="56"/>
  <c r="I55" i="56"/>
  <c r="J55" i="56"/>
  <c r="I56" i="56"/>
  <c r="J56" i="56"/>
  <c r="I57" i="56"/>
  <c r="J57" i="56"/>
  <c r="I58" i="56"/>
  <c r="J58" i="56"/>
  <c r="I59" i="56"/>
  <c r="J59" i="56"/>
  <c r="I60" i="56"/>
  <c r="J60" i="56"/>
  <c r="I6" i="56"/>
  <c r="J6" i="56"/>
  <c r="O23" i="70"/>
  <c r="O28" i="70" s="1"/>
  <c r="O33" i="70" s="1"/>
  <c r="O38" i="70" s="1"/>
  <c r="O43" i="70" s="1"/>
  <c r="O48" i="70" s="1"/>
  <c r="O53" i="70" s="1"/>
  <c r="O58" i="70" s="1"/>
  <c r="I23" i="70"/>
  <c r="I28" i="70" s="1"/>
  <c r="A21" i="70"/>
  <c r="Q21" i="70" s="1"/>
  <c r="J21" i="70" s="1"/>
  <c r="Q20" i="70"/>
  <c r="O20" i="70"/>
  <c r="O25" i="70" s="1"/>
  <c r="O30" i="70" s="1"/>
  <c r="O35" i="70" s="1"/>
  <c r="O40" i="70" s="1"/>
  <c r="O45" i="70" s="1"/>
  <c r="O50" i="70" s="1"/>
  <c r="O55" i="70" s="1"/>
  <c r="O60" i="70" s="1"/>
  <c r="J20" i="70"/>
  <c r="B20" i="70"/>
  <c r="A20" i="70"/>
  <c r="A25" i="70" s="1"/>
  <c r="O19" i="70"/>
  <c r="O24" i="70" s="1"/>
  <c r="O29" i="70" s="1"/>
  <c r="O34" i="70" s="1"/>
  <c r="O39" i="70" s="1"/>
  <c r="O44" i="70" s="1"/>
  <c r="O49" i="70" s="1"/>
  <c r="O54" i="70" s="1"/>
  <c r="O59" i="70" s="1"/>
  <c r="O18" i="70"/>
  <c r="I18" i="70"/>
  <c r="B18" i="70"/>
  <c r="A18" i="70"/>
  <c r="Q18" i="70" s="1"/>
  <c r="J18" i="70" s="1"/>
  <c r="H18" i="70" s="1"/>
  <c r="C18" i="70" s="1"/>
  <c r="Q17" i="70"/>
  <c r="J17" i="70"/>
  <c r="A17" i="70"/>
  <c r="A22" i="70" s="1"/>
  <c r="A16" i="70"/>
  <c r="Q16" i="70" s="1"/>
  <c r="J16" i="70" s="1"/>
  <c r="Q15" i="70"/>
  <c r="J15" i="70" s="1"/>
  <c r="H15" i="70" s="1"/>
  <c r="C15" i="70" s="1"/>
  <c r="O15" i="70"/>
  <c r="I15" i="70"/>
  <c r="I20" i="70" s="1"/>
  <c r="B15" i="70"/>
  <c r="A15" i="70"/>
  <c r="Q14" i="70"/>
  <c r="O14" i="70"/>
  <c r="B14" i="70" s="1"/>
  <c r="J14" i="70"/>
  <c r="I14" i="70"/>
  <c r="I19" i="70" s="1"/>
  <c r="H14" i="70"/>
  <c r="C14" i="70" s="1"/>
  <c r="A14" i="70"/>
  <c r="A19" i="70" s="1"/>
  <c r="O13" i="70"/>
  <c r="I13" i="70"/>
  <c r="B13" i="70"/>
  <c r="A13" i="70"/>
  <c r="Q13" i="70" s="1"/>
  <c r="J13" i="70" s="1"/>
  <c r="H13" i="70" s="1"/>
  <c r="C13" i="70" s="1"/>
  <c r="Q12" i="70"/>
  <c r="O12" i="70"/>
  <c r="O17" i="70" s="1"/>
  <c r="J12" i="70"/>
  <c r="I12" i="70"/>
  <c r="I17" i="70" s="1"/>
  <c r="H12" i="70"/>
  <c r="C12" i="70" s="1"/>
  <c r="B12" i="70"/>
  <c r="A12" i="70"/>
  <c r="Q11" i="70"/>
  <c r="O11" i="70"/>
  <c r="B11" i="70" s="1"/>
  <c r="J11" i="70"/>
  <c r="I11" i="70"/>
  <c r="H11" i="70" s="1"/>
  <c r="C11" i="70" s="1"/>
  <c r="A11" i="70"/>
  <c r="Q10" i="70"/>
  <c r="J10" i="70" s="1"/>
  <c r="H10" i="70" s="1"/>
  <c r="C10" i="70" s="1"/>
  <c r="B10" i="70"/>
  <c r="Q9" i="70"/>
  <c r="J9" i="70"/>
  <c r="H9" i="70"/>
  <c r="C9" i="70" s="1"/>
  <c r="B9" i="70"/>
  <c r="Q8" i="70"/>
  <c r="J8" i="70" s="1"/>
  <c r="H8" i="70" s="1"/>
  <c r="C8" i="70" s="1"/>
  <c r="B8" i="70"/>
  <c r="Q7" i="70"/>
  <c r="J7" i="70"/>
  <c r="H7" i="70"/>
  <c r="C7" i="70" s="1"/>
  <c r="B7" i="70"/>
  <c r="Q6" i="70"/>
  <c r="J6" i="70" s="1"/>
  <c r="H6" i="70" s="1"/>
  <c r="C6" i="70" s="1"/>
  <c r="B6" i="70"/>
  <c r="J5" i="70"/>
  <c r="I5" i="70"/>
  <c r="G21" i="69"/>
  <c r="B17" i="69"/>
  <c r="B16" i="69"/>
  <c r="H14" i="69"/>
  <c r="H13" i="69"/>
  <c r="F13" i="69" s="1"/>
  <c r="F19" i="69"/>
  <c r="B35" i="66"/>
  <c r="B34" i="66"/>
  <c r="B33" i="66"/>
  <c r="B32" i="66"/>
  <c r="B31" i="66"/>
  <c r="B30" i="66"/>
  <c r="B29" i="66"/>
  <c r="B28" i="66"/>
  <c r="B26" i="66"/>
  <c r="A27" i="70" l="1"/>
  <c r="Q22" i="70"/>
  <c r="J22" i="70" s="1"/>
  <c r="H20" i="70"/>
  <c r="C20" i="70" s="1"/>
  <c r="I25" i="70"/>
  <c r="H17" i="70"/>
  <c r="C17" i="70" s="1"/>
  <c r="I22" i="70"/>
  <c r="I24" i="70"/>
  <c r="I33" i="70"/>
  <c r="B17" i="70"/>
  <c r="O22" i="70"/>
  <c r="O27" i="70" s="1"/>
  <c r="O32" i="70" s="1"/>
  <c r="O37" i="70" s="1"/>
  <c r="O42" i="70" s="1"/>
  <c r="O47" i="70" s="1"/>
  <c r="O52" i="70" s="1"/>
  <c r="O57" i="70" s="1"/>
  <c r="B25" i="70"/>
  <c r="Q25" i="70"/>
  <c r="J25" i="70" s="1"/>
  <c r="A30" i="70"/>
  <c r="B19" i="70"/>
  <c r="A24" i="70"/>
  <c r="Q19" i="70"/>
  <c r="J19" i="70" s="1"/>
  <c r="H19" i="70" s="1"/>
  <c r="C19" i="70" s="1"/>
  <c r="A23" i="70"/>
  <c r="A26" i="70"/>
  <c r="I16" i="70"/>
  <c r="O16" i="70"/>
  <c r="B4" i="58"/>
  <c r="B5" i="58"/>
  <c r="B6" i="58"/>
  <c r="B7" i="58"/>
  <c r="B8" i="58"/>
  <c r="B9" i="58"/>
  <c r="B10" i="58"/>
  <c r="B11" i="58"/>
  <c r="B3" i="58"/>
  <c r="Q24" i="70" l="1"/>
  <c r="J24" i="70" s="1"/>
  <c r="B24" i="70"/>
  <c r="A29" i="70"/>
  <c r="B30" i="70"/>
  <c r="A35" i="70"/>
  <c r="Q30" i="70"/>
  <c r="J30" i="70" s="1"/>
  <c r="H24" i="70"/>
  <c r="C24" i="70" s="1"/>
  <c r="I29" i="70"/>
  <c r="H16" i="70"/>
  <c r="C16" i="70" s="1"/>
  <c r="I21" i="70"/>
  <c r="Q26" i="70"/>
  <c r="J26" i="70" s="1"/>
  <c r="A31" i="70"/>
  <c r="B23" i="70"/>
  <c r="Q23" i="70"/>
  <c r="J23" i="70" s="1"/>
  <c r="H23" i="70" s="1"/>
  <c r="C23" i="70" s="1"/>
  <c r="A28" i="70"/>
  <c r="I38" i="70"/>
  <c r="H22" i="70"/>
  <c r="C22" i="70" s="1"/>
  <c r="I27" i="70"/>
  <c r="Q27" i="70"/>
  <c r="J27" i="70" s="1"/>
  <c r="B27" i="70"/>
  <c r="A32" i="70"/>
  <c r="I30" i="70"/>
  <c r="H25" i="70"/>
  <c r="C25" i="70" s="1"/>
  <c r="B16" i="70"/>
  <c r="O21" i="70"/>
  <c r="B22" i="70"/>
  <c r="H60" i="56"/>
  <c r="C60" i="56" s="1"/>
  <c r="H58" i="56"/>
  <c r="C58" i="56" s="1"/>
  <c r="H8" i="56"/>
  <c r="H9" i="56"/>
  <c r="H10" i="56"/>
  <c r="H12" i="56"/>
  <c r="H15" i="56"/>
  <c r="H34" i="56"/>
  <c r="H6" i="56"/>
  <c r="H7" i="56"/>
  <c r="H26" i="56" l="1"/>
  <c r="A33" i="70"/>
  <c r="Q28" i="70"/>
  <c r="J28" i="70" s="1"/>
  <c r="H28" i="70" s="1"/>
  <c r="C28" i="70" s="1"/>
  <c r="B28" i="70"/>
  <c r="I34" i="70"/>
  <c r="H27" i="70"/>
  <c r="C27" i="70" s="1"/>
  <c r="I32" i="70"/>
  <c r="O26" i="70"/>
  <c r="B21" i="70"/>
  <c r="Q35" i="70"/>
  <c r="J35" i="70" s="1"/>
  <c r="B35" i="70"/>
  <c r="A40" i="70"/>
  <c r="I43" i="70"/>
  <c r="Q29" i="70"/>
  <c r="J29" i="70" s="1"/>
  <c r="H29" i="70" s="1"/>
  <c r="C29" i="70" s="1"/>
  <c r="B29" i="70"/>
  <c r="A34" i="70"/>
  <c r="A36" i="70"/>
  <c r="Q31" i="70"/>
  <c r="J31" i="70" s="1"/>
  <c r="H21" i="70"/>
  <c r="C21" i="70" s="1"/>
  <c r="I26" i="70"/>
  <c r="H30" i="70"/>
  <c r="C30" i="70" s="1"/>
  <c r="I35" i="70"/>
  <c r="Q32" i="70"/>
  <c r="J32" i="70" s="1"/>
  <c r="B32" i="70"/>
  <c r="A37" i="70"/>
  <c r="H59" i="56"/>
  <c r="C59" i="56" s="1"/>
  <c r="H57" i="56"/>
  <c r="C57" i="56" s="1"/>
  <c r="H46" i="56"/>
  <c r="C46" i="56" s="1"/>
  <c r="H41" i="56"/>
  <c r="C41" i="56" s="1"/>
  <c r="H36" i="56"/>
  <c r="H16" i="56"/>
  <c r="H21" i="56"/>
  <c r="H31" i="56"/>
  <c r="H11" i="56"/>
  <c r="H42" i="56"/>
  <c r="C42" i="56" s="1"/>
  <c r="H17" i="56"/>
  <c r="H27" i="56"/>
  <c r="H52" i="56"/>
  <c r="C52" i="56" s="1"/>
  <c r="H22" i="56"/>
  <c r="H32" i="56"/>
  <c r="H37" i="56"/>
  <c r="H47" i="56"/>
  <c r="C47" i="56" s="1"/>
  <c r="H18" i="56"/>
  <c r="H43" i="56"/>
  <c r="C43" i="56" s="1"/>
  <c r="H28" i="56"/>
  <c r="H33" i="56"/>
  <c r="H48" i="56"/>
  <c r="C48" i="56" s="1"/>
  <c r="H23" i="56"/>
  <c r="H38" i="56"/>
  <c r="H13" i="56"/>
  <c r="H19" i="56"/>
  <c r="H29" i="56"/>
  <c r="H14" i="56"/>
  <c r="H44" i="56"/>
  <c r="C44" i="56" s="1"/>
  <c r="H39" i="56"/>
  <c r="H24" i="56"/>
  <c r="H49" i="56"/>
  <c r="C49" i="56" s="1"/>
  <c r="H54" i="56"/>
  <c r="H45" i="56"/>
  <c r="C45" i="56" s="1"/>
  <c r="H20" i="56"/>
  <c r="H35" i="56"/>
  <c r="H30" i="56"/>
  <c r="H50" i="56"/>
  <c r="C50" i="56" s="1"/>
  <c r="H40" i="56"/>
  <c r="H25" i="56"/>
  <c r="H55" i="56"/>
  <c r="C6" i="65"/>
  <c r="C7" i="65"/>
  <c r="C8" i="65"/>
  <c r="C9" i="65"/>
  <c r="C10" i="65"/>
  <c r="C11" i="65"/>
  <c r="C12" i="65"/>
  <c r="C13" i="65"/>
  <c r="C14" i="65"/>
  <c r="C15" i="65"/>
  <c r="C16" i="65"/>
  <c r="C17" i="65"/>
  <c r="C18" i="65"/>
  <c r="C19" i="65"/>
  <c r="C20" i="65"/>
  <c r="C21" i="65"/>
  <c r="C22" i="65"/>
  <c r="C23" i="65"/>
  <c r="C24" i="65"/>
  <c r="C25" i="65"/>
  <c r="C26" i="65"/>
  <c r="C27" i="65"/>
  <c r="C28" i="65"/>
  <c r="C29" i="65"/>
  <c r="C30" i="65"/>
  <c r="C31" i="65"/>
  <c r="C32" i="65"/>
  <c r="C33" i="65"/>
  <c r="C34" i="65"/>
  <c r="C35" i="65"/>
  <c r="C36" i="65"/>
  <c r="C37" i="65"/>
  <c r="C38" i="65"/>
  <c r="C39" i="65"/>
  <c r="C40" i="65"/>
  <c r="C41" i="65"/>
  <c r="C42" i="65"/>
  <c r="C43" i="65"/>
  <c r="C44" i="65"/>
  <c r="C45" i="65"/>
  <c r="C46" i="65"/>
  <c r="C47" i="65"/>
  <c r="C48" i="65"/>
  <c r="C49" i="65"/>
  <c r="C5" i="65"/>
  <c r="B47" i="57"/>
  <c r="B46" i="57"/>
  <c r="B45" i="57"/>
  <c r="B6" i="69"/>
  <c r="B5" i="69"/>
  <c r="B14" i="69" s="1"/>
  <c r="B23" i="57"/>
  <c r="B24" i="57"/>
  <c r="B25" i="57"/>
  <c r="B26" i="57"/>
  <c r="B27" i="57"/>
  <c r="B28" i="57"/>
  <c r="B29" i="57"/>
  <c r="B30" i="57"/>
  <c r="B31" i="57"/>
  <c r="B32" i="57"/>
  <c r="B33" i="57"/>
  <c r="B34" i="57"/>
  <c r="B35" i="57"/>
  <c r="B36" i="57"/>
  <c r="B37" i="57"/>
  <c r="B38" i="57"/>
  <c r="B39" i="57"/>
  <c r="B40" i="57"/>
  <c r="B41" i="57"/>
  <c r="B42" i="57"/>
  <c r="B43" i="57"/>
  <c r="B44" i="57"/>
  <c r="B22" i="57"/>
  <c r="H51" i="56" l="1"/>
  <c r="H56" i="56"/>
  <c r="C56" i="56" s="1"/>
  <c r="H26" i="70"/>
  <c r="C26" i="70" s="1"/>
  <c r="I31" i="70"/>
  <c r="O31" i="70"/>
  <c r="B26" i="70"/>
  <c r="H32" i="70"/>
  <c r="C32" i="70" s="1"/>
  <c r="I37" i="70"/>
  <c r="Q37" i="70"/>
  <c r="J37" i="70" s="1"/>
  <c r="B37" i="70"/>
  <c r="A42" i="70"/>
  <c r="I39" i="70"/>
  <c r="Q36" i="70"/>
  <c r="J36" i="70" s="1"/>
  <c r="A41" i="70"/>
  <c r="Q40" i="70"/>
  <c r="J40" i="70" s="1"/>
  <c r="B40" i="70"/>
  <c r="A45" i="70"/>
  <c r="B34" i="70"/>
  <c r="Q34" i="70"/>
  <c r="J34" i="70" s="1"/>
  <c r="H34" i="70" s="1"/>
  <c r="C34" i="70" s="1"/>
  <c r="A39" i="70"/>
  <c r="I48" i="70"/>
  <c r="H35" i="70"/>
  <c r="C35" i="70" s="1"/>
  <c r="I40" i="70"/>
  <c r="B33" i="70"/>
  <c r="A38" i="70"/>
  <c r="Q33" i="70"/>
  <c r="J33" i="70" s="1"/>
  <c r="H33" i="70" s="1"/>
  <c r="C33" i="70" s="1"/>
  <c r="H53" i="56"/>
  <c r="C53" i="56" s="1"/>
  <c r="C54" i="56"/>
  <c r="C55" i="56"/>
  <c r="C51" i="56"/>
  <c r="G6" i="69"/>
  <c r="G5" i="69"/>
  <c r="B4" i="66"/>
  <c r="B5" i="66"/>
  <c r="B6" i="66"/>
  <c r="B7" i="66"/>
  <c r="B8" i="66"/>
  <c r="B9" i="66"/>
  <c r="B10" i="66"/>
  <c r="B11" i="66"/>
  <c r="B12" i="66"/>
  <c r="B13" i="66"/>
  <c r="B14" i="66"/>
  <c r="B15" i="66"/>
  <c r="B16" i="66"/>
  <c r="B17" i="66"/>
  <c r="B18" i="66"/>
  <c r="B19" i="66"/>
  <c r="B20" i="66"/>
  <c r="B21" i="66"/>
  <c r="B22" i="66"/>
  <c r="B23" i="66"/>
  <c r="B24" i="66"/>
  <c r="B25" i="66"/>
  <c r="B3" i="66"/>
  <c r="Q45" i="70" l="1"/>
  <c r="J45" i="70" s="1"/>
  <c r="B45" i="70"/>
  <c r="A50" i="70"/>
  <c r="A46" i="70"/>
  <c r="Q41" i="70"/>
  <c r="J41" i="70" s="1"/>
  <c r="A47" i="70"/>
  <c r="Q42" i="70"/>
  <c r="J42" i="70" s="1"/>
  <c r="B42" i="70"/>
  <c r="H37" i="70"/>
  <c r="C37" i="70" s="1"/>
  <c r="I42" i="70"/>
  <c r="Q38" i="70"/>
  <c r="J38" i="70" s="1"/>
  <c r="H38" i="70" s="1"/>
  <c r="C38" i="70" s="1"/>
  <c r="B38" i="70"/>
  <c r="A43" i="70"/>
  <c r="I53" i="70"/>
  <c r="A44" i="70"/>
  <c r="Q39" i="70"/>
  <c r="J39" i="70" s="1"/>
  <c r="H39" i="70" s="1"/>
  <c r="C39" i="70" s="1"/>
  <c r="B39" i="70"/>
  <c r="I44" i="70"/>
  <c r="O36" i="70"/>
  <c r="B31" i="70"/>
  <c r="H40" i="70"/>
  <c r="C40" i="70" s="1"/>
  <c r="I45" i="70"/>
  <c r="H31" i="70"/>
  <c r="C31" i="70" s="1"/>
  <c r="I36" i="70"/>
  <c r="B21" i="57"/>
  <c r="B4" i="57"/>
  <c r="B5" i="57"/>
  <c r="B6" i="57"/>
  <c r="B7" i="57"/>
  <c r="B8" i="57"/>
  <c r="B9" i="57"/>
  <c r="B10" i="57"/>
  <c r="B11" i="57"/>
  <c r="B14" i="57"/>
  <c r="B15" i="57"/>
  <c r="B16" i="57"/>
  <c r="B17" i="57"/>
  <c r="B18" i="57"/>
  <c r="B19" i="57"/>
  <c r="B20" i="57"/>
  <c r="B3" i="57"/>
  <c r="I49" i="70" l="1"/>
  <c r="B44" i="70"/>
  <c r="A49" i="70"/>
  <c r="Q44" i="70"/>
  <c r="J44" i="70" s="1"/>
  <c r="H44" i="70" s="1"/>
  <c r="C44" i="70" s="1"/>
  <c r="Q43" i="70"/>
  <c r="J43" i="70" s="1"/>
  <c r="H43" i="70" s="1"/>
  <c r="C43" i="70" s="1"/>
  <c r="B43" i="70"/>
  <c r="A48" i="70"/>
  <c r="B47" i="70"/>
  <c r="A52" i="70"/>
  <c r="Q47" i="70"/>
  <c r="J47" i="70" s="1"/>
  <c r="I41" i="70"/>
  <c r="H36" i="70"/>
  <c r="C36" i="70" s="1"/>
  <c r="Q46" i="70"/>
  <c r="J46" i="70" s="1"/>
  <c r="A51" i="70"/>
  <c r="O41" i="70"/>
  <c r="B36" i="70"/>
  <c r="I58" i="70"/>
  <c r="H42" i="70"/>
  <c r="C42" i="70" s="1"/>
  <c r="I47" i="70"/>
  <c r="H45" i="70"/>
  <c r="C45" i="70" s="1"/>
  <c r="I50" i="70"/>
  <c r="A55" i="70"/>
  <c r="Q50" i="70"/>
  <c r="J50" i="70" s="1"/>
  <c r="B50" i="70"/>
  <c r="C6" i="64"/>
  <c r="C7" i="64"/>
  <c r="C8" i="64"/>
  <c r="C9" i="64"/>
  <c r="C10" i="64"/>
  <c r="C5" i="64"/>
  <c r="C9" i="56"/>
  <c r="C10" i="56"/>
  <c r="C11" i="56"/>
  <c r="C12" i="56"/>
  <c r="C7" i="56"/>
  <c r="C6" i="56"/>
  <c r="C8" i="56"/>
  <c r="C15" i="56"/>
  <c r="C19" i="56"/>
  <c r="C26" i="56"/>
  <c r="J5" i="56"/>
  <c r="D4" i="59"/>
  <c r="D3" i="59"/>
  <c r="Q51" i="70" l="1"/>
  <c r="J51" i="70" s="1"/>
  <c r="A56" i="70"/>
  <c r="Q48" i="70"/>
  <c r="J48" i="70" s="1"/>
  <c r="H48" i="70" s="1"/>
  <c r="C48" i="70" s="1"/>
  <c r="B48" i="70"/>
  <c r="A53" i="70"/>
  <c r="I52" i="70"/>
  <c r="H47" i="70"/>
  <c r="C47" i="70" s="1"/>
  <c r="H41" i="70"/>
  <c r="C41" i="70" s="1"/>
  <c r="I46" i="70"/>
  <c r="B52" i="70"/>
  <c r="A57" i="70"/>
  <c r="Q52" i="70"/>
  <c r="J52" i="70" s="1"/>
  <c r="H50" i="70"/>
  <c r="C50" i="70" s="1"/>
  <c r="I55" i="70"/>
  <c r="I54" i="70"/>
  <c r="O46" i="70"/>
  <c r="B41" i="70"/>
  <c r="Q49" i="70"/>
  <c r="J49" i="70" s="1"/>
  <c r="H49" i="70" s="1"/>
  <c r="C49" i="70" s="1"/>
  <c r="B49" i="70"/>
  <c r="A54" i="70"/>
  <c r="B55" i="70"/>
  <c r="A60" i="70"/>
  <c r="Q55" i="70"/>
  <c r="J55" i="70" s="1"/>
  <c r="C18" i="56"/>
  <c r="C25" i="56"/>
  <c r="C23" i="56"/>
  <c r="C21" i="56"/>
  <c r="C20" i="56"/>
  <c r="C29" i="56"/>
  <c r="C36" i="56"/>
  <c r="C24" i="56"/>
  <c r="C22" i="56"/>
  <c r="C17" i="56"/>
  <c r="C16" i="56"/>
  <c r="C14" i="56"/>
  <c r="C13" i="56"/>
  <c r="I5" i="56"/>
  <c r="H55" i="70" l="1"/>
  <c r="C55" i="70" s="1"/>
  <c r="I60" i="70"/>
  <c r="I59" i="70"/>
  <c r="H46" i="70"/>
  <c r="C46" i="70" s="1"/>
  <c r="I51" i="70"/>
  <c r="O51" i="70"/>
  <c r="B46" i="70"/>
  <c r="Q57" i="70"/>
  <c r="J57" i="70" s="1"/>
  <c r="B57" i="70"/>
  <c r="H52" i="70"/>
  <c r="C52" i="70" s="1"/>
  <c r="I57" i="70"/>
  <c r="H57" i="70" s="1"/>
  <c r="C57" i="70" s="1"/>
  <c r="A58" i="70"/>
  <c r="Q53" i="70"/>
  <c r="J53" i="70" s="1"/>
  <c r="H53" i="70" s="1"/>
  <c r="C53" i="70" s="1"/>
  <c r="B53" i="70"/>
  <c r="Q56" i="70"/>
  <c r="J56" i="70" s="1"/>
  <c r="Q60" i="70"/>
  <c r="J60" i="70" s="1"/>
  <c r="B60" i="70"/>
  <c r="Q54" i="70"/>
  <c r="J54" i="70" s="1"/>
  <c r="H54" i="70" s="1"/>
  <c r="C54" i="70" s="1"/>
  <c r="B54" i="70"/>
  <c r="A59" i="70"/>
  <c r="C38" i="56"/>
  <c r="C31" i="56"/>
  <c r="C34" i="56"/>
  <c r="C27" i="56"/>
  <c r="C30" i="56"/>
  <c r="C37" i="56"/>
  <c r="C40" i="56"/>
  <c r="C33" i="56"/>
  <c r="C35" i="56"/>
  <c r="C28" i="56"/>
  <c r="C39" i="56"/>
  <c r="C32" i="56"/>
  <c r="H51" i="70" l="1"/>
  <c r="C51" i="70" s="1"/>
  <c r="I56" i="70"/>
  <c r="H56" i="70" s="1"/>
  <c r="C56" i="70" s="1"/>
  <c r="Q59" i="70"/>
  <c r="J59" i="70" s="1"/>
  <c r="B59" i="70"/>
  <c r="B58" i="70"/>
  <c r="Q58" i="70"/>
  <c r="J58" i="70" s="1"/>
  <c r="H58" i="70" s="1"/>
  <c r="C58" i="70" s="1"/>
  <c r="H59" i="70"/>
  <c r="C59" i="70" s="1"/>
  <c r="H60" i="70"/>
  <c r="C60" i="70" s="1"/>
  <c r="O56" i="70"/>
  <c r="B56" i="70" s="1"/>
  <c r="B51" i="7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I2" authorId="0" shapeId="0" xr:uid="{1DF03DAC-57B5-4781-A2CC-8A497DA39697}">
      <text>
        <r>
          <rPr>
            <b/>
            <sz val="9"/>
            <color indexed="81"/>
            <rFont val="Tahoma"/>
            <family val="2"/>
          </rPr>
          <t>Amit Kanudia:</t>
        </r>
        <r>
          <rPr>
            <sz val="9"/>
            <color indexed="81"/>
            <rFont val="Tahoma"/>
            <family val="2"/>
          </rPr>
          <t xml:space="preserve">
18-04-2022
default is Yes
</t>
        </r>
      </text>
    </comment>
  </commentList>
</comments>
</file>

<file path=xl/sharedStrings.xml><?xml version="1.0" encoding="utf-8"?>
<sst xmlns="http://schemas.openxmlformats.org/spreadsheetml/2006/main" count="666" uniqueCount="292">
  <si>
    <t>Unit</t>
  </si>
  <si>
    <t>Desc</t>
  </si>
  <si>
    <t>Name</t>
  </si>
  <si>
    <t>Solar</t>
  </si>
  <si>
    <t>Varbl</t>
  </si>
  <si>
    <t>VAR_FOUT</t>
  </si>
  <si>
    <t>TS</t>
  </si>
  <si>
    <t>VAR_CAP</t>
  </si>
  <si>
    <t>GW</t>
  </si>
  <si>
    <t>Scen</t>
  </si>
  <si>
    <t>Ldesc</t>
  </si>
  <si>
    <t>Attribute</t>
  </si>
  <si>
    <t>PSET_Set</t>
  </si>
  <si>
    <t>PSET_PN</t>
  </si>
  <si>
    <t>CSET_Set</t>
  </si>
  <si>
    <t>CSET_CN</t>
  </si>
  <si>
    <t>CSET_CD</t>
  </si>
  <si>
    <t>PSET_PD</t>
  </si>
  <si>
    <t>PSET_CI</t>
  </si>
  <si>
    <t>PSET_CO</t>
  </si>
  <si>
    <t>Oname</t>
  </si>
  <si>
    <t>~TS_Defs</t>
  </si>
  <si>
    <t>WAttribute</t>
  </si>
  <si>
    <t>UC_N</t>
  </si>
  <si>
    <t>~Pset_Map</t>
  </si>
  <si>
    <t>Pset</t>
  </si>
  <si>
    <t>NRG</t>
  </si>
  <si>
    <t>~CName_Map</t>
  </si>
  <si>
    <t>CName</t>
  </si>
  <si>
    <t>EQ_COMBALM</t>
  </si>
  <si>
    <t>Cost_INV</t>
  </si>
  <si>
    <t>~UnitConv</t>
  </si>
  <si>
    <t>Model</t>
  </si>
  <si>
    <t>Unit1</t>
  </si>
  <si>
    <t>Unit2</t>
  </si>
  <si>
    <t>MultFact</t>
  </si>
  <si>
    <t>VAR_NCAP</t>
  </si>
  <si>
    <t>C</t>
  </si>
  <si>
    <t>~ATS</t>
  </si>
  <si>
    <t>Region</t>
  </si>
  <si>
    <t>Year</t>
  </si>
  <si>
    <t>Val</t>
  </si>
  <si>
    <t>Power</t>
  </si>
  <si>
    <t>MEuro05</t>
  </si>
  <si>
    <t>group_by</t>
  </si>
  <si>
    <t>p</t>
  </si>
  <si>
    <t>Price_NRG</t>
  </si>
  <si>
    <t>Prices of all NRG - native TS</t>
  </si>
  <si>
    <t>ct</t>
  </si>
  <si>
    <t>User_conFXM</t>
  </si>
  <si>
    <t>UC_shadowprice</t>
  </si>
  <si>
    <t>u</t>
  </si>
  <si>
    <t>shadow prices of all Ucs</t>
  </si>
  <si>
    <t>process</t>
  </si>
  <si>
    <t>dimension</t>
  </si>
  <si>
    <t>name</t>
  </si>
  <si>
    <t>description</t>
  </si>
  <si>
    <t>VAR_COMPRD</t>
  </si>
  <si>
    <t>VAR_NCAPR</t>
  </si>
  <si>
    <t>show_me</t>
  </si>
  <si>
    <t>discard</t>
  </si>
  <si>
    <t>VAR_POUT</t>
  </si>
  <si>
    <t>LCOE</t>
  </si>
  <si>
    <t>~ScenMap</t>
  </si>
  <si>
    <t>~ScenG</t>
  </si>
  <si>
    <t>~process_map</t>
  </si>
  <si>
    <t>pset_set</t>
  </si>
  <si>
    <t>pset_ci</t>
  </si>
  <si>
    <t>pset_co</t>
  </si>
  <si>
    <t>pset_pd</t>
  </si>
  <si>
    <t>Tech</t>
  </si>
  <si>
    <t>Elec Capacity</t>
  </si>
  <si>
    <t>~Cset_Map</t>
  </si>
  <si>
    <t>Cset</t>
  </si>
  <si>
    <t>~commodity_map</t>
  </si>
  <si>
    <t>cset_set</t>
  </si>
  <si>
    <t>cset_cd</t>
  </si>
  <si>
    <t>c_pos_andor</t>
  </si>
  <si>
    <t>c_set_andor</t>
  </si>
  <si>
    <t>c_neg_andor</t>
  </si>
  <si>
    <t>Elec New Capacity</t>
  </si>
  <si>
    <t>Twh</t>
  </si>
  <si>
    <t>Elec Production</t>
  </si>
  <si>
    <t>Cost_Investment</t>
  </si>
  <si>
    <t>$/Mwh</t>
  </si>
  <si>
    <t>m$/UCU</t>
  </si>
  <si>
    <t>VS</t>
  </si>
  <si>
    <t>Twh2GW</t>
  </si>
  <si>
    <t>CCGT</t>
  </si>
  <si>
    <t>Int Comb</t>
  </si>
  <si>
    <t>Gas_Oil Steam</t>
  </si>
  <si>
    <t>OCGT (Peaker)</t>
  </si>
  <si>
    <t>Subcritical Coal</t>
  </si>
  <si>
    <t>Supercritical Coal</t>
  </si>
  <si>
    <t>IGCC</t>
  </si>
  <si>
    <t>Wind onshore</t>
  </si>
  <si>
    <t>Wind offshore</t>
  </si>
  <si>
    <t>Hydro pumped stg</t>
  </si>
  <si>
    <t>Util Batt Stg</t>
  </si>
  <si>
    <t>EV Batt</t>
  </si>
  <si>
    <t>-elc_roadtransport</t>
  </si>
  <si>
    <t>ElcAgg_Solar</t>
  </si>
  <si>
    <t>ElcAgg_Wind</t>
  </si>
  <si>
    <t>Wind</t>
  </si>
  <si>
    <t>~TS_Ratios</t>
  </si>
  <si>
    <t>var_num</t>
  </si>
  <si>
    <t>var_den</t>
  </si>
  <si>
    <t>ignore</t>
  </si>
  <si>
    <t>include_null</t>
  </si>
  <si>
    <t>include_dim</t>
  </si>
  <si>
    <t>Capacity_factor</t>
  </si>
  <si>
    <t>Twh/GW</t>
  </si>
  <si>
    <t>y</t>
  </si>
  <si>
    <t>%</t>
  </si>
  <si>
    <t>Trd*</t>
  </si>
  <si>
    <t>Trade</t>
  </si>
  <si>
    <t>ELE,STG,IRE</t>
  </si>
  <si>
    <t>ELE,IRE</t>
  </si>
  <si>
    <t>-ElcAgg*,-*EV*</t>
  </si>
  <si>
    <t>t</t>
  </si>
  <si>
    <t>old_new</t>
  </si>
  <si>
    <t>*</t>
  </si>
  <si>
    <t>new</t>
  </si>
  <si>
    <t>ep*</t>
  </si>
  <si>
    <t>old</t>
  </si>
  <si>
    <t>timeslice</t>
  </si>
  <si>
    <t>CO2</t>
  </si>
  <si>
    <t>CO2Captured</t>
  </si>
  <si>
    <t>kt</t>
  </si>
  <si>
    <t>ktneg</t>
  </si>
  <si>
    <t>CO2_emission</t>
  </si>
  <si>
    <t>CO2_captured</t>
  </si>
  <si>
    <t>mt</t>
  </si>
  <si>
    <t>Coal CCS</t>
  </si>
  <si>
    <t>Gas CCS</t>
  </si>
  <si>
    <t>Coal CCS Retrofit</t>
  </si>
  <si>
    <t>Gas CCS Retrofit</t>
  </si>
  <si>
    <t>coal</t>
  </si>
  <si>
    <t>gas</t>
  </si>
  <si>
    <t>*ccs-rf</t>
  </si>
  <si>
    <t>co2net</t>
  </si>
  <si>
    <t>000$/t</t>
  </si>
  <si>
    <t>Price_CO2</t>
  </si>
  <si>
    <t>$/tCO2</t>
  </si>
  <si>
    <t>ELE,STG,IRE,-Grid</t>
  </si>
  <si>
    <t>s?a*</t>
  </si>
  <si>
    <t>*,-s?a*</t>
  </si>
  <si>
    <t>hourly</t>
  </si>
  <si>
    <t>aggregated</t>
  </si>
  <si>
    <t>ts_type</t>
  </si>
  <si>
    <t>ts_season</t>
  </si>
  <si>
    <t>S1*</t>
  </si>
  <si>
    <t>S2*</t>
  </si>
  <si>
    <t>S3*</t>
  </si>
  <si>
    <t>S4*</t>
  </si>
  <si>
    <t>S5*</t>
  </si>
  <si>
    <t>S6*</t>
  </si>
  <si>
    <t>~Timeslice_Map</t>
  </si>
  <si>
    <t>-ElcAgg*,-*EV*,-g[_]*</t>
  </si>
  <si>
    <t>T_neg_andor</t>
  </si>
  <si>
    <t>downscale_option</t>
  </si>
  <si>
    <t>TWh</t>
  </si>
  <si>
    <t>VAR_FIN</t>
  </si>
  <si>
    <t>Demand</t>
  </si>
  <si>
    <t>Elec-220V</t>
  </si>
  <si>
    <t>Elec-400V</t>
  </si>
  <si>
    <t>Elec-380V</t>
  </si>
  <si>
    <t>Elec-225V</t>
  </si>
  <si>
    <t>Elec-330V</t>
  </si>
  <si>
    <t>Elec-275V</t>
  </si>
  <si>
    <t>Elec-420V</t>
  </si>
  <si>
    <t>Elec-300V</t>
  </si>
  <si>
    <t>Elec-500V</t>
  </si>
  <si>
    <t>Elec-750V</t>
  </si>
  <si>
    <t>Elec-450V</t>
  </si>
  <si>
    <t>Elec-515V</t>
  </si>
  <si>
    <t>Elec-525V</t>
  </si>
  <si>
    <t>Elec-320V</t>
  </si>
  <si>
    <t>Elec-150V</t>
  </si>
  <si>
    <t>Elec-270V</t>
  </si>
  <si>
    <t>Elec-350V</t>
  </si>
  <si>
    <t>Elec-250V</t>
  </si>
  <si>
    <t>Elec-200V</t>
  </si>
  <si>
    <t>Elec-236V</t>
  </si>
  <si>
    <t>Elec-600V</t>
  </si>
  <si>
    <t>bioenergy</t>
  </si>
  <si>
    <t>hydrogen</t>
  </si>
  <si>
    <t>nuclear</t>
  </si>
  <si>
    <t>ELC</t>
  </si>
  <si>
    <t>buildings</t>
  </si>
  <si>
    <t>industry</t>
  </si>
  <si>
    <t>transport</t>
  </si>
  <si>
    <t>EVs</t>
  </si>
  <si>
    <t>&lt;cset&gt;_Src_&lt;pset&gt;</t>
  </si>
  <si>
    <t>&lt;cset&gt;_Snk_&lt;pset&gt;</t>
  </si>
  <si>
    <t>fossil</t>
  </si>
  <si>
    <t>Bio Power</t>
  </si>
  <si>
    <t>Solar Util</t>
  </si>
  <si>
    <t>Geothermal P</t>
  </si>
  <si>
    <t>Hydro RoR</t>
  </si>
  <si>
    <t>Nuclear P</t>
  </si>
  <si>
    <t>Nuclear SMR</t>
  </si>
  <si>
    <t>Hydro Dam</t>
  </si>
  <si>
    <t>Solar elec</t>
  </si>
  <si>
    <t>Wind elec</t>
  </si>
  <si>
    <t>renewable</t>
  </si>
  <si>
    <t>Grid-220V</t>
  </si>
  <si>
    <t>Grid-400V</t>
  </si>
  <si>
    <t>Grid-380V</t>
  </si>
  <si>
    <t>Grid-225V</t>
  </si>
  <si>
    <t>Grid-330V</t>
  </si>
  <si>
    <t>Grid-275V</t>
  </si>
  <si>
    <t>Grid-420V</t>
  </si>
  <si>
    <t>Grid-300V</t>
  </si>
  <si>
    <t>Grid-500V</t>
  </si>
  <si>
    <t>Grid-750V</t>
  </si>
  <si>
    <t>Grid-450V</t>
  </si>
  <si>
    <t>Grid-515V</t>
  </si>
  <si>
    <t>Grid-525V</t>
  </si>
  <si>
    <t>Grid-320V</t>
  </si>
  <si>
    <t>Grid-150V</t>
  </si>
  <si>
    <t>Grid-270V</t>
  </si>
  <si>
    <t>Grid-350V</t>
  </si>
  <si>
    <t>Grid-250V</t>
  </si>
  <si>
    <t>Grid-200V</t>
  </si>
  <si>
    <t>Grid-236V</t>
  </si>
  <si>
    <t>Grid-600V</t>
  </si>
  <si>
    <t>Aggregators</t>
  </si>
  <si>
    <t>DUMMY_IMP</t>
  </si>
  <si>
    <t>Transformers Dn</t>
  </si>
  <si>
    <t>Transformers Up</t>
  </si>
  <si>
    <t>s1p1v1_d</t>
  </si>
  <si>
    <t>s3p3v3_d</t>
  </si>
  <si>
    <t>s2_w</t>
  </si>
  <si>
    <t>s2_w_p2_d</t>
  </si>
  <si>
    <t>ts12_clu</t>
  </si>
  <si>
    <t>ts24_clu</t>
  </si>
  <si>
    <t>ts48_clu</t>
  </si>
  <si>
    <t>s5p5v5_d</t>
  </si>
  <si>
    <t>ts_annual</t>
  </si>
  <si>
    <t>ts_12</t>
  </si>
  <si>
    <t>a2w2d</t>
  </si>
  <si>
    <t>d9d</t>
  </si>
  <si>
    <t>b2w</t>
  </si>
  <si>
    <t>c15d</t>
  </si>
  <si>
    <t>e3d</t>
  </si>
  <si>
    <t>fTS48c</t>
  </si>
  <si>
    <t>gTS24c</t>
  </si>
  <si>
    <t>hTS12c</t>
  </si>
  <si>
    <t>iTS12</t>
  </si>
  <si>
    <t>jAnn</t>
  </si>
  <si>
    <t>Limit warming to 1.5°C (&gt;50%) with no or limited overshoot</t>
  </si>
  <si>
    <t>Limit warming to 1.5°C (&gt;67%) with high overshoot</t>
  </si>
  <si>
    <t>Limit warming to 2°C (&gt;67%) with higher action post-2030</t>
  </si>
  <si>
    <t>Limit warming to 2°C (&gt;50%) with immediate action</t>
  </si>
  <si>
    <t>Likely above 3°C warming with limited mitigation</t>
  </si>
  <si>
    <t>b 2 deg (50%)</t>
  </si>
  <si>
    <t>c 2 deg (67%)</t>
  </si>
  <si>
    <t>d 1.5 deg OS</t>
  </si>
  <si>
    <t>e 1.5 deg no OS</t>
  </si>
  <si>
    <t>a 3 deg</t>
  </si>
  <si>
    <t>ar6_r10</t>
  </si>
  <si>
    <t>ELC,ELC_???-???*,e[_]*</t>
  </si>
  <si>
    <t>*ccs</t>
  </si>
  <si>
    <t>s1_d</t>
  </si>
  <si>
    <t>f3d</t>
  </si>
  <si>
    <t>~TS_Defs: Snk_attr=SANKEY Grid Flows</t>
  </si>
  <si>
    <t>~TS_Defs: Snk_attr=SANKEY whole system</t>
  </si>
  <si>
    <t>geothermal</t>
  </si>
  <si>
    <t>hydro</t>
  </si>
  <si>
    <t>oil</t>
  </si>
  <si>
    <t>solar</t>
  </si>
  <si>
    <t>windon</t>
  </si>
  <si>
    <t>windoff</t>
  </si>
  <si>
    <t>wind onshore</t>
  </si>
  <si>
    <t>wind offshore</t>
  </si>
  <si>
    <t>&lt;gen_cname&gt;_src_&lt;gen_pname&gt;</t>
  </si>
  <si>
    <t>&lt;gen_cname&gt;_snk_&lt;pset&gt;</t>
  </si>
  <si>
    <t>Electricity</t>
  </si>
  <si>
    <t>Hydrogen</t>
  </si>
  <si>
    <t>&lt;gen_cname&gt;_snk_&lt;gen_pname&gt;</t>
  </si>
  <si>
    <t>Fuels</t>
  </si>
  <si>
    <t>Onshore Wind</t>
  </si>
  <si>
    <t>Offshore Wind</t>
  </si>
  <si>
    <t>&lt;cset&gt;_src_&lt;pset&gt;</t>
  </si>
  <si>
    <t>&lt;cset&gt;_snk_&lt;pset&gt;</t>
  </si>
  <si>
    <t>&lt;cset&gt;_snk_&lt;gen_pname&gt;</t>
  </si>
  <si>
    <t>C1</t>
  </si>
  <si>
    <t>C2</t>
  </si>
  <si>
    <t>C3</t>
  </si>
  <si>
    <t>C4</t>
  </si>
  <si>
    <t>C7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</si>
</sst>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\o\n\th\ d\,\ yyyy"/>
    <numFmt numFmtId="165" formatCode="#.00"/>
    <numFmt numFmtId="166" formatCode="#."/>
  </numFmts>
  <fonts count="19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"/>
      <color indexed="8"/>
      <name val="Courier"/>
      <family val="3"/>
    </font>
    <font>
      <b/>
      <sz val="1"/>
      <color indexed="8"/>
      <name val="Courier"/>
      <family val="3"/>
    </font>
    <font>
      <sz val="10"/>
      <name val="STKFLOW - 14 of 38"/>
    </font>
    <font>
      <sz val="10"/>
      <name val="MS Sans Serif"/>
    </font>
    <font>
      <sz val="10"/>
      <name val="Arial"/>
      <family val="2"/>
    </font>
    <font>
      <sz val="10"/>
      <name val="Verdana"/>
      <family val="2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20">
    <xf numFmtId="0" fontId="0" fillId="0" borderId="0"/>
    <xf numFmtId="164" fontId="4" fillId="0" borderId="0">
      <protection locked="0"/>
    </xf>
    <xf numFmtId="165" fontId="4" fillId="0" borderId="0">
      <protection locked="0"/>
    </xf>
    <xf numFmtId="0" fontId="11" fillId="2" borderId="0" applyNumberFormat="0" applyBorder="0" applyAlignment="0" applyProtection="0"/>
    <xf numFmtId="166" fontId="5" fillId="0" borderId="0">
      <protection locked="0"/>
    </xf>
    <xf numFmtId="166" fontId="5" fillId="0" borderId="0">
      <protection locked="0"/>
    </xf>
    <xf numFmtId="0" fontId="2" fillId="0" borderId="0"/>
    <xf numFmtId="0" fontId="3" fillId="0" borderId="0"/>
    <xf numFmtId="0" fontId="10" fillId="0" borderId="0"/>
    <xf numFmtId="0" fontId="2" fillId="0" borderId="0"/>
    <xf numFmtId="0" fontId="8" fillId="0" borderId="0"/>
    <xf numFmtId="0" fontId="6" fillId="0" borderId="0"/>
    <xf numFmtId="0" fontId="2" fillId="0" borderId="0"/>
    <xf numFmtId="0" fontId="9" fillId="0" borderId="0"/>
    <xf numFmtId="0" fontId="7" fillId="0" borderId="0"/>
    <xf numFmtId="0" fontId="1" fillId="0" borderId="0"/>
    <xf numFmtId="9" fontId="1" fillId="0" borderId="0" applyFont="0" applyFill="0" applyBorder="0" applyAlignment="0" applyProtection="0"/>
    <xf numFmtId="0" fontId="2" fillId="0" borderId="0"/>
    <xf numFmtId="0" fontId="14" fillId="0" borderId="1" applyNumberFormat="0" applyFill="0" applyAlignment="0" applyProtection="0"/>
    <xf numFmtId="0" fontId="15" fillId="0" borderId="2" applyNumberFormat="0" applyFill="0" applyAlignment="0" applyProtection="0"/>
  </cellStyleXfs>
  <cellXfs count="9">
    <xf numFmtId="0" fontId="0" fillId="0" borderId="0" xfId="0"/>
    <xf numFmtId="0" fontId="12" fillId="3" borderId="0" xfId="0" applyFont="1" applyFill="1"/>
    <xf numFmtId="0" fontId="0" fillId="0" borderId="0" xfId="0" quotePrefix="1"/>
    <xf numFmtId="0" fontId="11" fillId="2" borderId="0" xfId="3"/>
    <xf numFmtId="0" fontId="12" fillId="0" borderId="0" xfId="0" applyFont="1"/>
    <xf numFmtId="0" fontId="14" fillId="0" borderId="1" xfId="18"/>
    <xf numFmtId="0" fontId="15" fillId="0" borderId="2" xfId="19"/>
    <xf numFmtId="0" fontId="0" fillId="3" borderId="0" xfId="0" applyFill="1"/>
    <xf numFmtId="0" fontId="13" fillId="2" borderId="0" xfId="3" applyFont="1" applyAlignment="1">
      <alignment horizontal="left"/>
    </xf>
  </cellXfs>
  <cellStyles count="20">
    <cellStyle name="Date" xfId="1" xr:uid="{00000000-0005-0000-0000-000000000000}"/>
    <cellStyle name="Fixed" xfId="2" xr:uid="{00000000-0005-0000-0000-000001000000}"/>
    <cellStyle name="Good" xfId="3" builtinId="26"/>
    <cellStyle name="Heading 2" xfId="18" builtinId="17"/>
    <cellStyle name="Heading 3" xfId="19" builtinId="18"/>
    <cellStyle name="Heading1" xfId="4" xr:uid="{00000000-0005-0000-0000-000003000000}"/>
    <cellStyle name="Heading2" xfId="5" xr:uid="{00000000-0005-0000-0000-000004000000}"/>
    <cellStyle name="Normal" xfId="0" builtinId="0"/>
    <cellStyle name="Normal 10" xfId="6" xr:uid="{00000000-0005-0000-0000-000008000000}"/>
    <cellStyle name="Normal 2" xfId="7" xr:uid="{00000000-0005-0000-0000-000009000000}"/>
    <cellStyle name="Normal 2 2" xfId="8" xr:uid="{00000000-0005-0000-0000-00000A000000}"/>
    <cellStyle name="Normal 2 3" xfId="9" xr:uid="{00000000-0005-0000-0000-00000B000000}"/>
    <cellStyle name="Normal 2 4" xfId="10" xr:uid="{00000000-0005-0000-0000-00000C000000}"/>
    <cellStyle name="Normal 3" xfId="11" xr:uid="{00000000-0005-0000-0000-00000D000000}"/>
    <cellStyle name="Normal 3 2" xfId="12" xr:uid="{00000000-0005-0000-0000-00000E000000}"/>
    <cellStyle name="Normal 3 3" xfId="13" xr:uid="{00000000-0005-0000-0000-00000F000000}"/>
    <cellStyle name="Normal 4" xfId="14" xr:uid="{00000000-0005-0000-0000-000010000000}"/>
    <cellStyle name="Normale_Scen_UC_IND-StrucConst" xfId="15" xr:uid="{00000000-0005-0000-0000-000011000000}"/>
    <cellStyle name="Percent 2" xfId="16" xr:uid="{00000000-0005-0000-0000-000012000000}"/>
    <cellStyle name="Standard_Sce_D_Extraction" xfId="17" xr:uid="{00000000-0005-0000-0000-00001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01595-4651-4682-AE2C-4C2356B80CEF}">
  <dimension ref="A1:U60"/>
  <sheetViews>
    <sheetView zoomScaleNormal="100" workbookViewId="0">
      <selection activeCell="B5" sqref="B5"/>
    </sheetView>
  </sheetViews>
  <sheetFormatPr defaultColWidth="14.73046875" defaultRowHeight="14.25"/>
  <cols>
    <col min="2" max="2" width="19.86328125" bestFit="1" customWidth="1"/>
    <col min="3" max="3" width="19.59765625" bestFit="1" customWidth="1"/>
    <col min="4" max="4" width="10.59765625" bestFit="1" customWidth="1"/>
    <col min="5" max="5" width="5" bestFit="1" customWidth="1"/>
    <col min="8" max="8" width="19.59765625" bestFit="1" customWidth="1"/>
    <col min="9" max="9" width="15.59765625" bestFit="1" customWidth="1"/>
    <col min="10" max="10" width="10.33203125" bestFit="1" customWidth="1"/>
    <col min="15" max="15" width="1.73046875" bestFit="1" customWidth="1"/>
    <col min="17" max="17" width="4.6640625" bestFit="1" customWidth="1"/>
  </cols>
  <sheetData>
    <row r="1" spans="1:21">
      <c r="I1" t="s">
        <v>37</v>
      </c>
    </row>
    <row r="2" spans="1:21">
      <c r="I2" t="s">
        <v>261</v>
      </c>
      <c r="J2" t="s">
        <v>125</v>
      </c>
    </row>
    <row r="5" spans="1:21">
      <c r="A5" t="s">
        <v>121</v>
      </c>
      <c r="B5" t="s">
        <v>20</v>
      </c>
      <c r="C5" t="s">
        <v>2</v>
      </c>
      <c r="D5" t="s">
        <v>1</v>
      </c>
      <c r="E5" t="s">
        <v>10</v>
      </c>
      <c r="H5" t="s">
        <v>9</v>
      </c>
      <c r="I5" t="str">
        <f>"sg_"&amp;I2</f>
        <v>sg_ar6_r10</v>
      </c>
      <c r="J5" t="str">
        <f>"sg_"&amp;J2</f>
        <v>sg_timeslice</v>
      </c>
    </row>
    <row r="6" spans="1:21">
      <c r="A6">
        <v>1</v>
      </c>
      <c r="B6" t="str">
        <f t="shared" ref="B6:B60" si="0">"vstacks_"&amp;VLOOKUP(A6,$S$6:$T$18,2,FALSE)&amp;"~"&amp;TEXT(O6,"0000")</f>
        <v>vstacks_s1p1v1_d~0001</v>
      </c>
      <c r="C6" t="str">
        <f>H6</f>
        <v>e 1.5 deg no OS.e3d</v>
      </c>
      <c r="H6" t="str">
        <f>_xlfn.TEXTJOIN(".",TRUE,I6:J6)</f>
        <v>e 1.5 deg no OS.e3d</v>
      </c>
      <c r="I6" t="s">
        <v>259</v>
      </c>
      <c r="J6" t="str">
        <f>Q6</f>
        <v>e3d</v>
      </c>
      <c r="L6" t="s">
        <v>251</v>
      </c>
      <c r="O6">
        <v>1</v>
      </c>
      <c r="Q6" t="str">
        <f>VLOOKUP(A6,$S$6:$U$17,3,FALSE)</f>
        <v>e3d</v>
      </c>
      <c r="S6">
        <v>1</v>
      </c>
      <c r="T6" t="s">
        <v>231</v>
      </c>
      <c r="U6" t="s">
        <v>245</v>
      </c>
    </row>
    <row r="7" spans="1:21">
      <c r="A7">
        <v>1</v>
      </c>
      <c r="B7" t="str">
        <f t="shared" si="0"/>
        <v>vstacks_s1p1v1_d~0002</v>
      </c>
      <c r="C7" t="str">
        <f t="shared" ref="C7:C60" si="1">H7</f>
        <v>d 1.5 deg OS.e3d</v>
      </c>
      <c r="H7" t="str">
        <f t="shared" ref="H7:H60" si="2">_xlfn.TEXTJOIN(".",TRUE,I7:J7)</f>
        <v>d 1.5 deg OS.e3d</v>
      </c>
      <c r="I7" t="s">
        <v>258</v>
      </c>
      <c r="J7" t="str">
        <f t="shared" ref="J7:J60" si="3">Q7</f>
        <v>e3d</v>
      </c>
      <c r="L7" t="s">
        <v>252</v>
      </c>
      <c r="O7">
        <v>2</v>
      </c>
      <c r="Q7" t="str">
        <f t="shared" ref="Q7:Q60" si="4">VLOOKUP(A7,$S$6:$U$17,3,FALSE)</f>
        <v>e3d</v>
      </c>
      <c r="S7">
        <v>2</v>
      </c>
      <c r="T7" t="s">
        <v>232</v>
      </c>
      <c r="U7" t="s">
        <v>242</v>
      </c>
    </row>
    <row r="8" spans="1:21">
      <c r="A8">
        <v>1</v>
      </c>
      <c r="B8" t="str">
        <f t="shared" si="0"/>
        <v>vstacks_s1p1v1_d~0003</v>
      </c>
      <c r="C8" t="str">
        <f t="shared" si="1"/>
        <v>c 2 deg (67%).e3d</v>
      </c>
      <c r="H8" t="str">
        <f t="shared" si="2"/>
        <v>c 2 deg (67%).e3d</v>
      </c>
      <c r="I8" t="s">
        <v>257</v>
      </c>
      <c r="J8" t="str">
        <f t="shared" si="3"/>
        <v>e3d</v>
      </c>
      <c r="L8" t="s">
        <v>253</v>
      </c>
      <c r="O8">
        <v>3</v>
      </c>
      <c r="Q8" t="str">
        <f t="shared" si="4"/>
        <v>e3d</v>
      </c>
      <c r="S8">
        <v>3</v>
      </c>
      <c r="T8" t="s">
        <v>233</v>
      </c>
      <c r="U8" t="s">
        <v>243</v>
      </c>
    </row>
    <row r="9" spans="1:21">
      <c r="A9">
        <v>1</v>
      </c>
      <c r="B9" t="str">
        <f t="shared" si="0"/>
        <v>vstacks_s1p1v1_d~0004</v>
      </c>
      <c r="C9" t="str">
        <f t="shared" si="1"/>
        <v>b 2 deg (50%).e3d</v>
      </c>
      <c r="H9" t="str">
        <f t="shared" si="2"/>
        <v>b 2 deg (50%).e3d</v>
      </c>
      <c r="I9" t="s">
        <v>256</v>
      </c>
      <c r="J9" t="str">
        <f t="shared" si="3"/>
        <v>e3d</v>
      </c>
      <c r="L9" t="s">
        <v>254</v>
      </c>
      <c r="O9">
        <v>4</v>
      </c>
      <c r="Q9" t="str">
        <f t="shared" si="4"/>
        <v>e3d</v>
      </c>
      <c r="S9">
        <v>4</v>
      </c>
      <c r="T9" t="s">
        <v>234</v>
      </c>
      <c r="U9" t="s">
        <v>241</v>
      </c>
    </row>
    <row r="10" spans="1:21">
      <c r="A10">
        <v>1</v>
      </c>
      <c r="B10" t="str">
        <f t="shared" si="0"/>
        <v>vstacks_s1p1v1_d~0005</v>
      </c>
      <c r="C10" t="str">
        <f t="shared" si="1"/>
        <v>a 3 deg.e3d</v>
      </c>
      <c r="H10" t="str">
        <f t="shared" si="2"/>
        <v>a 3 deg.e3d</v>
      </c>
      <c r="I10" t="s">
        <v>260</v>
      </c>
      <c r="J10" t="str">
        <f t="shared" si="3"/>
        <v>e3d</v>
      </c>
      <c r="L10" t="s">
        <v>255</v>
      </c>
      <c r="O10">
        <v>5</v>
      </c>
      <c r="Q10" t="str">
        <f t="shared" si="4"/>
        <v>e3d</v>
      </c>
      <c r="S10">
        <v>5</v>
      </c>
      <c r="T10" t="s">
        <v>235</v>
      </c>
      <c r="U10" t="s">
        <v>248</v>
      </c>
    </row>
    <row r="11" spans="1:21">
      <c r="A11">
        <f>A6+1</f>
        <v>2</v>
      </c>
      <c r="B11" t="str">
        <f t="shared" si="0"/>
        <v>vstacks_s3p3v3_d~0001</v>
      </c>
      <c r="C11" t="str">
        <f t="shared" si="1"/>
        <v>e 1.5 deg no OS.d9d</v>
      </c>
      <c r="H11" t="str">
        <f t="shared" si="2"/>
        <v>e 1.5 deg no OS.d9d</v>
      </c>
      <c r="I11" t="str">
        <f>I6</f>
        <v>e 1.5 deg no OS</v>
      </c>
      <c r="J11" t="str">
        <f t="shared" si="3"/>
        <v>d9d</v>
      </c>
      <c r="O11">
        <f>O6</f>
        <v>1</v>
      </c>
      <c r="Q11" t="str">
        <f t="shared" si="4"/>
        <v>d9d</v>
      </c>
      <c r="S11">
        <v>6</v>
      </c>
      <c r="T11" t="s">
        <v>236</v>
      </c>
      <c r="U11" t="s">
        <v>247</v>
      </c>
    </row>
    <row r="12" spans="1:21">
      <c r="A12">
        <f t="shared" ref="A12:A60" si="5">A7+1</f>
        <v>2</v>
      </c>
      <c r="B12" t="str">
        <f t="shared" si="0"/>
        <v>vstacks_s3p3v3_d~0002</v>
      </c>
      <c r="C12" t="str">
        <f t="shared" si="1"/>
        <v>d 1.5 deg OS.d9d</v>
      </c>
      <c r="H12" t="str">
        <f t="shared" si="2"/>
        <v>d 1.5 deg OS.d9d</v>
      </c>
      <c r="I12" t="str">
        <f t="shared" ref="I12:I60" si="6">I7</f>
        <v>d 1.5 deg OS</v>
      </c>
      <c r="J12" t="str">
        <f t="shared" si="3"/>
        <v>d9d</v>
      </c>
      <c r="O12">
        <f t="shared" ref="O12:O60" si="7">O7</f>
        <v>2</v>
      </c>
      <c r="Q12" t="str">
        <f t="shared" si="4"/>
        <v>d9d</v>
      </c>
      <c r="S12">
        <v>7</v>
      </c>
      <c r="T12" t="s">
        <v>237</v>
      </c>
      <c r="U12" t="s">
        <v>246</v>
      </c>
    </row>
    <row r="13" spans="1:21">
      <c r="A13">
        <f t="shared" si="5"/>
        <v>2</v>
      </c>
      <c r="B13" t="str">
        <f t="shared" si="0"/>
        <v>vstacks_s3p3v3_d~0003</v>
      </c>
      <c r="C13" t="str">
        <f t="shared" si="1"/>
        <v>c 2 deg (67%).d9d</v>
      </c>
      <c r="H13" t="str">
        <f t="shared" si="2"/>
        <v>c 2 deg (67%).d9d</v>
      </c>
      <c r="I13" t="str">
        <f t="shared" si="6"/>
        <v>c 2 deg (67%)</v>
      </c>
      <c r="J13" t="str">
        <f t="shared" si="3"/>
        <v>d9d</v>
      </c>
      <c r="O13">
        <f t="shared" si="7"/>
        <v>3</v>
      </c>
      <c r="Q13" t="str">
        <f t="shared" si="4"/>
        <v>d9d</v>
      </c>
      <c r="S13">
        <v>8</v>
      </c>
      <c r="T13" t="s">
        <v>238</v>
      </c>
      <c r="U13" t="s">
        <v>244</v>
      </c>
    </row>
    <row r="14" spans="1:21">
      <c r="A14">
        <f t="shared" si="5"/>
        <v>2</v>
      </c>
      <c r="B14" t="str">
        <f t="shared" si="0"/>
        <v>vstacks_s3p3v3_d~0004</v>
      </c>
      <c r="C14" t="str">
        <f t="shared" si="1"/>
        <v>b 2 deg (50%).d9d</v>
      </c>
      <c r="H14" t="str">
        <f t="shared" si="2"/>
        <v>b 2 deg (50%).d9d</v>
      </c>
      <c r="I14" t="str">
        <f t="shared" si="6"/>
        <v>b 2 deg (50%)</v>
      </c>
      <c r="J14" t="str">
        <f t="shared" si="3"/>
        <v>d9d</v>
      </c>
      <c r="O14">
        <f t="shared" si="7"/>
        <v>4</v>
      </c>
      <c r="Q14" t="str">
        <f t="shared" si="4"/>
        <v>d9d</v>
      </c>
      <c r="S14">
        <v>9</v>
      </c>
      <c r="T14" t="s">
        <v>240</v>
      </c>
      <c r="U14" t="s">
        <v>249</v>
      </c>
    </row>
    <row r="15" spans="1:21">
      <c r="A15">
        <f t="shared" si="5"/>
        <v>2</v>
      </c>
      <c r="B15" t="str">
        <f t="shared" si="0"/>
        <v>vstacks_s3p3v3_d~0005</v>
      </c>
      <c r="C15" t="str">
        <f t="shared" si="1"/>
        <v>a 3 deg.d9d</v>
      </c>
      <c r="H15" t="str">
        <f t="shared" si="2"/>
        <v>a 3 deg.d9d</v>
      </c>
      <c r="I15" t="str">
        <f t="shared" si="6"/>
        <v>a 3 deg</v>
      </c>
      <c r="J15" t="str">
        <f t="shared" si="3"/>
        <v>d9d</v>
      </c>
      <c r="O15">
        <f t="shared" si="7"/>
        <v>5</v>
      </c>
      <c r="Q15" t="str">
        <f t="shared" si="4"/>
        <v>d9d</v>
      </c>
      <c r="S15">
        <v>10</v>
      </c>
      <c r="T15" t="s">
        <v>239</v>
      </c>
      <c r="U15" t="s">
        <v>250</v>
      </c>
    </row>
    <row r="16" spans="1:21">
      <c r="A16">
        <f t="shared" si="5"/>
        <v>3</v>
      </c>
      <c r="B16" t="str">
        <f t="shared" si="0"/>
        <v>vstacks_s2_w~0001</v>
      </c>
      <c r="C16" t="str">
        <f t="shared" si="1"/>
        <v>e 1.5 deg no OS.b2w</v>
      </c>
      <c r="H16" t="str">
        <f t="shared" si="2"/>
        <v>e 1.5 deg no OS.b2w</v>
      </c>
      <c r="I16" t="str">
        <f t="shared" si="6"/>
        <v>e 1.5 deg no OS</v>
      </c>
      <c r="J16" t="str">
        <f t="shared" si="3"/>
        <v>b2w</v>
      </c>
      <c r="O16">
        <f t="shared" si="7"/>
        <v>1</v>
      </c>
      <c r="Q16" t="str">
        <f t="shared" si="4"/>
        <v>b2w</v>
      </c>
      <c r="S16">
        <v>11</v>
      </c>
      <c r="T16" t="s">
        <v>264</v>
      </c>
      <c r="U16" t="s">
        <v>265</v>
      </c>
    </row>
    <row r="17" spans="1:17">
      <c r="A17">
        <f t="shared" si="5"/>
        <v>3</v>
      </c>
      <c r="B17" t="str">
        <f t="shared" si="0"/>
        <v>vstacks_s2_w~0002</v>
      </c>
      <c r="C17" t="str">
        <f t="shared" si="1"/>
        <v>d 1.5 deg OS.b2w</v>
      </c>
      <c r="H17" t="str">
        <f t="shared" si="2"/>
        <v>d 1.5 deg OS.b2w</v>
      </c>
      <c r="I17" t="str">
        <f t="shared" si="6"/>
        <v>d 1.5 deg OS</v>
      </c>
      <c r="J17" t="str">
        <f t="shared" si="3"/>
        <v>b2w</v>
      </c>
      <c r="O17">
        <f t="shared" si="7"/>
        <v>2</v>
      </c>
      <c r="Q17" t="str">
        <f t="shared" si="4"/>
        <v>b2w</v>
      </c>
    </row>
    <row r="18" spans="1:17">
      <c r="A18">
        <f t="shared" si="5"/>
        <v>3</v>
      </c>
      <c r="B18" t="str">
        <f t="shared" si="0"/>
        <v>vstacks_s2_w~0003</v>
      </c>
      <c r="C18" t="str">
        <f t="shared" si="1"/>
        <v>c 2 deg (67%).b2w</v>
      </c>
      <c r="H18" t="str">
        <f t="shared" si="2"/>
        <v>c 2 deg (67%).b2w</v>
      </c>
      <c r="I18" t="str">
        <f t="shared" si="6"/>
        <v>c 2 deg (67%)</v>
      </c>
      <c r="J18" t="str">
        <f t="shared" si="3"/>
        <v>b2w</v>
      </c>
      <c r="O18">
        <f t="shared" si="7"/>
        <v>3</v>
      </c>
      <c r="Q18" t="str">
        <f t="shared" si="4"/>
        <v>b2w</v>
      </c>
    </row>
    <row r="19" spans="1:17">
      <c r="A19">
        <f t="shared" si="5"/>
        <v>3</v>
      </c>
      <c r="B19" t="str">
        <f t="shared" si="0"/>
        <v>vstacks_s2_w~0004</v>
      </c>
      <c r="C19" t="str">
        <f t="shared" si="1"/>
        <v>b 2 deg (50%).b2w</v>
      </c>
      <c r="H19" t="str">
        <f t="shared" si="2"/>
        <v>b 2 deg (50%).b2w</v>
      </c>
      <c r="I19" t="str">
        <f t="shared" si="6"/>
        <v>b 2 deg (50%)</v>
      </c>
      <c r="J19" t="str">
        <f t="shared" si="3"/>
        <v>b2w</v>
      </c>
      <c r="O19">
        <f t="shared" si="7"/>
        <v>4</v>
      </c>
      <c r="Q19" t="str">
        <f t="shared" si="4"/>
        <v>b2w</v>
      </c>
    </row>
    <row r="20" spans="1:17">
      <c r="A20">
        <f t="shared" si="5"/>
        <v>3</v>
      </c>
      <c r="B20" t="str">
        <f t="shared" si="0"/>
        <v>vstacks_s2_w~0005</v>
      </c>
      <c r="C20" t="str">
        <f t="shared" si="1"/>
        <v>a 3 deg.b2w</v>
      </c>
      <c r="H20" t="str">
        <f t="shared" si="2"/>
        <v>a 3 deg.b2w</v>
      </c>
      <c r="I20" t="str">
        <f t="shared" si="6"/>
        <v>a 3 deg</v>
      </c>
      <c r="J20" t="str">
        <f t="shared" si="3"/>
        <v>b2w</v>
      </c>
      <c r="O20">
        <f t="shared" si="7"/>
        <v>5</v>
      </c>
      <c r="Q20" t="str">
        <f t="shared" si="4"/>
        <v>b2w</v>
      </c>
    </row>
    <row r="21" spans="1:17">
      <c r="A21">
        <f t="shared" si="5"/>
        <v>4</v>
      </c>
      <c r="B21" t="str">
        <f t="shared" si="0"/>
        <v>vstacks_s2_w_p2_d~0001</v>
      </c>
      <c r="C21" t="str">
        <f t="shared" si="1"/>
        <v>e 1.5 deg no OS.a2w2d</v>
      </c>
      <c r="H21" t="str">
        <f t="shared" si="2"/>
        <v>e 1.5 deg no OS.a2w2d</v>
      </c>
      <c r="I21" t="str">
        <f t="shared" si="6"/>
        <v>e 1.5 deg no OS</v>
      </c>
      <c r="J21" t="str">
        <f t="shared" si="3"/>
        <v>a2w2d</v>
      </c>
      <c r="O21">
        <f t="shared" si="7"/>
        <v>1</v>
      </c>
      <c r="Q21" t="str">
        <f t="shared" si="4"/>
        <v>a2w2d</v>
      </c>
    </row>
    <row r="22" spans="1:17">
      <c r="A22">
        <f t="shared" si="5"/>
        <v>4</v>
      </c>
      <c r="B22" t="str">
        <f t="shared" si="0"/>
        <v>vstacks_s2_w_p2_d~0002</v>
      </c>
      <c r="C22" t="str">
        <f t="shared" si="1"/>
        <v>d 1.5 deg OS.a2w2d</v>
      </c>
      <c r="H22" t="str">
        <f t="shared" si="2"/>
        <v>d 1.5 deg OS.a2w2d</v>
      </c>
      <c r="I22" t="str">
        <f t="shared" si="6"/>
        <v>d 1.5 deg OS</v>
      </c>
      <c r="J22" t="str">
        <f t="shared" si="3"/>
        <v>a2w2d</v>
      </c>
      <c r="O22">
        <f t="shared" si="7"/>
        <v>2</v>
      </c>
      <c r="Q22" t="str">
        <f t="shared" si="4"/>
        <v>a2w2d</v>
      </c>
    </row>
    <row r="23" spans="1:17">
      <c r="A23">
        <f t="shared" si="5"/>
        <v>4</v>
      </c>
      <c r="B23" t="str">
        <f t="shared" si="0"/>
        <v>vstacks_s2_w_p2_d~0003</v>
      </c>
      <c r="C23" t="str">
        <f t="shared" si="1"/>
        <v>c 2 deg (67%).a2w2d</v>
      </c>
      <c r="H23" t="str">
        <f t="shared" si="2"/>
        <v>c 2 deg (67%).a2w2d</v>
      </c>
      <c r="I23" t="str">
        <f t="shared" si="6"/>
        <v>c 2 deg (67%)</v>
      </c>
      <c r="J23" t="str">
        <f t="shared" si="3"/>
        <v>a2w2d</v>
      </c>
      <c r="O23">
        <f t="shared" si="7"/>
        <v>3</v>
      </c>
      <c r="Q23" t="str">
        <f t="shared" si="4"/>
        <v>a2w2d</v>
      </c>
    </row>
    <row r="24" spans="1:17">
      <c r="A24">
        <f t="shared" si="5"/>
        <v>4</v>
      </c>
      <c r="B24" t="str">
        <f t="shared" si="0"/>
        <v>vstacks_s2_w_p2_d~0004</v>
      </c>
      <c r="C24" t="str">
        <f t="shared" si="1"/>
        <v>b 2 deg (50%).a2w2d</v>
      </c>
      <c r="H24" t="str">
        <f t="shared" si="2"/>
        <v>b 2 deg (50%).a2w2d</v>
      </c>
      <c r="I24" t="str">
        <f t="shared" si="6"/>
        <v>b 2 deg (50%)</v>
      </c>
      <c r="J24" t="str">
        <f t="shared" si="3"/>
        <v>a2w2d</v>
      </c>
      <c r="O24">
        <f t="shared" si="7"/>
        <v>4</v>
      </c>
      <c r="Q24" t="str">
        <f t="shared" si="4"/>
        <v>a2w2d</v>
      </c>
    </row>
    <row r="25" spans="1:17">
      <c r="A25">
        <f t="shared" si="5"/>
        <v>4</v>
      </c>
      <c r="B25" t="str">
        <f t="shared" si="0"/>
        <v>vstacks_s2_w_p2_d~0005</v>
      </c>
      <c r="C25" t="str">
        <f t="shared" si="1"/>
        <v>a 3 deg.a2w2d</v>
      </c>
      <c r="H25" t="str">
        <f t="shared" si="2"/>
        <v>a 3 deg.a2w2d</v>
      </c>
      <c r="I25" t="str">
        <f t="shared" si="6"/>
        <v>a 3 deg</v>
      </c>
      <c r="J25" t="str">
        <f t="shared" si="3"/>
        <v>a2w2d</v>
      </c>
      <c r="O25">
        <f t="shared" si="7"/>
        <v>5</v>
      </c>
      <c r="Q25" t="str">
        <f t="shared" si="4"/>
        <v>a2w2d</v>
      </c>
    </row>
    <row r="26" spans="1:17">
      <c r="A26">
        <f t="shared" si="5"/>
        <v>5</v>
      </c>
      <c r="B26" t="str">
        <f t="shared" si="0"/>
        <v>vstacks_ts12_clu~0001</v>
      </c>
      <c r="C26" t="str">
        <f t="shared" si="1"/>
        <v>e 1.5 deg no OS.hTS12c</v>
      </c>
      <c r="H26" t="str">
        <f t="shared" si="2"/>
        <v>e 1.5 deg no OS.hTS12c</v>
      </c>
      <c r="I26" t="str">
        <f t="shared" si="6"/>
        <v>e 1.5 deg no OS</v>
      </c>
      <c r="J26" t="str">
        <f t="shared" si="3"/>
        <v>hTS12c</v>
      </c>
      <c r="O26">
        <f t="shared" si="7"/>
        <v>1</v>
      </c>
      <c r="Q26" t="str">
        <f t="shared" si="4"/>
        <v>hTS12c</v>
      </c>
    </row>
    <row r="27" spans="1:17">
      <c r="A27">
        <f t="shared" si="5"/>
        <v>5</v>
      </c>
      <c r="B27" t="str">
        <f t="shared" si="0"/>
        <v>vstacks_ts12_clu~0002</v>
      </c>
      <c r="C27" t="str">
        <f t="shared" si="1"/>
        <v>d 1.5 deg OS.hTS12c</v>
      </c>
      <c r="H27" t="str">
        <f t="shared" si="2"/>
        <v>d 1.5 deg OS.hTS12c</v>
      </c>
      <c r="I27" t="str">
        <f t="shared" si="6"/>
        <v>d 1.5 deg OS</v>
      </c>
      <c r="J27" t="str">
        <f t="shared" si="3"/>
        <v>hTS12c</v>
      </c>
      <c r="O27">
        <f t="shared" si="7"/>
        <v>2</v>
      </c>
      <c r="Q27" t="str">
        <f t="shared" si="4"/>
        <v>hTS12c</v>
      </c>
    </row>
    <row r="28" spans="1:17">
      <c r="A28">
        <f t="shared" si="5"/>
        <v>5</v>
      </c>
      <c r="B28" t="str">
        <f t="shared" si="0"/>
        <v>vstacks_ts12_clu~0003</v>
      </c>
      <c r="C28" t="str">
        <f t="shared" si="1"/>
        <v>c 2 deg (67%).hTS12c</v>
      </c>
      <c r="H28" t="str">
        <f t="shared" si="2"/>
        <v>c 2 deg (67%).hTS12c</v>
      </c>
      <c r="I28" t="str">
        <f t="shared" si="6"/>
        <v>c 2 deg (67%)</v>
      </c>
      <c r="J28" t="str">
        <f t="shared" si="3"/>
        <v>hTS12c</v>
      </c>
      <c r="O28">
        <f t="shared" si="7"/>
        <v>3</v>
      </c>
      <c r="Q28" t="str">
        <f t="shared" si="4"/>
        <v>hTS12c</v>
      </c>
    </row>
    <row r="29" spans="1:17">
      <c r="A29">
        <f t="shared" si="5"/>
        <v>5</v>
      </c>
      <c r="B29" t="str">
        <f t="shared" si="0"/>
        <v>vstacks_ts12_clu~0004</v>
      </c>
      <c r="C29" t="str">
        <f t="shared" si="1"/>
        <v>b 2 deg (50%).hTS12c</v>
      </c>
      <c r="H29" t="str">
        <f t="shared" si="2"/>
        <v>b 2 deg (50%).hTS12c</v>
      </c>
      <c r="I29" t="str">
        <f t="shared" si="6"/>
        <v>b 2 deg (50%)</v>
      </c>
      <c r="J29" t="str">
        <f t="shared" si="3"/>
        <v>hTS12c</v>
      </c>
      <c r="O29">
        <f t="shared" si="7"/>
        <v>4</v>
      </c>
      <c r="Q29" t="str">
        <f t="shared" si="4"/>
        <v>hTS12c</v>
      </c>
    </row>
    <row r="30" spans="1:17">
      <c r="A30">
        <f t="shared" si="5"/>
        <v>5</v>
      </c>
      <c r="B30" t="str">
        <f t="shared" si="0"/>
        <v>vstacks_ts12_clu~0005</v>
      </c>
      <c r="C30" t="str">
        <f t="shared" si="1"/>
        <v>a 3 deg.hTS12c</v>
      </c>
      <c r="H30" t="str">
        <f t="shared" si="2"/>
        <v>a 3 deg.hTS12c</v>
      </c>
      <c r="I30" t="str">
        <f t="shared" si="6"/>
        <v>a 3 deg</v>
      </c>
      <c r="J30" t="str">
        <f t="shared" si="3"/>
        <v>hTS12c</v>
      </c>
      <c r="O30">
        <f t="shared" si="7"/>
        <v>5</v>
      </c>
      <c r="Q30" t="str">
        <f t="shared" si="4"/>
        <v>hTS12c</v>
      </c>
    </row>
    <row r="31" spans="1:17">
      <c r="A31">
        <f t="shared" si="5"/>
        <v>6</v>
      </c>
      <c r="B31" t="str">
        <f t="shared" si="0"/>
        <v>vstacks_ts24_clu~0001</v>
      </c>
      <c r="C31" t="str">
        <f t="shared" si="1"/>
        <v>e 1.5 deg no OS.gTS24c</v>
      </c>
      <c r="H31" t="str">
        <f t="shared" si="2"/>
        <v>e 1.5 deg no OS.gTS24c</v>
      </c>
      <c r="I31" t="str">
        <f t="shared" si="6"/>
        <v>e 1.5 deg no OS</v>
      </c>
      <c r="J31" t="str">
        <f t="shared" si="3"/>
        <v>gTS24c</v>
      </c>
      <c r="O31">
        <f t="shared" si="7"/>
        <v>1</v>
      </c>
      <c r="Q31" t="str">
        <f t="shared" si="4"/>
        <v>gTS24c</v>
      </c>
    </row>
    <row r="32" spans="1:17">
      <c r="A32">
        <f t="shared" si="5"/>
        <v>6</v>
      </c>
      <c r="B32" t="str">
        <f t="shared" si="0"/>
        <v>vstacks_ts24_clu~0002</v>
      </c>
      <c r="C32" t="str">
        <f t="shared" si="1"/>
        <v>d 1.5 deg OS.gTS24c</v>
      </c>
      <c r="H32" t="str">
        <f t="shared" si="2"/>
        <v>d 1.5 deg OS.gTS24c</v>
      </c>
      <c r="I32" t="str">
        <f t="shared" si="6"/>
        <v>d 1.5 deg OS</v>
      </c>
      <c r="J32" t="str">
        <f t="shared" si="3"/>
        <v>gTS24c</v>
      </c>
      <c r="O32">
        <f t="shared" si="7"/>
        <v>2</v>
      </c>
      <c r="Q32" t="str">
        <f t="shared" si="4"/>
        <v>gTS24c</v>
      </c>
    </row>
    <row r="33" spans="1:17">
      <c r="A33">
        <f t="shared" si="5"/>
        <v>6</v>
      </c>
      <c r="B33" t="str">
        <f t="shared" si="0"/>
        <v>vstacks_ts24_clu~0003</v>
      </c>
      <c r="C33" t="str">
        <f t="shared" si="1"/>
        <v>c 2 deg (67%).gTS24c</v>
      </c>
      <c r="H33" t="str">
        <f t="shared" si="2"/>
        <v>c 2 deg (67%).gTS24c</v>
      </c>
      <c r="I33" t="str">
        <f t="shared" si="6"/>
        <v>c 2 deg (67%)</v>
      </c>
      <c r="J33" t="str">
        <f t="shared" si="3"/>
        <v>gTS24c</v>
      </c>
      <c r="O33">
        <f t="shared" si="7"/>
        <v>3</v>
      </c>
      <c r="Q33" t="str">
        <f t="shared" si="4"/>
        <v>gTS24c</v>
      </c>
    </row>
    <row r="34" spans="1:17">
      <c r="A34">
        <f t="shared" si="5"/>
        <v>6</v>
      </c>
      <c r="B34" t="str">
        <f t="shared" si="0"/>
        <v>vstacks_ts24_clu~0004</v>
      </c>
      <c r="C34" t="str">
        <f t="shared" si="1"/>
        <v>b 2 deg (50%).gTS24c</v>
      </c>
      <c r="H34" t="str">
        <f t="shared" si="2"/>
        <v>b 2 deg (50%).gTS24c</v>
      </c>
      <c r="I34" t="str">
        <f t="shared" si="6"/>
        <v>b 2 deg (50%)</v>
      </c>
      <c r="J34" t="str">
        <f t="shared" si="3"/>
        <v>gTS24c</v>
      </c>
      <c r="O34">
        <f t="shared" si="7"/>
        <v>4</v>
      </c>
      <c r="Q34" t="str">
        <f t="shared" si="4"/>
        <v>gTS24c</v>
      </c>
    </row>
    <row r="35" spans="1:17">
      <c r="A35">
        <f t="shared" si="5"/>
        <v>6</v>
      </c>
      <c r="B35" t="str">
        <f t="shared" si="0"/>
        <v>vstacks_ts24_clu~0005</v>
      </c>
      <c r="C35" t="str">
        <f t="shared" si="1"/>
        <v>a 3 deg.gTS24c</v>
      </c>
      <c r="H35" t="str">
        <f t="shared" si="2"/>
        <v>a 3 deg.gTS24c</v>
      </c>
      <c r="I35" t="str">
        <f t="shared" si="6"/>
        <v>a 3 deg</v>
      </c>
      <c r="J35" t="str">
        <f t="shared" si="3"/>
        <v>gTS24c</v>
      </c>
      <c r="O35">
        <f t="shared" si="7"/>
        <v>5</v>
      </c>
      <c r="Q35" t="str">
        <f t="shared" si="4"/>
        <v>gTS24c</v>
      </c>
    </row>
    <row r="36" spans="1:17">
      <c r="A36">
        <f t="shared" si="5"/>
        <v>7</v>
      </c>
      <c r="B36" t="str">
        <f t="shared" si="0"/>
        <v>vstacks_ts48_clu~0001</v>
      </c>
      <c r="C36" t="str">
        <f t="shared" si="1"/>
        <v>e 1.5 deg no OS.fTS48c</v>
      </c>
      <c r="H36" t="str">
        <f t="shared" si="2"/>
        <v>e 1.5 deg no OS.fTS48c</v>
      </c>
      <c r="I36" t="str">
        <f t="shared" si="6"/>
        <v>e 1.5 deg no OS</v>
      </c>
      <c r="J36" t="str">
        <f t="shared" si="3"/>
        <v>fTS48c</v>
      </c>
      <c r="O36">
        <f t="shared" si="7"/>
        <v>1</v>
      </c>
      <c r="Q36" t="str">
        <f t="shared" si="4"/>
        <v>fTS48c</v>
      </c>
    </row>
    <row r="37" spans="1:17">
      <c r="A37">
        <f t="shared" si="5"/>
        <v>7</v>
      </c>
      <c r="B37" t="str">
        <f t="shared" si="0"/>
        <v>vstacks_ts48_clu~0002</v>
      </c>
      <c r="C37" t="str">
        <f t="shared" si="1"/>
        <v>d 1.5 deg OS.fTS48c</v>
      </c>
      <c r="H37" t="str">
        <f t="shared" si="2"/>
        <v>d 1.5 deg OS.fTS48c</v>
      </c>
      <c r="I37" t="str">
        <f t="shared" si="6"/>
        <v>d 1.5 deg OS</v>
      </c>
      <c r="J37" t="str">
        <f t="shared" si="3"/>
        <v>fTS48c</v>
      </c>
      <c r="O37">
        <f t="shared" si="7"/>
        <v>2</v>
      </c>
      <c r="Q37" t="str">
        <f t="shared" si="4"/>
        <v>fTS48c</v>
      </c>
    </row>
    <row r="38" spans="1:17">
      <c r="A38">
        <f t="shared" si="5"/>
        <v>7</v>
      </c>
      <c r="B38" t="str">
        <f t="shared" si="0"/>
        <v>vstacks_ts48_clu~0003</v>
      </c>
      <c r="C38" t="str">
        <f t="shared" si="1"/>
        <v>c 2 deg (67%).fTS48c</v>
      </c>
      <c r="H38" t="str">
        <f t="shared" si="2"/>
        <v>c 2 deg (67%).fTS48c</v>
      </c>
      <c r="I38" t="str">
        <f t="shared" si="6"/>
        <v>c 2 deg (67%)</v>
      </c>
      <c r="J38" t="str">
        <f t="shared" si="3"/>
        <v>fTS48c</v>
      </c>
      <c r="O38">
        <f t="shared" si="7"/>
        <v>3</v>
      </c>
      <c r="Q38" t="str">
        <f t="shared" si="4"/>
        <v>fTS48c</v>
      </c>
    </row>
    <row r="39" spans="1:17">
      <c r="A39">
        <f t="shared" si="5"/>
        <v>7</v>
      </c>
      <c r="B39" t="str">
        <f t="shared" si="0"/>
        <v>vstacks_ts48_clu~0004</v>
      </c>
      <c r="C39" t="str">
        <f t="shared" si="1"/>
        <v>b 2 deg (50%).fTS48c</v>
      </c>
      <c r="H39" t="str">
        <f t="shared" si="2"/>
        <v>b 2 deg (50%).fTS48c</v>
      </c>
      <c r="I39" t="str">
        <f t="shared" si="6"/>
        <v>b 2 deg (50%)</v>
      </c>
      <c r="J39" t="str">
        <f t="shared" si="3"/>
        <v>fTS48c</v>
      </c>
      <c r="O39">
        <f t="shared" si="7"/>
        <v>4</v>
      </c>
      <c r="Q39" t="str">
        <f t="shared" si="4"/>
        <v>fTS48c</v>
      </c>
    </row>
    <row r="40" spans="1:17">
      <c r="A40">
        <f t="shared" si="5"/>
        <v>7</v>
      </c>
      <c r="B40" t="str">
        <f t="shared" si="0"/>
        <v>vstacks_ts48_clu~0005</v>
      </c>
      <c r="C40" t="str">
        <f t="shared" si="1"/>
        <v>a 3 deg.fTS48c</v>
      </c>
      <c r="H40" t="str">
        <f t="shared" si="2"/>
        <v>a 3 deg.fTS48c</v>
      </c>
      <c r="I40" t="str">
        <f t="shared" si="6"/>
        <v>a 3 deg</v>
      </c>
      <c r="J40" t="str">
        <f t="shared" si="3"/>
        <v>fTS48c</v>
      </c>
      <c r="O40">
        <f t="shared" si="7"/>
        <v>5</v>
      </c>
      <c r="Q40" t="str">
        <f t="shared" si="4"/>
        <v>fTS48c</v>
      </c>
    </row>
    <row r="41" spans="1:17">
      <c r="A41">
        <f t="shared" si="5"/>
        <v>8</v>
      </c>
      <c r="B41" t="str">
        <f t="shared" si="0"/>
        <v>vstacks_s5p5v5_d~0001</v>
      </c>
      <c r="C41" t="str">
        <f t="shared" si="1"/>
        <v>e 1.5 deg no OS.c15d</v>
      </c>
      <c r="H41" t="str">
        <f t="shared" si="2"/>
        <v>e 1.5 deg no OS.c15d</v>
      </c>
      <c r="I41" t="str">
        <f t="shared" si="6"/>
        <v>e 1.5 deg no OS</v>
      </c>
      <c r="J41" t="str">
        <f t="shared" si="3"/>
        <v>c15d</v>
      </c>
      <c r="O41">
        <f t="shared" si="7"/>
        <v>1</v>
      </c>
      <c r="Q41" t="str">
        <f t="shared" si="4"/>
        <v>c15d</v>
      </c>
    </row>
    <row r="42" spans="1:17">
      <c r="A42">
        <f t="shared" si="5"/>
        <v>8</v>
      </c>
      <c r="B42" t="str">
        <f t="shared" si="0"/>
        <v>vstacks_s5p5v5_d~0002</v>
      </c>
      <c r="C42" t="str">
        <f t="shared" si="1"/>
        <v>d 1.5 deg OS.c15d</v>
      </c>
      <c r="H42" t="str">
        <f t="shared" si="2"/>
        <v>d 1.5 deg OS.c15d</v>
      </c>
      <c r="I42" t="str">
        <f t="shared" si="6"/>
        <v>d 1.5 deg OS</v>
      </c>
      <c r="J42" t="str">
        <f t="shared" si="3"/>
        <v>c15d</v>
      </c>
      <c r="O42">
        <f t="shared" si="7"/>
        <v>2</v>
      </c>
      <c r="Q42" t="str">
        <f t="shared" si="4"/>
        <v>c15d</v>
      </c>
    </row>
    <row r="43" spans="1:17">
      <c r="A43">
        <f t="shared" si="5"/>
        <v>8</v>
      </c>
      <c r="B43" t="str">
        <f t="shared" si="0"/>
        <v>vstacks_s5p5v5_d~0003</v>
      </c>
      <c r="C43" t="str">
        <f t="shared" si="1"/>
        <v>c 2 deg (67%).c15d</v>
      </c>
      <c r="H43" t="str">
        <f t="shared" si="2"/>
        <v>c 2 deg (67%).c15d</v>
      </c>
      <c r="I43" t="str">
        <f t="shared" si="6"/>
        <v>c 2 deg (67%)</v>
      </c>
      <c r="J43" t="str">
        <f t="shared" si="3"/>
        <v>c15d</v>
      </c>
      <c r="O43">
        <f t="shared" si="7"/>
        <v>3</v>
      </c>
      <c r="Q43" t="str">
        <f t="shared" si="4"/>
        <v>c15d</v>
      </c>
    </row>
    <row r="44" spans="1:17">
      <c r="A44">
        <f t="shared" si="5"/>
        <v>8</v>
      </c>
      <c r="B44" t="str">
        <f t="shared" si="0"/>
        <v>vstacks_s5p5v5_d~0004</v>
      </c>
      <c r="C44" t="str">
        <f t="shared" si="1"/>
        <v>b 2 deg (50%).c15d</v>
      </c>
      <c r="H44" t="str">
        <f t="shared" si="2"/>
        <v>b 2 deg (50%).c15d</v>
      </c>
      <c r="I44" t="str">
        <f t="shared" si="6"/>
        <v>b 2 deg (50%)</v>
      </c>
      <c r="J44" t="str">
        <f t="shared" si="3"/>
        <v>c15d</v>
      </c>
      <c r="O44">
        <f t="shared" si="7"/>
        <v>4</v>
      </c>
      <c r="Q44" t="str">
        <f t="shared" si="4"/>
        <v>c15d</v>
      </c>
    </row>
    <row r="45" spans="1:17">
      <c r="A45">
        <f t="shared" si="5"/>
        <v>8</v>
      </c>
      <c r="B45" t="str">
        <f t="shared" si="0"/>
        <v>vstacks_s5p5v5_d~0005</v>
      </c>
      <c r="C45" t="str">
        <f t="shared" si="1"/>
        <v>a 3 deg.c15d</v>
      </c>
      <c r="H45" t="str">
        <f t="shared" si="2"/>
        <v>a 3 deg.c15d</v>
      </c>
      <c r="I45" t="str">
        <f t="shared" si="6"/>
        <v>a 3 deg</v>
      </c>
      <c r="J45" t="str">
        <f t="shared" si="3"/>
        <v>c15d</v>
      </c>
      <c r="O45">
        <f t="shared" si="7"/>
        <v>5</v>
      </c>
      <c r="Q45" t="str">
        <f t="shared" si="4"/>
        <v>c15d</v>
      </c>
    </row>
    <row r="46" spans="1:17">
      <c r="A46">
        <f t="shared" si="5"/>
        <v>9</v>
      </c>
      <c r="B46" t="str">
        <f t="shared" si="0"/>
        <v>vstacks_ts_12~0001</v>
      </c>
      <c r="C46" t="str">
        <f t="shared" si="1"/>
        <v>e 1.5 deg no OS.iTS12</v>
      </c>
      <c r="H46" t="str">
        <f t="shared" si="2"/>
        <v>e 1.5 deg no OS.iTS12</v>
      </c>
      <c r="I46" t="str">
        <f t="shared" si="6"/>
        <v>e 1.5 deg no OS</v>
      </c>
      <c r="J46" t="str">
        <f t="shared" si="3"/>
        <v>iTS12</v>
      </c>
      <c r="O46">
        <f t="shared" si="7"/>
        <v>1</v>
      </c>
      <c r="Q46" t="str">
        <f t="shared" si="4"/>
        <v>iTS12</v>
      </c>
    </row>
    <row r="47" spans="1:17">
      <c r="A47">
        <f t="shared" si="5"/>
        <v>9</v>
      </c>
      <c r="B47" t="str">
        <f t="shared" si="0"/>
        <v>vstacks_ts_12~0002</v>
      </c>
      <c r="C47" t="str">
        <f t="shared" si="1"/>
        <v>d 1.5 deg OS.iTS12</v>
      </c>
      <c r="H47" t="str">
        <f t="shared" si="2"/>
        <v>d 1.5 deg OS.iTS12</v>
      </c>
      <c r="I47" t="str">
        <f t="shared" si="6"/>
        <v>d 1.5 deg OS</v>
      </c>
      <c r="J47" t="str">
        <f t="shared" si="3"/>
        <v>iTS12</v>
      </c>
      <c r="O47">
        <f t="shared" si="7"/>
        <v>2</v>
      </c>
      <c r="Q47" t="str">
        <f t="shared" si="4"/>
        <v>iTS12</v>
      </c>
    </row>
    <row r="48" spans="1:17">
      <c r="A48">
        <f t="shared" si="5"/>
        <v>9</v>
      </c>
      <c r="B48" t="str">
        <f t="shared" si="0"/>
        <v>vstacks_ts_12~0003</v>
      </c>
      <c r="C48" t="str">
        <f t="shared" si="1"/>
        <v>c 2 deg (67%).iTS12</v>
      </c>
      <c r="H48" t="str">
        <f t="shared" si="2"/>
        <v>c 2 deg (67%).iTS12</v>
      </c>
      <c r="I48" t="str">
        <f t="shared" si="6"/>
        <v>c 2 deg (67%)</v>
      </c>
      <c r="J48" t="str">
        <f t="shared" si="3"/>
        <v>iTS12</v>
      </c>
      <c r="O48">
        <f t="shared" si="7"/>
        <v>3</v>
      </c>
      <c r="Q48" t="str">
        <f t="shared" si="4"/>
        <v>iTS12</v>
      </c>
    </row>
    <row r="49" spans="1:17">
      <c r="A49">
        <f t="shared" si="5"/>
        <v>9</v>
      </c>
      <c r="B49" t="str">
        <f t="shared" si="0"/>
        <v>vstacks_ts_12~0004</v>
      </c>
      <c r="C49" t="str">
        <f t="shared" si="1"/>
        <v>b 2 deg (50%).iTS12</v>
      </c>
      <c r="H49" t="str">
        <f t="shared" si="2"/>
        <v>b 2 deg (50%).iTS12</v>
      </c>
      <c r="I49" t="str">
        <f t="shared" si="6"/>
        <v>b 2 deg (50%)</v>
      </c>
      <c r="J49" t="str">
        <f t="shared" si="3"/>
        <v>iTS12</v>
      </c>
      <c r="O49">
        <f t="shared" si="7"/>
        <v>4</v>
      </c>
      <c r="Q49" t="str">
        <f t="shared" si="4"/>
        <v>iTS12</v>
      </c>
    </row>
    <row r="50" spans="1:17">
      <c r="A50">
        <f t="shared" si="5"/>
        <v>9</v>
      </c>
      <c r="B50" t="str">
        <f t="shared" si="0"/>
        <v>vstacks_ts_12~0005</v>
      </c>
      <c r="C50" t="str">
        <f t="shared" si="1"/>
        <v>a 3 deg.iTS12</v>
      </c>
      <c r="H50" t="str">
        <f t="shared" si="2"/>
        <v>a 3 deg.iTS12</v>
      </c>
      <c r="I50" t="str">
        <f t="shared" si="6"/>
        <v>a 3 deg</v>
      </c>
      <c r="J50" t="str">
        <f t="shared" si="3"/>
        <v>iTS12</v>
      </c>
      <c r="O50">
        <f t="shared" si="7"/>
        <v>5</v>
      </c>
      <c r="Q50" t="str">
        <f t="shared" si="4"/>
        <v>iTS12</v>
      </c>
    </row>
    <row r="51" spans="1:17">
      <c r="A51">
        <f t="shared" si="5"/>
        <v>10</v>
      </c>
      <c r="B51" t="str">
        <f t="shared" si="0"/>
        <v>vstacks_ts_annual~0001</v>
      </c>
      <c r="C51" t="str">
        <f t="shared" si="1"/>
        <v>e 1.5 deg no OS.jAnn</v>
      </c>
      <c r="H51" t="str">
        <f t="shared" si="2"/>
        <v>e 1.5 deg no OS.jAnn</v>
      </c>
      <c r="I51" t="str">
        <f t="shared" si="6"/>
        <v>e 1.5 deg no OS</v>
      </c>
      <c r="J51" t="str">
        <f t="shared" si="3"/>
        <v>jAnn</v>
      </c>
      <c r="O51">
        <f t="shared" si="7"/>
        <v>1</v>
      </c>
      <c r="Q51" t="str">
        <f t="shared" si="4"/>
        <v>jAnn</v>
      </c>
    </row>
    <row r="52" spans="1:17">
      <c r="A52">
        <f t="shared" si="5"/>
        <v>10</v>
      </c>
      <c r="B52" t="str">
        <f t="shared" si="0"/>
        <v>vstacks_ts_annual~0002</v>
      </c>
      <c r="C52" t="str">
        <f t="shared" si="1"/>
        <v>d 1.5 deg OS.jAnn</v>
      </c>
      <c r="H52" t="str">
        <f t="shared" si="2"/>
        <v>d 1.5 deg OS.jAnn</v>
      </c>
      <c r="I52" t="str">
        <f t="shared" si="6"/>
        <v>d 1.5 deg OS</v>
      </c>
      <c r="J52" t="str">
        <f t="shared" si="3"/>
        <v>jAnn</v>
      </c>
      <c r="O52">
        <f t="shared" si="7"/>
        <v>2</v>
      </c>
      <c r="Q52" t="str">
        <f t="shared" si="4"/>
        <v>jAnn</v>
      </c>
    </row>
    <row r="53" spans="1:17">
      <c r="A53">
        <f t="shared" si="5"/>
        <v>10</v>
      </c>
      <c r="B53" t="str">
        <f t="shared" si="0"/>
        <v>vstacks_ts_annual~0003</v>
      </c>
      <c r="C53" t="str">
        <f t="shared" si="1"/>
        <v>c 2 deg (67%).jAnn</v>
      </c>
      <c r="H53" t="str">
        <f t="shared" si="2"/>
        <v>c 2 deg (67%).jAnn</v>
      </c>
      <c r="I53" t="str">
        <f t="shared" si="6"/>
        <v>c 2 deg (67%)</v>
      </c>
      <c r="J53" t="str">
        <f t="shared" si="3"/>
        <v>jAnn</v>
      </c>
      <c r="O53">
        <f t="shared" si="7"/>
        <v>3</v>
      </c>
      <c r="Q53" t="str">
        <f t="shared" si="4"/>
        <v>jAnn</v>
      </c>
    </row>
    <row r="54" spans="1:17">
      <c r="A54">
        <f t="shared" si="5"/>
        <v>10</v>
      </c>
      <c r="B54" t="str">
        <f t="shared" si="0"/>
        <v>vstacks_ts_annual~0004</v>
      </c>
      <c r="C54" t="str">
        <f t="shared" si="1"/>
        <v>b 2 deg (50%).jAnn</v>
      </c>
      <c r="H54" t="str">
        <f t="shared" si="2"/>
        <v>b 2 deg (50%).jAnn</v>
      </c>
      <c r="I54" t="str">
        <f t="shared" si="6"/>
        <v>b 2 deg (50%)</v>
      </c>
      <c r="J54" t="str">
        <f t="shared" si="3"/>
        <v>jAnn</v>
      </c>
      <c r="O54">
        <f t="shared" si="7"/>
        <v>4</v>
      </c>
      <c r="Q54" t="str">
        <f t="shared" si="4"/>
        <v>jAnn</v>
      </c>
    </row>
    <row r="55" spans="1:17">
      <c r="A55">
        <f t="shared" si="5"/>
        <v>10</v>
      </c>
      <c r="B55" t="str">
        <f t="shared" si="0"/>
        <v>vstacks_ts_annual~0005</v>
      </c>
      <c r="C55" t="str">
        <f t="shared" si="1"/>
        <v>a 3 deg.jAnn</v>
      </c>
      <c r="H55" t="str">
        <f t="shared" si="2"/>
        <v>a 3 deg.jAnn</v>
      </c>
      <c r="I55" t="str">
        <f t="shared" si="6"/>
        <v>a 3 deg</v>
      </c>
      <c r="J55" t="str">
        <f t="shared" si="3"/>
        <v>jAnn</v>
      </c>
      <c r="O55">
        <f t="shared" si="7"/>
        <v>5</v>
      </c>
      <c r="Q55" t="str">
        <f t="shared" si="4"/>
        <v>jAnn</v>
      </c>
    </row>
    <row r="56" spans="1:17">
      <c r="A56">
        <f t="shared" si="5"/>
        <v>11</v>
      </c>
      <c r="B56" t="str">
        <f t="shared" si="0"/>
        <v>vstacks_s1_d~0001</v>
      </c>
      <c r="C56" t="str">
        <f t="shared" si="1"/>
        <v>e 1.5 deg no OS.f3d</v>
      </c>
      <c r="H56" t="str">
        <f t="shared" si="2"/>
        <v>e 1.5 deg no OS.f3d</v>
      </c>
      <c r="I56" t="str">
        <f t="shared" si="6"/>
        <v>e 1.5 deg no OS</v>
      </c>
      <c r="J56" t="str">
        <f t="shared" si="3"/>
        <v>f3d</v>
      </c>
      <c r="O56">
        <f t="shared" si="7"/>
        <v>1</v>
      </c>
      <c r="Q56" t="str">
        <f t="shared" si="4"/>
        <v>f3d</v>
      </c>
    </row>
    <row r="57" spans="1:17">
      <c r="A57">
        <f t="shared" si="5"/>
        <v>11</v>
      </c>
      <c r="B57" t="str">
        <f t="shared" si="0"/>
        <v>vstacks_s1_d~0002</v>
      </c>
      <c r="C57" t="str">
        <f t="shared" si="1"/>
        <v>d 1.5 deg OS.f3d</v>
      </c>
      <c r="H57" t="str">
        <f t="shared" si="2"/>
        <v>d 1.5 deg OS.f3d</v>
      </c>
      <c r="I57" t="str">
        <f t="shared" si="6"/>
        <v>d 1.5 deg OS</v>
      </c>
      <c r="J57" t="str">
        <f t="shared" si="3"/>
        <v>f3d</v>
      </c>
      <c r="O57">
        <f t="shared" si="7"/>
        <v>2</v>
      </c>
      <c r="Q57" t="str">
        <f t="shared" si="4"/>
        <v>f3d</v>
      </c>
    </row>
    <row r="58" spans="1:17">
      <c r="A58">
        <f t="shared" si="5"/>
        <v>11</v>
      </c>
      <c r="B58" t="str">
        <f t="shared" si="0"/>
        <v>vstacks_s1_d~0003</v>
      </c>
      <c r="C58" t="str">
        <f t="shared" si="1"/>
        <v>c 2 deg (67%).f3d</v>
      </c>
      <c r="H58" t="str">
        <f t="shared" si="2"/>
        <v>c 2 deg (67%).f3d</v>
      </c>
      <c r="I58" t="str">
        <f t="shared" si="6"/>
        <v>c 2 deg (67%)</v>
      </c>
      <c r="J58" t="str">
        <f t="shared" si="3"/>
        <v>f3d</v>
      </c>
      <c r="O58">
        <f t="shared" si="7"/>
        <v>3</v>
      </c>
      <c r="Q58" t="str">
        <f t="shared" si="4"/>
        <v>f3d</v>
      </c>
    </row>
    <row r="59" spans="1:17">
      <c r="A59">
        <f t="shared" si="5"/>
        <v>11</v>
      </c>
      <c r="B59" t="str">
        <f t="shared" si="0"/>
        <v>vstacks_s1_d~0004</v>
      </c>
      <c r="C59" t="str">
        <f t="shared" si="1"/>
        <v>b 2 deg (50%).f3d</v>
      </c>
      <c r="H59" t="str">
        <f t="shared" si="2"/>
        <v>b 2 deg (50%).f3d</v>
      </c>
      <c r="I59" t="str">
        <f t="shared" si="6"/>
        <v>b 2 deg (50%)</v>
      </c>
      <c r="J59" t="str">
        <f t="shared" si="3"/>
        <v>f3d</v>
      </c>
      <c r="O59">
        <f t="shared" si="7"/>
        <v>4</v>
      </c>
      <c r="Q59" t="str">
        <f t="shared" si="4"/>
        <v>f3d</v>
      </c>
    </row>
    <row r="60" spans="1:17">
      <c r="A60">
        <f t="shared" si="5"/>
        <v>11</v>
      </c>
      <c r="B60" t="str">
        <f t="shared" si="0"/>
        <v>vstacks_s1_d~0005</v>
      </c>
      <c r="C60" t="str">
        <f t="shared" si="1"/>
        <v>a 3 deg.f3d</v>
      </c>
      <c r="H60" t="str">
        <f t="shared" si="2"/>
        <v>a 3 deg.f3d</v>
      </c>
      <c r="I60" t="str">
        <f t="shared" si="6"/>
        <v>a 3 deg</v>
      </c>
      <c r="J60" t="str">
        <f t="shared" si="3"/>
        <v>f3d</v>
      </c>
      <c r="O60">
        <f t="shared" si="7"/>
        <v>5</v>
      </c>
      <c r="Q60" t="str">
        <f t="shared" si="4"/>
        <v>f3d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DB714-E6AA-4E3E-B77B-62B65BA0E218}">
  <dimension ref="A1:G56"/>
  <sheetViews>
    <sheetView workbookViewId="0">
      <pane ySplit="2" topLeftCell="A39" activePane="bottomLeft" state="frozen"/>
      <selection pane="bottomLeft" activeCell="B39" sqref="B39"/>
    </sheetView>
  </sheetViews>
  <sheetFormatPr defaultRowHeight="14.25"/>
  <cols>
    <col min="1" max="1" width="14.86328125" bestFit="1" customWidth="1"/>
    <col min="2" max="2" width="11.06640625" bestFit="1" customWidth="1"/>
    <col min="3" max="4" width="15.265625" bestFit="1" customWidth="1"/>
    <col min="5" max="5" width="6.46484375" bestFit="1" customWidth="1"/>
    <col min="6" max="6" width="10.53125" bestFit="1" customWidth="1"/>
    <col min="7" max="7" width="7.33203125" bestFit="1" customWidth="1"/>
  </cols>
  <sheetData>
    <row r="1" spans="1:7" ht="17.25" thickBot="1">
      <c r="A1" s="5" t="s">
        <v>65</v>
      </c>
    </row>
    <row r="2" spans="1:7" ht="15" thickTop="1" thickBot="1">
      <c r="A2" s="6" t="s">
        <v>54</v>
      </c>
      <c r="B2" s="6" t="s">
        <v>55</v>
      </c>
      <c r="C2" s="6" t="s">
        <v>56</v>
      </c>
      <c r="D2" s="6" t="s">
        <v>66</v>
      </c>
      <c r="E2" s="6" t="s">
        <v>67</v>
      </c>
      <c r="F2" s="6" t="s">
        <v>68</v>
      </c>
      <c r="G2" s="6" t="s">
        <v>69</v>
      </c>
    </row>
    <row r="3" spans="1:7">
      <c r="A3" t="s">
        <v>120</v>
      </c>
      <c r="B3" t="s">
        <v>121</v>
      </c>
      <c r="C3" t="s">
        <v>122</v>
      </c>
    </row>
    <row r="4" spans="1:7">
      <c r="A4" t="s">
        <v>120</v>
      </c>
      <c r="B4" t="s">
        <v>123</v>
      </c>
      <c r="C4" t="s">
        <v>124</v>
      </c>
    </row>
    <row r="5" spans="1:7">
      <c r="A5" t="s">
        <v>70</v>
      </c>
      <c r="C5" t="str">
        <f>D5</f>
        <v>CCGT</v>
      </c>
      <c r="D5" t="s">
        <v>88</v>
      </c>
    </row>
    <row r="6" spans="1:7">
      <c r="A6" t="s">
        <v>70</v>
      </c>
      <c r="C6" t="str">
        <f t="shared" ref="C6:C49" si="0">D6</f>
        <v>Int Comb</v>
      </c>
      <c r="D6" t="s">
        <v>89</v>
      </c>
    </row>
    <row r="7" spans="1:7">
      <c r="A7" t="s">
        <v>70</v>
      </c>
      <c r="C7" t="str">
        <f t="shared" si="0"/>
        <v>Gas_Oil Steam</v>
      </c>
      <c r="D7" t="s">
        <v>90</v>
      </c>
    </row>
    <row r="8" spans="1:7">
      <c r="A8" t="s">
        <v>70</v>
      </c>
      <c r="C8" t="str">
        <f t="shared" si="0"/>
        <v>OCGT (Peaker)</v>
      </c>
      <c r="D8" t="s">
        <v>91</v>
      </c>
    </row>
    <row r="9" spans="1:7">
      <c r="A9" t="s">
        <v>70</v>
      </c>
      <c r="C9" t="str">
        <f t="shared" si="0"/>
        <v>Subcritical Coal</v>
      </c>
      <c r="D9" t="s">
        <v>92</v>
      </c>
    </row>
    <row r="10" spans="1:7">
      <c r="A10" t="s">
        <v>70</v>
      </c>
      <c r="C10" t="str">
        <f t="shared" si="0"/>
        <v>Supercritical Coal</v>
      </c>
      <c r="D10" t="s">
        <v>93</v>
      </c>
    </row>
    <row r="11" spans="1:7">
      <c r="A11" t="s">
        <v>70</v>
      </c>
      <c r="C11" t="str">
        <f t="shared" si="0"/>
        <v>IGCC</v>
      </c>
      <c r="D11" t="s">
        <v>94</v>
      </c>
    </row>
    <row r="12" spans="1:7">
      <c r="A12" t="s">
        <v>70</v>
      </c>
      <c r="C12" t="str">
        <f t="shared" si="0"/>
        <v>Bio Power</v>
      </c>
      <c r="D12" t="s">
        <v>196</v>
      </c>
    </row>
    <row r="13" spans="1:7">
      <c r="A13" t="s">
        <v>70</v>
      </c>
      <c r="C13" t="str">
        <f t="shared" si="0"/>
        <v>Solar Util</v>
      </c>
      <c r="D13" t="s">
        <v>197</v>
      </c>
    </row>
    <row r="14" spans="1:7">
      <c r="A14" t="s">
        <v>70</v>
      </c>
      <c r="C14" t="str">
        <f t="shared" si="0"/>
        <v>Wind onshore</v>
      </c>
      <c r="D14" t="s">
        <v>95</v>
      </c>
    </row>
    <row r="15" spans="1:7">
      <c r="A15" t="s">
        <v>70</v>
      </c>
      <c r="C15" t="str">
        <f t="shared" si="0"/>
        <v>Wind offshore</v>
      </c>
      <c r="D15" t="s">
        <v>96</v>
      </c>
    </row>
    <row r="16" spans="1:7">
      <c r="A16" t="s">
        <v>70</v>
      </c>
      <c r="C16" t="str">
        <f t="shared" si="0"/>
        <v>Geothermal P</v>
      </c>
      <c r="D16" t="s">
        <v>198</v>
      </c>
    </row>
    <row r="17" spans="1:4">
      <c r="A17" t="s">
        <v>70</v>
      </c>
      <c r="C17" t="str">
        <f t="shared" si="0"/>
        <v>Hydro Dam</v>
      </c>
      <c r="D17" t="s">
        <v>202</v>
      </c>
    </row>
    <row r="18" spans="1:4">
      <c r="A18" t="s">
        <v>70</v>
      </c>
      <c r="C18" t="str">
        <f t="shared" si="0"/>
        <v>Hydro RoR</v>
      </c>
      <c r="D18" t="s">
        <v>199</v>
      </c>
    </row>
    <row r="19" spans="1:4">
      <c r="A19" t="s">
        <v>70</v>
      </c>
      <c r="C19" t="str">
        <f t="shared" si="0"/>
        <v>Nuclear P</v>
      </c>
      <c r="D19" t="s">
        <v>200</v>
      </c>
    </row>
    <row r="20" spans="1:4">
      <c r="A20" t="s">
        <v>70</v>
      </c>
      <c r="C20" t="str">
        <f t="shared" si="0"/>
        <v>Nuclear SMR</v>
      </c>
      <c r="D20" t="s">
        <v>201</v>
      </c>
    </row>
    <row r="21" spans="1:4">
      <c r="A21" t="s">
        <v>70</v>
      </c>
      <c r="C21" t="str">
        <f t="shared" si="0"/>
        <v>Hydro pumped stg</v>
      </c>
      <c r="D21" t="s">
        <v>97</v>
      </c>
    </row>
    <row r="22" spans="1:4">
      <c r="A22" t="s">
        <v>70</v>
      </c>
      <c r="C22" t="str">
        <f t="shared" si="0"/>
        <v>Util Batt Stg</v>
      </c>
      <c r="D22" t="s">
        <v>98</v>
      </c>
    </row>
    <row r="23" spans="1:4">
      <c r="A23" t="s">
        <v>70</v>
      </c>
      <c r="C23" t="str">
        <f t="shared" si="0"/>
        <v>EV Batt</v>
      </c>
      <c r="D23" t="s">
        <v>99</v>
      </c>
    </row>
    <row r="24" spans="1:4">
      <c r="A24" t="s">
        <v>70</v>
      </c>
      <c r="C24" t="str">
        <f t="shared" si="0"/>
        <v>Demand</v>
      </c>
      <c r="D24" t="s">
        <v>163</v>
      </c>
    </row>
    <row r="25" spans="1:4">
      <c r="A25" t="s">
        <v>70</v>
      </c>
      <c r="C25" t="str">
        <f t="shared" si="0"/>
        <v>Transformers Dn</v>
      </c>
      <c r="D25" t="s">
        <v>229</v>
      </c>
    </row>
    <row r="26" spans="1:4">
      <c r="A26" t="s">
        <v>70</v>
      </c>
      <c r="C26" t="str">
        <f t="shared" si="0"/>
        <v>Transformers Up</v>
      </c>
      <c r="D26" t="s">
        <v>230</v>
      </c>
    </row>
    <row r="27" spans="1:4">
      <c r="A27" t="s">
        <v>70</v>
      </c>
      <c r="C27" t="str">
        <f t="shared" si="0"/>
        <v>Grid-220V</v>
      </c>
      <c r="D27" t="s">
        <v>206</v>
      </c>
    </row>
    <row r="28" spans="1:4">
      <c r="A28" t="s">
        <v>70</v>
      </c>
      <c r="C28" t="str">
        <f t="shared" si="0"/>
        <v>Grid-400V</v>
      </c>
      <c r="D28" t="s">
        <v>207</v>
      </c>
    </row>
    <row r="29" spans="1:4">
      <c r="A29" t="s">
        <v>70</v>
      </c>
      <c r="C29" t="str">
        <f t="shared" si="0"/>
        <v>Grid-380V</v>
      </c>
      <c r="D29" t="s">
        <v>208</v>
      </c>
    </row>
    <row r="30" spans="1:4">
      <c r="A30" t="s">
        <v>70</v>
      </c>
      <c r="C30" t="str">
        <f t="shared" si="0"/>
        <v>Grid-225V</v>
      </c>
      <c r="D30" t="s">
        <v>209</v>
      </c>
    </row>
    <row r="31" spans="1:4">
      <c r="A31" t="s">
        <v>70</v>
      </c>
      <c r="C31" t="str">
        <f t="shared" si="0"/>
        <v>Grid-330V</v>
      </c>
      <c r="D31" t="s">
        <v>210</v>
      </c>
    </row>
    <row r="32" spans="1:4">
      <c r="A32" t="s">
        <v>70</v>
      </c>
      <c r="C32" t="str">
        <f t="shared" si="0"/>
        <v>Grid-275V</v>
      </c>
      <c r="D32" t="s">
        <v>211</v>
      </c>
    </row>
    <row r="33" spans="1:4">
      <c r="A33" t="s">
        <v>70</v>
      </c>
      <c r="C33" t="str">
        <f t="shared" si="0"/>
        <v>Grid-420V</v>
      </c>
      <c r="D33" t="s">
        <v>212</v>
      </c>
    </row>
    <row r="34" spans="1:4">
      <c r="A34" t="s">
        <v>70</v>
      </c>
      <c r="C34" t="str">
        <f t="shared" si="0"/>
        <v>Grid-300V</v>
      </c>
      <c r="D34" t="s">
        <v>213</v>
      </c>
    </row>
    <row r="35" spans="1:4">
      <c r="A35" t="s">
        <v>70</v>
      </c>
      <c r="C35" t="str">
        <f t="shared" si="0"/>
        <v>Grid-500V</v>
      </c>
      <c r="D35" t="s">
        <v>214</v>
      </c>
    </row>
    <row r="36" spans="1:4">
      <c r="A36" t="s">
        <v>70</v>
      </c>
      <c r="C36" t="str">
        <f t="shared" si="0"/>
        <v>Grid-750V</v>
      </c>
      <c r="D36" t="s">
        <v>215</v>
      </c>
    </row>
    <row r="37" spans="1:4">
      <c r="A37" t="s">
        <v>70</v>
      </c>
      <c r="C37" t="str">
        <f t="shared" si="0"/>
        <v>Grid-450V</v>
      </c>
      <c r="D37" t="s">
        <v>216</v>
      </c>
    </row>
    <row r="38" spans="1:4">
      <c r="A38" t="s">
        <v>70</v>
      </c>
      <c r="C38" t="str">
        <f t="shared" si="0"/>
        <v>Grid-515V</v>
      </c>
      <c r="D38" t="s">
        <v>217</v>
      </c>
    </row>
    <row r="39" spans="1:4">
      <c r="A39" t="s">
        <v>70</v>
      </c>
      <c r="C39" t="str">
        <f t="shared" si="0"/>
        <v>Grid-525V</v>
      </c>
      <c r="D39" t="s">
        <v>218</v>
      </c>
    </row>
    <row r="40" spans="1:4">
      <c r="A40" t="s">
        <v>70</v>
      </c>
      <c r="C40" t="str">
        <f t="shared" si="0"/>
        <v>Grid-320V</v>
      </c>
      <c r="D40" t="s">
        <v>219</v>
      </c>
    </row>
    <row r="41" spans="1:4">
      <c r="A41" t="s">
        <v>70</v>
      </c>
      <c r="C41" t="str">
        <f t="shared" si="0"/>
        <v>Grid-150V</v>
      </c>
      <c r="D41" t="s">
        <v>220</v>
      </c>
    </row>
    <row r="42" spans="1:4">
      <c r="A42" t="s">
        <v>70</v>
      </c>
      <c r="C42" t="str">
        <f t="shared" si="0"/>
        <v>Grid-270V</v>
      </c>
      <c r="D42" t="s">
        <v>221</v>
      </c>
    </row>
    <row r="43" spans="1:4">
      <c r="A43" t="s">
        <v>70</v>
      </c>
      <c r="C43" t="str">
        <f t="shared" si="0"/>
        <v>Grid-350V</v>
      </c>
      <c r="D43" t="s">
        <v>222</v>
      </c>
    </row>
    <row r="44" spans="1:4">
      <c r="A44" t="s">
        <v>70</v>
      </c>
      <c r="C44" t="str">
        <f t="shared" si="0"/>
        <v>Grid-250V</v>
      </c>
      <c r="D44" t="s">
        <v>223</v>
      </c>
    </row>
    <row r="45" spans="1:4">
      <c r="A45" t="s">
        <v>70</v>
      </c>
      <c r="C45" t="str">
        <f t="shared" si="0"/>
        <v>Grid-200V</v>
      </c>
      <c r="D45" t="s">
        <v>224</v>
      </c>
    </row>
    <row r="46" spans="1:4">
      <c r="A46" t="s">
        <v>70</v>
      </c>
      <c r="C46" t="str">
        <f t="shared" si="0"/>
        <v>Grid-236V</v>
      </c>
      <c r="D46" t="s">
        <v>225</v>
      </c>
    </row>
    <row r="47" spans="1:4">
      <c r="A47" t="s">
        <v>70</v>
      </c>
      <c r="C47" t="str">
        <f t="shared" si="0"/>
        <v>Grid-600V</v>
      </c>
      <c r="D47" t="s">
        <v>226</v>
      </c>
    </row>
    <row r="48" spans="1:4">
      <c r="A48" t="s">
        <v>70</v>
      </c>
      <c r="C48" t="str">
        <f t="shared" si="0"/>
        <v>Aggregators</v>
      </c>
      <c r="D48" t="s">
        <v>227</v>
      </c>
    </row>
    <row r="49" spans="1:5">
      <c r="A49" t="s">
        <v>70</v>
      </c>
      <c r="C49" t="str">
        <f t="shared" si="0"/>
        <v>DUMMY_IMP</v>
      </c>
      <c r="D49" t="s">
        <v>228</v>
      </c>
    </row>
    <row r="50" spans="1:5">
      <c r="A50" t="s">
        <v>70</v>
      </c>
      <c r="B50" t="s">
        <v>263</v>
      </c>
      <c r="C50" t="s">
        <v>133</v>
      </c>
      <c r="E50" t="s">
        <v>137</v>
      </c>
    </row>
    <row r="51" spans="1:5">
      <c r="A51" t="s">
        <v>70</v>
      </c>
      <c r="B51" t="s">
        <v>263</v>
      </c>
      <c r="C51" t="s">
        <v>134</v>
      </c>
      <c r="E51" t="s">
        <v>138</v>
      </c>
    </row>
    <row r="52" spans="1:5">
      <c r="A52" t="s">
        <v>70</v>
      </c>
      <c r="B52" t="s">
        <v>139</v>
      </c>
      <c r="C52" t="s">
        <v>135</v>
      </c>
      <c r="E52" t="s">
        <v>137</v>
      </c>
    </row>
    <row r="53" spans="1:5">
      <c r="A53" t="s">
        <v>70</v>
      </c>
      <c r="B53" t="s">
        <v>139</v>
      </c>
      <c r="C53" t="s">
        <v>136</v>
      </c>
      <c r="E53" t="s">
        <v>138</v>
      </c>
    </row>
    <row r="54" spans="1:5">
      <c r="A54" t="s">
        <v>70</v>
      </c>
      <c r="B54" t="s">
        <v>101</v>
      </c>
      <c r="C54" t="s">
        <v>3</v>
      </c>
    </row>
    <row r="55" spans="1:5">
      <c r="A55" t="s">
        <v>70</v>
      </c>
      <c r="B55" t="s">
        <v>102</v>
      </c>
      <c r="C55" t="s">
        <v>103</v>
      </c>
    </row>
    <row r="56" spans="1:5">
      <c r="A56" t="s">
        <v>70</v>
      </c>
      <c r="B56" t="s">
        <v>114</v>
      </c>
      <c r="C56" t="s">
        <v>115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245E1-8745-41DD-8AE6-2F4FA19D9F1C}">
  <dimension ref="A1:H2"/>
  <sheetViews>
    <sheetView workbookViewId="0"/>
  </sheetViews>
  <sheetFormatPr defaultColWidth="9.1328125" defaultRowHeight="14.25"/>
  <cols>
    <col min="1" max="1" width="13.73046875" bestFit="1" customWidth="1"/>
    <col min="2" max="2" width="12.73046875" bestFit="1" customWidth="1"/>
    <col min="3" max="3" width="11" bestFit="1" customWidth="1"/>
    <col min="4" max="4" width="28.86328125" bestFit="1" customWidth="1"/>
    <col min="5" max="5" width="7.59765625" bestFit="1" customWidth="1"/>
    <col min="6" max="6" width="11.73046875" bestFit="1" customWidth="1"/>
    <col min="7" max="7" width="12.1328125" bestFit="1" customWidth="1"/>
    <col min="8" max="8" width="12.265625" bestFit="1" customWidth="1"/>
  </cols>
  <sheetData>
    <row r="1" spans="1:8">
      <c r="A1" t="s">
        <v>74</v>
      </c>
    </row>
    <row r="2" spans="1:8">
      <c r="A2" t="s">
        <v>54</v>
      </c>
      <c r="B2" t="s">
        <v>55</v>
      </c>
      <c r="C2" t="s">
        <v>56</v>
      </c>
      <c r="D2" t="s">
        <v>75</v>
      </c>
      <c r="E2" t="s">
        <v>76</v>
      </c>
      <c r="F2" t="s">
        <v>78</v>
      </c>
      <c r="G2" t="s">
        <v>77</v>
      </c>
      <c r="H2" t="s">
        <v>79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"/>
  <dimension ref="A1:G3"/>
  <sheetViews>
    <sheetView workbookViewId="0"/>
  </sheetViews>
  <sheetFormatPr defaultRowHeight="14.25"/>
  <cols>
    <col min="4" max="4" width="10.86328125" bestFit="1" customWidth="1"/>
  </cols>
  <sheetData>
    <row r="1" spans="1:7">
      <c r="A1" t="s">
        <v>38</v>
      </c>
    </row>
    <row r="2" spans="1:7">
      <c r="A2" t="s">
        <v>32</v>
      </c>
      <c r="B2" t="s">
        <v>9</v>
      </c>
      <c r="C2" t="s">
        <v>39</v>
      </c>
      <c r="D2" t="s">
        <v>4</v>
      </c>
      <c r="E2" t="s">
        <v>0</v>
      </c>
      <c r="F2" t="s">
        <v>40</v>
      </c>
      <c r="G2" t="s">
        <v>41</v>
      </c>
    </row>
    <row r="3" spans="1:7">
      <c r="F3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31"/>
  <dimension ref="A1:D7"/>
  <sheetViews>
    <sheetView zoomScaleNormal="100" workbookViewId="0">
      <selection activeCell="D8" sqref="D8"/>
    </sheetView>
  </sheetViews>
  <sheetFormatPr defaultColWidth="9.1328125" defaultRowHeight="14.25"/>
  <cols>
    <col min="1" max="1" width="10.1328125" bestFit="1" customWidth="1"/>
    <col min="2" max="2" width="8.73046875" bestFit="1" customWidth="1"/>
    <col min="3" max="3" width="5.86328125" bestFit="1" customWidth="1"/>
    <col min="4" max="4" width="12" bestFit="1" customWidth="1"/>
    <col min="6" max="6" width="2" bestFit="1" customWidth="1"/>
    <col min="7" max="7" width="12.73046875" bestFit="1" customWidth="1"/>
    <col min="8" max="8" width="5" bestFit="1" customWidth="1"/>
    <col min="9" max="9" width="2" bestFit="1" customWidth="1"/>
    <col min="10" max="10" width="5" bestFit="1" customWidth="1"/>
  </cols>
  <sheetData>
    <row r="1" spans="1:4">
      <c r="A1" t="s">
        <v>31</v>
      </c>
    </row>
    <row r="2" spans="1:4">
      <c r="A2" t="s">
        <v>32</v>
      </c>
      <c r="B2" s="1" t="s">
        <v>33</v>
      </c>
      <c r="C2" s="1" t="s">
        <v>34</v>
      </c>
      <c r="D2" s="1" t="s">
        <v>35</v>
      </c>
    </row>
    <row r="3" spans="1:4">
      <c r="A3" t="s">
        <v>86</v>
      </c>
      <c r="B3" t="s">
        <v>87</v>
      </c>
      <c r="C3" t="s">
        <v>8</v>
      </c>
      <c r="D3">
        <f>1/8.76</f>
        <v>0.11415525114155252</v>
      </c>
    </row>
    <row r="4" spans="1:4">
      <c r="A4" t="s">
        <v>86</v>
      </c>
      <c r="B4" t="s">
        <v>111</v>
      </c>
      <c r="C4" t="s">
        <v>113</v>
      </c>
      <c r="D4">
        <f>1/8.76*100</f>
        <v>11.415525114155251</v>
      </c>
    </row>
    <row r="5" spans="1:4">
      <c r="A5" t="s">
        <v>86</v>
      </c>
      <c r="B5" t="s">
        <v>128</v>
      </c>
      <c r="C5" t="s">
        <v>132</v>
      </c>
      <c r="D5">
        <v>1E-3</v>
      </c>
    </row>
    <row r="6" spans="1:4">
      <c r="A6" t="s">
        <v>86</v>
      </c>
      <c r="B6" t="s">
        <v>129</v>
      </c>
      <c r="C6" t="s">
        <v>132</v>
      </c>
      <c r="D6">
        <v>-1E-3</v>
      </c>
    </row>
    <row r="7" spans="1:4">
      <c r="A7" t="s">
        <v>86</v>
      </c>
      <c r="B7" t="s">
        <v>141</v>
      </c>
      <c r="C7" t="s">
        <v>143</v>
      </c>
      <c r="D7">
        <v>-1000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1"/>
  <dimension ref="B1:X60"/>
  <sheetViews>
    <sheetView zoomScaleNormal="100" workbookViewId="0">
      <selection activeCell="A6" sqref="A6"/>
    </sheetView>
  </sheetViews>
  <sheetFormatPr defaultColWidth="14.73046875" defaultRowHeight="14.25"/>
  <cols>
    <col min="1" max="1" width="2.73046875" bestFit="1" customWidth="1"/>
    <col min="2" max="2" width="19.86328125" bestFit="1" customWidth="1"/>
    <col min="3" max="3" width="19.59765625" bestFit="1" customWidth="1"/>
    <col min="4" max="4" width="10.59765625" bestFit="1" customWidth="1"/>
    <col min="5" max="5" width="5" bestFit="1" customWidth="1"/>
    <col min="8" max="8" width="19.59765625" bestFit="1" customWidth="1"/>
    <col min="9" max="9" width="15.59765625" bestFit="1" customWidth="1"/>
    <col min="10" max="10" width="10.33203125" bestFit="1" customWidth="1"/>
    <col min="15" max="15" width="2.73046875" bestFit="1" customWidth="1"/>
    <col min="17" max="17" width="4.6640625" bestFit="1" customWidth="1"/>
    <col min="19" max="19" width="2.73046875" bestFit="1" customWidth="1"/>
    <col min="20" max="20" width="9.6640625" bestFit="1" customWidth="1"/>
    <col min="21" max="21" width="6.33203125" bestFit="1" customWidth="1"/>
    <col min="22" max="22" width="6.33203125" customWidth="1"/>
    <col min="23" max="23" width="2.73046875" bestFit="1" customWidth="1"/>
    <col min="24" max="24" width="13.06640625" bestFit="1" customWidth="1"/>
  </cols>
  <sheetData>
    <row r="1" spans="2:24">
      <c r="I1" t="s">
        <v>37</v>
      </c>
    </row>
    <row r="2" spans="2:24">
      <c r="I2" t="s">
        <v>261</v>
      </c>
      <c r="J2" t="s">
        <v>125</v>
      </c>
    </row>
    <row r="4" spans="2:24">
      <c r="B4" t="s">
        <v>63</v>
      </c>
      <c r="H4" t="s">
        <v>64</v>
      </c>
    </row>
    <row r="5" spans="2:24">
      <c r="B5" t="s">
        <v>20</v>
      </c>
      <c r="C5" t="s">
        <v>2</v>
      </c>
      <c r="D5" t="s">
        <v>1</v>
      </c>
      <c r="E5" t="s">
        <v>10</v>
      </c>
      <c r="H5" t="s">
        <v>9</v>
      </c>
      <c r="I5" t="str">
        <f>"sg_"&amp;I2</f>
        <v>sg_ar6_r10</v>
      </c>
      <c r="J5" t="str">
        <f>"sg_"&amp;J2</f>
        <v>sg_timeslice</v>
      </c>
    </row>
    <row r="6" spans="2:24">
      <c r="B6" t="str">
        <f>"vs~"&amp;TEXT(O6,"0000")</f>
        <v>vs~0001</v>
      </c>
      <c r="C6" t="str">
        <f>H6</f>
        <v>e 1.5 deg no OS.e3d</v>
      </c>
      <c r="H6" t="str">
        <f>_xlfn.TEXTJOIN(".",TRUE,I6:J6)</f>
        <v>e 1.5 deg no OS.e3d</v>
      </c>
      <c r="I6" t="str">
        <f>VLOOKUP(Q6,$W$6:$X$12,2,FALSE)</f>
        <v>e 1.5 deg no OS</v>
      </c>
      <c r="J6" t="str">
        <f>VLOOKUP(P6,$T$6:$U$16,2,FALSE)</f>
        <v>e3d</v>
      </c>
      <c r="L6" t="s">
        <v>251</v>
      </c>
      <c r="O6">
        <v>1</v>
      </c>
      <c r="P6" t="s">
        <v>231</v>
      </c>
      <c r="Q6" t="s">
        <v>287</v>
      </c>
      <c r="S6">
        <v>1</v>
      </c>
      <c r="T6" t="s">
        <v>231</v>
      </c>
      <c r="U6" t="s">
        <v>245</v>
      </c>
      <c r="W6" t="s">
        <v>287</v>
      </c>
      <c r="X6" t="s">
        <v>259</v>
      </c>
    </row>
    <row r="7" spans="2:24">
      <c r="B7" t="str">
        <f t="shared" ref="B7:B60" si="0">"vs~"&amp;TEXT(O7,"0000")</f>
        <v>vs~0002</v>
      </c>
      <c r="C7" t="str">
        <f t="shared" ref="C7:C26" si="1">H7</f>
        <v>e 1.5 deg no OS.d9d</v>
      </c>
      <c r="H7" t="str">
        <f t="shared" ref="H7:H55" si="2">_xlfn.TEXTJOIN(".",TRUE,I7:J7)</f>
        <v>e 1.5 deg no OS.d9d</v>
      </c>
      <c r="I7" t="str">
        <f t="shared" ref="I7:I60" si="3">VLOOKUP(Q7,$W$6:$X$12,2,FALSE)</f>
        <v>e 1.5 deg no OS</v>
      </c>
      <c r="J7" t="str">
        <f t="shared" ref="J7:J60" si="4">VLOOKUP(P7,$T$6:$U$16,2,FALSE)</f>
        <v>d9d</v>
      </c>
      <c r="L7" t="s">
        <v>252</v>
      </c>
      <c r="O7">
        <v>2</v>
      </c>
      <c r="P7" t="s">
        <v>232</v>
      </c>
      <c r="Q7" t="s">
        <v>287</v>
      </c>
      <c r="S7">
        <v>2</v>
      </c>
      <c r="T7" t="s">
        <v>232</v>
      </c>
      <c r="U7" t="s">
        <v>242</v>
      </c>
      <c r="W7" t="s">
        <v>288</v>
      </c>
      <c r="X7" t="s">
        <v>258</v>
      </c>
    </row>
    <row r="8" spans="2:24">
      <c r="B8" t="str">
        <f t="shared" si="0"/>
        <v>vs~0003</v>
      </c>
      <c r="C8" t="str">
        <f t="shared" si="1"/>
        <v>e 1.5 deg no OS.b2w</v>
      </c>
      <c r="H8" t="str">
        <f t="shared" si="2"/>
        <v>e 1.5 deg no OS.b2w</v>
      </c>
      <c r="I8" t="str">
        <f t="shared" si="3"/>
        <v>e 1.5 deg no OS</v>
      </c>
      <c r="J8" t="str">
        <f t="shared" si="4"/>
        <v>b2w</v>
      </c>
      <c r="L8" t="s">
        <v>253</v>
      </c>
      <c r="O8">
        <v>3</v>
      </c>
      <c r="P8" t="s">
        <v>233</v>
      </c>
      <c r="Q8" t="s">
        <v>287</v>
      </c>
      <c r="S8">
        <v>3</v>
      </c>
      <c r="T8" t="s">
        <v>233</v>
      </c>
      <c r="U8" t="s">
        <v>243</v>
      </c>
      <c r="W8" t="s">
        <v>289</v>
      </c>
      <c r="X8" t="s">
        <v>257</v>
      </c>
    </row>
    <row r="9" spans="2:24">
      <c r="B9" t="str">
        <f t="shared" si="0"/>
        <v>vs~0004</v>
      </c>
      <c r="C9" t="str">
        <f t="shared" si="1"/>
        <v>e 1.5 deg no OS.a2w2d</v>
      </c>
      <c r="H9" t="str">
        <f t="shared" si="2"/>
        <v>e 1.5 deg no OS.a2w2d</v>
      </c>
      <c r="I9" t="str">
        <f t="shared" si="3"/>
        <v>e 1.5 deg no OS</v>
      </c>
      <c r="J9" t="str">
        <f t="shared" si="4"/>
        <v>a2w2d</v>
      </c>
      <c r="L9" t="s">
        <v>254</v>
      </c>
      <c r="O9">
        <v>4</v>
      </c>
      <c r="P9" t="s">
        <v>234</v>
      </c>
      <c r="Q9" t="s">
        <v>287</v>
      </c>
      <c r="S9">
        <v>4</v>
      </c>
      <c r="T9" t="s">
        <v>234</v>
      </c>
      <c r="U9" t="s">
        <v>241</v>
      </c>
      <c r="W9" t="s">
        <v>290</v>
      </c>
      <c r="X9" t="s">
        <v>256</v>
      </c>
    </row>
    <row r="10" spans="2:24">
      <c r="B10" t="str">
        <f t="shared" si="0"/>
        <v>vs~0005</v>
      </c>
      <c r="C10" t="str">
        <f t="shared" si="1"/>
        <v>e 1.5 deg no OS.hTS12c</v>
      </c>
      <c r="H10" t="str">
        <f t="shared" si="2"/>
        <v>e 1.5 deg no OS.hTS12c</v>
      </c>
      <c r="I10" t="str">
        <f t="shared" si="3"/>
        <v>e 1.5 deg no OS</v>
      </c>
      <c r="J10" t="str">
        <f t="shared" si="4"/>
        <v>hTS12c</v>
      </c>
      <c r="L10" t="s">
        <v>255</v>
      </c>
      <c r="O10">
        <v>5</v>
      </c>
      <c r="P10" t="s">
        <v>235</v>
      </c>
      <c r="Q10" t="s">
        <v>287</v>
      </c>
      <c r="S10">
        <v>5</v>
      </c>
      <c r="T10" t="s">
        <v>235</v>
      </c>
      <c r="U10" t="s">
        <v>248</v>
      </c>
      <c r="W10" t="s">
        <v>291</v>
      </c>
      <c r="X10" t="s">
        <v>260</v>
      </c>
    </row>
    <row r="11" spans="2:24">
      <c r="B11" t="str">
        <f t="shared" si="0"/>
        <v>vs~0006</v>
      </c>
      <c r="C11" t="str">
        <f t="shared" si="1"/>
        <v>e 1.5 deg no OS.gTS24c</v>
      </c>
      <c r="H11" t="str">
        <f t="shared" si="2"/>
        <v>e 1.5 deg no OS.gTS24c</v>
      </c>
      <c r="I11" t="str">
        <f t="shared" si="3"/>
        <v>e 1.5 deg no OS</v>
      </c>
      <c r="J11" t="str">
        <f t="shared" si="4"/>
        <v>gTS24c</v>
      </c>
      <c r="O11">
        <v>6</v>
      </c>
      <c r="P11" t="s">
        <v>236</v>
      </c>
      <c r="Q11" t="s">
        <v>287</v>
      </c>
      <c r="S11">
        <v>6</v>
      </c>
      <c r="T11" t="s">
        <v>236</v>
      </c>
      <c r="U11" t="s">
        <v>247</v>
      </c>
    </row>
    <row r="12" spans="2:24">
      <c r="B12" t="str">
        <f t="shared" si="0"/>
        <v>vs~0007</v>
      </c>
      <c r="C12" t="str">
        <f t="shared" si="1"/>
        <v>e 1.5 deg no OS.fTS48c</v>
      </c>
      <c r="H12" t="str">
        <f t="shared" si="2"/>
        <v>e 1.5 deg no OS.fTS48c</v>
      </c>
      <c r="I12" t="str">
        <f t="shared" si="3"/>
        <v>e 1.5 deg no OS</v>
      </c>
      <c r="J12" t="str">
        <f t="shared" si="4"/>
        <v>fTS48c</v>
      </c>
      <c r="O12">
        <v>7</v>
      </c>
      <c r="P12" t="s">
        <v>237</v>
      </c>
      <c r="Q12" t="s">
        <v>287</v>
      </c>
      <c r="S12">
        <v>7</v>
      </c>
      <c r="T12" t="s">
        <v>237</v>
      </c>
      <c r="U12" t="s">
        <v>246</v>
      </c>
    </row>
    <row r="13" spans="2:24">
      <c r="B13" t="str">
        <f t="shared" si="0"/>
        <v>vs~0008</v>
      </c>
      <c r="C13" t="str">
        <f t="shared" si="1"/>
        <v>e 1.5 deg no OS.c15d</v>
      </c>
      <c r="H13" t="str">
        <f t="shared" si="2"/>
        <v>e 1.5 deg no OS.c15d</v>
      </c>
      <c r="I13" t="str">
        <f t="shared" si="3"/>
        <v>e 1.5 deg no OS</v>
      </c>
      <c r="J13" t="str">
        <f t="shared" si="4"/>
        <v>c15d</v>
      </c>
      <c r="O13">
        <v>8</v>
      </c>
      <c r="P13" t="s">
        <v>238</v>
      </c>
      <c r="Q13" t="s">
        <v>287</v>
      </c>
      <c r="S13">
        <v>8</v>
      </c>
      <c r="T13" t="s">
        <v>238</v>
      </c>
      <c r="U13" t="s">
        <v>244</v>
      </c>
    </row>
    <row r="14" spans="2:24">
      <c r="B14" t="str">
        <f t="shared" si="0"/>
        <v>vs~0009</v>
      </c>
      <c r="C14" t="str">
        <f t="shared" si="1"/>
        <v>e 1.5 deg no OS.f3d</v>
      </c>
      <c r="H14" t="str">
        <f t="shared" si="2"/>
        <v>e 1.5 deg no OS.f3d</v>
      </c>
      <c r="I14" t="str">
        <f t="shared" si="3"/>
        <v>e 1.5 deg no OS</v>
      </c>
      <c r="J14" t="str">
        <f t="shared" si="4"/>
        <v>f3d</v>
      </c>
      <c r="O14">
        <v>9</v>
      </c>
      <c r="P14" t="s">
        <v>264</v>
      </c>
      <c r="Q14" t="s">
        <v>287</v>
      </c>
      <c r="S14">
        <v>9</v>
      </c>
      <c r="T14" t="s">
        <v>240</v>
      </c>
      <c r="U14" t="s">
        <v>249</v>
      </c>
    </row>
    <row r="15" spans="2:24">
      <c r="B15" t="str">
        <f t="shared" si="0"/>
        <v>vs~0010</v>
      </c>
      <c r="C15" t="str">
        <f t="shared" si="1"/>
        <v>e 1.5 deg no OS.jAnn</v>
      </c>
      <c r="H15" t="str">
        <f t="shared" si="2"/>
        <v>e 1.5 deg no OS.jAnn</v>
      </c>
      <c r="I15" t="str">
        <f t="shared" si="3"/>
        <v>e 1.5 deg no OS</v>
      </c>
      <c r="J15" t="str">
        <f t="shared" si="4"/>
        <v>jAnn</v>
      </c>
      <c r="O15">
        <v>10</v>
      </c>
      <c r="P15" t="s">
        <v>239</v>
      </c>
      <c r="Q15" t="s">
        <v>287</v>
      </c>
      <c r="S15">
        <v>10</v>
      </c>
      <c r="T15" t="s">
        <v>239</v>
      </c>
      <c r="U15" t="s">
        <v>250</v>
      </c>
    </row>
    <row r="16" spans="2:24">
      <c r="B16" t="str">
        <f t="shared" si="0"/>
        <v>vs~0011</v>
      </c>
      <c r="C16" t="str">
        <f t="shared" si="1"/>
        <v>e 1.5 deg no OS.iTS12</v>
      </c>
      <c r="H16" t="str">
        <f t="shared" si="2"/>
        <v>e 1.5 deg no OS.iTS12</v>
      </c>
      <c r="I16" t="str">
        <f t="shared" si="3"/>
        <v>e 1.5 deg no OS</v>
      </c>
      <c r="J16" t="str">
        <f t="shared" si="4"/>
        <v>iTS12</v>
      </c>
      <c r="O16">
        <v>11</v>
      </c>
      <c r="P16" t="s">
        <v>240</v>
      </c>
      <c r="Q16" t="s">
        <v>287</v>
      </c>
      <c r="S16">
        <v>11</v>
      </c>
      <c r="T16" t="s">
        <v>264</v>
      </c>
      <c r="U16" t="s">
        <v>265</v>
      </c>
    </row>
    <row r="17" spans="2:17">
      <c r="B17" t="str">
        <f t="shared" si="0"/>
        <v>vs~0012</v>
      </c>
      <c r="C17" t="str">
        <f t="shared" si="1"/>
        <v>d 1.5 deg OS.e3d</v>
      </c>
      <c r="H17" t="str">
        <f t="shared" si="2"/>
        <v>d 1.5 deg OS.e3d</v>
      </c>
      <c r="I17" t="str">
        <f t="shared" si="3"/>
        <v>d 1.5 deg OS</v>
      </c>
      <c r="J17" t="str">
        <f t="shared" si="4"/>
        <v>e3d</v>
      </c>
      <c r="O17">
        <v>12</v>
      </c>
      <c r="P17" t="s">
        <v>231</v>
      </c>
      <c r="Q17" t="s">
        <v>288</v>
      </c>
    </row>
    <row r="18" spans="2:17">
      <c r="B18" t="str">
        <f t="shared" si="0"/>
        <v>vs~0013</v>
      </c>
      <c r="C18" t="str">
        <f t="shared" si="1"/>
        <v>d 1.5 deg OS.d9d</v>
      </c>
      <c r="H18" t="str">
        <f t="shared" si="2"/>
        <v>d 1.5 deg OS.d9d</v>
      </c>
      <c r="I18" t="str">
        <f t="shared" si="3"/>
        <v>d 1.5 deg OS</v>
      </c>
      <c r="J18" t="str">
        <f t="shared" si="4"/>
        <v>d9d</v>
      </c>
      <c r="O18">
        <v>13</v>
      </c>
      <c r="P18" t="s">
        <v>232</v>
      </c>
      <c r="Q18" t="s">
        <v>288</v>
      </c>
    </row>
    <row r="19" spans="2:17">
      <c r="B19" t="str">
        <f t="shared" si="0"/>
        <v>vs~0014</v>
      </c>
      <c r="C19" t="str">
        <f t="shared" si="1"/>
        <v>d 1.5 deg OS.b2w</v>
      </c>
      <c r="H19" t="str">
        <f t="shared" si="2"/>
        <v>d 1.5 deg OS.b2w</v>
      </c>
      <c r="I19" t="str">
        <f t="shared" si="3"/>
        <v>d 1.5 deg OS</v>
      </c>
      <c r="J19" t="str">
        <f t="shared" si="4"/>
        <v>b2w</v>
      </c>
      <c r="O19">
        <v>14</v>
      </c>
      <c r="P19" t="s">
        <v>233</v>
      </c>
      <c r="Q19" t="s">
        <v>288</v>
      </c>
    </row>
    <row r="20" spans="2:17">
      <c r="B20" t="str">
        <f t="shared" si="0"/>
        <v>vs~0015</v>
      </c>
      <c r="C20" t="str">
        <f t="shared" si="1"/>
        <v>d 1.5 deg OS.a2w2d</v>
      </c>
      <c r="H20" t="str">
        <f t="shared" si="2"/>
        <v>d 1.5 deg OS.a2w2d</v>
      </c>
      <c r="I20" t="str">
        <f t="shared" si="3"/>
        <v>d 1.5 deg OS</v>
      </c>
      <c r="J20" t="str">
        <f t="shared" si="4"/>
        <v>a2w2d</v>
      </c>
      <c r="O20">
        <v>15</v>
      </c>
      <c r="P20" t="s">
        <v>234</v>
      </c>
      <c r="Q20" t="s">
        <v>288</v>
      </c>
    </row>
    <row r="21" spans="2:17">
      <c r="B21" t="str">
        <f t="shared" si="0"/>
        <v>vs~0016</v>
      </c>
      <c r="C21" t="str">
        <f t="shared" si="1"/>
        <v>d 1.5 deg OS.hTS12c</v>
      </c>
      <c r="H21" t="str">
        <f t="shared" si="2"/>
        <v>d 1.5 deg OS.hTS12c</v>
      </c>
      <c r="I21" t="str">
        <f t="shared" si="3"/>
        <v>d 1.5 deg OS</v>
      </c>
      <c r="J21" t="str">
        <f t="shared" si="4"/>
        <v>hTS12c</v>
      </c>
      <c r="O21">
        <v>16</v>
      </c>
      <c r="P21" t="s">
        <v>235</v>
      </c>
      <c r="Q21" t="s">
        <v>288</v>
      </c>
    </row>
    <row r="22" spans="2:17">
      <c r="B22" t="str">
        <f t="shared" si="0"/>
        <v>vs~0017</v>
      </c>
      <c r="C22" t="str">
        <f t="shared" si="1"/>
        <v>d 1.5 deg OS.gTS24c</v>
      </c>
      <c r="H22" t="str">
        <f t="shared" si="2"/>
        <v>d 1.5 deg OS.gTS24c</v>
      </c>
      <c r="I22" t="str">
        <f t="shared" si="3"/>
        <v>d 1.5 deg OS</v>
      </c>
      <c r="J22" t="str">
        <f t="shared" si="4"/>
        <v>gTS24c</v>
      </c>
      <c r="O22">
        <v>17</v>
      </c>
      <c r="P22" t="s">
        <v>236</v>
      </c>
      <c r="Q22" t="s">
        <v>288</v>
      </c>
    </row>
    <row r="23" spans="2:17">
      <c r="B23" t="str">
        <f t="shared" si="0"/>
        <v>vs~0018</v>
      </c>
      <c r="C23" t="str">
        <f t="shared" si="1"/>
        <v>d 1.5 deg OS.fTS48c</v>
      </c>
      <c r="H23" t="str">
        <f t="shared" si="2"/>
        <v>d 1.5 deg OS.fTS48c</v>
      </c>
      <c r="I23" t="str">
        <f t="shared" si="3"/>
        <v>d 1.5 deg OS</v>
      </c>
      <c r="J23" t="str">
        <f t="shared" si="4"/>
        <v>fTS48c</v>
      </c>
      <c r="O23">
        <v>18</v>
      </c>
      <c r="P23" t="s">
        <v>237</v>
      </c>
      <c r="Q23" t="s">
        <v>288</v>
      </c>
    </row>
    <row r="24" spans="2:17">
      <c r="B24" t="str">
        <f t="shared" si="0"/>
        <v>vs~0019</v>
      </c>
      <c r="C24" t="str">
        <f t="shared" si="1"/>
        <v>d 1.5 deg OS.c15d</v>
      </c>
      <c r="H24" t="str">
        <f t="shared" si="2"/>
        <v>d 1.5 deg OS.c15d</v>
      </c>
      <c r="I24" t="str">
        <f t="shared" si="3"/>
        <v>d 1.5 deg OS</v>
      </c>
      <c r="J24" t="str">
        <f t="shared" si="4"/>
        <v>c15d</v>
      </c>
      <c r="O24">
        <v>19</v>
      </c>
      <c r="P24" t="s">
        <v>238</v>
      </c>
      <c r="Q24" t="s">
        <v>288</v>
      </c>
    </row>
    <row r="25" spans="2:17">
      <c r="B25" t="str">
        <f t="shared" si="0"/>
        <v>vs~0020</v>
      </c>
      <c r="C25" t="str">
        <f t="shared" si="1"/>
        <v>d 1.5 deg OS.f3d</v>
      </c>
      <c r="H25" t="str">
        <f t="shared" si="2"/>
        <v>d 1.5 deg OS.f3d</v>
      </c>
      <c r="I25" t="str">
        <f t="shared" si="3"/>
        <v>d 1.5 deg OS</v>
      </c>
      <c r="J25" t="str">
        <f t="shared" si="4"/>
        <v>f3d</v>
      </c>
      <c r="O25">
        <v>20</v>
      </c>
      <c r="P25" t="s">
        <v>264</v>
      </c>
      <c r="Q25" t="s">
        <v>288</v>
      </c>
    </row>
    <row r="26" spans="2:17">
      <c r="B26" t="str">
        <f t="shared" si="0"/>
        <v>vs~0021</v>
      </c>
      <c r="C26" t="str">
        <f t="shared" si="1"/>
        <v>d 1.5 deg OS.jAnn</v>
      </c>
      <c r="H26" t="str">
        <f t="shared" si="2"/>
        <v>d 1.5 deg OS.jAnn</v>
      </c>
      <c r="I26" t="str">
        <f t="shared" si="3"/>
        <v>d 1.5 deg OS</v>
      </c>
      <c r="J26" t="str">
        <f t="shared" si="4"/>
        <v>jAnn</v>
      </c>
      <c r="O26">
        <v>21</v>
      </c>
      <c r="P26" t="s">
        <v>239</v>
      </c>
      <c r="Q26" t="s">
        <v>288</v>
      </c>
    </row>
    <row r="27" spans="2:17">
      <c r="B27" t="str">
        <f t="shared" si="0"/>
        <v>vs~0022</v>
      </c>
      <c r="C27" t="str">
        <f t="shared" ref="C27:C40" si="5">H27</f>
        <v>d 1.5 deg OS.iTS12</v>
      </c>
      <c r="H27" t="str">
        <f t="shared" si="2"/>
        <v>d 1.5 deg OS.iTS12</v>
      </c>
      <c r="I27" t="str">
        <f t="shared" si="3"/>
        <v>d 1.5 deg OS</v>
      </c>
      <c r="J27" t="str">
        <f t="shared" si="4"/>
        <v>iTS12</v>
      </c>
      <c r="O27">
        <v>22</v>
      </c>
      <c r="P27" t="s">
        <v>240</v>
      </c>
      <c r="Q27" t="s">
        <v>288</v>
      </c>
    </row>
    <row r="28" spans="2:17">
      <c r="B28" t="str">
        <f t="shared" si="0"/>
        <v>vs~0023</v>
      </c>
      <c r="C28" t="str">
        <f t="shared" si="5"/>
        <v>c 2 deg (67%).e3d</v>
      </c>
      <c r="H28" t="str">
        <f t="shared" si="2"/>
        <v>c 2 deg (67%).e3d</v>
      </c>
      <c r="I28" t="str">
        <f t="shared" si="3"/>
        <v>c 2 deg (67%)</v>
      </c>
      <c r="J28" t="str">
        <f t="shared" si="4"/>
        <v>e3d</v>
      </c>
      <c r="O28">
        <v>23</v>
      </c>
      <c r="P28" t="s">
        <v>231</v>
      </c>
      <c r="Q28" t="s">
        <v>289</v>
      </c>
    </row>
    <row r="29" spans="2:17">
      <c r="B29" t="str">
        <f t="shared" si="0"/>
        <v>vs~0024</v>
      </c>
      <c r="C29" t="str">
        <f t="shared" si="5"/>
        <v>c 2 deg (67%).d9d</v>
      </c>
      <c r="H29" t="str">
        <f t="shared" si="2"/>
        <v>c 2 deg (67%).d9d</v>
      </c>
      <c r="I29" t="str">
        <f t="shared" si="3"/>
        <v>c 2 deg (67%)</v>
      </c>
      <c r="J29" t="str">
        <f t="shared" si="4"/>
        <v>d9d</v>
      </c>
      <c r="O29">
        <v>24</v>
      </c>
      <c r="P29" t="s">
        <v>232</v>
      </c>
      <c r="Q29" t="s">
        <v>289</v>
      </c>
    </row>
    <row r="30" spans="2:17">
      <c r="B30" t="str">
        <f t="shared" si="0"/>
        <v>vs~0025</v>
      </c>
      <c r="C30" t="str">
        <f t="shared" si="5"/>
        <v>c 2 deg (67%).b2w</v>
      </c>
      <c r="H30" t="str">
        <f t="shared" si="2"/>
        <v>c 2 deg (67%).b2w</v>
      </c>
      <c r="I30" t="str">
        <f t="shared" si="3"/>
        <v>c 2 deg (67%)</v>
      </c>
      <c r="J30" t="str">
        <f t="shared" si="4"/>
        <v>b2w</v>
      </c>
      <c r="O30">
        <v>25</v>
      </c>
      <c r="P30" t="s">
        <v>233</v>
      </c>
      <c r="Q30" t="s">
        <v>289</v>
      </c>
    </row>
    <row r="31" spans="2:17">
      <c r="B31" t="str">
        <f t="shared" si="0"/>
        <v>vs~0026</v>
      </c>
      <c r="C31" t="str">
        <f t="shared" si="5"/>
        <v>c 2 deg (67%).a2w2d</v>
      </c>
      <c r="H31" t="str">
        <f t="shared" si="2"/>
        <v>c 2 deg (67%).a2w2d</v>
      </c>
      <c r="I31" t="str">
        <f t="shared" si="3"/>
        <v>c 2 deg (67%)</v>
      </c>
      <c r="J31" t="str">
        <f t="shared" si="4"/>
        <v>a2w2d</v>
      </c>
      <c r="O31">
        <v>26</v>
      </c>
      <c r="P31" t="s">
        <v>234</v>
      </c>
      <c r="Q31" t="s">
        <v>289</v>
      </c>
    </row>
    <row r="32" spans="2:17">
      <c r="B32" t="str">
        <f t="shared" si="0"/>
        <v>vs~0027</v>
      </c>
      <c r="C32" t="str">
        <f t="shared" si="5"/>
        <v>c 2 deg (67%).hTS12c</v>
      </c>
      <c r="H32" t="str">
        <f t="shared" si="2"/>
        <v>c 2 deg (67%).hTS12c</v>
      </c>
      <c r="I32" t="str">
        <f t="shared" si="3"/>
        <v>c 2 deg (67%)</v>
      </c>
      <c r="J32" t="str">
        <f t="shared" si="4"/>
        <v>hTS12c</v>
      </c>
      <c r="O32">
        <v>27</v>
      </c>
      <c r="P32" t="s">
        <v>235</v>
      </c>
      <c r="Q32" t="s">
        <v>289</v>
      </c>
    </row>
    <row r="33" spans="2:17">
      <c r="B33" t="str">
        <f t="shared" si="0"/>
        <v>vs~0028</v>
      </c>
      <c r="C33" t="str">
        <f t="shared" si="5"/>
        <v>c 2 deg (67%).gTS24c</v>
      </c>
      <c r="H33" t="str">
        <f t="shared" si="2"/>
        <v>c 2 deg (67%).gTS24c</v>
      </c>
      <c r="I33" t="str">
        <f t="shared" si="3"/>
        <v>c 2 deg (67%)</v>
      </c>
      <c r="J33" t="str">
        <f t="shared" si="4"/>
        <v>gTS24c</v>
      </c>
      <c r="O33">
        <v>28</v>
      </c>
      <c r="P33" t="s">
        <v>236</v>
      </c>
      <c r="Q33" t="s">
        <v>289</v>
      </c>
    </row>
    <row r="34" spans="2:17">
      <c r="B34" t="str">
        <f t="shared" si="0"/>
        <v>vs~0029</v>
      </c>
      <c r="C34" t="str">
        <f t="shared" si="5"/>
        <v>c 2 deg (67%).fTS48c</v>
      </c>
      <c r="H34" t="str">
        <f t="shared" si="2"/>
        <v>c 2 deg (67%).fTS48c</v>
      </c>
      <c r="I34" t="str">
        <f t="shared" si="3"/>
        <v>c 2 deg (67%)</v>
      </c>
      <c r="J34" t="str">
        <f t="shared" si="4"/>
        <v>fTS48c</v>
      </c>
      <c r="O34">
        <v>29</v>
      </c>
      <c r="P34" t="s">
        <v>237</v>
      </c>
      <c r="Q34" t="s">
        <v>289</v>
      </c>
    </row>
    <row r="35" spans="2:17">
      <c r="B35" t="str">
        <f t="shared" si="0"/>
        <v>vs~0030</v>
      </c>
      <c r="C35" t="str">
        <f t="shared" si="5"/>
        <v>c 2 deg (67%).c15d</v>
      </c>
      <c r="H35" t="str">
        <f t="shared" si="2"/>
        <v>c 2 deg (67%).c15d</v>
      </c>
      <c r="I35" t="str">
        <f t="shared" si="3"/>
        <v>c 2 deg (67%)</v>
      </c>
      <c r="J35" t="str">
        <f t="shared" si="4"/>
        <v>c15d</v>
      </c>
      <c r="O35">
        <v>30</v>
      </c>
      <c r="P35" t="s">
        <v>238</v>
      </c>
      <c r="Q35" t="s">
        <v>289</v>
      </c>
    </row>
    <row r="36" spans="2:17">
      <c r="B36" t="str">
        <f t="shared" si="0"/>
        <v>vs~0031</v>
      </c>
      <c r="C36" t="str">
        <f t="shared" si="5"/>
        <v>c 2 deg (67%).f3d</v>
      </c>
      <c r="H36" t="str">
        <f t="shared" si="2"/>
        <v>c 2 deg (67%).f3d</v>
      </c>
      <c r="I36" t="str">
        <f t="shared" si="3"/>
        <v>c 2 deg (67%)</v>
      </c>
      <c r="J36" t="str">
        <f t="shared" si="4"/>
        <v>f3d</v>
      </c>
      <c r="O36">
        <v>31</v>
      </c>
      <c r="P36" t="s">
        <v>264</v>
      </c>
      <c r="Q36" t="s">
        <v>289</v>
      </c>
    </row>
    <row r="37" spans="2:17">
      <c r="B37" t="str">
        <f t="shared" si="0"/>
        <v>vs~0032</v>
      </c>
      <c r="C37" t="str">
        <f t="shared" si="5"/>
        <v>c 2 deg (67%).jAnn</v>
      </c>
      <c r="H37" t="str">
        <f t="shared" si="2"/>
        <v>c 2 deg (67%).jAnn</v>
      </c>
      <c r="I37" t="str">
        <f t="shared" si="3"/>
        <v>c 2 deg (67%)</v>
      </c>
      <c r="J37" t="str">
        <f t="shared" si="4"/>
        <v>jAnn</v>
      </c>
      <c r="O37">
        <v>32</v>
      </c>
      <c r="P37" t="s">
        <v>239</v>
      </c>
      <c r="Q37" t="s">
        <v>289</v>
      </c>
    </row>
    <row r="38" spans="2:17">
      <c r="B38" t="str">
        <f t="shared" si="0"/>
        <v>vs~0033</v>
      </c>
      <c r="C38" t="str">
        <f t="shared" si="5"/>
        <v>c 2 deg (67%).iTS12</v>
      </c>
      <c r="H38" t="str">
        <f t="shared" si="2"/>
        <v>c 2 deg (67%).iTS12</v>
      </c>
      <c r="I38" t="str">
        <f t="shared" si="3"/>
        <v>c 2 deg (67%)</v>
      </c>
      <c r="J38" t="str">
        <f t="shared" si="4"/>
        <v>iTS12</v>
      </c>
      <c r="O38">
        <v>33</v>
      </c>
      <c r="P38" t="s">
        <v>240</v>
      </c>
      <c r="Q38" t="s">
        <v>289</v>
      </c>
    </row>
    <row r="39" spans="2:17">
      <c r="B39" t="str">
        <f t="shared" si="0"/>
        <v>vs~0034</v>
      </c>
      <c r="C39" t="str">
        <f t="shared" si="5"/>
        <v>b 2 deg (50%).e3d</v>
      </c>
      <c r="H39" t="str">
        <f t="shared" si="2"/>
        <v>b 2 deg (50%).e3d</v>
      </c>
      <c r="I39" t="str">
        <f t="shared" si="3"/>
        <v>b 2 deg (50%)</v>
      </c>
      <c r="J39" t="str">
        <f t="shared" si="4"/>
        <v>e3d</v>
      </c>
      <c r="O39">
        <v>34</v>
      </c>
      <c r="P39" t="s">
        <v>231</v>
      </c>
      <c r="Q39" t="s">
        <v>290</v>
      </c>
    </row>
    <row r="40" spans="2:17">
      <c r="B40" t="str">
        <f t="shared" si="0"/>
        <v>vs~0035</v>
      </c>
      <c r="C40" t="str">
        <f t="shared" si="5"/>
        <v>b 2 deg (50%).d9d</v>
      </c>
      <c r="H40" t="str">
        <f t="shared" si="2"/>
        <v>b 2 deg (50%).d9d</v>
      </c>
      <c r="I40" t="str">
        <f t="shared" si="3"/>
        <v>b 2 deg (50%)</v>
      </c>
      <c r="J40" t="str">
        <f t="shared" si="4"/>
        <v>d9d</v>
      </c>
      <c r="O40">
        <v>35</v>
      </c>
      <c r="P40" t="s">
        <v>232</v>
      </c>
      <c r="Q40" t="s">
        <v>290</v>
      </c>
    </row>
    <row r="41" spans="2:17">
      <c r="B41" t="str">
        <f t="shared" si="0"/>
        <v>vs~0036</v>
      </c>
      <c r="C41" t="str">
        <f t="shared" ref="C41:C55" si="6">H41</f>
        <v>b 2 deg (50%).b2w</v>
      </c>
      <c r="H41" t="str">
        <f t="shared" si="2"/>
        <v>b 2 deg (50%).b2w</v>
      </c>
      <c r="I41" t="str">
        <f t="shared" si="3"/>
        <v>b 2 deg (50%)</v>
      </c>
      <c r="J41" t="str">
        <f t="shared" si="4"/>
        <v>b2w</v>
      </c>
      <c r="O41">
        <v>36</v>
      </c>
      <c r="P41" t="s">
        <v>233</v>
      </c>
      <c r="Q41" t="s">
        <v>290</v>
      </c>
    </row>
    <row r="42" spans="2:17">
      <c r="B42" t="str">
        <f t="shared" si="0"/>
        <v>vs~0037</v>
      </c>
      <c r="C42" t="str">
        <f t="shared" si="6"/>
        <v>b 2 deg (50%).a2w2d</v>
      </c>
      <c r="H42" t="str">
        <f t="shared" si="2"/>
        <v>b 2 deg (50%).a2w2d</v>
      </c>
      <c r="I42" t="str">
        <f t="shared" si="3"/>
        <v>b 2 deg (50%)</v>
      </c>
      <c r="J42" t="str">
        <f t="shared" si="4"/>
        <v>a2w2d</v>
      </c>
      <c r="O42">
        <v>37</v>
      </c>
      <c r="P42" t="s">
        <v>234</v>
      </c>
      <c r="Q42" t="s">
        <v>290</v>
      </c>
    </row>
    <row r="43" spans="2:17">
      <c r="B43" t="str">
        <f t="shared" si="0"/>
        <v>vs~0038</v>
      </c>
      <c r="C43" t="str">
        <f t="shared" si="6"/>
        <v>b 2 deg (50%).hTS12c</v>
      </c>
      <c r="H43" t="str">
        <f t="shared" si="2"/>
        <v>b 2 deg (50%).hTS12c</v>
      </c>
      <c r="I43" t="str">
        <f t="shared" si="3"/>
        <v>b 2 deg (50%)</v>
      </c>
      <c r="J43" t="str">
        <f t="shared" si="4"/>
        <v>hTS12c</v>
      </c>
      <c r="O43">
        <v>38</v>
      </c>
      <c r="P43" t="s">
        <v>235</v>
      </c>
      <c r="Q43" t="s">
        <v>290</v>
      </c>
    </row>
    <row r="44" spans="2:17">
      <c r="B44" t="str">
        <f t="shared" si="0"/>
        <v>vs~0039</v>
      </c>
      <c r="C44" t="str">
        <f t="shared" si="6"/>
        <v>b 2 deg (50%).gTS24c</v>
      </c>
      <c r="H44" t="str">
        <f t="shared" si="2"/>
        <v>b 2 deg (50%).gTS24c</v>
      </c>
      <c r="I44" t="str">
        <f t="shared" si="3"/>
        <v>b 2 deg (50%)</v>
      </c>
      <c r="J44" t="str">
        <f t="shared" si="4"/>
        <v>gTS24c</v>
      </c>
      <c r="O44">
        <v>39</v>
      </c>
      <c r="P44" t="s">
        <v>236</v>
      </c>
      <c r="Q44" t="s">
        <v>290</v>
      </c>
    </row>
    <row r="45" spans="2:17">
      <c r="B45" t="str">
        <f t="shared" si="0"/>
        <v>vs~0040</v>
      </c>
      <c r="C45" t="str">
        <f t="shared" si="6"/>
        <v>b 2 deg (50%).fTS48c</v>
      </c>
      <c r="H45" t="str">
        <f t="shared" si="2"/>
        <v>b 2 deg (50%).fTS48c</v>
      </c>
      <c r="I45" t="str">
        <f t="shared" si="3"/>
        <v>b 2 deg (50%)</v>
      </c>
      <c r="J45" t="str">
        <f t="shared" si="4"/>
        <v>fTS48c</v>
      </c>
      <c r="O45">
        <v>40</v>
      </c>
      <c r="P45" t="s">
        <v>237</v>
      </c>
      <c r="Q45" t="s">
        <v>290</v>
      </c>
    </row>
    <row r="46" spans="2:17">
      <c r="B46" t="str">
        <f t="shared" si="0"/>
        <v>vs~0041</v>
      </c>
      <c r="C46" t="str">
        <f t="shared" si="6"/>
        <v>b 2 deg (50%).c15d</v>
      </c>
      <c r="H46" t="str">
        <f t="shared" si="2"/>
        <v>b 2 deg (50%).c15d</v>
      </c>
      <c r="I46" t="str">
        <f t="shared" si="3"/>
        <v>b 2 deg (50%)</v>
      </c>
      <c r="J46" t="str">
        <f t="shared" si="4"/>
        <v>c15d</v>
      </c>
      <c r="O46">
        <v>41</v>
      </c>
      <c r="P46" t="s">
        <v>238</v>
      </c>
      <c r="Q46" t="s">
        <v>290</v>
      </c>
    </row>
    <row r="47" spans="2:17">
      <c r="B47" t="str">
        <f t="shared" si="0"/>
        <v>vs~0042</v>
      </c>
      <c r="C47" t="str">
        <f t="shared" si="6"/>
        <v>b 2 deg (50%).f3d</v>
      </c>
      <c r="H47" t="str">
        <f t="shared" si="2"/>
        <v>b 2 deg (50%).f3d</v>
      </c>
      <c r="I47" t="str">
        <f t="shared" si="3"/>
        <v>b 2 deg (50%)</v>
      </c>
      <c r="J47" t="str">
        <f t="shared" si="4"/>
        <v>f3d</v>
      </c>
      <c r="O47">
        <v>42</v>
      </c>
      <c r="P47" t="s">
        <v>264</v>
      </c>
      <c r="Q47" t="s">
        <v>290</v>
      </c>
    </row>
    <row r="48" spans="2:17">
      <c r="B48" t="str">
        <f t="shared" si="0"/>
        <v>vs~0043</v>
      </c>
      <c r="C48" t="str">
        <f t="shared" si="6"/>
        <v>b 2 deg (50%).jAnn</v>
      </c>
      <c r="H48" t="str">
        <f t="shared" si="2"/>
        <v>b 2 deg (50%).jAnn</v>
      </c>
      <c r="I48" t="str">
        <f t="shared" si="3"/>
        <v>b 2 deg (50%)</v>
      </c>
      <c r="J48" t="str">
        <f t="shared" si="4"/>
        <v>jAnn</v>
      </c>
      <c r="O48">
        <v>43</v>
      </c>
      <c r="P48" t="s">
        <v>239</v>
      </c>
      <c r="Q48" t="s">
        <v>290</v>
      </c>
    </row>
    <row r="49" spans="2:17">
      <c r="B49" t="str">
        <f t="shared" si="0"/>
        <v>vs~0044</v>
      </c>
      <c r="C49" t="str">
        <f t="shared" si="6"/>
        <v>b 2 deg (50%).iTS12</v>
      </c>
      <c r="H49" t="str">
        <f t="shared" si="2"/>
        <v>b 2 deg (50%).iTS12</v>
      </c>
      <c r="I49" t="str">
        <f t="shared" si="3"/>
        <v>b 2 deg (50%)</v>
      </c>
      <c r="J49" t="str">
        <f t="shared" si="4"/>
        <v>iTS12</v>
      </c>
      <c r="O49">
        <v>44</v>
      </c>
      <c r="P49" t="s">
        <v>240</v>
      </c>
      <c r="Q49" t="s">
        <v>290</v>
      </c>
    </row>
    <row r="50" spans="2:17">
      <c r="B50" t="str">
        <f t="shared" si="0"/>
        <v>vs~0045</v>
      </c>
      <c r="C50" t="str">
        <f t="shared" si="6"/>
        <v>a 3 deg.e3d</v>
      </c>
      <c r="H50" t="str">
        <f t="shared" si="2"/>
        <v>a 3 deg.e3d</v>
      </c>
      <c r="I50" t="str">
        <f t="shared" si="3"/>
        <v>a 3 deg</v>
      </c>
      <c r="J50" t="str">
        <f t="shared" si="4"/>
        <v>e3d</v>
      </c>
      <c r="O50">
        <v>45</v>
      </c>
      <c r="P50" t="s">
        <v>231</v>
      </c>
      <c r="Q50" t="s">
        <v>291</v>
      </c>
    </row>
    <row r="51" spans="2:17">
      <c r="B51" t="str">
        <f t="shared" si="0"/>
        <v>vs~0046</v>
      </c>
      <c r="C51" t="str">
        <f t="shared" si="6"/>
        <v>a 3 deg.d9d</v>
      </c>
      <c r="H51" t="str">
        <f t="shared" si="2"/>
        <v>a 3 deg.d9d</v>
      </c>
      <c r="I51" t="str">
        <f t="shared" si="3"/>
        <v>a 3 deg</v>
      </c>
      <c r="J51" t="str">
        <f t="shared" si="4"/>
        <v>d9d</v>
      </c>
      <c r="O51">
        <v>46</v>
      </c>
      <c r="P51" t="s">
        <v>232</v>
      </c>
      <c r="Q51" t="s">
        <v>291</v>
      </c>
    </row>
    <row r="52" spans="2:17">
      <c r="B52" t="str">
        <f t="shared" si="0"/>
        <v>vs~0047</v>
      </c>
      <c r="C52" t="str">
        <f t="shared" si="6"/>
        <v>a 3 deg.b2w</v>
      </c>
      <c r="H52" t="str">
        <f t="shared" si="2"/>
        <v>a 3 deg.b2w</v>
      </c>
      <c r="I52" t="str">
        <f t="shared" si="3"/>
        <v>a 3 deg</v>
      </c>
      <c r="J52" t="str">
        <f t="shared" si="4"/>
        <v>b2w</v>
      </c>
      <c r="O52">
        <v>47</v>
      </c>
      <c r="P52" t="s">
        <v>233</v>
      </c>
      <c r="Q52" t="s">
        <v>291</v>
      </c>
    </row>
    <row r="53" spans="2:17">
      <c r="B53" t="str">
        <f t="shared" si="0"/>
        <v>vs~0048</v>
      </c>
      <c r="C53" t="str">
        <f t="shared" si="6"/>
        <v>a 3 deg.a2w2d</v>
      </c>
      <c r="H53" t="str">
        <f t="shared" si="2"/>
        <v>a 3 deg.a2w2d</v>
      </c>
      <c r="I53" t="str">
        <f t="shared" si="3"/>
        <v>a 3 deg</v>
      </c>
      <c r="J53" t="str">
        <f t="shared" si="4"/>
        <v>a2w2d</v>
      </c>
      <c r="O53">
        <v>48</v>
      </c>
      <c r="P53" t="s">
        <v>234</v>
      </c>
      <c r="Q53" t="s">
        <v>291</v>
      </c>
    </row>
    <row r="54" spans="2:17">
      <c r="B54" t="str">
        <f t="shared" si="0"/>
        <v>vs~0049</v>
      </c>
      <c r="C54" t="str">
        <f t="shared" si="6"/>
        <v>a 3 deg.hTS12c</v>
      </c>
      <c r="H54" t="str">
        <f t="shared" si="2"/>
        <v>a 3 deg.hTS12c</v>
      </c>
      <c r="I54" t="str">
        <f t="shared" si="3"/>
        <v>a 3 deg</v>
      </c>
      <c r="J54" t="str">
        <f t="shared" si="4"/>
        <v>hTS12c</v>
      </c>
      <c r="O54">
        <v>49</v>
      </c>
      <c r="P54" t="s">
        <v>235</v>
      </c>
      <c r="Q54" t="s">
        <v>291</v>
      </c>
    </row>
    <row r="55" spans="2:17">
      <c r="B55" t="str">
        <f t="shared" si="0"/>
        <v>vs~0050</v>
      </c>
      <c r="C55" t="str">
        <f t="shared" si="6"/>
        <v>a 3 deg.gTS24c</v>
      </c>
      <c r="H55" t="str">
        <f t="shared" si="2"/>
        <v>a 3 deg.gTS24c</v>
      </c>
      <c r="I55" t="str">
        <f t="shared" si="3"/>
        <v>a 3 deg</v>
      </c>
      <c r="J55" t="str">
        <f t="shared" si="4"/>
        <v>gTS24c</v>
      </c>
      <c r="O55">
        <v>50</v>
      </c>
      <c r="P55" t="s">
        <v>236</v>
      </c>
      <c r="Q55" t="s">
        <v>291</v>
      </c>
    </row>
    <row r="56" spans="2:17">
      <c r="B56" t="str">
        <f t="shared" si="0"/>
        <v>vs~0051</v>
      </c>
      <c r="C56" t="str">
        <f t="shared" ref="C56:C60" si="7">H56</f>
        <v>a 3 deg.fTS48c</v>
      </c>
      <c r="H56" t="str">
        <f t="shared" ref="H56:H60" si="8">_xlfn.TEXTJOIN(".",TRUE,I56:J56)</f>
        <v>a 3 deg.fTS48c</v>
      </c>
      <c r="I56" t="str">
        <f t="shared" si="3"/>
        <v>a 3 deg</v>
      </c>
      <c r="J56" t="str">
        <f t="shared" si="4"/>
        <v>fTS48c</v>
      </c>
      <c r="O56">
        <v>51</v>
      </c>
      <c r="P56" t="s">
        <v>237</v>
      </c>
      <c r="Q56" t="s">
        <v>291</v>
      </c>
    </row>
    <row r="57" spans="2:17">
      <c r="B57" t="str">
        <f t="shared" si="0"/>
        <v>vs~0052</v>
      </c>
      <c r="C57" t="str">
        <f t="shared" si="7"/>
        <v>a 3 deg.c15d</v>
      </c>
      <c r="H57" t="str">
        <f t="shared" si="8"/>
        <v>a 3 deg.c15d</v>
      </c>
      <c r="I57" t="str">
        <f t="shared" si="3"/>
        <v>a 3 deg</v>
      </c>
      <c r="J57" t="str">
        <f t="shared" si="4"/>
        <v>c15d</v>
      </c>
      <c r="O57">
        <v>52</v>
      </c>
      <c r="P57" t="s">
        <v>238</v>
      </c>
      <c r="Q57" t="s">
        <v>291</v>
      </c>
    </row>
    <row r="58" spans="2:17">
      <c r="B58" t="str">
        <f t="shared" si="0"/>
        <v>vs~0053</v>
      </c>
      <c r="C58" t="str">
        <f t="shared" si="7"/>
        <v>a 3 deg.f3d</v>
      </c>
      <c r="H58" t="str">
        <f t="shared" si="8"/>
        <v>a 3 deg.f3d</v>
      </c>
      <c r="I58" t="str">
        <f t="shared" si="3"/>
        <v>a 3 deg</v>
      </c>
      <c r="J58" t="str">
        <f t="shared" si="4"/>
        <v>f3d</v>
      </c>
      <c r="O58">
        <v>53</v>
      </c>
      <c r="P58" t="s">
        <v>264</v>
      </c>
      <c r="Q58" t="s">
        <v>291</v>
      </c>
    </row>
    <row r="59" spans="2:17">
      <c r="B59" t="str">
        <f t="shared" si="0"/>
        <v>vs~0054</v>
      </c>
      <c r="C59" t="str">
        <f t="shared" si="7"/>
        <v>a 3 deg.jAnn</v>
      </c>
      <c r="H59" t="str">
        <f t="shared" si="8"/>
        <v>a 3 deg.jAnn</v>
      </c>
      <c r="I59" t="str">
        <f t="shared" si="3"/>
        <v>a 3 deg</v>
      </c>
      <c r="J59" t="str">
        <f t="shared" si="4"/>
        <v>jAnn</v>
      </c>
      <c r="O59">
        <v>54</v>
      </c>
      <c r="P59" t="s">
        <v>239</v>
      </c>
      <c r="Q59" t="s">
        <v>291</v>
      </c>
    </row>
    <row r="60" spans="2:17">
      <c r="B60" t="str">
        <f t="shared" si="0"/>
        <v>vs~0055</v>
      </c>
      <c r="C60" t="str">
        <f t="shared" si="7"/>
        <v>a 3 deg.iTS12</v>
      </c>
      <c r="H60" t="str">
        <f t="shared" si="8"/>
        <v>a 3 deg.iTS12</v>
      </c>
      <c r="I60" t="str">
        <f t="shared" si="3"/>
        <v>a 3 deg</v>
      </c>
      <c r="J60" t="str">
        <f t="shared" si="4"/>
        <v>iTS12</v>
      </c>
      <c r="O60">
        <v>55</v>
      </c>
      <c r="P60" t="s">
        <v>240</v>
      </c>
      <c r="Q60" t="s">
        <v>291</v>
      </c>
    </row>
  </sheetData>
  <sortState xmlns:xlrd2="http://schemas.microsoft.com/office/spreadsheetml/2017/richdata2" ref="D59:D68">
    <sortCondition ref="D59:D68"/>
  </sortState>
  <phoneticPr fontId="18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9"/>
  <dimension ref="A1:U13"/>
  <sheetViews>
    <sheetView zoomScaleNormal="100" workbookViewId="0">
      <pane ySplit="2" topLeftCell="A3" activePane="bottomLeft" state="frozen"/>
      <selection pane="bottomLeft" activeCell="A3" sqref="A3"/>
    </sheetView>
  </sheetViews>
  <sheetFormatPr defaultColWidth="9.1328125" defaultRowHeight="14.25"/>
  <cols>
    <col min="1" max="1" width="13.86328125" bestFit="1" customWidth="1"/>
    <col min="2" max="2" width="13.73046875" bestFit="1" customWidth="1"/>
    <col min="3" max="4" width="16.86328125" bestFit="1" customWidth="1"/>
    <col min="5" max="5" width="8.59765625" bestFit="1" customWidth="1"/>
    <col min="6" max="6" width="7.86328125" bestFit="1" customWidth="1"/>
    <col min="7" max="7" width="8.73046875" bestFit="1" customWidth="1"/>
    <col min="8" max="8" width="17.265625" bestFit="1" customWidth="1"/>
    <col min="9" max="9" width="12.73046875" bestFit="1" customWidth="1"/>
    <col min="10" max="10" width="8.59765625" bestFit="1" customWidth="1"/>
    <col min="11" max="12" width="8.73046875" bestFit="1" customWidth="1"/>
    <col min="13" max="13" width="9.265625" bestFit="1" customWidth="1"/>
    <col min="14" max="14" width="15.1328125" bestFit="1" customWidth="1"/>
    <col min="15" max="15" width="4.53125" bestFit="1" customWidth="1"/>
    <col min="16" max="16" width="22.59765625" bestFit="1" customWidth="1"/>
    <col min="17" max="17" width="8.6640625" bestFit="1" customWidth="1"/>
    <col min="18" max="18" width="6.53125" bestFit="1" customWidth="1"/>
    <col min="19" max="19" width="11.59765625" bestFit="1" customWidth="1"/>
    <col min="20" max="20" width="2.1328125" bestFit="1" customWidth="1"/>
    <col min="21" max="21" width="13.86328125" bestFit="1" customWidth="1"/>
    <col min="24" max="24" width="14.3984375" bestFit="1" customWidth="1"/>
    <col min="25" max="25" width="12.73046875" bestFit="1" customWidth="1"/>
    <col min="26" max="26" width="107.73046875" bestFit="1" customWidth="1"/>
  </cols>
  <sheetData>
    <row r="1" spans="1:21" ht="17.25" thickBot="1">
      <c r="A1" s="5" t="s">
        <v>21</v>
      </c>
    </row>
    <row r="2" spans="1:21" ht="15" thickTop="1" thickBot="1">
      <c r="A2" s="6" t="s">
        <v>11</v>
      </c>
      <c r="B2" s="6" t="s">
        <v>22</v>
      </c>
      <c r="C2" s="6" t="s">
        <v>12</v>
      </c>
      <c r="D2" s="6" t="s">
        <v>13</v>
      </c>
      <c r="E2" s="6" t="s">
        <v>17</v>
      </c>
      <c r="F2" s="6" t="s">
        <v>18</v>
      </c>
      <c r="G2" s="6" t="s">
        <v>19</v>
      </c>
      <c r="H2" s="6" t="s">
        <v>14</v>
      </c>
      <c r="I2" s="6" t="s">
        <v>15</v>
      </c>
      <c r="J2" s="6" t="s">
        <v>16</v>
      </c>
      <c r="K2" s="6" t="s">
        <v>0</v>
      </c>
      <c r="L2" s="6" t="s">
        <v>6</v>
      </c>
      <c r="M2" s="6" t="s">
        <v>23</v>
      </c>
      <c r="N2" s="6" t="s">
        <v>2</v>
      </c>
      <c r="O2" s="6" t="s">
        <v>1</v>
      </c>
      <c r="P2" s="6" t="s">
        <v>10</v>
      </c>
      <c r="Q2" s="6" t="s">
        <v>59</v>
      </c>
      <c r="R2" s="6" t="s">
        <v>60</v>
      </c>
    </row>
    <row r="3" spans="1:21">
      <c r="A3" t="s">
        <v>7</v>
      </c>
      <c r="C3" t="s">
        <v>116</v>
      </c>
      <c r="D3" s="2" t="s">
        <v>158</v>
      </c>
      <c r="K3" t="s">
        <v>8</v>
      </c>
      <c r="N3" t="s">
        <v>71</v>
      </c>
    </row>
    <row r="4" spans="1:21">
      <c r="A4" t="s">
        <v>36</v>
      </c>
      <c r="C4" t="s">
        <v>116</v>
      </c>
      <c r="D4" s="2" t="s">
        <v>158</v>
      </c>
      <c r="K4" t="s">
        <v>8</v>
      </c>
      <c r="N4" t="s">
        <v>80</v>
      </c>
      <c r="T4" s="8" t="s">
        <v>44</v>
      </c>
      <c r="U4" s="8"/>
    </row>
    <row r="5" spans="1:21">
      <c r="A5" t="s">
        <v>5</v>
      </c>
      <c r="C5" t="s">
        <v>117</v>
      </c>
      <c r="D5" s="2" t="s">
        <v>158</v>
      </c>
      <c r="I5" t="s">
        <v>262</v>
      </c>
      <c r="K5" t="s">
        <v>81</v>
      </c>
      <c r="N5" t="s">
        <v>82</v>
      </c>
      <c r="T5" s="3" t="s">
        <v>45</v>
      </c>
      <c r="U5" s="3" t="s">
        <v>53</v>
      </c>
    </row>
    <row r="6" spans="1:21">
      <c r="A6" t="s">
        <v>61</v>
      </c>
      <c r="C6" t="s">
        <v>144</v>
      </c>
      <c r="D6" s="2"/>
      <c r="H6" t="s">
        <v>26</v>
      </c>
      <c r="I6" s="2" t="s">
        <v>100</v>
      </c>
      <c r="K6" t="s">
        <v>87</v>
      </c>
      <c r="N6" t="s">
        <v>42</v>
      </c>
      <c r="Q6" t="s">
        <v>119</v>
      </c>
      <c r="T6" s="3"/>
      <c r="U6" s="3"/>
    </row>
    <row r="7" spans="1:21">
      <c r="A7" t="s">
        <v>5</v>
      </c>
      <c r="I7" s="2" t="s">
        <v>126</v>
      </c>
      <c r="K7" t="s">
        <v>128</v>
      </c>
      <c r="N7" t="s">
        <v>130</v>
      </c>
      <c r="T7" s="3"/>
      <c r="U7" s="3"/>
    </row>
    <row r="8" spans="1:21">
      <c r="A8" t="s">
        <v>5</v>
      </c>
      <c r="I8" s="2" t="s">
        <v>127</v>
      </c>
      <c r="K8" t="s">
        <v>129</v>
      </c>
      <c r="N8" t="s">
        <v>131</v>
      </c>
      <c r="T8" s="3"/>
      <c r="U8" s="3"/>
    </row>
    <row r="9" spans="1:21">
      <c r="A9" t="s">
        <v>30</v>
      </c>
      <c r="C9" t="s">
        <v>116</v>
      </c>
      <c r="D9" s="2" t="s">
        <v>118</v>
      </c>
      <c r="K9" t="s">
        <v>43</v>
      </c>
      <c r="N9" t="s">
        <v>83</v>
      </c>
    </row>
    <row r="10" spans="1:21">
      <c r="A10" s="4" t="s">
        <v>29</v>
      </c>
      <c r="B10" s="4" t="s">
        <v>57</v>
      </c>
      <c r="H10" t="s">
        <v>26</v>
      </c>
      <c r="K10" t="s">
        <v>84</v>
      </c>
      <c r="N10" t="s">
        <v>46</v>
      </c>
      <c r="P10" t="s">
        <v>47</v>
      </c>
      <c r="Q10" t="s">
        <v>48</v>
      </c>
    </row>
    <row r="11" spans="1:21">
      <c r="A11" s="4" t="s">
        <v>29</v>
      </c>
      <c r="B11" s="4" t="s">
        <v>57</v>
      </c>
      <c r="I11" t="s">
        <v>140</v>
      </c>
      <c r="K11" t="s">
        <v>141</v>
      </c>
      <c r="N11" t="s">
        <v>142</v>
      </c>
    </row>
    <row r="12" spans="1:21">
      <c r="A12" t="s">
        <v>49</v>
      </c>
      <c r="K12" t="s">
        <v>85</v>
      </c>
      <c r="N12" t="s">
        <v>50</v>
      </c>
      <c r="P12" t="s">
        <v>52</v>
      </c>
      <c r="Q12" t="s">
        <v>51</v>
      </c>
    </row>
    <row r="13" spans="1:21">
      <c r="A13" s="4" t="s">
        <v>58</v>
      </c>
      <c r="B13" s="4" t="s">
        <v>36</v>
      </c>
      <c r="K13" t="s">
        <v>84</v>
      </c>
      <c r="N13" t="s">
        <v>62</v>
      </c>
      <c r="Q13" t="s">
        <v>45</v>
      </c>
    </row>
  </sheetData>
  <mergeCells count="1">
    <mergeCell ref="T4:U4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8EC7F-95E3-4526-8B78-C58A96098159}">
  <dimension ref="C1:K3"/>
  <sheetViews>
    <sheetView zoomScaleNormal="100" workbookViewId="0"/>
  </sheetViews>
  <sheetFormatPr defaultRowHeight="14.25"/>
  <cols>
    <col min="3" max="3" width="17.53125" bestFit="1" customWidth="1"/>
    <col min="4" max="4" width="17.796875" bestFit="1" customWidth="1"/>
    <col min="5" max="5" width="24.1328125" bestFit="1" customWidth="1"/>
    <col min="6" max="6" width="9" bestFit="1" customWidth="1"/>
    <col min="7" max="7" width="8.19921875" bestFit="1" customWidth="1"/>
    <col min="8" max="8" width="5.796875" bestFit="1" customWidth="1"/>
    <col min="9" max="9" width="10.19921875" bestFit="1" customWidth="1"/>
    <col min="10" max="10" width="10.33203125" bestFit="1" customWidth="1"/>
    <col min="11" max="11" width="12.46484375" bestFit="1" customWidth="1"/>
  </cols>
  <sheetData>
    <row r="1" spans="3:11">
      <c r="C1" t="s">
        <v>104</v>
      </c>
    </row>
    <row r="2" spans="3:11">
      <c r="C2" t="s">
        <v>105</v>
      </c>
      <c r="D2" t="s">
        <v>106</v>
      </c>
      <c r="E2" s="1" t="s">
        <v>2</v>
      </c>
      <c r="F2" t="s">
        <v>0</v>
      </c>
      <c r="G2" t="s">
        <v>59</v>
      </c>
      <c r="H2" t="s">
        <v>107</v>
      </c>
      <c r="I2" t="s">
        <v>108</v>
      </c>
      <c r="J2" t="s">
        <v>109</v>
      </c>
      <c r="K2" t="s">
        <v>10</v>
      </c>
    </row>
    <row r="3" spans="3:11">
      <c r="C3" t="s">
        <v>82</v>
      </c>
      <c r="D3" t="s">
        <v>71</v>
      </c>
      <c r="E3" s="7" t="s">
        <v>110</v>
      </c>
      <c r="F3" t="s">
        <v>111</v>
      </c>
      <c r="G3" t="s">
        <v>45</v>
      </c>
      <c r="I3" t="s">
        <v>112</v>
      </c>
      <c r="J3" t="s">
        <v>45</v>
      </c>
    </row>
  </sheetData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44EBE-400A-4EA2-9DA1-076783A77DFC}">
  <dimension ref="A3:S21"/>
  <sheetViews>
    <sheetView tabSelected="1" workbookViewId="0">
      <selection activeCell="I17" sqref="I17"/>
    </sheetView>
  </sheetViews>
  <sheetFormatPr defaultRowHeight="14.25"/>
  <cols>
    <col min="1" max="19" width="19.265625" customWidth="1"/>
  </cols>
  <sheetData>
    <row r="3" spans="1:19" ht="17.25" thickBot="1">
      <c r="A3" s="5" t="s">
        <v>266</v>
      </c>
    </row>
    <row r="4" spans="1:19" ht="15" thickTop="1" thickBot="1">
      <c r="A4" s="6" t="s">
        <v>11</v>
      </c>
      <c r="B4" s="6" t="s">
        <v>12</v>
      </c>
      <c r="C4" s="6" t="s">
        <v>13</v>
      </c>
      <c r="D4" s="6" t="s">
        <v>17</v>
      </c>
      <c r="E4" s="6" t="s">
        <v>18</v>
      </c>
      <c r="F4" s="6" t="s">
        <v>19</v>
      </c>
      <c r="G4" s="6" t="s">
        <v>14</v>
      </c>
      <c r="H4" s="6" t="s">
        <v>15</v>
      </c>
      <c r="I4" s="6" t="s">
        <v>16</v>
      </c>
      <c r="J4" s="6" t="s">
        <v>0</v>
      </c>
      <c r="K4" s="6" t="s">
        <v>6</v>
      </c>
      <c r="L4" s="6" t="s">
        <v>23</v>
      </c>
      <c r="M4" s="6" t="s">
        <v>2</v>
      </c>
      <c r="N4" s="6" t="s">
        <v>1</v>
      </c>
      <c r="O4" s="6" t="s">
        <v>10</v>
      </c>
      <c r="P4" s="6" t="s">
        <v>59</v>
      </c>
      <c r="Q4" s="6" t="s">
        <v>107</v>
      </c>
      <c r="R4" s="6" t="s">
        <v>159</v>
      </c>
      <c r="S4" s="6" t="s">
        <v>160</v>
      </c>
    </row>
    <row r="5" spans="1:19">
      <c r="A5" t="s">
        <v>5</v>
      </c>
      <c r="B5" t="str">
        <f>_xlfn.TEXTJOIN(",",TRUE,PSet_MAP!$A$3:$A$49)</f>
        <v>CCGT,Int Comb,Gas_Oil Steam,OCGT (Peaker),Subcritical Coal,Supercritical Coal,IGCC,Bio Power,Solar Util,Wind onshore,Wind offshore,Geothermal P,Hydro Dam,Hydro RoR,Nuclear P,Nuclear SMR,Hydro pumped stg,Util Batt Stg,EV Batt,Demand,Transformers Dn,Transformers Up,Grid-220V,Grid-400V,Grid-380V,Grid-225V,Grid-330V,Grid-275V,Grid-420V,Grid-300V,Grid-500V,Grid-750V,Grid-450V,Grid-515V,Grid-525V,Grid-320V,Grid-150V,Grid-270V,Grid-350V,Grid-250V,Grid-200V,Grid-236V,Grid-600V,Aggregators,DUMMY_IMP</v>
      </c>
      <c r="G5" t="str">
        <f>_xlfn.TEXTJOIN(",",TRUE,CSET_MAP!$A$3:$A$43)</f>
        <v>Elec-220V,Elec-400V,Elec-380V,Elec-225V,Elec-330V,Elec-275V,Elec-420V,Elec-300V,Elec-500V,Elec-750V,Elec-450V,Elec-515V,Elec-525V,Elec-320V,Elec-150V,Elec-270V,Elec-350V,Elec-250V,Elec-200V,Elec-236V,Elec-600V,Solar elec,Wind elec,hydrogen,ELC,buildings,industry,transport,EVs,fossil,renewable,bioenergy,nuclear</v>
      </c>
      <c r="J5" t="s">
        <v>161</v>
      </c>
      <c r="M5" t="s">
        <v>193</v>
      </c>
      <c r="S5">
        <v>-1</v>
      </c>
    </row>
    <row r="6" spans="1:19">
      <c r="A6" t="s">
        <v>162</v>
      </c>
      <c r="B6" t="str">
        <f>_xlfn.TEXTJOIN(",",TRUE,PSet_MAP!$A$3:$A$49)</f>
        <v>CCGT,Int Comb,Gas_Oil Steam,OCGT (Peaker),Subcritical Coal,Supercritical Coal,IGCC,Bio Power,Solar Util,Wind onshore,Wind offshore,Geothermal P,Hydro Dam,Hydro RoR,Nuclear P,Nuclear SMR,Hydro pumped stg,Util Batt Stg,EV Batt,Demand,Transformers Dn,Transformers Up,Grid-220V,Grid-400V,Grid-380V,Grid-225V,Grid-330V,Grid-275V,Grid-420V,Grid-300V,Grid-500V,Grid-750V,Grid-450V,Grid-515V,Grid-525V,Grid-320V,Grid-150V,Grid-270V,Grid-350V,Grid-250V,Grid-200V,Grid-236V,Grid-600V,Aggregators,DUMMY_IMP</v>
      </c>
      <c r="G6" t="str">
        <f>_xlfn.TEXTJOIN(",",TRUE,CSET_MAP!$A$3:$A$43)</f>
        <v>Elec-220V,Elec-400V,Elec-380V,Elec-225V,Elec-330V,Elec-275V,Elec-420V,Elec-300V,Elec-500V,Elec-750V,Elec-450V,Elec-515V,Elec-525V,Elec-320V,Elec-150V,Elec-270V,Elec-350V,Elec-250V,Elec-200V,Elec-236V,Elec-600V,Solar elec,Wind elec,hydrogen,ELC,buildings,industry,transport,EVs,fossil,renewable,bioenergy,nuclear</v>
      </c>
      <c r="J6" t="s">
        <v>161</v>
      </c>
      <c r="M6" t="s">
        <v>194</v>
      </c>
      <c r="S6">
        <v>-1</v>
      </c>
    </row>
    <row r="10" spans="1:19" ht="17.25" thickBot="1">
      <c r="A10" s="5" t="s">
        <v>267</v>
      </c>
    </row>
    <row r="11" spans="1:19" ht="15" thickTop="1" thickBot="1">
      <c r="A11" s="6" t="s">
        <v>11</v>
      </c>
      <c r="B11" s="6" t="s">
        <v>12</v>
      </c>
      <c r="C11" s="6" t="s">
        <v>13</v>
      </c>
      <c r="D11" s="6" t="s">
        <v>17</v>
      </c>
      <c r="E11" s="6" t="s">
        <v>18</v>
      </c>
      <c r="F11" s="6" t="s">
        <v>19</v>
      </c>
      <c r="G11" s="6" t="s">
        <v>14</v>
      </c>
      <c r="H11" s="6" t="s">
        <v>15</v>
      </c>
      <c r="I11" s="6" t="s">
        <v>16</v>
      </c>
      <c r="J11" s="6" t="s">
        <v>0</v>
      </c>
      <c r="K11" s="6" t="s">
        <v>6</v>
      </c>
      <c r="L11" s="6" t="s">
        <v>23</v>
      </c>
      <c r="M11" s="6" t="s">
        <v>2</v>
      </c>
      <c r="N11" s="6" t="s">
        <v>1</v>
      </c>
      <c r="O11" s="6" t="s">
        <v>10</v>
      </c>
      <c r="P11" s="6" t="s">
        <v>59</v>
      </c>
      <c r="Q11" s="6" t="s">
        <v>107</v>
      </c>
      <c r="R11" s="6" t="s">
        <v>159</v>
      </c>
      <c r="S11" s="6" t="s">
        <v>160</v>
      </c>
    </row>
    <row r="12" spans="1:19">
      <c r="A12" t="s">
        <v>121</v>
      </c>
      <c r="B12" s="4" t="s">
        <v>281</v>
      </c>
    </row>
    <row r="13" spans="1:19">
      <c r="A13" t="s">
        <v>5</v>
      </c>
      <c r="F13" t="str">
        <f>H13</f>
        <v>bioenergy,coal,gas,geothermal,hydro,hydrogen,nuclear,oil,solar,windon,windoff</v>
      </c>
      <c r="H13" t="str">
        <f>_xlfn.TEXTJOIN(",",TRUE,CName_MAP!$A$3:$A$16)</f>
        <v>bioenergy,coal,gas,geothermal,hydro,hydrogen,nuclear,oil,solar,windon,windoff</v>
      </c>
      <c r="J13" t="s">
        <v>161</v>
      </c>
      <c r="M13" t="s">
        <v>276</v>
      </c>
      <c r="S13">
        <v>-1</v>
      </c>
    </row>
    <row r="14" spans="1:19">
      <c r="A14" t="s">
        <v>162</v>
      </c>
      <c r="B14" t="str">
        <f>B5</f>
        <v>CCGT,Int Comb,Gas_Oil Steam,OCGT (Peaker),Subcritical Coal,Supercritical Coal,IGCC,Bio Power,Solar Util,Wind onshore,Wind offshore,Geothermal P,Hydro Dam,Hydro RoR,Nuclear P,Nuclear SMR,Hydro pumped stg,Util Batt Stg,EV Batt,Demand,Transformers Dn,Transformers Up,Grid-220V,Grid-400V,Grid-380V,Grid-225V,Grid-330V,Grid-275V,Grid-420V,Grid-300V,Grid-500V,Grid-750V,Grid-450V,Grid-515V,Grid-525V,Grid-320V,Grid-150V,Grid-270V,Grid-350V,Grid-250V,Grid-200V,Grid-236V,Grid-600V,Aggregators,DUMMY_IMP</v>
      </c>
      <c r="H14" t="str">
        <f>_xlfn.TEXTJOIN(",",TRUE,CName_MAP!$A$3:$A$16)</f>
        <v>bioenergy,coal,gas,geothermal,hydro,hydrogen,nuclear,oil,solar,windon,windoff</v>
      </c>
      <c r="J14" t="s">
        <v>161</v>
      </c>
      <c r="M14" t="s">
        <v>277</v>
      </c>
      <c r="S14">
        <v>-1</v>
      </c>
    </row>
    <row r="15" spans="1:19">
      <c r="A15" t="s">
        <v>121</v>
      </c>
      <c r="B15" s="4" t="s">
        <v>278</v>
      </c>
    </row>
    <row r="16" spans="1:19">
      <c r="A16" t="s">
        <v>5</v>
      </c>
      <c r="B16" t="str">
        <f>_xlfn.TEXTJOIN(",",TRUE,PSet_MAP!$A$3:$A$49)</f>
        <v>CCGT,Int Comb,Gas_Oil Steam,OCGT (Peaker),Subcritical Coal,Supercritical Coal,IGCC,Bio Power,Solar Util,Wind onshore,Wind offshore,Geothermal P,Hydro Dam,Hydro RoR,Nuclear P,Nuclear SMR,Hydro pumped stg,Util Batt Stg,EV Batt,Demand,Transformers Dn,Transformers Up,Grid-220V,Grid-400V,Grid-380V,Grid-225V,Grid-330V,Grid-275V,Grid-420V,Grid-300V,Grid-500V,Grid-750V,Grid-450V,Grid-515V,Grid-525V,Grid-320V,Grid-150V,Grid-270V,Grid-350V,Grid-250V,Grid-200V,Grid-236V,Grid-600V,Aggregators,DUMMY_IMP</v>
      </c>
      <c r="G16" t="str">
        <f>_xlfn.TEXTJOIN(",",TRUE,CSET_MAP!$A$3:$A$31)</f>
        <v>Elec-220V,Elec-400V,Elec-380V,Elec-225V,Elec-330V,Elec-275V,Elec-420V,Elec-300V,Elec-500V,Elec-750V,Elec-450V,Elec-515V,Elec-525V,Elec-320V,Elec-150V,Elec-270V,Elec-350V,Elec-250V,Elec-200V,Elec-236V,Elec-600V,Solar elec,Wind elec,hydrogen,ELC,buildings,industry,transport,EVs</v>
      </c>
      <c r="J16" t="s">
        <v>161</v>
      </c>
      <c r="M16" t="s">
        <v>284</v>
      </c>
      <c r="S16">
        <v>-1</v>
      </c>
    </row>
    <row r="17" spans="1:19">
      <c r="A17" t="s">
        <v>162</v>
      </c>
      <c r="B17" t="str">
        <f>_xlfn.TEXTJOIN(",",TRUE,PSet_MAP!$A$3:$A$49)</f>
        <v>CCGT,Int Comb,Gas_Oil Steam,OCGT (Peaker),Subcritical Coal,Supercritical Coal,IGCC,Bio Power,Solar Util,Wind onshore,Wind offshore,Geothermal P,Hydro Dam,Hydro RoR,Nuclear P,Nuclear SMR,Hydro pumped stg,Util Batt Stg,EV Batt,Demand,Transformers Dn,Transformers Up,Grid-220V,Grid-400V,Grid-380V,Grid-225V,Grid-330V,Grid-275V,Grid-420V,Grid-300V,Grid-500V,Grid-750V,Grid-450V,Grid-515V,Grid-525V,Grid-320V,Grid-150V,Grid-270V,Grid-350V,Grid-250V,Grid-200V,Grid-236V,Grid-600V,Aggregators,DUMMY_IMP</v>
      </c>
      <c r="G17" t="str">
        <f>_xlfn.TEXTJOIN(",",TRUE,CSET_MAP!$A$3:$A$31)</f>
        <v>Elec-220V,Elec-400V,Elec-380V,Elec-225V,Elec-330V,Elec-275V,Elec-420V,Elec-300V,Elec-500V,Elec-750V,Elec-450V,Elec-515V,Elec-525V,Elec-320V,Elec-150V,Elec-270V,Elec-350V,Elec-250V,Elec-200V,Elec-236V,Elec-600V,Solar elec,Wind elec,hydrogen,ELC,buildings,industry,transport,EVs</v>
      </c>
      <c r="J17" t="s">
        <v>161</v>
      </c>
      <c r="M17" t="s">
        <v>285</v>
      </c>
      <c r="S17">
        <v>-1</v>
      </c>
    </row>
    <row r="18" spans="1:19">
      <c r="A18" t="s">
        <v>121</v>
      </c>
      <c r="B18" s="4" t="s">
        <v>279</v>
      </c>
    </row>
    <row r="19" spans="1:19">
      <c r="A19" t="s">
        <v>5</v>
      </c>
      <c r="F19" t="str">
        <f>H19</f>
        <v>hydrogen</v>
      </c>
      <c r="H19" t="s">
        <v>186</v>
      </c>
      <c r="J19" t="s">
        <v>161</v>
      </c>
      <c r="M19" t="s">
        <v>276</v>
      </c>
      <c r="S19">
        <v>-1</v>
      </c>
    </row>
    <row r="20" spans="1:19">
      <c r="A20" t="s">
        <v>162</v>
      </c>
      <c r="E20" t="s">
        <v>186</v>
      </c>
      <c r="H20" t="s">
        <v>186</v>
      </c>
      <c r="J20" t="s">
        <v>161</v>
      </c>
      <c r="M20" t="s">
        <v>280</v>
      </c>
      <c r="S20">
        <v>-1</v>
      </c>
    </row>
    <row r="21" spans="1:19">
      <c r="A21" t="s">
        <v>162</v>
      </c>
      <c r="F21" t="s">
        <v>186</v>
      </c>
      <c r="G21" t="str">
        <f>_xlfn.TEXTJOIN(",",TRUE,CSET_MAP!$A$3:$A$43)</f>
        <v>Elec-220V,Elec-400V,Elec-380V,Elec-225V,Elec-330V,Elec-275V,Elec-420V,Elec-300V,Elec-500V,Elec-750V,Elec-450V,Elec-515V,Elec-525V,Elec-320V,Elec-150V,Elec-270V,Elec-350V,Elec-250V,Elec-200V,Elec-236V,Elec-600V,Solar elec,Wind elec,hydrogen,ELC,buildings,industry,transport,EVs,fossil,renewable,bioenergy,nuclear</v>
      </c>
      <c r="J21" t="s">
        <v>161</v>
      </c>
      <c r="M21" t="s">
        <v>286</v>
      </c>
      <c r="S21">
        <v>-1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C47"/>
  <sheetViews>
    <sheetView workbookViewId="0">
      <selection activeCell="A12" sqref="A12:B13"/>
    </sheetView>
  </sheetViews>
  <sheetFormatPr defaultColWidth="9.1328125" defaultRowHeight="14.25"/>
  <cols>
    <col min="1" max="1" width="15.265625" bestFit="1" customWidth="1"/>
    <col min="2" max="3" width="11.59765625" bestFit="1" customWidth="1"/>
    <col min="6" max="6" width="11" bestFit="1" customWidth="1"/>
  </cols>
  <sheetData>
    <row r="1" spans="1:3">
      <c r="A1" s="1" t="s">
        <v>24</v>
      </c>
    </row>
    <row r="2" spans="1:3">
      <c r="A2" t="s">
        <v>25</v>
      </c>
      <c r="B2" t="s">
        <v>1</v>
      </c>
      <c r="C2" t="s">
        <v>10</v>
      </c>
    </row>
    <row r="3" spans="1:3">
      <c r="A3" t="s">
        <v>88</v>
      </c>
      <c r="B3" t="str">
        <f>A3</f>
        <v>CCGT</v>
      </c>
    </row>
    <row r="4" spans="1:3">
      <c r="A4" t="s">
        <v>89</v>
      </c>
      <c r="B4" t="str">
        <f t="shared" ref="B4:B47" si="0">A4</f>
        <v>Int Comb</v>
      </c>
    </row>
    <row r="5" spans="1:3">
      <c r="A5" t="s">
        <v>90</v>
      </c>
      <c r="B5" t="str">
        <f t="shared" si="0"/>
        <v>Gas_Oil Steam</v>
      </c>
    </row>
    <row r="6" spans="1:3">
      <c r="A6" t="s">
        <v>91</v>
      </c>
      <c r="B6" t="str">
        <f t="shared" si="0"/>
        <v>OCGT (Peaker)</v>
      </c>
    </row>
    <row r="7" spans="1:3">
      <c r="A7" t="s">
        <v>92</v>
      </c>
      <c r="B7" t="str">
        <f t="shared" si="0"/>
        <v>Subcritical Coal</v>
      </c>
    </row>
    <row r="8" spans="1:3">
      <c r="A8" t="s">
        <v>93</v>
      </c>
      <c r="B8" t="str">
        <f t="shared" si="0"/>
        <v>Supercritical Coal</v>
      </c>
    </row>
    <row r="9" spans="1:3">
      <c r="A9" t="s">
        <v>94</v>
      </c>
      <c r="B9" t="str">
        <f t="shared" si="0"/>
        <v>IGCC</v>
      </c>
    </row>
    <row r="10" spans="1:3">
      <c r="A10" t="s">
        <v>196</v>
      </c>
      <c r="B10" t="str">
        <f t="shared" si="0"/>
        <v>Bio Power</v>
      </c>
    </row>
    <row r="11" spans="1:3">
      <c r="A11" t="s">
        <v>197</v>
      </c>
      <c r="B11" t="str">
        <f t="shared" si="0"/>
        <v>Solar Util</v>
      </c>
    </row>
    <row r="12" spans="1:3">
      <c r="A12" t="s">
        <v>95</v>
      </c>
      <c r="B12" t="s">
        <v>282</v>
      </c>
    </row>
    <row r="13" spans="1:3">
      <c r="A13" t="s">
        <v>96</v>
      </c>
      <c r="B13" t="s">
        <v>283</v>
      </c>
    </row>
    <row r="14" spans="1:3">
      <c r="A14" t="s">
        <v>198</v>
      </c>
      <c r="B14" t="str">
        <f t="shared" si="0"/>
        <v>Geothermal P</v>
      </c>
    </row>
    <row r="15" spans="1:3">
      <c r="A15" t="s">
        <v>202</v>
      </c>
      <c r="B15" t="str">
        <f t="shared" si="0"/>
        <v>Hydro Dam</v>
      </c>
    </row>
    <row r="16" spans="1:3">
      <c r="A16" t="s">
        <v>199</v>
      </c>
      <c r="B16" t="str">
        <f t="shared" si="0"/>
        <v>Hydro RoR</v>
      </c>
    </row>
    <row r="17" spans="1:2">
      <c r="A17" t="s">
        <v>200</v>
      </c>
      <c r="B17" t="str">
        <f t="shared" si="0"/>
        <v>Nuclear P</v>
      </c>
    </row>
    <row r="18" spans="1:2">
      <c r="A18" t="s">
        <v>201</v>
      </c>
      <c r="B18" t="str">
        <f t="shared" si="0"/>
        <v>Nuclear SMR</v>
      </c>
    </row>
    <row r="19" spans="1:2">
      <c r="A19" t="s">
        <v>97</v>
      </c>
      <c r="B19" t="str">
        <f t="shared" si="0"/>
        <v>Hydro pumped stg</v>
      </c>
    </row>
    <row r="20" spans="1:2">
      <c r="A20" t="s">
        <v>98</v>
      </c>
      <c r="B20" t="str">
        <f t="shared" si="0"/>
        <v>Util Batt Stg</v>
      </c>
    </row>
    <row r="21" spans="1:2">
      <c r="A21" t="s">
        <v>99</v>
      </c>
      <c r="B21" t="str">
        <f t="shared" si="0"/>
        <v>EV Batt</v>
      </c>
    </row>
    <row r="22" spans="1:2">
      <c r="A22" t="s">
        <v>163</v>
      </c>
      <c r="B22" t="str">
        <f t="shared" si="0"/>
        <v>Demand</v>
      </c>
    </row>
    <row r="23" spans="1:2">
      <c r="A23" t="s">
        <v>229</v>
      </c>
      <c r="B23" t="str">
        <f t="shared" si="0"/>
        <v>Transformers Dn</v>
      </c>
    </row>
    <row r="24" spans="1:2">
      <c r="A24" t="s">
        <v>230</v>
      </c>
      <c r="B24" t="str">
        <f t="shared" si="0"/>
        <v>Transformers Up</v>
      </c>
    </row>
    <row r="25" spans="1:2">
      <c r="A25" t="s">
        <v>206</v>
      </c>
      <c r="B25" t="str">
        <f t="shared" si="0"/>
        <v>Grid-220V</v>
      </c>
    </row>
    <row r="26" spans="1:2">
      <c r="A26" t="s">
        <v>207</v>
      </c>
      <c r="B26" t="str">
        <f t="shared" si="0"/>
        <v>Grid-400V</v>
      </c>
    </row>
    <row r="27" spans="1:2">
      <c r="A27" t="s">
        <v>208</v>
      </c>
      <c r="B27" t="str">
        <f t="shared" si="0"/>
        <v>Grid-380V</v>
      </c>
    </row>
    <row r="28" spans="1:2">
      <c r="A28" t="s">
        <v>209</v>
      </c>
      <c r="B28" t="str">
        <f t="shared" si="0"/>
        <v>Grid-225V</v>
      </c>
    </row>
    <row r="29" spans="1:2">
      <c r="A29" t="s">
        <v>210</v>
      </c>
      <c r="B29" t="str">
        <f t="shared" si="0"/>
        <v>Grid-330V</v>
      </c>
    </row>
    <row r="30" spans="1:2">
      <c r="A30" t="s">
        <v>211</v>
      </c>
      <c r="B30" t="str">
        <f t="shared" si="0"/>
        <v>Grid-275V</v>
      </c>
    </row>
    <row r="31" spans="1:2">
      <c r="A31" t="s">
        <v>212</v>
      </c>
      <c r="B31" t="str">
        <f t="shared" si="0"/>
        <v>Grid-420V</v>
      </c>
    </row>
    <row r="32" spans="1:2">
      <c r="A32" t="s">
        <v>213</v>
      </c>
      <c r="B32" t="str">
        <f t="shared" si="0"/>
        <v>Grid-300V</v>
      </c>
    </row>
    <row r="33" spans="1:2">
      <c r="A33" t="s">
        <v>214</v>
      </c>
      <c r="B33" t="str">
        <f t="shared" si="0"/>
        <v>Grid-500V</v>
      </c>
    </row>
    <row r="34" spans="1:2">
      <c r="A34" t="s">
        <v>215</v>
      </c>
      <c r="B34" t="str">
        <f t="shared" si="0"/>
        <v>Grid-750V</v>
      </c>
    </row>
    <row r="35" spans="1:2">
      <c r="A35" t="s">
        <v>216</v>
      </c>
      <c r="B35" t="str">
        <f t="shared" si="0"/>
        <v>Grid-450V</v>
      </c>
    </row>
    <row r="36" spans="1:2">
      <c r="A36" t="s">
        <v>217</v>
      </c>
      <c r="B36" t="str">
        <f t="shared" si="0"/>
        <v>Grid-515V</v>
      </c>
    </row>
    <row r="37" spans="1:2">
      <c r="A37" t="s">
        <v>218</v>
      </c>
      <c r="B37" t="str">
        <f t="shared" si="0"/>
        <v>Grid-525V</v>
      </c>
    </row>
    <row r="38" spans="1:2">
      <c r="A38" t="s">
        <v>219</v>
      </c>
      <c r="B38" t="str">
        <f t="shared" si="0"/>
        <v>Grid-320V</v>
      </c>
    </row>
    <row r="39" spans="1:2">
      <c r="A39" t="s">
        <v>220</v>
      </c>
      <c r="B39" t="str">
        <f t="shared" si="0"/>
        <v>Grid-150V</v>
      </c>
    </row>
    <row r="40" spans="1:2">
      <c r="A40" t="s">
        <v>221</v>
      </c>
      <c r="B40" t="str">
        <f t="shared" si="0"/>
        <v>Grid-270V</v>
      </c>
    </row>
    <row r="41" spans="1:2">
      <c r="A41" t="s">
        <v>222</v>
      </c>
      <c r="B41" t="str">
        <f t="shared" si="0"/>
        <v>Grid-350V</v>
      </c>
    </row>
    <row r="42" spans="1:2">
      <c r="A42" t="s">
        <v>223</v>
      </c>
      <c r="B42" t="str">
        <f t="shared" si="0"/>
        <v>Grid-250V</v>
      </c>
    </row>
    <row r="43" spans="1:2">
      <c r="A43" t="s">
        <v>224</v>
      </c>
      <c r="B43" t="str">
        <f t="shared" si="0"/>
        <v>Grid-200V</v>
      </c>
    </row>
    <row r="44" spans="1:2">
      <c r="A44" t="s">
        <v>225</v>
      </c>
      <c r="B44" t="str">
        <f t="shared" si="0"/>
        <v>Grid-236V</v>
      </c>
    </row>
    <row r="45" spans="1:2">
      <c r="A45" t="s">
        <v>226</v>
      </c>
      <c r="B45" t="str">
        <f t="shared" si="0"/>
        <v>Grid-600V</v>
      </c>
    </row>
    <row r="46" spans="1:2">
      <c r="A46" t="s">
        <v>227</v>
      </c>
      <c r="B46" t="str">
        <f t="shared" si="0"/>
        <v>Aggregators</v>
      </c>
    </row>
    <row r="47" spans="1:2">
      <c r="A47" t="s">
        <v>228</v>
      </c>
      <c r="B47" t="str">
        <f t="shared" si="0"/>
        <v>DUMMY_IMP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766D8-7F73-4A5A-98A5-9C85D527817F}">
  <dimension ref="A1:C35"/>
  <sheetViews>
    <sheetView workbookViewId="0">
      <selection activeCell="E20" sqref="E20"/>
    </sheetView>
  </sheetViews>
  <sheetFormatPr defaultRowHeight="14.25"/>
  <cols>
    <col min="1" max="1" width="11" bestFit="1" customWidth="1"/>
  </cols>
  <sheetData>
    <row r="1" spans="1:3">
      <c r="A1" s="1" t="s">
        <v>72</v>
      </c>
    </row>
    <row r="2" spans="1:3">
      <c r="A2" t="s">
        <v>73</v>
      </c>
      <c r="B2" t="s">
        <v>1</v>
      </c>
      <c r="C2" t="s">
        <v>10</v>
      </c>
    </row>
    <row r="3" spans="1:3">
      <c r="A3" t="s">
        <v>164</v>
      </c>
      <c r="B3" t="str">
        <f>A3</f>
        <v>Elec-220V</v>
      </c>
    </row>
    <row r="4" spans="1:3">
      <c r="A4" t="s">
        <v>165</v>
      </c>
      <c r="B4" t="str">
        <f t="shared" ref="B4:B25" si="0">A4</f>
        <v>Elec-400V</v>
      </c>
    </row>
    <row r="5" spans="1:3">
      <c r="A5" t="s">
        <v>166</v>
      </c>
      <c r="B5" t="str">
        <f t="shared" si="0"/>
        <v>Elec-380V</v>
      </c>
    </row>
    <row r="6" spans="1:3">
      <c r="A6" t="s">
        <v>167</v>
      </c>
      <c r="B6" t="str">
        <f t="shared" si="0"/>
        <v>Elec-225V</v>
      </c>
    </row>
    <row r="7" spans="1:3">
      <c r="A7" t="s">
        <v>168</v>
      </c>
      <c r="B7" t="str">
        <f t="shared" si="0"/>
        <v>Elec-330V</v>
      </c>
    </row>
    <row r="8" spans="1:3">
      <c r="A8" t="s">
        <v>169</v>
      </c>
      <c r="B8" t="str">
        <f t="shared" si="0"/>
        <v>Elec-275V</v>
      </c>
    </row>
    <row r="9" spans="1:3">
      <c r="A9" t="s">
        <v>170</v>
      </c>
      <c r="B9" t="str">
        <f t="shared" si="0"/>
        <v>Elec-420V</v>
      </c>
    </row>
    <row r="10" spans="1:3">
      <c r="A10" t="s">
        <v>171</v>
      </c>
      <c r="B10" t="str">
        <f t="shared" si="0"/>
        <v>Elec-300V</v>
      </c>
    </row>
    <row r="11" spans="1:3">
      <c r="A11" t="s">
        <v>172</v>
      </c>
      <c r="B11" t="str">
        <f t="shared" si="0"/>
        <v>Elec-500V</v>
      </c>
    </row>
    <row r="12" spans="1:3">
      <c r="A12" t="s">
        <v>173</v>
      </c>
      <c r="B12" t="str">
        <f t="shared" si="0"/>
        <v>Elec-750V</v>
      </c>
    </row>
    <row r="13" spans="1:3">
      <c r="A13" t="s">
        <v>174</v>
      </c>
      <c r="B13" t="str">
        <f t="shared" si="0"/>
        <v>Elec-450V</v>
      </c>
    </row>
    <row r="14" spans="1:3">
      <c r="A14" t="s">
        <v>175</v>
      </c>
      <c r="B14" t="str">
        <f t="shared" si="0"/>
        <v>Elec-515V</v>
      </c>
    </row>
    <row r="15" spans="1:3">
      <c r="A15" t="s">
        <v>176</v>
      </c>
      <c r="B15" t="str">
        <f t="shared" si="0"/>
        <v>Elec-525V</v>
      </c>
    </row>
    <row r="16" spans="1:3">
      <c r="A16" t="s">
        <v>177</v>
      </c>
      <c r="B16" t="str">
        <f t="shared" si="0"/>
        <v>Elec-320V</v>
      </c>
    </row>
    <row r="17" spans="1:2">
      <c r="A17" t="s">
        <v>178</v>
      </c>
      <c r="B17" t="str">
        <f t="shared" si="0"/>
        <v>Elec-150V</v>
      </c>
    </row>
    <row r="18" spans="1:2">
      <c r="A18" t="s">
        <v>179</v>
      </c>
      <c r="B18" t="str">
        <f t="shared" si="0"/>
        <v>Elec-270V</v>
      </c>
    </row>
    <row r="19" spans="1:2">
      <c r="A19" t="s">
        <v>180</v>
      </c>
      <c r="B19" t="str">
        <f t="shared" si="0"/>
        <v>Elec-350V</v>
      </c>
    </row>
    <row r="20" spans="1:2">
      <c r="A20" t="s">
        <v>181</v>
      </c>
      <c r="B20" t="str">
        <f t="shared" si="0"/>
        <v>Elec-250V</v>
      </c>
    </row>
    <row r="21" spans="1:2">
      <c r="A21" t="s">
        <v>182</v>
      </c>
      <c r="B21" t="str">
        <f t="shared" si="0"/>
        <v>Elec-200V</v>
      </c>
    </row>
    <row r="22" spans="1:2">
      <c r="A22" t="s">
        <v>183</v>
      </c>
      <c r="B22" t="str">
        <f t="shared" si="0"/>
        <v>Elec-236V</v>
      </c>
    </row>
    <row r="23" spans="1:2">
      <c r="A23" t="s">
        <v>184</v>
      </c>
      <c r="B23" t="str">
        <f t="shared" si="0"/>
        <v>Elec-600V</v>
      </c>
    </row>
    <row r="24" spans="1:2">
      <c r="A24" t="s">
        <v>203</v>
      </c>
      <c r="B24" t="str">
        <f t="shared" si="0"/>
        <v>Solar elec</v>
      </c>
    </row>
    <row r="25" spans="1:2">
      <c r="A25" t="s">
        <v>204</v>
      </c>
      <c r="B25" t="str">
        <f t="shared" si="0"/>
        <v>Wind elec</v>
      </c>
    </row>
    <row r="26" spans="1:2">
      <c r="A26" t="s">
        <v>186</v>
      </c>
      <c r="B26" t="str">
        <f t="shared" ref="B26" si="1">A26</f>
        <v>hydrogen</v>
      </c>
    </row>
    <row r="27" spans="1:2">
      <c r="A27" t="s">
        <v>188</v>
      </c>
      <c r="B27" t="s">
        <v>278</v>
      </c>
    </row>
    <row r="28" spans="1:2">
      <c r="A28" t="s">
        <v>189</v>
      </c>
      <c r="B28" t="str">
        <f t="shared" ref="B28:B35" si="2">A28</f>
        <v>buildings</v>
      </c>
    </row>
    <row r="29" spans="1:2">
      <c r="A29" t="s">
        <v>190</v>
      </c>
      <c r="B29" t="str">
        <f t="shared" si="2"/>
        <v>industry</v>
      </c>
    </row>
    <row r="30" spans="1:2">
      <c r="A30" t="s">
        <v>191</v>
      </c>
      <c r="B30" t="str">
        <f t="shared" si="2"/>
        <v>transport</v>
      </c>
    </row>
    <row r="31" spans="1:2">
      <c r="A31" t="s">
        <v>192</v>
      </c>
      <c r="B31" t="str">
        <f t="shared" si="2"/>
        <v>EVs</v>
      </c>
    </row>
    <row r="32" spans="1:2">
      <c r="A32" s="7" t="s">
        <v>195</v>
      </c>
      <c r="B32" s="7" t="str">
        <f t="shared" si="2"/>
        <v>fossil</v>
      </c>
    </row>
    <row r="33" spans="1:2">
      <c r="A33" s="7" t="s">
        <v>205</v>
      </c>
      <c r="B33" s="7" t="str">
        <f t="shared" si="2"/>
        <v>renewable</v>
      </c>
    </row>
    <row r="34" spans="1:2">
      <c r="A34" s="7" t="s">
        <v>185</v>
      </c>
      <c r="B34" s="7" t="str">
        <f t="shared" si="2"/>
        <v>bioenergy</v>
      </c>
    </row>
    <row r="35" spans="1:2">
      <c r="A35" s="7" t="s">
        <v>187</v>
      </c>
      <c r="B35" s="7" t="str">
        <f t="shared" si="2"/>
        <v>nuclear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/>
  <dimension ref="A1:C13"/>
  <sheetViews>
    <sheetView workbookViewId="0">
      <pane ySplit="2" topLeftCell="A3" activePane="bottomLeft" state="frozen"/>
      <selection pane="bottomLeft" activeCell="B14" sqref="B14"/>
    </sheetView>
  </sheetViews>
  <sheetFormatPr defaultColWidth="9.1328125" defaultRowHeight="14.25"/>
  <cols>
    <col min="1" max="1" width="13.59765625" bestFit="1" customWidth="1"/>
    <col min="2" max="2" width="14.1328125" bestFit="1" customWidth="1"/>
    <col min="3" max="3" width="36.3984375" bestFit="1" customWidth="1"/>
    <col min="6" max="6" width="11" bestFit="1" customWidth="1"/>
  </cols>
  <sheetData>
    <row r="1" spans="1:3">
      <c r="A1" s="1" t="s">
        <v>27</v>
      </c>
    </row>
    <row r="2" spans="1:3">
      <c r="A2" t="s">
        <v>28</v>
      </c>
      <c r="B2" t="s">
        <v>1</v>
      </c>
      <c r="C2" t="s">
        <v>10</v>
      </c>
    </row>
    <row r="3" spans="1:3">
      <c r="A3" t="s">
        <v>185</v>
      </c>
      <c r="B3" t="str">
        <f>A3</f>
        <v>bioenergy</v>
      </c>
    </row>
    <row r="4" spans="1:3">
      <c r="A4" t="s">
        <v>137</v>
      </c>
      <c r="B4" t="str">
        <f t="shared" ref="B4:B11" si="0">A4</f>
        <v>coal</v>
      </c>
    </row>
    <row r="5" spans="1:3">
      <c r="A5" t="s">
        <v>138</v>
      </c>
      <c r="B5" t="str">
        <f t="shared" si="0"/>
        <v>gas</v>
      </c>
    </row>
    <row r="6" spans="1:3">
      <c r="A6" t="s">
        <v>268</v>
      </c>
      <c r="B6" t="str">
        <f t="shared" si="0"/>
        <v>geothermal</v>
      </c>
    </row>
    <row r="7" spans="1:3">
      <c r="A7" t="s">
        <v>269</v>
      </c>
      <c r="B7" t="str">
        <f t="shared" si="0"/>
        <v>hydro</v>
      </c>
    </row>
    <row r="8" spans="1:3">
      <c r="A8" t="s">
        <v>186</v>
      </c>
      <c r="B8" t="str">
        <f t="shared" si="0"/>
        <v>hydrogen</v>
      </c>
    </row>
    <row r="9" spans="1:3">
      <c r="A9" t="s">
        <v>187</v>
      </c>
      <c r="B9" t="str">
        <f t="shared" si="0"/>
        <v>nuclear</v>
      </c>
    </row>
    <row r="10" spans="1:3">
      <c r="A10" t="s">
        <v>270</v>
      </c>
      <c r="B10" t="str">
        <f t="shared" si="0"/>
        <v>oil</v>
      </c>
    </row>
    <row r="11" spans="1:3">
      <c r="A11" t="s">
        <v>271</v>
      </c>
      <c r="B11" t="str">
        <f t="shared" si="0"/>
        <v>solar</v>
      </c>
    </row>
    <row r="12" spans="1:3">
      <c r="A12" t="s">
        <v>272</v>
      </c>
      <c r="B12" t="s">
        <v>274</v>
      </c>
    </row>
    <row r="13" spans="1:3">
      <c r="A13" t="s">
        <v>273</v>
      </c>
      <c r="B13" t="s">
        <v>275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57E82-8232-40A9-A839-CC5F79005B92}">
  <sheetPr codeName="Sheet3"/>
  <dimension ref="A1:C10"/>
  <sheetViews>
    <sheetView workbookViewId="0">
      <selection activeCell="A2" sqref="A2"/>
    </sheetView>
  </sheetViews>
  <sheetFormatPr defaultRowHeight="14.25"/>
  <cols>
    <col min="1" max="1" width="13.1328125" bestFit="1" customWidth="1"/>
    <col min="2" max="2" width="6.19921875" bestFit="1" customWidth="1"/>
    <col min="3" max="3" width="9.59765625" bestFit="1" customWidth="1"/>
  </cols>
  <sheetData>
    <row r="1" spans="1:3">
      <c r="A1" t="s">
        <v>157</v>
      </c>
    </row>
    <row r="2" spans="1:3">
      <c r="A2" t="s">
        <v>54</v>
      </c>
      <c r="B2" t="s">
        <v>55</v>
      </c>
      <c r="C2" t="s">
        <v>56</v>
      </c>
    </row>
    <row r="3" spans="1:3">
      <c r="A3" t="s">
        <v>149</v>
      </c>
      <c r="B3" t="s">
        <v>146</v>
      </c>
      <c r="C3" t="s">
        <v>147</v>
      </c>
    </row>
    <row r="4" spans="1:3">
      <c r="A4" t="s">
        <v>149</v>
      </c>
      <c r="B4" t="s">
        <v>145</v>
      </c>
      <c r="C4" t="s">
        <v>148</v>
      </c>
    </row>
    <row r="5" spans="1:3">
      <c r="A5" t="s">
        <v>150</v>
      </c>
      <c r="B5" t="s">
        <v>151</v>
      </c>
      <c r="C5" t="str">
        <f>LEFT(B5,2)</f>
        <v>S1</v>
      </c>
    </row>
    <row r="6" spans="1:3">
      <c r="A6" t="s">
        <v>150</v>
      </c>
      <c r="B6" t="s">
        <v>152</v>
      </c>
      <c r="C6" t="str">
        <f t="shared" ref="C6:C10" si="0">LEFT(B6,2)</f>
        <v>S2</v>
      </c>
    </row>
    <row r="7" spans="1:3">
      <c r="A7" t="s">
        <v>150</v>
      </c>
      <c r="B7" t="s">
        <v>153</v>
      </c>
      <c r="C7" t="str">
        <f t="shared" si="0"/>
        <v>S3</v>
      </c>
    </row>
    <row r="8" spans="1:3">
      <c r="A8" t="s">
        <v>150</v>
      </c>
      <c r="B8" t="s">
        <v>154</v>
      </c>
      <c r="C8" t="str">
        <f t="shared" si="0"/>
        <v>S4</v>
      </c>
    </row>
    <row r="9" spans="1:3">
      <c r="A9" t="s">
        <v>150</v>
      </c>
      <c r="B9" t="s">
        <v>155</v>
      </c>
      <c r="C9" t="str">
        <f t="shared" si="0"/>
        <v>S5</v>
      </c>
    </row>
    <row r="10" spans="1:3">
      <c r="A10" t="s">
        <v>150</v>
      </c>
      <c r="B10" t="s">
        <v>156</v>
      </c>
      <c r="C10" t="str">
        <f t="shared" si="0"/>
        <v>S6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CBE7B7DF-CF6B-46C6-A28F-6AA404EDE044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ScenMap_OLD</vt:lpstr>
      <vt:lpstr>ScenMap</vt:lpstr>
      <vt:lpstr>TS_Defs</vt:lpstr>
      <vt:lpstr>TS_ratios</vt:lpstr>
      <vt:lpstr>Sankey</vt:lpstr>
      <vt:lpstr>PSet_MAP</vt:lpstr>
      <vt:lpstr>CSET_MAP</vt:lpstr>
      <vt:lpstr>CName_MAP</vt:lpstr>
      <vt:lpstr>timeslice map</vt:lpstr>
      <vt:lpstr>process map</vt:lpstr>
      <vt:lpstr>commodity map</vt:lpstr>
      <vt:lpstr>ATS</vt:lpstr>
      <vt:lpstr>UnitConv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2013-04-26T17:54:26Z</cp:lastPrinted>
  <dcterms:created xsi:type="dcterms:W3CDTF">2011-02-22T06:05:52Z</dcterms:created>
  <dcterms:modified xsi:type="dcterms:W3CDTF">2025-09-05T10:26:52Z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222404122352600</vt:r8>
  </property>
</Properties>
</file>