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4FACEB6E-C4F8-45CE-A88D-CC382439866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<sst xmlns="http://schemas.openxmlformats.org/spreadsheetml/2006/main" count="919" uniqueCount="64">
  <si>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</si>
  <si>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</si>
  <si>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</si>
  <si>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</si>
  <si>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</si>
  <si>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</si>
  <si>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</si>
  <si>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</si>
  <si>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</si>
  <si>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</si>
  <si>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</si>
  <si>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</si>
  <si>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</si>
  <si>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</si>
  <si>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</si>
  <si>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</si>
  <si>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</si>
  <si>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</si>
  <si>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</si>
  <si>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</si>
  <si>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</si>
  <si>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</si>
  <si>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</si>
  <si>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</si>
  <si>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</si>
  <si>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</si>
  <si>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</si>
  <si>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</si>
  <si>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</si>
  <si>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</si>
  <si>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</si>
  <si>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</si>
  <si>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</si>
  <si>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</si>
  <si>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</si>
  <si>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</si>
  <si>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</si>
  <si>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</si>
  <si>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</si>
  <si>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</si>
  <si>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</si>
  <si>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</si>
  <si>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</si>
  <si>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</si>
  <si>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</si>
  <si>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</si>
  <si>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</si>
  <si>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</si>
  <si>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</si>
  <si>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</si>
  <si>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</si>
  <si>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</si>
  <si>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</si>
  <si>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</si>
  <si>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</si>
  <si>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</si>
  <si>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</si>
  <si>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</si>
  <si>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</si>
  <si>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</si>
  <si>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FIN</t>
  </si>
  <si>
    <t>VERVESTACKS - the open USE platform · Powered by data · Shaped by vision · Guided by intuition · Fueled by passion</t>
  </si>
  <si>
    <t>AR6 Scenario Drivers</t>
  </si>
  <si>
    <t>R10EUROPE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</si>
</sst>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6" fontId="9" fillId="0" borderId="5" xfId="0" applyNumberFormat="1" applyFont="1" applyBorder="1" applyAlignment="1"/>
    <xf numFmtId="2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84.110000000000014</c:v>
                </c:pt>
                <c:pt idx="1">
                  <c:v>86.63330000000002</c:v>
                </c:pt>
                <c:pt idx="2">
                  <c:v>100.0909</c:v>
                </c:pt>
                <c:pt idx="3">
                  <c:v>120.27730000000001</c:v>
                </c:pt>
                <c:pt idx="4">
                  <c:v>138.78150000000002</c:v>
                </c:pt>
                <c:pt idx="5">
                  <c:v>152.23910000000004</c:v>
                </c:pt>
                <c:pt idx="6">
                  <c:v>162.33230000000003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5FDA68-3F6C-B9FA-3A6C-D364DC4B5A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6A0F37-26C4-6038-80F2-9DB71613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84.110000000000014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84.110000000000014</v>
      </c>
      <c r="S12" s="8">
        <f t="shared" ref="S12:X12" si="0">$Q$10*H13</f>
        <v>86.63330000000002</v>
      </c>
      <c r="T12" s="8">
        <f t="shared" si="0"/>
        <v>100.0909</v>
      </c>
      <c r="U12" s="8">
        <f t="shared" si="0"/>
        <v>120.27730000000001</v>
      </c>
      <c r="V12" s="8">
        <f t="shared" si="0"/>
        <v>138.78150000000002</v>
      </c>
      <c r="W12" s="8">
        <f t="shared" si="0"/>
        <v>152.23910000000004</v>
      </c>
      <c r="X12" s="8">
        <f t="shared" si="0"/>
        <v>162.33230000000003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0.04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0.84110000000000018</v>
      </c>
      <c r="S16" s="6">
        <f t="shared" si="2"/>
        <v>0.86633300000000024</v>
      </c>
      <c r="T16" s="6">
        <f t="shared" si="2"/>
        <v>1.000909</v>
      </c>
      <c r="U16" s="6">
        <f t="shared" si="2"/>
        <v>3.6083190000000003</v>
      </c>
      <c r="V16" s="6">
        <f t="shared" si="2"/>
        <v>4.1634450000000003</v>
      </c>
      <c r="W16" s="6">
        <f t="shared" si="2"/>
        <v>6.089564000000002</v>
      </c>
      <c r="X16" s="6">
        <f t="shared" si="2"/>
        <v>8.1166150000000012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0.35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0.31</v>
      </c>
      <c r="Q17" s="10" t="s">
        <v>20</v>
      </c>
      <c r="R17" s="6">
        <f t="shared" si="2"/>
        <v>29.438500000000001</v>
      </c>
      <c r="S17" s="6">
        <f t="shared" si="2"/>
        <v>27.722656000000008</v>
      </c>
      <c r="T17" s="6">
        <f t="shared" si="2"/>
        <v>30.027270000000001</v>
      </c>
      <c r="U17" s="6">
        <f t="shared" si="2"/>
        <v>34.880417000000001</v>
      </c>
      <c r="V17" s="6">
        <f t="shared" si="2"/>
        <v>40.246635000000005</v>
      </c>
      <c r="W17" s="6">
        <f t="shared" si="2"/>
        <v>45.671730000000011</v>
      </c>
      <c r="X17" s="6">
        <f t="shared" si="2"/>
        <v>50.32301300000001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51.307100000000005</v>
      </c>
      <c r="S18" s="6">
        <f t="shared" si="2"/>
        <v>53.712646000000014</v>
      </c>
      <c r="T18" s="6">
        <f t="shared" si="2"/>
        <v>59.053631000000003</v>
      </c>
      <c r="U18" s="6">
        <f t="shared" si="2"/>
        <v>67.355288000000016</v>
      </c>
      <c r="V18" s="6">
        <f t="shared" si="2"/>
        <v>74.94201000000001</v>
      </c>
      <c r="W18" s="6">
        <f t="shared" si="2"/>
        <v>80.686723000000029</v>
      </c>
      <c r="X18" s="6">
        <f t="shared" si="2"/>
        <v>86.036119000000028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0.1</v>
      </c>
      <c r="J19" s="11">
        <f>SUMIFS(ar6_r10!$F$2:$F$999,ar6_r10!$A$2:$A$999,Veda!$C$5,ar6_r10!$C$2:$C$999,Veda!J$15,ar6_r10!$M$2:$M$999,Veda!$D19)</f>
        <v>0.14000000000000001</v>
      </c>
      <c r="K19" s="11">
        <f>SUMIFS(ar6_r10!$F$2:$F$999,ar6_r10!$A$2:$A$999,Veda!$C$5,ar6_r10!$C$2:$C$999,Veda!K$15,ar6_r10!$M$2:$M$999,Veda!$D19)</f>
        <v>0.17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25</v>
      </c>
      <c r="R19" s="6">
        <f>G19*R$12</f>
        <v>2.5233000000000003</v>
      </c>
      <c r="S19" s="6">
        <f t="shared" ref="S19:X19" si="3">R19</f>
        <v>2.5233000000000003</v>
      </c>
      <c r="T19" s="6">
        <f t="shared" si="3"/>
        <v>2.5233000000000003</v>
      </c>
      <c r="U19" s="6">
        <f t="shared" si="3"/>
        <v>2.5233000000000003</v>
      </c>
      <c r="V19" s="6">
        <f t="shared" si="3"/>
        <v>2.5233000000000003</v>
      </c>
      <c r="W19" s="6">
        <f t="shared" si="3"/>
        <v>2.5233000000000003</v>
      </c>
      <c r="X19" s="6">
        <f t="shared" si="3"/>
        <v>2.5233000000000003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0.84109999999999729</v>
      </c>
      <c r="S20" s="6">
        <f t="shared" si="4"/>
        <v>2.6746979999999922</v>
      </c>
      <c r="T20" s="6">
        <f t="shared" si="4"/>
        <v>8.4866989999999873</v>
      </c>
      <c r="U20" s="6">
        <f t="shared" si="4"/>
        <v>15.518294999999981</v>
      </c>
      <c r="V20" s="6">
        <f t="shared" si="4"/>
        <v>21.069555000000008</v>
      </c>
      <c r="W20" s="6">
        <f t="shared" si="4"/>
        <v>23.357347000000004</v>
      </c>
      <c r="X20" s="6">
        <f t="shared" si="4"/>
        <v>23.449867999999981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19.399999999999999</v>
      </c>
      <c r="Q26" t="s">
        <v>33</v>
      </c>
      <c r="R26" s="3">
        <f>O26</f>
        <v>19.399999999999999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-6.88</v>
      </c>
      <c r="Q27" t="s">
        <v>36</v>
      </c>
      <c r="R27" s="3">
        <f>-1*O27</f>
        <v>6.88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43.5</v>
      </c>
      <c r="D11" s="17">
        <v>28.48</v>
      </c>
      <c r="E11" s="18">
        <v>0.46</v>
      </c>
      <c r="F11" s="18">
        <v>0</v>
      </c>
      <c r="G11" s="17">
        <v>8.5</v>
      </c>
      <c r="H11" s="19">
        <v>-0.1</v>
      </c>
      <c r="I11" s="17">
        <v>64.03</v>
      </c>
    </row>
    <row r="12" spans="1:9" x14ac:dyDescent="0.45">
      <c r="A12" s="20" t="s">
        <v>60</v>
      </c>
      <c r="B12" s="21">
        <v>2000</v>
      </c>
      <c r="C12" s="22">
        <v>49</v>
      </c>
      <c r="D12" s="22">
        <v>32.25</v>
      </c>
      <c r="E12" s="23">
        <v>0.54</v>
      </c>
      <c r="F12" s="23">
        <v>0</v>
      </c>
      <c r="G12" s="22">
        <v>12.21</v>
      </c>
      <c r="H12" s="24">
        <v>-0.33</v>
      </c>
      <c r="I12" s="22">
        <v>69.91</v>
      </c>
    </row>
    <row r="13" spans="1:9" x14ac:dyDescent="0.45">
      <c r="A13" s="15" t="s">
        <v>60</v>
      </c>
      <c r="B13" s="16">
        <v>2005</v>
      </c>
      <c r="C13" s="17">
        <v>49.71</v>
      </c>
      <c r="D13" s="17">
        <v>37.049999999999997</v>
      </c>
      <c r="E13" s="18">
        <v>0.65</v>
      </c>
      <c r="F13" s="18">
        <v>0</v>
      </c>
      <c r="G13" s="17">
        <v>17.95</v>
      </c>
      <c r="H13" s="19">
        <v>-0.93</v>
      </c>
      <c r="I13" s="17">
        <v>70.56</v>
      </c>
    </row>
    <row r="14" spans="1:9" x14ac:dyDescent="0.45">
      <c r="A14" s="20" t="s">
        <v>60</v>
      </c>
      <c r="B14" s="21">
        <v>2010</v>
      </c>
      <c r="C14" s="22">
        <v>47.87</v>
      </c>
      <c r="D14" s="22">
        <v>42.41</v>
      </c>
      <c r="E14" s="23">
        <v>0.74</v>
      </c>
      <c r="F14" s="23">
        <v>0</v>
      </c>
      <c r="G14" s="22">
        <v>15.72</v>
      </c>
      <c r="H14" s="24">
        <v>-5.22</v>
      </c>
      <c r="I14" s="22">
        <v>80.5</v>
      </c>
    </row>
    <row r="15" spans="1:9" x14ac:dyDescent="0.45">
      <c r="A15" s="15" t="s">
        <v>60</v>
      </c>
      <c r="B15" s="16">
        <v>2015</v>
      </c>
      <c r="C15" s="17">
        <v>43.96</v>
      </c>
      <c r="D15" s="17">
        <v>39.9</v>
      </c>
      <c r="E15" s="18">
        <v>0.7</v>
      </c>
      <c r="F15" s="18">
        <v>0</v>
      </c>
      <c r="G15" s="17">
        <v>21.46</v>
      </c>
      <c r="H15" s="19">
        <v>-5.12</v>
      </c>
      <c r="I15" s="17">
        <v>68.209999999999994</v>
      </c>
    </row>
    <row r="16" spans="1:9" x14ac:dyDescent="0.45">
      <c r="A16" s="20" t="s">
        <v>60</v>
      </c>
      <c r="B16" s="21">
        <v>2020</v>
      </c>
      <c r="C16" s="22">
        <v>43.15</v>
      </c>
      <c r="D16" s="22">
        <v>39.99</v>
      </c>
      <c r="E16" s="23">
        <v>0.69</v>
      </c>
      <c r="F16" s="23">
        <v>0.13</v>
      </c>
      <c r="G16" s="22">
        <v>21.77</v>
      </c>
      <c r="H16" s="24">
        <v>-6.67</v>
      </c>
      <c r="I16" s="22">
        <v>68.849999999999994</v>
      </c>
    </row>
    <row r="17" spans="1:9" x14ac:dyDescent="0.45">
      <c r="A17" s="15" t="s">
        <v>60</v>
      </c>
      <c r="B17" s="16">
        <v>2022</v>
      </c>
      <c r="C17" s="17">
        <v>41.93</v>
      </c>
      <c r="D17" s="17">
        <v>41.01</v>
      </c>
      <c r="E17" s="18">
        <v>0.69</v>
      </c>
      <c r="F17" s="18">
        <v>0.4</v>
      </c>
      <c r="G17" s="17">
        <v>19.399999999999999</v>
      </c>
      <c r="H17" s="19">
        <v>-6.88</v>
      </c>
      <c r="I17" s="17">
        <v>71.59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63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63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63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63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63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63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63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63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63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63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63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63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63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63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63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63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63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63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63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63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63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63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63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63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63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63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63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63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63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63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63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63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63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63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63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63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63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63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63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63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63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63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63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63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63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63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63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63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63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63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63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63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63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63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63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63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63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63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63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63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63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63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63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63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63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63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63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63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63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63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63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63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63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63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63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63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63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63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63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63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63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63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63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63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63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63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63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63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63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63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63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63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63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63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63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63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63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63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63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63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63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63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63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63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63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2025-08-28T11:44:50Z</dcterms:modified>
</cp:coreProperties>
</file>