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914172C4-F1F5-41A9-BC2C-6E86A8849A7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historical_data" sheetId="4" r:id="rId1"/>
    <sheet name="Veda" sheetId="1" r:id="rId2"/>
    <sheet name="iamc_data" sheetId="2" r:id="rId3"/>
    <sheet name="base_year_dat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J17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S19" i="1" l="1"/>
  <c r="R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<sst xmlns="http://schemas.openxmlformats.org/spreadsheetml/2006/main" count="471" uniqueCount="56">
  <si>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</si>
  <si>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</si>
  <si>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</si>
  <si>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</si>
  <si>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</si>
  <si>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</si>
  <si>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</si>
  <si>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</si>
  <si>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</si>
  <si>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</si>
  <si>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</si>
  <si>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</si>
  <si>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</si>
  <si>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</si>
  <si>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</si>
  <si>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</si>
  <si>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</si>
  <si>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</si>
  <si>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</si>
  <si>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</si>
  <si>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</si>
  <si>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</si>
  <si>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</si>
  <si>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MEX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</si>
  <si>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</si>
  <si>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</si>
  <si>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</si>
  <si>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</si>
  <si>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</si>
  <si>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</si>
  <si>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</si>
  <si>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</si>
  <si>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</si>
  <si>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</si>
  <si>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</si>
  <si>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</si>
  <si>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</si>
  <si>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</si>
  <si>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</si>
  <si>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iso_code</t>
  </si>
  <si>
    <t>model_fuel</t>
  </si>
  <si>
    <t>generation_twh_gem_irena</t>
  </si>
  <si>
    <t>generation_twh_gem_ember</t>
  </si>
  <si>
    <t>generation_twh_irena</t>
  </si>
  <si>
    <t>generation_twh_ember</t>
  </si>
  <si>
    <t>utilization_factor_irena</t>
  </si>
  <si>
    <t>utilization_factor_ember</t>
  </si>
  <si>
    <t>geothermal</t>
  </si>
  <si>
    <t>hydro</t>
  </si>
  <si>
    <t>nuclear</t>
  </si>
  <si>
    <t>solar</t>
  </si>
  <si>
    <t>wind</t>
  </si>
  <si>
    <t>elc_roadtransport</t>
  </si>
  <si>
    <t>non-road transport demand assumed to be constant</t>
  </si>
  <si>
    <t>base-year demand (TWh)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</si>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</sst>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name val="Aptos Narrow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3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</cellStyleXfs>
  <cellXfs count="8">
    <xf numFmtId="0" fontId="0" fillId="0" borderId="0" xfId="0"/>
    <xf numFmtId="2" fontId="0" fillId="0" borderId="0" xfId="0" applyNumberFormat="1"/>
    <xf numFmtId="0" fontId="1" fillId="2" borderId="0" xfId="1"/>
    <xf numFmtId="0" fontId="2" fillId="0" borderId="1" xfId="0" applyFont="1" applyBorder="1" applyAlignment="1">
      <alignment horizontal="center" vertical="top"/>
    </xf>
    <xf numFmtId="0" fontId="4" fillId="0" borderId="0" xfId="0" applyFont="1"/>
    <xf numFmtId="0" fontId="3" fillId="0" borderId="2" xfId="2"/>
    <xf numFmtId="0" fontId="6" fillId="0" borderId="4" xfId="4"/>
    <xf numFmtId="0" fontId="5" fillId="0" borderId="3" xfId="3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824C-0FDB-4E6C-84C3-78DD2E8641E6}">
  <dimension ref="A1:H9"/>
  <sheetViews>
    <sheetView tabSelected="1" workbookViewId="0"/>
  </sheetViews>
  <sheetFormatPr defaultRowHeight="14.25" x14ac:dyDescent="0.45"/>
  <sheetData>
    <row r="1" spans="1:8" x14ac:dyDescent="0.4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</row>
    <row r="2" spans="1:8" x14ac:dyDescent="0.45">
      <c r="A2" t="s">
        <v>55</v>
      </c>
      <c r="B2" t="s">
        <v>32</v>
      </c>
      <c r="C2">
        <v>3.1</v>
      </c>
      <c r="D2">
        <v>3.3</v>
      </c>
      <c r="E2">
        <v>17.600000000000001</v>
      </c>
      <c r="F2">
        <v>23.5</v>
      </c>
      <c r="G2">
        <v>0.59</v>
      </c>
      <c r="H2">
        <v>0.64</v>
      </c>
    </row>
    <row r="3" spans="1:8" x14ac:dyDescent="0.45">
      <c r="A3" t="s">
        <v>55</v>
      </c>
      <c r="B3" t="s">
        <v>34</v>
      </c>
      <c r="D3">
        <v>17.2</v>
      </c>
      <c r="F3">
        <v>22.6</v>
      </c>
      <c r="H3">
        <v>0.38</v>
      </c>
    </row>
    <row r="4" spans="1:8" x14ac:dyDescent="0.45">
      <c r="A4" t="s">
        <v>55</v>
      </c>
      <c r="B4" t="s">
        <v>36</v>
      </c>
      <c r="D4">
        <v>111.9</v>
      </c>
      <c r="F4">
        <v>141.5</v>
      </c>
      <c r="H4">
        <v>0.28999999999999998</v>
      </c>
    </row>
    <row r="5" spans="1:8" x14ac:dyDescent="0.45">
      <c r="A5" t="s">
        <v>55</v>
      </c>
      <c r="B5" t="s">
        <v>47</v>
      </c>
      <c r="C5">
        <v>6.3</v>
      </c>
      <c r="E5">
        <v>5.8</v>
      </c>
      <c r="G5">
        <v>0.86</v>
      </c>
    </row>
    <row r="6" spans="1:8" x14ac:dyDescent="0.45">
      <c r="A6" t="s">
        <v>55</v>
      </c>
      <c r="B6" t="s">
        <v>48</v>
      </c>
      <c r="C6">
        <v>20.7</v>
      </c>
      <c r="D6">
        <v>23.4</v>
      </c>
      <c r="E6">
        <v>30.3</v>
      </c>
      <c r="F6">
        <v>28.4</v>
      </c>
      <c r="G6">
        <v>0.15</v>
      </c>
      <c r="H6">
        <v>0.17</v>
      </c>
    </row>
    <row r="7" spans="1:8" x14ac:dyDescent="0.45">
      <c r="A7" t="s">
        <v>55</v>
      </c>
      <c r="B7" t="s">
        <v>38</v>
      </c>
      <c r="C7">
        <v>0.6</v>
      </c>
      <c r="D7">
        <v>24</v>
      </c>
      <c r="E7">
        <v>16</v>
      </c>
      <c r="F7">
        <v>15.6</v>
      </c>
      <c r="G7">
        <v>0.03</v>
      </c>
      <c r="H7">
        <v>1.24</v>
      </c>
    </row>
    <row r="8" spans="1:8" x14ac:dyDescent="0.45">
      <c r="A8" t="s">
        <v>55</v>
      </c>
      <c r="B8" t="s">
        <v>50</v>
      </c>
      <c r="C8">
        <v>5.4</v>
      </c>
      <c r="D8">
        <v>5.4</v>
      </c>
      <c r="E8">
        <v>28.1</v>
      </c>
      <c r="F8">
        <v>28.1</v>
      </c>
      <c r="G8">
        <v>0.13</v>
      </c>
      <c r="H8">
        <v>0.13</v>
      </c>
    </row>
    <row r="9" spans="1:8" x14ac:dyDescent="0.45">
      <c r="A9" t="s">
        <v>55</v>
      </c>
      <c r="B9" t="s">
        <v>51</v>
      </c>
      <c r="C9">
        <v>17</v>
      </c>
      <c r="D9">
        <v>16.8</v>
      </c>
      <c r="E9">
        <v>20.5</v>
      </c>
      <c r="F9">
        <v>20.3</v>
      </c>
      <c r="G9">
        <v>0.2</v>
      </c>
      <c r="H9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9"/>
  <sheetViews>
    <sheetView workbookViewId="0">
      <selection activeCell="R11" sqref="R11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5">
        <f>SUM(base_year_data!F2:F16)</f>
        <v>340.2</v>
      </c>
      <c r="R10" s="4" t="s">
        <v>54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7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6" t="s">
        <v>9</v>
      </c>
      <c r="R15" s="6">
        <v>2022</v>
      </c>
      <c r="S15" s="6">
        <v>2025</v>
      </c>
      <c r="T15" s="6">
        <v>2030</v>
      </c>
      <c r="U15" s="6">
        <v>2035</v>
      </c>
      <c r="V15" s="6">
        <v>2040</v>
      </c>
      <c r="W15" s="6">
        <v>2045</v>
      </c>
      <c r="X15" s="6">
        <v>2050</v>
      </c>
      <c r="Y15" s="6" t="s">
        <v>10</v>
      </c>
    </row>
    <row r="16" spans="2:27" x14ac:dyDescent="0.45">
      <c r="G16">
        <f>SUMIFS(iamc_data!F$2:F$50,iamc_data!$O$2:$O$50,Veda!$Q16,iamc_data!$B$2:$B$50,Veda!$C$5)</f>
        <v>5.45E-2</v>
      </c>
      <c r="H16">
        <f>SUMIFS(iamc_data!G$2:G$50,iamc_data!$O$2:$O$50,Veda!$Q16,iamc_data!$B$2:$B$50,Veda!$C$5)</f>
        <v>4.1500000000000002E-2</v>
      </c>
      <c r="I16">
        <f>SUMIFS(iamc_data!H$2:H$50,iamc_data!$O$2:$O$50,Veda!$Q16,iamc_data!$B$2:$B$50,Veda!$C$5)</f>
        <v>5.0999999999999997E-2</v>
      </c>
      <c r="J16">
        <f>SUMIFS(iamc_data!I$2:I$50,iamc_data!$O$2:$O$50,Veda!$Q16,iamc_data!$B$2:$B$50,Veda!$C$5)</f>
        <v>7.5899999999999995E-2</v>
      </c>
      <c r="K16">
        <f>SUMIFS(iamc_data!J$2:J$50,iamc_data!$O$2:$O$50,Veda!$Q16,iamc_data!$B$2:$B$50,Veda!$C$5)</f>
        <v>0.12690000000000001</v>
      </c>
      <c r="L16">
        <f>SUMIFS(iamc_data!K$2:K$50,iamc_data!$O$2:$O$50,Veda!$Q16,iamc_data!$B$2:$B$50,Veda!$C$5)</f>
        <v>0.23100000000000001</v>
      </c>
      <c r="M16">
        <f>SUMIFS(iamc_data!L$2:L$50,iamc_data!$O$2:$O$50,Veda!$Q16,iamc_data!$B$2:$B$50,Veda!$C$5)</f>
        <v>0.34100000000000003</v>
      </c>
      <c r="Q16" t="s">
        <v>11</v>
      </c>
      <c r="R16" s="1">
        <f>$Q$10*G16/SUM($G$16:$G$18)</f>
        <v>16.412233336283968</v>
      </c>
      <c r="S16" s="1">
        <f>R16</f>
        <v>16.412233336283968</v>
      </c>
      <c r="T16" s="1">
        <f t="shared" ref="T16:X16" si="0">S16</f>
        <v>16.412233336283968</v>
      </c>
      <c r="U16" s="1">
        <f t="shared" si="0"/>
        <v>16.412233336283968</v>
      </c>
      <c r="V16" s="1">
        <f t="shared" si="0"/>
        <v>16.412233336283968</v>
      </c>
      <c r="W16" s="1">
        <f t="shared" si="0"/>
        <v>16.412233336283968</v>
      </c>
      <c r="X16" s="1">
        <f t="shared" si="0"/>
        <v>16.412233336283968</v>
      </c>
      <c r="Y16" t="s">
        <v>12</v>
      </c>
      <c r="AA16" s="4" t="s">
        <v>53</v>
      </c>
    </row>
    <row r="17" spans="7:25" x14ac:dyDescent="0.45">
      <c r="G17">
        <f>SUMIFS(iamc_data!F$2:F$50,iamc_data!$O$2:$O$50,Veda!$Q17,iamc_data!$B$2:$B$50,Veda!$C$5)</f>
        <v>0.69830000000000003</v>
      </c>
      <c r="H17">
        <f>SUMIFS(iamc_data!G$2:G$50,iamc_data!$O$2:$O$50,Veda!$Q17,iamc_data!$B$2:$B$50,Veda!$C$5)</f>
        <v>0.8125</v>
      </c>
      <c r="I17">
        <f>SUMIFS(iamc_data!H$2:H$50,iamc_data!$O$2:$O$50,Veda!$Q17,iamc_data!$B$2:$B$50,Veda!$C$5)</f>
        <v>0.88119999999999998</v>
      </c>
      <c r="J17">
        <f>SUMIFS(iamc_data!I$2:I$50,iamc_data!$O$2:$O$50,Veda!$Q17,iamc_data!$B$2:$B$50,Veda!$C$5)</f>
        <v>0.91410000000000002</v>
      </c>
      <c r="K17">
        <f>SUMIFS(iamc_data!J$2:J$50,iamc_data!$O$2:$O$50,Veda!$Q17,iamc_data!$B$2:$B$50,Veda!$C$5)</f>
        <v>0.96460000000000001</v>
      </c>
      <c r="L17">
        <f>SUMIFS(iamc_data!K$2:K$50,iamc_data!$O$2:$O$50,Veda!$Q17,iamc_data!$B$2:$B$50,Veda!$C$5)</f>
        <v>1.0209999999999999</v>
      </c>
      <c r="M17">
        <f>SUMIFS(iamc_data!L$2:L$50,iamc_data!$O$2:$O$50,Veda!$Q17,iamc_data!$B$2:$B$50,Veda!$C$5)</f>
        <v>1.0988</v>
      </c>
      <c r="Q17" t="s">
        <v>13</v>
      </c>
      <c r="R17" s="1">
        <f>$Q$10*G17/SUM($G$16:$G$18)</f>
        <v>210.28738603168981</v>
      </c>
      <c r="S17" s="1">
        <f t="shared" ref="S17:X18" si="1">R17*H17/G17</f>
        <v>244.67779056386647</v>
      </c>
      <c r="T17" s="1">
        <f t="shared" si="1"/>
        <v>265.36623882446662</v>
      </c>
      <c r="U17" s="1">
        <f t="shared" si="1"/>
        <v>275.27380720545273</v>
      </c>
      <c r="V17" s="1">
        <f t="shared" si="1"/>
        <v>290.48147295742228</v>
      </c>
      <c r="W17" s="1">
        <f t="shared" si="1"/>
        <v>307.46587589625557</v>
      </c>
      <c r="X17" s="1">
        <f t="shared" si="1"/>
        <v>330.89471541117103</v>
      </c>
      <c r="Y17" t="s">
        <v>12</v>
      </c>
    </row>
    <row r="18" spans="7:25" x14ac:dyDescent="0.45">
      <c r="G18">
        <f>SUMIFS(iamc_data!F$2:F$50,iamc_data!$O$2:$O$50,Veda!$Q18,iamc_data!$B$2:$B$50,Veda!$C$5)</f>
        <v>0.37690000000000001</v>
      </c>
      <c r="H18">
        <f>SUMIFS(iamc_data!G$2:G$50,iamc_data!$O$2:$O$50,Veda!$Q18,iamc_data!$B$2:$B$50,Veda!$C$5)</f>
        <v>0.32279999999999998</v>
      </c>
      <c r="I18">
        <f>SUMIFS(iamc_data!H$2:H$50,iamc_data!$O$2:$O$50,Veda!$Q18,iamc_data!$B$2:$B$50,Veda!$C$5)</f>
        <v>0.29420000000000002</v>
      </c>
      <c r="J18">
        <f>SUMIFS(iamc_data!I$2:I$50,iamc_data!$O$2:$O$50,Veda!$Q18,iamc_data!$B$2:$B$50,Veda!$C$5)</f>
        <v>0.27910000000000001</v>
      </c>
      <c r="K18">
        <f>SUMIFS(iamc_data!J$2:J$50,iamc_data!$O$2:$O$50,Veda!$Q18,iamc_data!$B$2:$B$50,Veda!$C$5)</f>
        <v>0.27329999999999999</v>
      </c>
      <c r="L18">
        <f>SUMIFS(iamc_data!K$2:K$50,iamc_data!$O$2:$O$50,Veda!$Q18,iamc_data!$B$2:$B$50,Veda!$C$5)</f>
        <v>0.27550000000000002</v>
      </c>
      <c r="M18">
        <f>SUMIFS(iamc_data!L$2:L$50,iamc_data!$O$2:$O$50,Veda!$Q18,iamc_data!$B$2:$B$50,Veda!$C$5)</f>
        <v>0.30209999999999998</v>
      </c>
      <c r="Q18" t="s">
        <v>14</v>
      </c>
      <c r="R18" s="1">
        <f>$Q$10*G18/SUM($G$16:$G$18)</f>
        <v>113.50038063202619</v>
      </c>
      <c r="S18" s="1">
        <f t="shared" si="1"/>
        <v>97.208604054173648</v>
      </c>
      <c r="T18" s="1">
        <f t="shared" si="1"/>
        <v>88.595945826325561</v>
      </c>
      <c r="U18" s="1">
        <f t="shared" si="1"/>
        <v>84.048703195538621</v>
      </c>
      <c r="V18" s="1">
        <f t="shared" si="1"/>
        <v>82.302080198282709</v>
      </c>
      <c r="W18" s="1">
        <f t="shared" si="1"/>
        <v>82.964592369655648</v>
      </c>
      <c r="X18" s="1">
        <f t="shared" si="1"/>
        <v>90.974966805346526</v>
      </c>
      <c r="Y18" t="s">
        <v>12</v>
      </c>
    </row>
    <row r="19" spans="7:25" x14ac:dyDescent="0.45">
      <c r="Q19" t="s">
        <v>52</v>
      </c>
      <c r="R19" s="1">
        <f>$Q$10*G16/SUM($G$16:$G$18)-R16</f>
        <v>0</v>
      </c>
      <c r="S19" s="1">
        <f t="shared" ref="S19:X19" si="2">$Q$10*H16/SUM($G$16:$G$18)-S16</f>
        <v>-3.914844649021866</v>
      </c>
      <c r="T19" s="1">
        <f t="shared" si="2"/>
        <v>-1.0539966362751212</v>
      </c>
      <c r="U19" s="1">
        <f t="shared" si="2"/>
        <v>6.4444365760821434</v>
      </c>
      <c r="V19" s="1">
        <f t="shared" si="2"/>
        <v>21.802673276090999</v>
      </c>
      <c r="W19" s="1">
        <f t="shared" si="2"/>
        <v>53.151544657873764</v>
      </c>
      <c r="X19" s="1">
        <f t="shared" si="2"/>
        <v>86.277153226520312</v>
      </c>
      <c r="Y19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/>
  </sheetViews>
  <sheetFormatPr defaultRowHeight="14.25" x14ac:dyDescent="0.45"/>
  <sheetData>
    <row r="1" spans="1:15" x14ac:dyDescent="0.45">
      <c r="A1" t="s">
        <v>15</v>
      </c>
      <c r="B1" t="s">
        <v>16</v>
      </c>
      <c r="C1" t="s">
        <v>17</v>
      </c>
      <c r="D1" t="s">
        <v>18</v>
      </c>
      <c r="E1" t="s">
        <v>19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20</v>
      </c>
      <c r="N1" t="s">
        <v>21</v>
      </c>
      <c r="O1" t="s">
        <v>9</v>
      </c>
    </row>
    <row r="2" spans="1:15" x14ac:dyDescent="0.45">
      <c r="A2" t="s">
        <v>22</v>
      </c>
      <c r="B2" t="s">
        <v>1</v>
      </c>
      <c r="C2" t="s">
        <v>55</v>
      </c>
      <c r="D2" t="s">
        <v>24</v>
      </c>
      <c r="E2" t="s">
        <v>25</v>
      </c>
      <c r="F2">
        <v>0.37469999999999998</v>
      </c>
      <c r="G2">
        <v>0.33979999999999999</v>
      </c>
      <c r="H2">
        <v>0.31759999999999999</v>
      </c>
      <c r="I2">
        <v>0.3226</v>
      </c>
      <c r="J2">
        <v>0.32419999999999999</v>
      </c>
      <c r="K2">
        <v>0.33229999999999998</v>
      </c>
      <c r="L2">
        <v>0.32619999999999999</v>
      </c>
      <c r="M2" t="s">
        <v>24</v>
      </c>
      <c r="N2" t="s">
        <v>26</v>
      </c>
      <c r="O2" t="s">
        <v>14</v>
      </c>
    </row>
    <row r="3" spans="1:15" x14ac:dyDescent="0.45">
      <c r="A3" t="s">
        <v>22</v>
      </c>
      <c r="B3" t="s">
        <v>2</v>
      </c>
      <c r="C3" t="s">
        <v>55</v>
      </c>
      <c r="D3" t="s">
        <v>24</v>
      </c>
      <c r="E3" t="s">
        <v>25</v>
      </c>
      <c r="F3">
        <v>0.37209999999999999</v>
      </c>
      <c r="G3">
        <v>0.32829999999999998</v>
      </c>
      <c r="H3">
        <v>0.3715</v>
      </c>
      <c r="I3">
        <v>0.37469999999999998</v>
      </c>
      <c r="J3">
        <v>0.40799999999999997</v>
      </c>
      <c r="K3">
        <v>0.4113</v>
      </c>
      <c r="L3">
        <v>0.40739999999999998</v>
      </c>
      <c r="M3" t="s">
        <v>24</v>
      </c>
      <c r="N3" t="s">
        <v>26</v>
      </c>
      <c r="O3" t="s">
        <v>14</v>
      </c>
    </row>
    <row r="4" spans="1:15" x14ac:dyDescent="0.45">
      <c r="A4" t="s">
        <v>22</v>
      </c>
      <c r="B4" t="s">
        <v>3</v>
      </c>
      <c r="C4" t="s">
        <v>55</v>
      </c>
      <c r="D4" t="s">
        <v>27</v>
      </c>
      <c r="E4" t="s">
        <v>25</v>
      </c>
      <c r="F4">
        <v>5.45E-2</v>
      </c>
      <c r="G4">
        <v>4.1500000000000002E-2</v>
      </c>
      <c r="H4">
        <v>5.0999999999999997E-2</v>
      </c>
      <c r="I4">
        <v>7.5899999999999995E-2</v>
      </c>
      <c r="J4">
        <v>0.12690000000000001</v>
      </c>
      <c r="K4">
        <v>0.23100000000000001</v>
      </c>
      <c r="L4">
        <v>0.34100000000000003</v>
      </c>
      <c r="M4" t="s">
        <v>27</v>
      </c>
      <c r="N4" t="s">
        <v>26</v>
      </c>
      <c r="O4" t="s">
        <v>11</v>
      </c>
    </row>
    <row r="5" spans="1:15" x14ac:dyDescent="0.45">
      <c r="A5" t="s">
        <v>22</v>
      </c>
      <c r="B5" t="s">
        <v>3</v>
      </c>
      <c r="C5" t="s">
        <v>55</v>
      </c>
      <c r="D5" t="s">
        <v>28</v>
      </c>
      <c r="E5" t="s">
        <v>25</v>
      </c>
      <c r="F5">
        <v>0.69830000000000003</v>
      </c>
      <c r="G5">
        <v>0.8125</v>
      </c>
      <c r="H5">
        <v>0.88119999999999998</v>
      </c>
      <c r="I5">
        <v>0.91410000000000002</v>
      </c>
      <c r="J5">
        <v>0.96460000000000001</v>
      </c>
      <c r="K5">
        <v>1.0209999999999999</v>
      </c>
      <c r="L5">
        <v>1.0988</v>
      </c>
      <c r="M5" t="s">
        <v>28</v>
      </c>
      <c r="N5" t="s">
        <v>26</v>
      </c>
      <c r="O5" t="s">
        <v>13</v>
      </c>
    </row>
    <row r="6" spans="1:15" x14ac:dyDescent="0.45">
      <c r="A6" t="s">
        <v>22</v>
      </c>
      <c r="B6" t="s">
        <v>3</v>
      </c>
      <c r="C6" t="s">
        <v>55</v>
      </c>
      <c r="D6" t="s">
        <v>24</v>
      </c>
      <c r="E6" t="s">
        <v>25</v>
      </c>
      <c r="F6">
        <v>0.37690000000000001</v>
      </c>
      <c r="G6">
        <v>0.32279999999999998</v>
      </c>
      <c r="H6">
        <v>0.29420000000000002</v>
      </c>
      <c r="I6">
        <v>0.27910000000000001</v>
      </c>
      <c r="J6">
        <v>0.27329999999999999</v>
      </c>
      <c r="K6">
        <v>0.27550000000000002</v>
      </c>
      <c r="L6">
        <v>0.30209999999999998</v>
      </c>
      <c r="M6" t="s">
        <v>24</v>
      </c>
      <c r="N6" t="s">
        <v>26</v>
      </c>
      <c r="O6" t="s">
        <v>14</v>
      </c>
    </row>
    <row r="7" spans="1:15" x14ac:dyDescent="0.45">
      <c r="A7" t="s">
        <v>22</v>
      </c>
      <c r="B7" t="s">
        <v>4</v>
      </c>
      <c r="C7" t="s">
        <v>55</v>
      </c>
      <c r="D7" t="s">
        <v>24</v>
      </c>
      <c r="E7" t="s">
        <v>25</v>
      </c>
      <c r="F7">
        <v>0.37359999999999999</v>
      </c>
      <c r="G7">
        <v>0.32669999999999999</v>
      </c>
      <c r="H7">
        <v>0.31740000000000002</v>
      </c>
      <c r="I7">
        <v>0.28560000000000002</v>
      </c>
      <c r="J7">
        <v>0.28050000000000003</v>
      </c>
      <c r="K7">
        <v>0.30430000000000001</v>
      </c>
      <c r="L7">
        <v>0.32779999999999998</v>
      </c>
      <c r="M7" t="s">
        <v>24</v>
      </c>
      <c r="N7" t="s">
        <v>26</v>
      </c>
      <c r="O7" t="s">
        <v>14</v>
      </c>
    </row>
    <row r="8" spans="1:15" x14ac:dyDescent="0.45">
      <c r="A8" t="s">
        <v>22</v>
      </c>
      <c r="B8" t="s">
        <v>4</v>
      </c>
      <c r="C8" t="s">
        <v>55</v>
      </c>
      <c r="D8" t="s">
        <v>28</v>
      </c>
      <c r="E8" t="s">
        <v>25</v>
      </c>
      <c r="F8">
        <v>0.69940000000000002</v>
      </c>
      <c r="G8">
        <v>0.80449999999999999</v>
      </c>
      <c r="H8">
        <v>0.92200000000000004</v>
      </c>
      <c r="I8">
        <v>0.90820000000000001</v>
      </c>
      <c r="J8">
        <v>0.97840000000000005</v>
      </c>
      <c r="K8">
        <v>1.0731999999999999</v>
      </c>
      <c r="L8">
        <v>1.2003999999999999</v>
      </c>
      <c r="M8" t="s">
        <v>28</v>
      </c>
      <c r="N8" t="s">
        <v>26</v>
      </c>
      <c r="O8" t="s">
        <v>13</v>
      </c>
    </row>
    <row r="9" spans="1:15" x14ac:dyDescent="0.45">
      <c r="A9" t="s">
        <v>22</v>
      </c>
      <c r="B9" t="s">
        <v>4</v>
      </c>
      <c r="C9" t="s">
        <v>55</v>
      </c>
      <c r="D9" t="s">
        <v>27</v>
      </c>
      <c r="E9" t="s">
        <v>25</v>
      </c>
      <c r="F9">
        <v>5.1999999999999998E-2</v>
      </c>
      <c r="G9">
        <v>4.2200000000000001E-2</v>
      </c>
      <c r="H9">
        <v>7.9200000000000007E-2</v>
      </c>
      <c r="I9">
        <v>0.13489999999999999</v>
      </c>
      <c r="J9">
        <v>0.22450000000000001</v>
      </c>
      <c r="K9">
        <v>0.3362</v>
      </c>
      <c r="L9">
        <v>0.36030000000000001</v>
      </c>
      <c r="M9" t="s">
        <v>27</v>
      </c>
      <c r="N9" t="s">
        <v>26</v>
      </c>
      <c r="O9" t="s">
        <v>11</v>
      </c>
    </row>
    <row r="10" spans="1:15" x14ac:dyDescent="0.45">
      <c r="A10" t="s">
        <v>22</v>
      </c>
      <c r="B10" t="s">
        <v>5</v>
      </c>
      <c r="C10" t="s">
        <v>55</v>
      </c>
      <c r="D10" t="s">
        <v>27</v>
      </c>
      <c r="E10" t="s">
        <v>25</v>
      </c>
      <c r="F10">
        <v>6.3399999999999998E-2</v>
      </c>
      <c r="G10">
        <v>4.7399999999999998E-2</v>
      </c>
      <c r="H10">
        <v>7.0400000000000004E-2</v>
      </c>
      <c r="I10">
        <v>4.87E-2</v>
      </c>
      <c r="J10">
        <v>3.0499999999999999E-2</v>
      </c>
      <c r="K10">
        <v>3.6499999999999998E-2</v>
      </c>
      <c r="L10">
        <v>6.4799999999999996E-2</v>
      </c>
      <c r="M10" t="s">
        <v>27</v>
      </c>
      <c r="N10" t="s">
        <v>26</v>
      </c>
      <c r="O10" t="s">
        <v>11</v>
      </c>
    </row>
    <row r="11" spans="1:15" x14ac:dyDescent="0.45">
      <c r="A11" t="s">
        <v>22</v>
      </c>
      <c r="B11" t="s">
        <v>2</v>
      </c>
      <c r="C11" t="s">
        <v>55</v>
      </c>
      <c r="D11" t="s">
        <v>28</v>
      </c>
      <c r="E11" t="s">
        <v>25</v>
      </c>
      <c r="F11">
        <v>0.69110000000000005</v>
      </c>
      <c r="G11">
        <v>0.79379999999999995</v>
      </c>
      <c r="H11">
        <v>0.89410000000000001</v>
      </c>
      <c r="I11">
        <v>1.0361</v>
      </c>
      <c r="J11">
        <v>1.1573</v>
      </c>
      <c r="K11">
        <v>1.3063</v>
      </c>
      <c r="L11">
        <v>1.4702999999999999</v>
      </c>
      <c r="M11" t="s">
        <v>28</v>
      </c>
      <c r="N11" t="s">
        <v>26</v>
      </c>
      <c r="O11" t="s">
        <v>13</v>
      </c>
    </row>
    <row r="12" spans="1:15" x14ac:dyDescent="0.45">
      <c r="A12" t="s">
        <v>22</v>
      </c>
      <c r="B12" t="s">
        <v>5</v>
      </c>
      <c r="C12" t="s">
        <v>55</v>
      </c>
      <c r="D12" t="s">
        <v>24</v>
      </c>
      <c r="E12" t="s">
        <v>25</v>
      </c>
      <c r="F12">
        <v>0.37469999999999998</v>
      </c>
      <c r="G12">
        <v>0.3402</v>
      </c>
      <c r="H12">
        <v>0.31819999999999998</v>
      </c>
      <c r="I12">
        <v>0.29089999999999999</v>
      </c>
      <c r="J12">
        <v>0.26650000000000001</v>
      </c>
      <c r="K12">
        <v>0.25619999999999998</v>
      </c>
      <c r="L12">
        <v>0.25719999999999998</v>
      </c>
      <c r="M12" t="s">
        <v>24</v>
      </c>
      <c r="N12" t="s">
        <v>26</v>
      </c>
      <c r="O12" t="s">
        <v>14</v>
      </c>
    </row>
    <row r="13" spans="1:15" x14ac:dyDescent="0.45">
      <c r="A13" t="s">
        <v>22</v>
      </c>
      <c r="B13" t="s">
        <v>5</v>
      </c>
      <c r="C13" t="s">
        <v>55</v>
      </c>
      <c r="D13" t="s">
        <v>28</v>
      </c>
      <c r="E13" t="s">
        <v>25</v>
      </c>
      <c r="F13">
        <v>0.68179999999999996</v>
      </c>
      <c r="G13">
        <v>0.80630000000000002</v>
      </c>
      <c r="H13">
        <v>0.95430000000000004</v>
      </c>
      <c r="I13">
        <v>0.98460000000000003</v>
      </c>
      <c r="J13">
        <v>1.0104</v>
      </c>
      <c r="K13">
        <v>1.0491999999999999</v>
      </c>
      <c r="L13">
        <v>1.1176999999999999</v>
      </c>
      <c r="M13" t="s">
        <v>28</v>
      </c>
      <c r="N13" t="s">
        <v>26</v>
      </c>
      <c r="O13" t="s">
        <v>13</v>
      </c>
    </row>
    <row r="14" spans="1:15" x14ac:dyDescent="0.45">
      <c r="A14" t="s">
        <v>22</v>
      </c>
      <c r="B14" t="s">
        <v>2</v>
      </c>
      <c r="C14" t="s">
        <v>55</v>
      </c>
      <c r="D14" t="s">
        <v>27</v>
      </c>
      <c r="E14" t="s">
        <v>25</v>
      </c>
      <c r="F14">
        <v>5.2699999999999997E-2</v>
      </c>
      <c r="G14">
        <v>4.1500000000000002E-2</v>
      </c>
      <c r="H14">
        <v>7.5999999999999998E-2</v>
      </c>
      <c r="I14">
        <v>0.1351</v>
      </c>
      <c r="J14">
        <v>0.22059999999999999</v>
      </c>
      <c r="K14">
        <v>0.2482</v>
      </c>
      <c r="L14">
        <v>0.2424</v>
      </c>
      <c r="M14" t="s">
        <v>27</v>
      </c>
      <c r="N14" t="s">
        <v>26</v>
      </c>
      <c r="O14" t="s">
        <v>11</v>
      </c>
    </row>
    <row r="15" spans="1:15" x14ac:dyDescent="0.45">
      <c r="A15" t="s">
        <v>22</v>
      </c>
      <c r="B15" t="s">
        <v>1</v>
      </c>
      <c r="C15" t="s">
        <v>55</v>
      </c>
      <c r="D15" t="s">
        <v>28</v>
      </c>
      <c r="E15" t="s">
        <v>25</v>
      </c>
      <c r="F15">
        <v>0.67979999999999996</v>
      </c>
      <c r="G15">
        <v>0.80400000000000005</v>
      </c>
      <c r="H15">
        <v>0.95240000000000002</v>
      </c>
      <c r="I15">
        <v>0.93700000000000006</v>
      </c>
      <c r="J15">
        <v>1.0477000000000001</v>
      </c>
      <c r="K15">
        <v>1.1577</v>
      </c>
      <c r="L15">
        <v>1.3542000000000001</v>
      </c>
      <c r="M15" t="s">
        <v>28</v>
      </c>
      <c r="N15" t="s">
        <v>26</v>
      </c>
      <c r="O15" t="s">
        <v>13</v>
      </c>
    </row>
    <row r="16" spans="1:15" x14ac:dyDescent="0.45">
      <c r="A16" t="s">
        <v>22</v>
      </c>
      <c r="B16" t="s">
        <v>6</v>
      </c>
      <c r="C16" t="s">
        <v>55</v>
      </c>
      <c r="D16" t="s">
        <v>24</v>
      </c>
      <c r="E16" t="s">
        <v>25</v>
      </c>
      <c r="F16">
        <v>0.38769999999999999</v>
      </c>
      <c r="G16">
        <v>0.34100000000000003</v>
      </c>
      <c r="H16">
        <v>0.33510000000000001</v>
      </c>
      <c r="I16">
        <v>0.2903</v>
      </c>
      <c r="J16">
        <v>0.28310000000000002</v>
      </c>
      <c r="K16">
        <v>0.27079999999999999</v>
      </c>
      <c r="L16">
        <v>0.25390000000000001</v>
      </c>
      <c r="M16" t="s">
        <v>24</v>
      </c>
      <c r="N16" t="s">
        <v>26</v>
      </c>
      <c r="O16" t="s">
        <v>14</v>
      </c>
    </row>
    <row r="17" spans="1:15" x14ac:dyDescent="0.45">
      <c r="A17" t="s">
        <v>22</v>
      </c>
      <c r="B17" t="s">
        <v>7</v>
      </c>
      <c r="C17" t="s">
        <v>55</v>
      </c>
      <c r="D17" t="s">
        <v>27</v>
      </c>
      <c r="E17" t="s">
        <v>25</v>
      </c>
      <c r="F17">
        <v>5.5100000000000003E-2</v>
      </c>
      <c r="G17">
        <v>4.3299999999999998E-2</v>
      </c>
      <c r="H17">
        <v>6.6199999999999995E-2</v>
      </c>
      <c r="I17">
        <v>0.11700000000000001</v>
      </c>
      <c r="J17">
        <v>0.20150000000000001</v>
      </c>
      <c r="K17">
        <v>0.2984</v>
      </c>
      <c r="L17">
        <v>0.36180000000000001</v>
      </c>
      <c r="M17" t="s">
        <v>27</v>
      </c>
      <c r="N17" t="s">
        <v>26</v>
      </c>
      <c r="O17" t="s">
        <v>11</v>
      </c>
    </row>
    <row r="18" spans="1:15" x14ac:dyDescent="0.45">
      <c r="A18" t="s">
        <v>22</v>
      </c>
      <c r="B18" t="s">
        <v>7</v>
      </c>
      <c r="C18" t="s">
        <v>55</v>
      </c>
      <c r="D18" t="s">
        <v>28</v>
      </c>
      <c r="E18" t="s">
        <v>25</v>
      </c>
      <c r="F18">
        <v>0.69269999999999998</v>
      </c>
      <c r="G18">
        <v>0.81110000000000004</v>
      </c>
      <c r="H18">
        <v>0.95569999999999999</v>
      </c>
      <c r="I18">
        <v>0.94089999999999996</v>
      </c>
      <c r="J18">
        <v>0.94689999999999996</v>
      </c>
      <c r="K18">
        <v>1.03</v>
      </c>
      <c r="L18">
        <v>1.1363000000000001</v>
      </c>
      <c r="M18" t="s">
        <v>28</v>
      </c>
      <c r="N18" t="s">
        <v>26</v>
      </c>
      <c r="O18" t="s">
        <v>13</v>
      </c>
    </row>
    <row r="19" spans="1:15" x14ac:dyDescent="0.45">
      <c r="A19" t="s">
        <v>22</v>
      </c>
      <c r="B19" t="s">
        <v>7</v>
      </c>
      <c r="C19" t="s">
        <v>55</v>
      </c>
      <c r="D19" t="s">
        <v>24</v>
      </c>
      <c r="E19" t="s">
        <v>25</v>
      </c>
      <c r="F19">
        <v>0.37440000000000001</v>
      </c>
      <c r="G19">
        <v>0.34</v>
      </c>
      <c r="H19">
        <v>0.316</v>
      </c>
      <c r="I19">
        <v>0.29499999999999998</v>
      </c>
      <c r="J19">
        <v>0.29980000000000001</v>
      </c>
      <c r="K19">
        <v>0.31140000000000001</v>
      </c>
      <c r="L19">
        <v>0.3271</v>
      </c>
      <c r="M19" t="s">
        <v>24</v>
      </c>
      <c r="N19" t="s">
        <v>26</v>
      </c>
      <c r="O19" t="s">
        <v>14</v>
      </c>
    </row>
    <row r="20" spans="1:15" x14ac:dyDescent="0.45">
      <c r="A20" t="s">
        <v>22</v>
      </c>
      <c r="B20" t="s">
        <v>6</v>
      </c>
      <c r="C20" t="s">
        <v>55</v>
      </c>
      <c r="D20" t="s">
        <v>28</v>
      </c>
      <c r="E20" t="s">
        <v>25</v>
      </c>
      <c r="F20">
        <v>0.69920000000000004</v>
      </c>
      <c r="G20">
        <v>0.83220000000000005</v>
      </c>
      <c r="H20">
        <v>0.79310000000000003</v>
      </c>
      <c r="I20">
        <v>0.74960000000000004</v>
      </c>
      <c r="J20">
        <v>0.68540000000000001</v>
      </c>
      <c r="K20">
        <v>0.71960000000000002</v>
      </c>
      <c r="L20">
        <v>0.78369999999999995</v>
      </c>
      <c r="M20" t="s">
        <v>28</v>
      </c>
      <c r="N20" t="s">
        <v>26</v>
      </c>
      <c r="O20" t="s">
        <v>13</v>
      </c>
    </row>
    <row r="21" spans="1:15" x14ac:dyDescent="0.45">
      <c r="A21" t="s">
        <v>22</v>
      </c>
      <c r="B21" t="s">
        <v>6</v>
      </c>
      <c r="C21" t="s">
        <v>55</v>
      </c>
      <c r="D21" t="s">
        <v>27</v>
      </c>
      <c r="E21" t="s">
        <v>25</v>
      </c>
      <c r="F21">
        <v>5.8999999999999997E-2</v>
      </c>
      <c r="G21">
        <v>4.3700000000000003E-2</v>
      </c>
      <c r="H21">
        <v>8.5199999999999998E-2</v>
      </c>
      <c r="I21">
        <v>0.13980000000000001</v>
      </c>
      <c r="J21">
        <v>0.22989999999999999</v>
      </c>
      <c r="K21">
        <v>0.36420000000000002</v>
      </c>
      <c r="L21">
        <v>0.44130000000000003</v>
      </c>
      <c r="M21" t="s">
        <v>27</v>
      </c>
      <c r="N21" t="s">
        <v>26</v>
      </c>
      <c r="O21" t="s">
        <v>11</v>
      </c>
    </row>
    <row r="22" spans="1:15" x14ac:dyDescent="0.45">
      <c r="A22" t="s">
        <v>22</v>
      </c>
      <c r="B22" t="s">
        <v>1</v>
      </c>
      <c r="C22" t="s">
        <v>55</v>
      </c>
      <c r="D22" t="s">
        <v>27</v>
      </c>
      <c r="E22" t="s">
        <v>25</v>
      </c>
      <c r="F22">
        <v>6.4100000000000004E-2</v>
      </c>
      <c r="G22">
        <v>4.8099999999999997E-2</v>
      </c>
      <c r="H22">
        <v>7.1400000000000005E-2</v>
      </c>
      <c r="I22">
        <v>0.1192</v>
      </c>
      <c r="J22">
        <v>0.20960000000000001</v>
      </c>
      <c r="K22">
        <v>0.32669999999999999</v>
      </c>
      <c r="L22">
        <v>0.35870000000000002</v>
      </c>
      <c r="M22" t="s">
        <v>27</v>
      </c>
      <c r="N22" t="s">
        <v>26</v>
      </c>
      <c r="O22" t="s">
        <v>11</v>
      </c>
    </row>
    <row r="23" spans="1:15" x14ac:dyDescent="0.45">
      <c r="A23" t="s">
        <v>22</v>
      </c>
      <c r="B23" t="s">
        <v>2</v>
      </c>
      <c r="C23" t="s">
        <v>55</v>
      </c>
      <c r="D23" t="s">
        <v>29</v>
      </c>
      <c r="E23" t="s">
        <v>30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29</v>
      </c>
      <c r="N23" t="s">
        <v>31</v>
      </c>
      <c r="O23" t="s">
        <v>32</v>
      </c>
    </row>
    <row r="24" spans="1:15" x14ac:dyDescent="0.45">
      <c r="A24" t="s">
        <v>22</v>
      </c>
      <c r="B24" t="s">
        <v>2</v>
      </c>
      <c r="C24" t="s">
        <v>55</v>
      </c>
      <c r="D24" t="s">
        <v>33</v>
      </c>
      <c r="E24" t="s">
        <v>30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33</v>
      </c>
      <c r="N24" t="s">
        <v>31</v>
      </c>
      <c r="O24" t="s">
        <v>34</v>
      </c>
    </row>
    <row r="25" spans="1:15" x14ac:dyDescent="0.45">
      <c r="A25" t="s">
        <v>22</v>
      </c>
      <c r="B25" t="s">
        <v>2</v>
      </c>
      <c r="C25" t="s">
        <v>55</v>
      </c>
      <c r="D25" t="s">
        <v>35</v>
      </c>
      <c r="E25" t="s">
        <v>30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35</v>
      </c>
      <c r="N25" t="s">
        <v>31</v>
      </c>
      <c r="O25" t="s">
        <v>36</v>
      </c>
    </row>
    <row r="26" spans="1:15" x14ac:dyDescent="0.45">
      <c r="A26" t="s">
        <v>22</v>
      </c>
      <c r="B26" t="s">
        <v>4</v>
      </c>
      <c r="C26" t="s">
        <v>55</v>
      </c>
      <c r="D26" t="s">
        <v>35</v>
      </c>
      <c r="E26" t="s">
        <v>30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35</v>
      </c>
      <c r="N26" t="s">
        <v>31</v>
      </c>
      <c r="O26" t="s">
        <v>36</v>
      </c>
    </row>
    <row r="27" spans="1:15" x14ac:dyDescent="0.45">
      <c r="A27" t="s">
        <v>22</v>
      </c>
      <c r="B27" t="s">
        <v>6</v>
      </c>
      <c r="C27" t="s">
        <v>55</v>
      </c>
      <c r="D27" t="s">
        <v>33</v>
      </c>
      <c r="E27" t="s">
        <v>30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33</v>
      </c>
      <c r="N27" t="s">
        <v>31</v>
      </c>
      <c r="O27" t="s">
        <v>34</v>
      </c>
    </row>
    <row r="28" spans="1:15" x14ac:dyDescent="0.45">
      <c r="A28" t="s">
        <v>22</v>
      </c>
      <c r="B28" t="s">
        <v>4</v>
      </c>
      <c r="C28" t="s">
        <v>55</v>
      </c>
      <c r="D28" t="s">
        <v>37</v>
      </c>
      <c r="E28" t="s">
        <v>30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37</v>
      </c>
      <c r="N28" t="s">
        <v>31</v>
      </c>
      <c r="O28" t="s">
        <v>38</v>
      </c>
    </row>
    <row r="29" spans="1:15" x14ac:dyDescent="0.45">
      <c r="A29" t="s">
        <v>22</v>
      </c>
      <c r="B29" t="s">
        <v>4</v>
      </c>
      <c r="C29" t="s">
        <v>55</v>
      </c>
      <c r="D29" t="s">
        <v>29</v>
      </c>
      <c r="E29" t="s">
        <v>30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29</v>
      </c>
      <c r="N29" t="s">
        <v>31</v>
      </c>
      <c r="O29" t="s">
        <v>32</v>
      </c>
    </row>
    <row r="30" spans="1:15" x14ac:dyDescent="0.45">
      <c r="A30" t="s">
        <v>22</v>
      </c>
      <c r="B30" t="s">
        <v>4</v>
      </c>
      <c r="C30" t="s">
        <v>55</v>
      </c>
      <c r="D30" t="s">
        <v>33</v>
      </c>
      <c r="E30" t="s">
        <v>30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33</v>
      </c>
      <c r="N30" t="s">
        <v>31</v>
      </c>
      <c r="O30" t="s">
        <v>34</v>
      </c>
    </row>
    <row r="31" spans="1:15" x14ac:dyDescent="0.45">
      <c r="A31" t="s">
        <v>22</v>
      </c>
      <c r="B31" t="s">
        <v>2</v>
      </c>
      <c r="C31" t="s">
        <v>55</v>
      </c>
      <c r="D31" t="s">
        <v>37</v>
      </c>
      <c r="E31" t="s">
        <v>30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37</v>
      </c>
      <c r="N31" t="s">
        <v>31</v>
      </c>
      <c r="O31" t="s">
        <v>38</v>
      </c>
    </row>
    <row r="32" spans="1:15" x14ac:dyDescent="0.45">
      <c r="A32" t="s">
        <v>22</v>
      </c>
      <c r="B32" t="s">
        <v>6</v>
      </c>
      <c r="C32" t="s">
        <v>55</v>
      </c>
      <c r="D32" t="s">
        <v>29</v>
      </c>
      <c r="E32" t="s">
        <v>30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29</v>
      </c>
      <c r="N32" t="s">
        <v>31</v>
      </c>
      <c r="O32" t="s">
        <v>32</v>
      </c>
    </row>
    <row r="33" spans="1:15" x14ac:dyDescent="0.45">
      <c r="A33" t="s">
        <v>22</v>
      </c>
      <c r="B33" t="s">
        <v>3</v>
      </c>
      <c r="C33" t="s">
        <v>55</v>
      </c>
      <c r="D33" t="s">
        <v>29</v>
      </c>
      <c r="E33" t="s">
        <v>30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29</v>
      </c>
      <c r="N33" t="s">
        <v>31</v>
      </c>
      <c r="O33" t="s">
        <v>32</v>
      </c>
    </row>
    <row r="34" spans="1:15" x14ac:dyDescent="0.45">
      <c r="A34" t="s">
        <v>22</v>
      </c>
      <c r="B34" t="s">
        <v>3</v>
      </c>
      <c r="C34" t="s">
        <v>55</v>
      </c>
      <c r="D34" t="s">
        <v>35</v>
      </c>
      <c r="E34" t="s">
        <v>30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35</v>
      </c>
      <c r="N34" t="s">
        <v>31</v>
      </c>
      <c r="O34" t="s">
        <v>36</v>
      </c>
    </row>
    <row r="35" spans="1:15" x14ac:dyDescent="0.45">
      <c r="A35" t="s">
        <v>22</v>
      </c>
      <c r="B35" t="s">
        <v>1</v>
      </c>
      <c r="C35" t="s">
        <v>55</v>
      </c>
      <c r="D35" t="s">
        <v>29</v>
      </c>
      <c r="E35" t="s">
        <v>30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29</v>
      </c>
      <c r="N35" t="s">
        <v>31</v>
      </c>
      <c r="O35" t="s">
        <v>32</v>
      </c>
    </row>
    <row r="36" spans="1:15" x14ac:dyDescent="0.45">
      <c r="A36" t="s">
        <v>22</v>
      </c>
      <c r="B36" t="s">
        <v>1</v>
      </c>
      <c r="C36" t="s">
        <v>55</v>
      </c>
      <c r="D36" t="s">
        <v>33</v>
      </c>
      <c r="E36" t="s">
        <v>30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33</v>
      </c>
      <c r="N36" t="s">
        <v>31</v>
      </c>
      <c r="O36" t="s">
        <v>34</v>
      </c>
    </row>
    <row r="37" spans="1:15" x14ac:dyDescent="0.45">
      <c r="A37" t="s">
        <v>22</v>
      </c>
      <c r="B37" t="s">
        <v>1</v>
      </c>
      <c r="C37" t="s">
        <v>55</v>
      </c>
      <c r="D37" t="s">
        <v>35</v>
      </c>
      <c r="E37" t="s">
        <v>30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35</v>
      </c>
      <c r="N37" t="s">
        <v>31</v>
      </c>
      <c r="O37" t="s">
        <v>36</v>
      </c>
    </row>
    <row r="38" spans="1:15" x14ac:dyDescent="0.45">
      <c r="A38" t="s">
        <v>22</v>
      </c>
      <c r="B38" t="s">
        <v>1</v>
      </c>
      <c r="C38" t="s">
        <v>55</v>
      </c>
      <c r="D38" t="s">
        <v>37</v>
      </c>
      <c r="E38" t="s">
        <v>30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37</v>
      </c>
      <c r="N38" t="s">
        <v>31</v>
      </c>
      <c r="O38" t="s">
        <v>38</v>
      </c>
    </row>
    <row r="39" spans="1:15" x14ac:dyDescent="0.45">
      <c r="A39" t="s">
        <v>22</v>
      </c>
      <c r="B39" t="s">
        <v>7</v>
      </c>
      <c r="C39" t="s">
        <v>55</v>
      </c>
      <c r="D39" t="s">
        <v>29</v>
      </c>
      <c r="E39" t="s">
        <v>30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29</v>
      </c>
      <c r="N39" t="s">
        <v>31</v>
      </c>
      <c r="O39" t="s">
        <v>32</v>
      </c>
    </row>
    <row r="40" spans="1:15" x14ac:dyDescent="0.45">
      <c r="A40" t="s">
        <v>22</v>
      </c>
      <c r="B40" t="s">
        <v>7</v>
      </c>
      <c r="C40" t="s">
        <v>55</v>
      </c>
      <c r="D40" t="s">
        <v>33</v>
      </c>
      <c r="E40" t="s">
        <v>30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33</v>
      </c>
      <c r="N40" t="s">
        <v>31</v>
      </c>
      <c r="O40" t="s">
        <v>34</v>
      </c>
    </row>
    <row r="41" spans="1:15" x14ac:dyDescent="0.45">
      <c r="A41" t="s">
        <v>22</v>
      </c>
      <c r="B41" t="s">
        <v>3</v>
      </c>
      <c r="C41" t="s">
        <v>55</v>
      </c>
      <c r="D41" t="s">
        <v>37</v>
      </c>
      <c r="E41" t="s">
        <v>30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37</v>
      </c>
      <c r="N41" t="s">
        <v>31</v>
      </c>
      <c r="O41" t="s">
        <v>38</v>
      </c>
    </row>
    <row r="42" spans="1:15" x14ac:dyDescent="0.45">
      <c r="A42" t="s">
        <v>22</v>
      </c>
      <c r="B42" t="s">
        <v>7</v>
      </c>
      <c r="C42" t="s">
        <v>55</v>
      </c>
      <c r="D42" t="s">
        <v>35</v>
      </c>
      <c r="E42" t="s">
        <v>30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35</v>
      </c>
      <c r="N42" t="s">
        <v>31</v>
      </c>
      <c r="O42" t="s">
        <v>36</v>
      </c>
    </row>
    <row r="43" spans="1:15" x14ac:dyDescent="0.45">
      <c r="A43" t="s">
        <v>22</v>
      </c>
      <c r="B43" t="s">
        <v>5</v>
      </c>
      <c r="C43" t="s">
        <v>55</v>
      </c>
      <c r="D43" t="s">
        <v>29</v>
      </c>
      <c r="E43" t="s">
        <v>30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29</v>
      </c>
      <c r="N43" t="s">
        <v>31</v>
      </c>
      <c r="O43" t="s">
        <v>32</v>
      </c>
    </row>
    <row r="44" spans="1:15" x14ac:dyDescent="0.45">
      <c r="A44" t="s">
        <v>22</v>
      </c>
      <c r="B44" t="s">
        <v>5</v>
      </c>
      <c r="C44" t="s">
        <v>55</v>
      </c>
      <c r="D44" t="s">
        <v>33</v>
      </c>
      <c r="E44" t="s">
        <v>30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33</v>
      </c>
      <c r="N44" t="s">
        <v>31</v>
      </c>
      <c r="O44" t="s">
        <v>34</v>
      </c>
    </row>
    <row r="45" spans="1:15" x14ac:dyDescent="0.45">
      <c r="A45" t="s">
        <v>22</v>
      </c>
      <c r="B45" t="s">
        <v>5</v>
      </c>
      <c r="C45" t="s">
        <v>55</v>
      </c>
      <c r="D45" t="s">
        <v>35</v>
      </c>
      <c r="E45" t="s">
        <v>30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35</v>
      </c>
      <c r="N45" t="s">
        <v>31</v>
      </c>
      <c r="O45" t="s">
        <v>36</v>
      </c>
    </row>
    <row r="46" spans="1:15" x14ac:dyDescent="0.45">
      <c r="A46" t="s">
        <v>22</v>
      </c>
      <c r="B46" t="s">
        <v>5</v>
      </c>
      <c r="C46" t="s">
        <v>55</v>
      </c>
      <c r="D46" t="s">
        <v>37</v>
      </c>
      <c r="E46" t="s">
        <v>30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37</v>
      </c>
      <c r="N46" t="s">
        <v>31</v>
      </c>
      <c r="O46" t="s">
        <v>38</v>
      </c>
    </row>
    <row r="47" spans="1:15" x14ac:dyDescent="0.45">
      <c r="A47" t="s">
        <v>22</v>
      </c>
      <c r="B47" t="s">
        <v>6</v>
      </c>
      <c r="C47" t="s">
        <v>55</v>
      </c>
      <c r="D47" t="s">
        <v>35</v>
      </c>
      <c r="E47" t="s">
        <v>30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35</v>
      </c>
      <c r="N47" t="s">
        <v>31</v>
      </c>
      <c r="O47" t="s">
        <v>36</v>
      </c>
    </row>
    <row r="48" spans="1:15" x14ac:dyDescent="0.45">
      <c r="A48" t="s">
        <v>22</v>
      </c>
      <c r="B48" t="s">
        <v>3</v>
      </c>
      <c r="C48" t="s">
        <v>55</v>
      </c>
      <c r="D48" t="s">
        <v>33</v>
      </c>
      <c r="E48" t="s">
        <v>30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33</v>
      </c>
      <c r="N48" t="s">
        <v>31</v>
      </c>
      <c r="O48" t="s">
        <v>34</v>
      </c>
    </row>
    <row r="49" spans="1:15" x14ac:dyDescent="0.45">
      <c r="A49" t="s">
        <v>22</v>
      </c>
      <c r="B49" t="s">
        <v>7</v>
      </c>
      <c r="C49" t="s">
        <v>55</v>
      </c>
      <c r="D49" t="s">
        <v>37</v>
      </c>
      <c r="E49" t="s">
        <v>30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37</v>
      </c>
      <c r="N49" t="s">
        <v>31</v>
      </c>
      <c r="O49" t="s">
        <v>38</v>
      </c>
    </row>
    <row r="50" spans="1:15" x14ac:dyDescent="0.45">
      <c r="A50" t="s">
        <v>22</v>
      </c>
      <c r="B50" t="s">
        <v>6</v>
      </c>
      <c r="C50" t="s">
        <v>55</v>
      </c>
      <c r="D50" t="s">
        <v>37</v>
      </c>
      <c r="E50" t="s">
        <v>30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37</v>
      </c>
      <c r="N50" t="s">
        <v>31</v>
      </c>
      <c r="O50" t="s">
        <v>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activeCell="E15" sqref="E15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8" x14ac:dyDescent="0.45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</row>
    <row r="2" spans="1:8" x14ac:dyDescent="0.45">
      <c r="A2" t="s">
        <v>23</v>
      </c>
      <c r="B2" t="s">
        <v>32</v>
      </c>
      <c r="C2">
        <v>0.7</v>
      </c>
      <c r="D2">
        <v>2.4</v>
      </c>
      <c r="E2">
        <v>2</v>
      </c>
      <c r="F2">
        <v>6.7</v>
      </c>
      <c r="G2">
        <v>0.26</v>
      </c>
      <c r="H2">
        <v>0.88</v>
      </c>
    </row>
    <row r="3" spans="1:8" x14ac:dyDescent="0.45">
      <c r="A3" t="s">
        <v>23</v>
      </c>
      <c r="B3" t="s">
        <v>34</v>
      </c>
      <c r="C3">
        <v>21.5</v>
      </c>
      <c r="D3">
        <v>21.4</v>
      </c>
      <c r="E3">
        <v>24</v>
      </c>
      <c r="F3">
        <v>21.4</v>
      </c>
      <c r="G3">
        <v>0.46</v>
      </c>
      <c r="H3">
        <v>0.45</v>
      </c>
    </row>
    <row r="4" spans="1:8" x14ac:dyDescent="0.45">
      <c r="A4" t="s">
        <v>23</v>
      </c>
      <c r="B4" t="s">
        <v>36</v>
      </c>
      <c r="C4">
        <v>257.3</v>
      </c>
      <c r="D4">
        <v>192.6</v>
      </c>
      <c r="E4">
        <v>217.5</v>
      </c>
      <c r="F4">
        <v>192.1</v>
      </c>
      <c r="G4">
        <v>0.67</v>
      </c>
      <c r="H4">
        <v>0.5</v>
      </c>
    </row>
    <row r="5" spans="1:8" x14ac:dyDescent="0.45">
      <c r="A5" t="s">
        <v>23</v>
      </c>
      <c r="B5" t="s">
        <v>47</v>
      </c>
      <c r="C5">
        <v>4.3</v>
      </c>
      <c r="E5">
        <v>4.5</v>
      </c>
      <c r="G5">
        <v>0.52</v>
      </c>
    </row>
    <row r="6" spans="1:8" x14ac:dyDescent="0.45">
      <c r="A6" t="s">
        <v>23</v>
      </c>
      <c r="B6" t="s">
        <v>48</v>
      </c>
      <c r="C6">
        <v>33</v>
      </c>
      <c r="D6">
        <v>31.6</v>
      </c>
      <c r="E6">
        <v>35.9</v>
      </c>
      <c r="F6">
        <v>35.6</v>
      </c>
      <c r="G6">
        <v>0.32</v>
      </c>
      <c r="H6">
        <v>0.31</v>
      </c>
    </row>
    <row r="7" spans="1:8" x14ac:dyDescent="0.45">
      <c r="A7" t="s">
        <v>23</v>
      </c>
      <c r="B7" t="s">
        <v>49</v>
      </c>
      <c r="C7">
        <v>10.8</v>
      </c>
      <c r="D7">
        <v>10.8</v>
      </c>
      <c r="E7">
        <v>10.9</v>
      </c>
      <c r="F7">
        <v>10.9</v>
      </c>
      <c r="G7">
        <v>0.77</v>
      </c>
      <c r="H7">
        <v>0.77</v>
      </c>
    </row>
    <row r="8" spans="1:8" x14ac:dyDescent="0.45">
      <c r="A8" t="s">
        <v>23</v>
      </c>
      <c r="B8" t="s">
        <v>38</v>
      </c>
      <c r="C8">
        <v>6.7</v>
      </c>
      <c r="D8">
        <v>8.4</v>
      </c>
      <c r="E8">
        <v>39.799999999999997</v>
      </c>
      <c r="F8">
        <v>32.700000000000003</v>
      </c>
      <c r="G8">
        <v>0.11</v>
      </c>
      <c r="H8">
        <v>0.14000000000000001</v>
      </c>
    </row>
    <row r="9" spans="1:8" x14ac:dyDescent="0.45">
      <c r="A9" t="s">
        <v>23</v>
      </c>
      <c r="B9" t="s">
        <v>50</v>
      </c>
      <c r="C9">
        <v>28.2</v>
      </c>
      <c r="D9">
        <v>27.9</v>
      </c>
      <c r="E9">
        <v>20.6</v>
      </c>
      <c r="F9">
        <v>20.3</v>
      </c>
      <c r="G9">
        <v>0.25</v>
      </c>
      <c r="H9">
        <v>0.25</v>
      </c>
    </row>
    <row r="10" spans="1:8" x14ac:dyDescent="0.45">
      <c r="A10" t="s">
        <v>23</v>
      </c>
      <c r="B10" t="s">
        <v>51</v>
      </c>
      <c r="C10">
        <v>22.3</v>
      </c>
      <c r="D10">
        <v>23.1</v>
      </c>
      <c r="E10">
        <v>20.6</v>
      </c>
      <c r="F10">
        <v>20.5</v>
      </c>
      <c r="G10">
        <v>0.31</v>
      </c>
      <c r="H10">
        <v>0.32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historical_data</vt:lpstr>
      <vt:lpstr>Veda</vt:lpstr>
      <vt:lpstr>iamc_data</vt:lpstr>
      <vt:lpstr>base_year_data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2025-07-27T04:27:44Z</dcterms:modified>
</cp:coreProperties>
</file>