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13_ncr:1_{8FEA816E-2AAA-4B91-B2CC-D9B95B7EAAED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Veda" sheetId="1" r:id="rId1"/>
    <sheet name="historical_dat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9" i="1" l="1"/>
  <c r="AH9" i="1" s="1"/>
  <c r="AG8" i="1"/>
  <c r="AH8" i="1" s="1"/>
  <c r="AF9" i="1"/>
  <c r="AF8" i="1"/>
  <c r="X9" i="1"/>
  <c r="X8" i="1"/>
  <c r="Y9" i="1"/>
  <c r="Z9" i="1" s="1"/>
  <c r="Y8" i="1"/>
  <c r="Z8" i="1" s="1"/>
  <c r="D8" i="1"/>
  <c r="D6" i="1"/>
  <c r="D7" i="1"/>
  <c r="D5" i="1"/>
  <c r="E24" i="1"/>
  <c r="E23" i="1"/>
  <c r="E22" i="1"/>
  <c r="D1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D8" authorId="0" shapeId="0" xr:uid="{79577DE7-359E-49C1-A1D9-EC64BAD436CB}">
      <text>
        <r>
          <rPr>
            <b/>
            <sz val="9"/>
            <color indexed="81"/>
            <rFont val="Tahoma"/>
            <charset val="1"/>
          </rPr>
          <t>Amit Kanudia:</t>
        </r>
        <r>
          <rPr>
            <sz val="9"/>
            <color indexed="81"/>
            <rFont val="Tahoma"/>
            <charset val="1"/>
          </rPr>
          <t xml:space="preserve">
29-07-2025
ember
</t>
        </r>
      </text>
    </comment>
  </commentList>
</comments>
</file>

<file path=xl/sharedStrings.xml><?xml version="1.0" encoding="utf-8"?>
<sst xmlns="http://schemas.openxmlformats.org/spreadsheetml/2006/main" count="147" uniqueCount="66">
  <si>
    <t>~TFM_INS-AT</t>
  </si>
  <si>
    <t>~UC_Sets: R_E: AllRegions</t>
  </si>
  <si>
    <t>pset_ci</t>
  </si>
  <si>
    <t>process</t>
  </si>
  <si>
    <t>AFA</t>
  </si>
  <si>
    <t>coal</t>
  </si>
  <si>
    <t>hydro</t>
  </si>
  <si>
    <t>ep*</t>
  </si>
  <si>
    <t>gas</t>
  </si>
  <si>
    <t>solar</t>
  </si>
  <si>
    <t>~UC_T: UC_CAP~UP</t>
  </si>
  <si>
    <t>~UC_T: UC_CAP~LO</t>
  </si>
  <si>
    <t>wind</t>
  </si>
  <si>
    <t>UC_N</t>
  </si>
  <si>
    <t>pset_co</t>
  </si>
  <si>
    <t>UC_ACT</t>
  </si>
  <si>
    <t>UC_RHSRT</t>
  </si>
  <si>
    <t>UC_RHSRT~0</t>
  </si>
  <si>
    <t>UC_CAP</t>
  </si>
  <si>
    <t>nuclear</t>
  </si>
  <si>
    <t>UCE_max coal fleet utilization</t>
  </si>
  <si>
    <t>-CO2Captured</t>
  </si>
  <si>
    <t>UCE_min coal fleet utilization</t>
  </si>
  <si>
    <t>oil</t>
  </si>
  <si>
    <t>UCE_max gas fleet utilization</t>
  </si>
  <si>
    <t>UCE_min gas fleet utilization</t>
  </si>
  <si>
    <t>~TFM_INS</t>
  </si>
  <si>
    <t>attribute</t>
  </si>
  <si>
    <t>value</t>
  </si>
  <si>
    <t>START</t>
  </si>
  <si>
    <t>Bioenergy + CCUS</t>
  </si>
  <si>
    <t>Bioenergy - Cofiring</t>
  </si>
  <si>
    <t>Bioenergy - Large scale unit</t>
  </si>
  <si>
    <t>Bioenergy - Medium-scale CHP</t>
  </si>
  <si>
    <t>Concentrating solar power</t>
  </si>
  <si>
    <t>Fuel cell (distributed electricity generation)</t>
  </si>
  <si>
    <t>cset_cn</t>
  </si>
  <si>
    <t>other_indexes</t>
  </si>
  <si>
    <t>Marine</t>
  </si>
  <si>
    <t>VDA_EMCB</t>
  </si>
  <si>
    <t>CO2</t>
  </si>
  <si>
    <t>Oxyfuel + CCS</t>
  </si>
  <si>
    <t>Solar photovoltaics - Buildings</t>
  </si>
  <si>
    <t>Solar photovoltaics - Large scale unit</t>
  </si>
  <si>
    <t>Wind offshore</t>
  </si>
  <si>
    <t>Wind onshore</t>
  </si>
  <si>
    <t>CCGT - CHP</t>
  </si>
  <si>
    <t>EMBER Utilization Factors</t>
  </si>
  <si>
    <t>model_fuel</t>
  </si>
  <si>
    <t>bioenergy</t>
  </si>
  <si>
    <t>IRENA Utilization Factors</t>
  </si>
  <si>
    <t>geothermal</t>
  </si>
  <si>
    <t>EMBER Generation (TWh)</t>
  </si>
  <si>
    <t>Total</t>
  </si>
  <si>
    <t>IRENA Generation (TWh)</t>
  </si>
  <si>
    <t>EMBER Capacity (GW)</t>
  </si>
  <si>
    <t>IRENA Capacity (GW)</t>
  </si>
  <si>
    <t>Electricity Trade Data (TWh) - Source: EMBER (estimated)</t>
  </si>
  <si>
    <t>ISO</t>
  </si>
  <si>
    <t>ITA</t>
  </si>
  <si>
    <t>Import</t>
  </si>
  <si>
    <t>Export</t>
  </si>
  <si>
    <t>ember_min</t>
  </si>
  <si>
    <t>ember_max</t>
  </si>
  <si>
    <t>irena_min</t>
  </si>
  <si>
    <t>irena_max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</si>
</sst>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b/>
      <sz val="11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1"/>
      <name val="Aptos Narrow"/>
      <family val="2"/>
    </font>
  </fonts>
  <fills count="5">
    <fill>
      <patternFill patternType="none"/>
    </fill>
    <fill>
      <patternFill patternType="gray125"/>
    </fill>
    <fill>
      <patternFill patternType="solid">
        <fgColor rgb="FFDCE6F1"/>
        <bgColor rgb="FFDCE6F1"/>
      </patternFill>
    </fill>
    <fill>
      <patternFill patternType="solid">
        <fgColor rgb="FFDCE6F1"/>
        <bgColor indexed="64"/>
      </patternFill>
    </fill>
    <fill>
      <patternFill patternType="solid">
        <fgColor rgb="FFFFFFC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/>
  </cellStyleXfs>
  <cellXfs count="11">
    <xf numFmtId="0" fontId="0" fillId="0" borderId="0" xfId="0"/>
    <xf numFmtId="0" fontId="0" fillId="0" borderId="0" xfId="0" quotePrefix="1"/>
    <xf numFmtId="0" fontId="0" fillId="0" borderId="0" xfId="0" applyAlignment="1">
      <alignment vertical="center"/>
    </xf>
    <xf numFmtId="2" fontId="0" fillId="0" borderId="0" xfId="0" applyNumberFormat="1"/>
    <xf numFmtId="164" fontId="0" fillId="0" borderId="0" xfId="0" applyNumberFormat="1"/>
    <xf numFmtId="164" fontId="1" fillId="0" borderId="0" xfId="1" applyNumberFormat="1"/>
    <xf numFmtId="0" fontId="5" fillId="0" borderId="0" xfId="0" applyFont="1"/>
    <xf numFmtId="0" fontId="4" fillId="3" borderId="0" xfId="0" applyFont="1" applyFill="1"/>
    <xf numFmtId="0" fontId="4" fillId="4" borderId="0" xfId="0" applyFont="1" applyFill="1"/>
    <xf numFmtId="165" fontId="0" fillId="0" borderId="0" xfId="0" applyNumberFormat="1"/>
    <xf numFmtId="0" fontId="6" fillId="2" borderId="0" xfId="0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J27"/>
  <sheetViews>
    <sheetView workbookViewId="0">
      <selection activeCell="F3" sqref="F3"/>
    </sheetView>
  </sheetViews>
  <sheetFormatPr defaultRowHeight="14.25" x14ac:dyDescent="0.45"/>
  <cols>
    <col min="2" max="2" width="10.9296875" bestFit="1" customWidth="1"/>
    <col min="3" max="3" width="6.9296875" bestFit="1" customWidth="1"/>
    <col min="4" max="4" width="8.59765625" customWidth="1"/>
    <col min="5" max="5" width="9.53125" customWidth="1"/>
    <col min="6" max="7" width="9.73046875" bestFit="1" customWidth="1"/>
    <col min="8" max="8" width="10.06640625" bestFit="1" customWidth="1"/>
    <col min="9" max="9" width="8.59765625" bestFit="1" customWidth="1"/>
    <col min="10" max="10" width="8.9296875" bestFit="1" customWidth="1"/>
    <col min="15" max="15" width="6.265625" bestFit="1" customWidth="1"/>
    <col min="16" max="16" width="4.06640625" bestFit="1" customWidth="1"/>
    <col min="17" max="17" width="4.19921875" bestFit="1" customWidth="1"/>
    <col min="18" max="18" width="4.73046875" bestFit="1" customWidth="1"/>
    <col min="19" max="19" width="4.19921875" bestFit="1" customWidth="1"/>
    <col min="20" max="20" width="4.73046875" bestFit="1" customWidth="1"/>
    <col min="21" max="21" width="24" bestFit="1" customWidth="1"/>
    <col min="22" max="22" width="6.33203125" bestFit="1" customWidth="1"/>
    <col min="23" max="23" width="6.33203125" customWidth="1"/>
    <col min="24" max="24" width="7" bestFit="1" customWidth="1"/>
    <col min="25" max="26" width="7.86328125" bestFit="1" customWidth="1"/>
    <col min="27" max="27" width="9.19921875" bestFit="1" customWidth="1"/>
    <col min="28" max="28" width="11.19921875" bestFit="1" customWidth="1"/>
    <col min="30" max="30" width="23.73046875" bestFit="1" customWidth="1"/>
    <col min="31" max="31" width="6.33203125" bestFit="1" customWidth="1"/>
    <col min="32" max="32" width="7" bestFit="1" customWidth="1"/>
    <col min="33" max="33" width="7.86328125" bestFit="1" customWidth="1"/>
    <col min="34" max="34" width="4.73046875" bestFit="1" customWidth="1"/>
    <col min="35" max="35" width="9.19921875" bestFit="1" customWidth="1"/>
    <col min="36" max="36" width="11.19921875" bestFit="1" customWidth="1"/>
  </cols>
  <sheetData>
    <row r="1" spans="2:36" x14ac:dyDescent="0.45">
      <c r="AA1">
        <v>1.1000000000000001</v>
      </c>
      <c r="AC1">
        <v>0.9</v>
      </c>
    </row>
    <row r="2" spans="2:36" x14ac:dyDescent="0.45">
      <c r="F2" s="10" t="s">
        <v>48</v>
      </c>
      <c r="G2" s="10" t="s">
        <v>62</v>
      </c>
      <c r="H2" s="10" t="s">
        <v>63</v>
      </c>
      <c r="I2" s="10" t="s">
        <v>64</v>
      </c>
      <c r="J2" s="10" t="s">
        <v>65</v>
      </c>
    </row>
    <row r="3" spans="2:36" x14ac:dyDescent="0.45">
      <c r="B3" t="s">
        <v>0</v>
      </c>
      <c r="F3" t="s">
        <v>49</v>
      </c>
      <c r="G3" s="4">
        <v>0.52921203606135103</v>
      </c>
      <c r="H3" s="4">
        <v>0.77363813512491642</v>
      </c>
      <c r="I3" s="4">
        <v>0.29387335196920444</v>
      </c>
      <c r="J3" s="4">
        <v>0.65763867133730136</v>
      </c>
      <c r="V3" t="s">
        <v>1</v>
      </c>
    </row>
    <row r="4" spans="2:36" x14ac:dyDescent="0.45">
      <c r="B4" t="s">
        <v>2</v>
      </c>
      <c r="C4" t="s">
        <v>3</v>
      </c>
      <c r="D4" t="s">
        <v>4</v>
      </c>
      <c r="F4" t="s">
        <v>5</v>
      </c>
      <c r="G4" s="4">
        <v>0.19733814732221869</v>
      </c>
      <c r="H4" s="4">
        <v>0.62231700981598448</v>
      </c>
      <c r="I4" s="4"/>
      <c r="J4" s="4"/>
    </row>
    <row r="5" spans="2:36" x14ac:dyDescent="0.45">
      <c r="B5" t="s">
        <v>6</v>
      </c>
      <c r="C5" t="s">
        <v>7</v>
      </c>
      <c r="D5" s="5">
        <f>IFERROR(VLOOKUP(B5,$F$3:$J$11,5,FALSE),"")</f>
        <v>0.31127604163438005</v>
      </c>
      <c r="F5" t="s">
        <v>8</v>
      </c>
      <c r="G5" s="4">
        <v>0.15844369919854487</v>
      </c>
      <c r="H5" s="4">
        <v>0.2955149688458561</v>
      </c>
      <c r="I5" s="4"/>
      <c r="J5" s="4"/>
    </row>
    <row r="6" spans="2:36" x14ac:dyDescent="0.45">
      <c r="B6" t="s">
        <v>9</v>
      </c>
      <c r="C6" t="s">
        <v>7</v>
      </c>
      <c r="D6" s="5">
        <f t="shared" ref="D6:D7" si="0">IFERROR(VLOOKUP(B6,$F$3:$J$11,5,FALSE),"")</f>
        <v>0.14275360852558924</v>
      </c>
      <c r="F6" t="s">
        <v>51</v>
      </c>
      <c r="G6" s="4"/>
      <c r="H6" s="4"/>
      <c r="I6" s="4">
        <v>0.79908675799086759</v>
      </c>
      <c r="J6" s="4">
        <v>0.96681069431997602</v>
      </c>
      <c r="U6" t="s">
        <v>11</v>
      </c>
      <c r="AD6" t="s">
        <v>10</v>
      </c>
    </row>
    <row r="7" spans="2:36" x14ac:dyDescent="0.45">
      <c r="B7" t="s">
        <v>12</v>
      </c>
      <c r="C7" t="s">
        <v>7</v>
      </c>
      <c r="D7" s="5">
        <f t="shared" si="0"/>
        <v>0.21594436217582091</v>
      </c>
      <c r="F7" t="s">
        <v>6</v>
      </c>
      <c r="G7" s="4">
        <v>0.1712630286539932</v>
      </c>
      <c r="H7" s="4">
        <v>0.36886258026147345</v>
      </c>
      <c r="I7" s="4">
        <v>0.15125668935897063</v>
      </c>
      <c r="J7" s="4">
        <v>0.31127604163438005</v>
      </c>
      <c r="U7" t="s">
        <v>13</v>
      </c>
      <c r="V7" t="s">
        <v>2</v>
      </c>
      <c r="W7" t="s">
        <v>14</v>
      </c>
      <c r="X7" t="s">
        <v>15</v>
      </c>
      <c r="Y7">
        <v>2022</v>
      </c>
      <c r="Z7">
        <v>2050</v>
      </c>
      <c r="AA7" t="s">
        <v>16</v>
      </c>
      <c r="AB7" t="s">
        <v>17</v>
      </c>
      <c r="AD7" t="s">
        <v>13</v>
      </c>
      <c r="AE7" t="s">
        <v>2</v>
      </c>
      <c r="AF7" t="s">
        <v>15</v>
      </c>
      <c r="AG7" t="s">
        <v>18</v>
      </c>
      <c r="AH7">
        <v>2050</v>
      </c>
      <c r="AI7" t="s">
        <v>16</v>
      </c>
      <c r="AJ7" t="s">
        <v>17</v>
      </c>
    </row>
    <row r="8" spans="2:36" x14ac:dyDescent="0.45">
      <c r="B8" t="s">
        <v>19</v>
      </c>
      <c r="C8" t="s">
        <v>7</v>
      </c>
      <c r="D8" s="5">
        <f>IFERROR(VLOOKUP(B8,$F$3:$J$11,3,FALSE),"")</f>
        <v>0</v>
      </c>
      <c r="F8" t="s">
        <v>19</v>
      </c>
      <c r="G8" s="4"/>
      <c r="H8" s="4"/>
      <c r="I8" s="4"/>
      <c r="J8" s="4"/>
      <c r="U8" t="s">
        <v>20</v>
      </c>
      <c r="V8" t="s">
        <v>5</v>
      </c>
      <c r="W8" s="1" t="s">
        <v>21</v>
      </c>
      <c r="X8">
        <f>-1/8.76</f>
        <v>-0.11415525114155252</v>
      </c>
      <c r="Y8" s="3">
        <f>VLOOKUP(V8,$F$3:$J$11,3,FALSE)</f>
        <v>0.62231700981598448</v>
      </c>
      <c r="Z8" s="3">
        <f>Y8*$AA$1</f>
        <v>0.68454871079758295</v>
      </c>
      <c r="AA8">
        <v>0</v>
      </c>
      <c r="AB8">
        <v>3</v>
      </c>
      <c r="AD8" t="s">
        <v>22</v>
      </c>
      <c r="AE8" t="s">
        <v>5</v>
      </c>
      <c r="AF8">
        <f>-1/8.76</f>
        <v>-0.11415525114155252</v>
      </c>
      <c r="AG8" s="3">
        <f>VLOOKUP(AE8,$F$3:$J$11,2,FALSE)</f>
        <v>0.19733814732221869</v>
      </c>
      <c r="AH8">
        <f>AG8*$AC$1</f>
        <v>0.17760433258999683</v>
      </c>
      <c r="AI8">
        <v>0</v>
      </c>
      <c r="AJ8">
        <v>3</v>
      </c>
    </row>
    <row r="9" spans="2:36" x14ac:dyDescent="0.45">
      <c r="F9" t="s">
        <v>23</v>
      </c>
      <c r="G9" s="4">
        <v>0.88232496194824972</v>
      </c>
      <c r="H9" s="4">
        <v>8.2835036602159899</v>
      </c>
      <c r="I9" s="4">
        <v>2.1681649145671975E-2</v>
      </c>
      <c r="J9" s="4">
        <v>0.18947752518915301</v>
      </c>
      <c r="U9" t="s">
        <v>24</v>
      </c>
      <c r="V9" t="s">
        <v>8</v>
      </c>
      <c r="W9" s="1" t="s">
        <v>21</v>
      </c>
      <c r="X9">
        <f>-1/8.76</f>
        <v>-0.11415525114155252</v>
      </c>
      <c r="Y9" s="3">
        <f>VLOOKUP(V9,$F$3:$J$11,3,FALSE)</f>
        <v>0.2955149688458561</v>
      </c>
      <c r="Z9" s="3">
        <f>Y9*$AA$1</f>
        <v>0.32506646573044173</v>
      </c>
      <c r="AA9">
        <v>0</v>
      </c>
      <c r="AB9">
        <v>3</v>
      </c>
      <c r="AD9" t="s">
        <v>25</v>
      </c>
      <c r="AE9" t="s">
        <v>8</v>
      </c>
      <c r="AF9">
        <f>-1/8.76</f>
        <v>-0.11415525114155252</v>
      </c>
      <c r="AG9" s="3">
        <f>VLOOKUP(AE9,$F$3:$J$11,2,FALSE)</f>
        <v>0.15844369919854487</v>
      </c>
      <c r="AH9">
        <f>AG9*$AC$1</f>
        <v>0.14259932927869037</v>
      </c>
      <c r="AI9">
        <v>0</v>
      </c>
      <c r="AJ9">
        <v>3</v>
      </c>
    </row>
    <row r="10" spans="2:36" ht="14.65" customHeight="1" x14ac:dyDescent="0.45">
      <c r="F10" t="s">
        <v>9</v>
      </c>
      <c r="G10" s="4">
        <v>4.1511000415110001E-2</v>
      </c>
      <c r="H10" s="4">
        <v>0.14134611593860083</v>
      </c>
      <c r="I10" s="4">
        <v>4.0424449979244499E-2</v>
      </c>
      <c r="J10" s="4">
        <v>0.14275360852558924</v>
      </c>
    </row>
    <row r="11" spans="2:36" ht="14.65" customHeight="1" x14ac:dyDescent="0.45">
      <c r="F11" t="s">
        <v>12</v>
      </c>
      <c r="G11" s="4">
        <v>0.15298675050527735</v>
      </c>
      <c r="H11" s="4">
        <v>0.21801705559203086</v>
      </c>
      <c r="I11" s="4">
        <v>0.15299618343829349</v>
      </c>
      <c r="J11" s="4">
        <v>0.21594436217582091</v>
      </c>
    </row>
    <row r="13" spans="2:36" x14ac:dyDescent="0.45">
      <c r="B13" t="s">
        <v>26</v>
      </c>
    </row>
    <row r="14" spans="2:36" x14ac:dyDescent="0.45">
      <c r="B14" t="s">
        <v>27</v>
      </c>
      <c r="C14" t="s">
        <v>28</v>
      </c>
      <c r="D14" t="s">
        <v>3</v>
      </c>
    </row>
    <row r="15" spans="2:36" x14ac:dyDescent="0.45">
      <c r="B15" t="s">
        <v>29</v>
      </c>
      <c r="C15">
        <v>2100</v>
      </c>
      <c r="D15" s="1" t="str">
        <f>_xlfn.TEXTJOIN(",",TRUE,L15:L27)</f>
        <v>Bioenergy + CCUS,Bioenergy - Cofiring,Bioenergy - Large scale unit,Bioenergy - Medium-scale CHP,Concentrating solar power,Fuel cell (distributed electricity generation),Marine,Oxyfuel + CCS,Solar photovoltaics - Buildings,Solar photovoltaics - Large scale unit,Wind offshore,Wind onshore,CCGT - CHP</v>
      </c>
      <c r="L15" t="s">
        <v>30</v>
      </c>
    </row>
    <row r="16" spans="2:36" x14ac:dyDescent="0.45">
      <c r="L16" t="s">
        <v>31</v>
      </c>
    </row>
    <row r="17" spans="2:12" x14ac:dyDescent="0.45">
      <c r="L17" t="s">
        <v>32</v>
      </c>
    </row>
    <row r="18" spans="2:12" x14ac:dyDescent="0.45">
      <c r="L18" t="s">
        <v>33</v>
      </c>
    </row>
    <row r="19" spans="2:12" x14ac:dyDescent="0.45">
      <c r="L19" t="s">
        <v>34</v>
      </c>
    </row>
    <row r="20" spans="2:12" x14ac:dyDescent="0.45">
      <c r="B20" t="s">
        <v>26</v>
      </c>
      <c r="L20" t="s">
        <v>35</v>
      </c>
    </row>
    <row r="21" spans="2:12" x14ac:dyDescent="0.45">
      <c r="B21" t="s">
        <v>27</v>
      </c>
      <c r="C21" t="s">
        <v>36</v>
      </c>
      <c r="D21" t="s">
        <v>37</v>
      </c>
      <c r="E21" t="s">
        <v>28</v>
      </c>
      <c r="L21" t="s">
        <v>38</v>
      </c>
    </row>
    <row r="22" spans="2:12" x14ac:dyDescent="0.45">
      <c r="B22" t="s">
        <v>39</v>
      </c>
      <c r="C22" t="s">
        <v>5</v>
      </c>
      <c r="D22" t="s">
        <v>40</v>
      </c>
      <c r="E22">
        <f>G22*3.6</f>
        <v>338.40000000000003</v>
      </c>
      <c r="G22">
        <v>94</v>
      </c>
      <c r="L22" t="s">
        <v>41</v>
      </c>
    </row>
    <row r="23" spans="2:12" x14ac:dyDescent="0.45">
      <c r="B23" t="s">
        <v>39</v>
      </c>
      <c r="C23" t="s">
        <v>8</v>
      </c>
      <c r="D23" t="s">
        <v>40</v>
      </c>
      <c r="E23">
        <f>G23*3.6</f>
        <v>198</v>
      </c>
      <c r="G23">
        <v>55</v>
      </c>
      <c r="L23" t="s">
        <v>42</v>
      </c>
    </row>
    <row r="24" spans="2:12" x14ac:dyDescent="0.45">
      <c r="B24" t="s">
        <v>39</v>
      </c>
      <c r="C24" t="s">
        <v>23</v>
      </c>
      <c r="D24" t="s">
        <v>40</v>
      </c>
      <c r="E24">
        <f>G24*3.6</f>
        <v>252</v>
      </c>
      <c r="G24">
        <v>70</v>
      </c>
      <c r="L24" t="s">
        <v>43</v>
      </c>
    </row>
    <row r="25" spans="2:12" x14ac:dyDescent="0.45">
      <c r="L25" t="s">
        <v>44</v>
      </c>
    </row>
    <row r="26" spans="2:12" x14ac:dyDescent="0.45">
      <c r="L26" t="s">
        <v>45</v>
      </c>
    </row>
    <row r="27" spans="2:12" x14ac:dyDescent="0.45">
      <c r="L27" s="2" t="s">
        <v>46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88"/>
  <sheetViews>
    <sheetView tabSelected="1" workbookViewId="0">
      <selection sqref="A1:Z88"/>
    </sheetView>
  </sheetViews>
  <sheetFormatPr defaultRowHeight="14.25" x14ac:dyDescent="0.45"/>
  <cols>
    <col min="1" max="1" width="39.53125" bestFit="1" customWidth="1"/>
    <col min="2" max="7" width="11.73046875" bestFit="1" customWidth="1"/>
    <col min="8" max="8" width="8.73046875" bestFit="1" customWidth="1"/>
    <col min="9" max="12" width="11.73046875" bestFit="1" customWidth="1"/>
    <col min="13" max="13" width="8.73046875" bestFit="1" customWidth="1"/>
    <col min="14" max="19" width="11.73046875" bestFit="1" customWidth="1"/>
    <col min="20" max="20" width="8.73046875" bestFit="1" customWidth="1"/>
    <col min="21" max="23" width="11.73046875" bestFit="1" customWidth="1"/>
    <col min="24" max="24" width="8.73046875" bestFit="1" customWidth="1"/>
    <col min="25" max="25" width="7.73046875" bestFit="1" customWidth="1"/>
    <col min="26" max="27" width="4.73046875" bestFit="1" customWidth="1"/>
  </cols>
  <sheetData>
    <row r="1" spans="1:25" ht="15.75" customHeight="1" x14ac:dyDescent="0.5">
      <c r="A1" s="6" t="s">
        <v>47</v>
      </c>
    </row>
    <row r="2" spans="1:25" x14ac:dyDescent="0.45">
      <c r="A2" s="7" t="s">
        <v>48</v>
      </c>
      <c r="B2" s="7">
        <v>2000</v>
      </c>
      <c r="C2" s="7">
        <v>2001</v>
      </c>
      <c r="D2" s="7">
        <v>2002</v>
      </c>
      <c r="E2" s="7">
        <v>2003</v>
      </c>
      <c r="F2" s="7">
        <v>2004</v>
      </c>
      <c r="G2" s="7">
        <v>2005</v>
      </c>
      <c r="H2" s="7">
        <v>2006</v>
      </c>
      <c r="I2" s="7">
        <v>2007</v>
      </c>
      <c r="J2" s="7">
        <v>2008</v>
      </c>
      <c r="K2" s="7">
        <v>2009</v>
      </c>
      <c r="L2" s="7">
        <v>2010</v>
      </c>
      <c r="M2" s="7">
        <v>2011</v>
      </c>
      <c r="N2" s="7">
        <v>2012</v>
      </c>
      <c r="O2" s="7">
        <v>2013</v>
      </c>
      <c r="P2" s="7">
        <v>2014</v>
      </c>
      <c r="Q2" s="7">
        <v>2015</v>
      </c>
      <c r="R2" s="7">
        <v>2016</v>
      </c>
      <c r="S2" s="7">
        <v>2017</v>
      </c>
      <c r="T2" s="7">
        <v>2018</v>
      </c>
      <c r="U2" s="7">
        <v>2019</v>
      </c>
      <c r="V2" s="7">
        <v>2020</v>
      </c>
      <c r="W2" s="7">
        <v>2021</v>
      </c>
      <c r="X2" s="7">
        <v>2022</v>
      </c>
      <c r="Y2" s="7">
        <v>2023</v>
      </c>
    </row>
    <row r="3" spans="1:25" x14ac:dyDescent="0.45">
      <c r="A3" t="s">
        <v>49</v>
      </c>
      <c r="B3" s="4">
        <v>0.61522608801066792</v>
      </c>
      <c r="C3" s="4">
        <v>0.62934286281516771</v>
      </c>
      <c r="D3" s="4">
        <v>0.61410525614105249</v>
      </c>
      <c r="E3" s="4">
        <v>0.63330715760695699</v>
      </c>
      <c r="F3" s="4">
        <v>0.72548666186012989</v>
      </c>
      <c r="G3" s="4">
        <v>0.74052659669098031</v>
      </c>
      <c r="H3" s="4">
        <v>0.77363813512491642</v>
      </c>
      <c r="I3" s="4">
        <v>0.75846709807546864</v>
      </c>
      <c r="J3" s="4">
        <v>0.71674526536417393</v>
      </c>
      <c r="K3" s="4">
        <v>0.66333456744415642</v>
      </c>
      <c r="L3" s="4">
        <v>0.66085188356164382</v>
      </c>
      <c r="M3" s="4">
        <v>0.62919014676012885</v>
      </c>
      <c r="N3" s="4">
        <v>0.52921203606135103</v>
      </c>
      <c r="O3" s="4">
        <v>0.63624764974482939</v>
      </c>
      <c r="P3" s="4">
        <v>0.68106183731909309</v>
      </c>
      <c r="Q3" s="4">
        <v>0.70676749919842574</v>
      </c>
      <c r="R3" s="4">
        <v>0.69930259547283602</v>
      </c>
      <c r="S3" s="4">
        <v>0.69169425869419376</v>
      </c>
      <c r="T3" s="4">
        <v>0.67662443458314581</v>
      </c>
      <c r="U3" s="4">
        <v>0.69304680906316962</v>
      </c>
      <c r="V3" s="4">
        <v>0.69550645885530227</v>
      </c>
      <c r="W3" s="4">
        <v>0.68029990954762931</v>
      </c>
      <c r="X3" s="4">
        <v>0.64195219167132056</v>
      </c>
      <c r="Y3" s="4">
        <v>0.60575494311218137</v>
      </c>
    </row>
    <row r="4" spans="1:25" x14ac:dyDescent="0.45">
      <c r="A4" t="s">
        <v>5</v>
      </c>
      <c r="B4" s="4">
        <v>0.34602076124567482</v>
      </c>
      <c r="C4" s="4">
        <v>0.42117978124668154</v>
      </c>
      <c r="D4" s="4">
        <v>0.47055856429860893</v>
      </c>
      <c r="E4" s="4">
        <v>0.51515875544228529</v>
      </c>
      <c r="F4" s="4">
        <v>0.62231700981598448</v>
      </c>
      <c r="G4" s="4">
        <v>0.57221959796357535</v>
      </c>
      <c r="H4" s="4">
        <v>0.58009237390437207</v>
      </c>
      <c r="I4" s="4">
        <v>0.57878024458090593</v>
      </c>
      <c r="J4" s="4">
        <v>0.61000827129859381</v>
      </c>
      <c r="K4" s="4">
        <v>0.52024422939968995</v>
      </c>
      <c r="L4" s="4">
        <v>0.45490352335545442</v>
      </c>
      <c r="M4" s="4">
        <v>0.51215289704730615</v>
      </c>
      <c r="N4" s="4">
        <v>0.56264684464351955</v>
      </c>
      <c r="O4" s="4">
        <v>0.51638935070050329</v>
      </c>
      <c r="P4" s="4">
        <v>0.50458246816891728</v>
      </c>
      <c r="Q4" s="4">
        <v>0.50892743542983165</v>
      </c>
      <c r="R4" s="4">
        <v>0.46671280059135295</v>
      </c>
      <c r="S4" s="4">
        <v>0.43565916312852143</v>
      </c>
      <c r="T4" s="4">
        <v>0.38011695906432741</v>
      </c>
      <c r="U4" s="4">
        <v>0.25154209725226306</v>
      </c>
      <c r="V4" s="4">
        <v>0.19733814732221869</v>
      </c>
      <c r="W4" s="4">
        <v>0.23501565653517861</v>
      </c>
      <c r="X4" s="4">
        <v>0.37900884409845853</v>
      </c>
      <c r="Y4" s="4">
        <v>0.25717309414385414</v>
      </c>
    </row>
    <row r="5" spans="1:25" x14ac:dyDescent="0.45">
      <c r="A5" t="s">
        <v>8</v>
      </c>
      <c r="B5" s="4">
        <v>0.21688427845750258</v>
      </c>
      <c r="C5" s="4">
        <v>0.22202418548512892</v>
      </c>
      <c r="D5" s="4">
        <v>0.21195692035826924</v>
      </c>
      <c r="E5" s="4">
        <v>0.2444397765407833</v>
      </c>
      <c r="F5" s="4">
        <v>0.25723564401629956</v>
      </c>
      <c r="G5" s="4">
        <v>0.28042118198664318</v>
      </c>
      <c r="H5" s="4">
        <v>0.28071079794005777</v>
      </c>
      <c r="I5" s="4">
        <v>0.2922584260992816</v>
      </c>
      <c r="J5" s="4">
        <v>0.2779788969658355</v>
      </c>
      <c r="K5" s="4">
        <v>0.23646215642703375</v>
      </c>
      <c r="L5" s="4">
        <v>0.24074060070301742</v>
      </c>
      <c r="M5" s="4">
        <v>0.22510363173419468</v>
      </c>
      <c r="N5" s="4">
        <v>0.20133855684813015</v>
      </c>
      <c r="O5" s="4">
        <v>0.17523112617091591</v>
      </c>
      <c r="P5" s="4">
        <v>0.15844369919854487</v>
      </c>
      <c r="Q5" s="4">
        <v>0.20478133387114289</v>
      </c>
      <c r="R5" s="4">
        <v>0.24738866431689593</v>
      </c>
      <c r="S5" s="4">
        <v>0.2791433980876013</v>
      </c>
      <c r="T5" s="4">
        <v>0.25589885068453339</v>
      </c>
      <c r="U5" s="4">
        <v>0.28175925948019492</v>
      </c>
      <c r="V5" s="4">
        <v>0.27138259384113744</v>
      </c>
      <c r="W5" s="4">
        <v>0.2955149688458561</v>
      </c>
      <c r="X5" s="4">
        <v>0.2867461537463678</v>
      </c>
      <c r="Y5" s="4">
        <v>0.23584379225019769</v>
      </c>
    </row>
    <row r="6" spans="1:25" x14ac:dyDescent="0.45">
      <c r="A6" t="s">
        <v>6</v>
      </c>
      <c r="B6" s="4">
        <v>0.30785003663554733</v>
      </c>
      <c r="C6" s="4">
        <v>0.3246419991455694</v>
      </c>
      <c r="D6" s="4">
        <v>0.27242847373877754</v>
      </c>
      <c r="E6" s="4">
        <v>0.25066305744675033</v>
      </c>
      <c r="F6" s="4">
        <v>0.2878697637482629</v>
      </c>
      <c r="G6" s="4">
        <v>0.24164201341994127</v>
      </c>
      <c r="H6" s="4">
        <v>0.24679151021192447</v>
      </c>
      <c r="I6" s="4">
        <v>0.21833189641408821</v>
      </c>
      <c r="J6" s="4">
        <v>0.27431533213114406</v>
      </c>
      <c r="K6" s="4">
        <v>0.32220499948856351</v>
      </c>
      <c r="L6" s="4">
        <v>0.33232439853964491</v>
      </c>
      <c r="M6" s="4">
        <v>0.29418411739628436</v>
      </c>
      <c r="N6" s="4">
        <v>0.26672323467058051</v>
      </c>
      <c r="O6" s="4">
        <v>0.33373809433461088</v>
      </c>
      <c r="P6" s="4">
        <v>0.36886258026147345</v>
      </c>
      <c r="Q6" s="4">
        <v>0.28501261715933668</v>
      </c>
      <c r="R6" s="4">
        <v>0.26438904508384675</v>
      </c>
      <c r="S6" s="4">
        <v>0.22349486702672805</v>
      </c>
      <c r="T6" s="4">
        <v>0.3000880766808377</v>
      </c>
      <c r="U6" s="4">
        <v>0.28428339961702753</v>
      </c>
      <c r="V6" s="4">
        <v>0.28949771689497716</v>
      </c>
      <c r="W6" s="4">
        <v>0.27546554222833963</v>
      </c>
      <c r="X6" s="4">
        <v>0.1712630286539932</v>
      </c>
      <c r="Y6" s="4">
        <v>0.22976393784140595</v>
      </c>
    </row>
    <row r="7" spans="1:25" x14ac:dyDescent="0.45">
      <c r="A7" t="s">
        <v>23</v>
      </c>
      <c r="B7" s="4">
        <v>8.2835036602159899</v>
      </c>
      <c r="C7" s="4">
        <v>6.8518331990330372</v>
      </c>
      <c r="D7" s="4">
        <v>7.9203599247918337</v>
      </c>
      <c r="E7" s="4">
        <v>6.9920091324200904</v>
      </c>
      <c r="F7" s="4">
        <v>5.4123019070641956</v>
      </c>
      <c r="G7" s="4">
        <v>4.2221588026382548</v>
      </c>
      <c r="H7" s="4">
        <v>4.1714231354642308</v>
      </c>
      <c r="I7" s="4">
        <v>3.3001966007102994</v>
      </c>
      <c r="J7" s="4">
        <v>2.9783422120750886</v>
      </c>
      <c r="K7" s="4">
        <v>2.378234398782344</v>
      </c>
      <c r="L7" s="4">
        <v>2.1499238964992391</v>
      </c>
      <c r="M7" s="4">
        <v>2.0682711821410451</v>
      </c>
      <c r="N7" s="4">
        <v>1.9620433789954339</v>
      </c>
      <c r="O7" s="4">
        <v>1.5862823439878235</v>
      </c>
      <c r="P7" s="4">
        <v>1.4856037544393708</v>
      </c>
      <c r="Q7" s="4">
        <v>1.3262620497209539</v>
      </c>
      <c r="R7" s="4">
        <v>1.2810755961440894</v>
      </c>
      <c r="S7" s="4">
        <v>1.2057648401826484</v>
      </c>
      <c r="T7" s="4">
        <v>1.1589928970065957</v>
      </c>
      <c r="U7" s="4">
        <v>1.0797184170471841</v>
      </c>
      <c r="V7" s="4">
        <v>1.0170915778792491</v>
      </c>
      <c r="W7" s="4">
        <v>0.88232496194824972</v>
      </c>
      <c r="X7" s="4">
        <v>1.2390601217656012</v>
      </c>
      <c r="Y7" s="4">
        <v>1.2319254185692541</v>
      </c>
    </row>
    <row r="8" spans="1:25" x14ac:dyDescent="0.45">
      <c r="A8" t="s">
        <v>9</v>
      </c>
      <c r="B8" s="4">
        <v>0.11415525114155252</v>
      </c>
      <c r="C8" s="4">
        <v>0.11415525114155252</v>
      </c>
      <c r="D8" s="4">
        <v>0.11415525114155252</v>
      </c>
      <c r="E8" s="4">
        <v>7.6103500761035017E-2</v>
      </c>
      <c r="F8" s="4">
        <v>0.11415525114155252</v>
      </c>
      <c r="G8" s="4">
        <v>0.11415525114155252</v>
      </c>
      <c r="H8" s="4">
        <v>9.1324200913242004E-2</v>
      </c>
      <c r="I8" s="4">
        <v>4.1511000415110001E-2</v>
      </c>
      <c r="J8" s="4">
        <v>4.5186453576864537E-2</v>
      </c>
      <c r="K8" s="4">
        <v>6.1607595854171207E-2</v>
      </c>
      <c r="L8" s="4">
        <v>6.0565702688990357E-2</v>
      </c>
      <c r="M8" s="4">
        <v>9.3826233814974666E-2</v>
      </c>
      <c r="N8" s="4">
        <v>0.12822918621379872</v>
      </c>
      <c r="O8" s="4">
        <v>0.13549268126146885</v>
      </c>
      <c r="P8" s="4">
        <v>0.13692492757892669</v>
      </c>
      <c r="Q8" s="4">
        <v>0.13848341941762107</v>
      </c>
      <c r="R8" s="4">
        <v>0.13078439866398708</v>
      </c>
      <c r="S8" s="4">
        <v>0.14134611593860083</v>
      </c>
      <c r="T8" s="4">
        <v>0.12857366675067947</v>
      </c>
      <c r="U8" s="4">
        <v>0.12958015809982651</v>
      </c>
      <c r="V8" s="4">
        <v>0.1314419189044469</v>
      </c>
      <c r="W8" s="4">
        <v>0.12647997737099445</v>
      </c>
      <c r="X8" s="4">
        <v>0.1307021849389437</v>
      </c>
      <c r="Y8" s="4">
        <v>0.11879041402347462</v>
      </c>
    </row>
    <row r="9" spans="1:25" x14ac:dyDescent="0.45">
      <c r="A9" t="s">
        <v>12</v>
      </c>
      <c r="B9" s="4">
        <v>0.1775748351090817</v>
      </c>
      <c r="C9" s="4">
        <v>0.20409575204095751</v>
      </c>
      <c r="D9" s="4">
        <v>0.20489404051047885</v>
      </c>
      <c r="E9" s="4">
        <v>0.19157088122605365</v>
      </c>
      <c r="F9" s="4">
        <v>0.18588111690305897</v>
      </c>
      <c r="G9" s="4">
        <v>0.16387931758971341</v>
      </c>
      <c r="H9" s="4">
        <v>0.17844268204758473</v>
      </c>
      <c r="I9" s="4">
        <v>0.17038728225942837</v>
      </c>
      <c r="J9" s="4">
        <v>0.15716558655749158</v>
      </c>
      <c r="K9" s="4">
        <v>0.15298675050527735</v>
      </c>
      <c r="L9" s="4">
        <v>0.17980930749757493</v>
      </c>
      <c r="M9" s="4">
        <v>0.16248977221738325</v>
      </c>
      <c r="N9" s="4">
        <v>0.18899036022323698</v>
      </c>
      <c r="O9" s="4">
        <v>0.19917016885352842</v>
      </c>
      <c r="P9" s="4">
        <v>0.19964017423142477</v>
      </c>
      <c r="Q9" s="4">
        <v>0.18534616268497148</v>
      </c>
      <c r="R9" s="4">
        <v>0.21528852800576376</v>
      </c>
      <c r="S9" s="4">
        <v>0.20791726439950117</v>
      </c>
      <c r="T9" s="4">
        <v>0.19773519552573904</v>
      </c>
      <c r="U9" s="4">
        <v>0.21591161732765551</v>
      </c>
      <c r="V9" s="4">
        <v>0.19701495045221024</v>
      </c>
      <c r="W9" s="4">
        <v>0.21237950279046169</v>
      </c>
      <c r="X9" s="4">
        <v>0.19586027860834898</v>
      </c>
      <c r="Y9" s="4">
        <v>0.21801705559203086</v>
      </c>
    </row>
    <row r="15" spans="1:25" ht="15.75" customHeight="1" x14ac:dyDescent="0.5">
      <c r="A15" s="6" t="s">
        <v>50</v>
      </c>
    </row>
    <row r="16" spans="1:25" x14ac:dyDescent="0.45">
      <c r="A16" s="7" t="s">
        <v>48</v>
      </c>
      <c r="B16" s="7">
        <v>2000</v>
      </c>
      <c r="C16" s="7">
        <v>2001</v>
      </c>
      <c r="D16" s="7">
        <v>2002</v>
      </c>
      <c r="E16" s="7">
        <v>2003</v>
      </c>
      <c r="F16" s="7">
        <v>2004</v>
      </c>
      <c r="G16" s="7">
        <v>2005</v>
      </c>
      <c r="H16" s="7">
        <v>2006</v>
      </c>
      <c r="I16" s="7">
        <v>2007</v>
      </c>
      <c r="J16" s="7">
        <v>2008</v>
      </c>
      <c r="K16" s="7">
        <v>2009</v>
      </c>
      <c r="L16" s="7">
        <v>2010</v>
      </c>
      <c r="M16" s="7">
        <v>2011</v>
      </c>
      <c r="N16" s="7">
        <v>2012</v>
      </c>
      <c r="O16" s="7">
        <v>2013</v>
      </c>
      <c r="P16" s="7">
        <v>2014</v>
      </c>
      <c r="Q16" s="7">
        <v>2015</v>
      </c>
      <c r="R16" s="7">
        <v>2016</v>
      </c>
      <c r="S16" s="7">
        <v>2017</v>
      </c>
      <c r="T16" s="7">
        <v>2018</v>
      </c>
      <c r="U16" s="7">
        <v>2019</v>
      </c>
      <c r="V16" s="7">
        <v>2020</v>
      </c>
      <c r="W16" s="7">
        <v>2021</v>
      </c>
      <c r="X16" s="7">
        <v>2022</v>
      </c>
    </row>
    <row r="17" spans="1:25" x14ac:dyDescent="0.45">
      <c r="A17" t="s">
        <v>49</v>
      </c>
      <c r="B17" s="4">
        <v>0.29387335196920444</v>
      </c>
      <c r="C17" s="4">
        <v>0.36119588962232163</v>
      </c>
      <c r="D17" s="4">
        <v>0.44005793825548695</v>
      </c>
      <c r="E17" s="4">
        <v>0.44668870313278031</v>
      </c>
      <c r="F17" s="4">
        <v>0.54898593711379096</v>
      </c>
      <c r="G17" s="4">
        <v>0.61000284572266994</v>
      </c>
      <c r="H17" s="4">
        <v>0.64753472829655767</v>
      </c>
      <c r="I17" s="4">
        <v>0.62752567747232946</v>
      </c>
      <c r="J17" s="4">
        <v>0.58888908630393622</v>
      </c>
      <c r="K17" s="4">
        <v>0.5673952378959225</v>
      </c>
      <c r="L17" s="4">
        <v>0.59031104308580318</v>
      </c>
      <c r="M17" s="4">
        <v>0.54674259382098878</v>
      </c>
      <c r="N17" s="4">
        <v>0.44853889899451427</v>
      </c>
      <c r="O17" s="4">
        <v>0.58350948198641062</v>
      </c>
      <c r="P17" s="4">
        <v>0.63667296066860524</v>
      </c>
      <c r="Q17" s="4">
        <v>0.65763867133730136</v>
      </c>
      <c r="R17" s="4">
        <v>0.64758790186698112</v>
      </c>
      <c r="S17" s="4">
        <v>0.64110341340216126</v>
      </c>
      <c r="T17" s="4">
        <v>0.62627406907580729</v>
      </c>
      <c r="U17" s="4">
        <v>0.64651878707642696</v>
      </c>
      <c r="V17" s="4">
        <v>0.65169312541193969</v>
      </c>
      <c r="W17" s="4">
        <v>0.63648704525812538</v>
      </c>
      <c r="X17" s="4">
        <v>0.59277106311612904</v>
      </c>
    </row>
    <row r="18" spans="1:25" x14ac:dyDescent="0.45">
      <c r="A18" t="s">
        <v>51</v>
      </c>
      <c r="B18" s="4">
        <v>0.91033975698475367</v>
      </c>
      <c r="C18" s="4">
        <v>0.89790177468582399</v>
      </c>
      <c r="D18" s="4">
        <v>0.79908675799086759</v>
      </c>
      <c r="E18" s="4">
        <v>0.86238075862380759</v>
      </c>
      <c r="F18" s="4">
        <v>0.96681069431997602</v>
      </c>
      <c r="G18" s="4">
        <v>0.90583467733703538</v>
      </c>
      <c r="H18" s="4">
        <v>0.94035447672321693</v>
      </c>
      <c r="I18" s="4">
        <v>0.94745932262213428</v>
      </c>
      <c r="J18" s="4">
        <v>0.93915491088745062</v>
      </c>
      <c r="K18" s="4">
        <v>0.87740580138628832</v>
      </c>
      <c r="L18" s="4">
        <v>0.84297945205479452</v>
      </c>
      <c r="M18" s="4">
        <v>0.88662611646344525</v>
      </c>
      <c r="N18" s="4">
        <v>0.87681346906518143</v>
      </c>
      <c r="O18" s="4">
        <v>0.88618737120343749</v>
      </c>
      <c r="P18" s="4">
        <v>0.87940166595319624</v>
      </c>
      <c r="Q18" s="4">
        <v>0.91933192422945187</v>
      </c>
      <c r="R18" s="4">
        <v>0.93594997410298097</v>
      </c>
      <c r="S18" s="4">
        <v>0.922711274930198</v>
      </c>
      <c r="T18" s="4">
        <v>0.90846117489425482</v>
      </c>
      <c r="U18" s="4">
        <v>0.90391841519020266</v>
      </c>
      <c r="V18" s="4">
        <v>0.89132060374858879</v>
      </c>
      <c r="W18" s="4">
        <v>0.87470664323539882</v>
      </c>
      <c r="X18" s="4">
        <v>0.86333726595725613</v>
      </c>
    </row>
    <row r="19" spans="1:25" x14ac:dyDescent="0.45">
      <c r="A19" t="s">
        <v>6</v>
      </c>
      <c r="B19" s="4">
        <v>0.28558245436146446</v>
      </c>
      <c r="C19" s="4">
        <v>0.30125755131902554</v>
      </c>
      <c r="D19" s="4">
        <v>0.26300120576970937</v>
      </c>
      <c r="E19" s="4">
        <v>0.24464788133158288</v>
      </c>
      <c r="F19" s="4">
        <v>0.27464620897146697</v>
      </c>
      <c r="G19" s="4">
        <v>0.23342690659878584</v>
      </c>
      <c r="H19" s="4">
        <v>0.23524997898052519</v>
      </c>
      <c r="I19" s="4">
        <v>0.20802424867929775</v>
      </c>
      <c r="J19" s="4">
        <v>0.25339148834066899</v>
      </c>
      <c r="K19" s="4">
        <v>0.2854692026001181</v>
      </c>
      <c r="L19" s="4">
        <v>0.28860623970905264</v>
      </c>
      <c r="M19" s="4">
        <v>0.25080291521537151</v>
      </c>
      <c r="N19" s="4">
        <v>0.22880093682435534</v>
      </c>
      <c r="O19" s="4">
        <v>0.28356807022282915</v>
      </c>
      <c r="P19" s="4">
        <v>0.31127604163438005</v>
      </c>
      <c r="Q19" s="4">
        <v>0.24130564426305645</v>
      </c>
      <c r="R19" s="4">
        <v>0.22657477726978403</v>
      </c>
      <c r="S19" s="4">
        <v>0.19355715910404311</v>
      </c>
      <c r="T19" s="4">
        <v>0.25624516880745851</v>
      </c>
      <c r="U19" s="4">
        <v>0.24386476819833647</v>
      </c>
      <c r="V19" s="4">
        <v>0.24895999115400089</v>
      </c>
      <c r="W19" s="4">
        <v>0.23824110380502575</v>
      </c>
      <c r="X19" s="4">
        <v>0.15125668935897063</v>
      </c>
    </row>
    <row r="20" spans="1:25" x14ac:dyDescent="0.45">
      <c r="A20" t="s">
        <v>23</v>
      </c>
      <c r="B20" s="4">
        <v>0.18549363909037686</v>
      </c>
      <c r="C20" s="4">
        <v>0.16242780220674277</v>
      </c>
      <c r="D20" s="4">
        <v>0.18947752518915301</v>
      </c>
      <c r="E20" s="4">
        <v>0.16134275900234468</v>
      </c>
      <c r="F20" s="4">
        <v>0.12074365174832007</v>
      </c>
      <c r="G20" s="4">
        <v>9.2604874927729272E-2</v>
      </c>
      <c r="H20" s="4">
        <v>8.5383142670290207E-2</v>
      </c>
      <c r="I20" s="4">
        <v>6.3942571567428885E-2</v>
      </c>
      <c r="J20" s="4">
        <v>5.4351971653901113E-2</v>
      </c>
      <c r="K20" s="4">
        <v>4.5120373132528896E-2</v>
      </c>
      <c r="L20" s="4">
        <v>3.8445903076430775E-2</v>
      </c>
      <c r="M20" s="4">
        <v>3.5465642257402952E-2</v>
      </c>
      <c r="N20" s="4">
        <v>3.3828410664150516E-2</v>
      </c>
      <c r="O20" s="4">
        <v>2.9497986896519491E-2</v>
      </c>
      <c r="P20" s="4">
        <v>2.8898030899281432E-2</v>
      </c>
      <c r="Q20" s="4">
        <v>2.9934943675673939E-2</v>
      </c>
      <c r="R20" s="4">
        <v>2.9741012269575366E-2</v>
      </c>
      <c r="S20" s="4">
        <v>2.8767224001894291E-2</v>
      </c>
      <c r="T20" s="4">
        <v>2.7660265219492469E-2</v>
      </c>
      <c r="U20" s="4">
        <v>2.5984909288337733E-2</v>
      </c>
      <c r="V20" s="4">
        <v>2.5949170525979785E-2</v>
      </c>
      <c r="W20" s="4">
        <v>2.1681649145671975E-2</v>
      </c>
      <c r="X20" s="4">
        <v>3.1944135901513453E-2</v>
      </c>
    </row>
    <row r="21" spans="1:25" x14ac:dyDescent="0.45">
      <c r="A21" t="s">
        <v>9</v>
      </c>
      <c r="B21" s="4">
        <v>0.10814708002883922</v>
      </c>
      <c r="C21" s="4">
        <v>0.10844748858447488</v>
      </c>
      <c r="D21" s="4">
        <v>0.10896637608966378</v>
      </c>
      <c r="E21" s="4">
        <v>0.10537407797681771</v>
      </c>
      <c r="F21" s="4">
        <v>0.1067903962291943</v>
      </c>
      <c r="G21" s="4">
        <v>0.10408272898200376</v>
      </c>
      <c r="H21" s="4">
        <v>8.8787417554540851E-2</v>
      </c>
      <c r="I21" s="4">
        <v>4.0424449979244499E-2</v>
      </c>
      <c r="J21" s="4">
        <v>4.5606559081841996E-2</v>
      </c>
      <c r="K21" s="4">
        <v>6.1094824721114389E-2</v>
      </c>
      <c r="L21" s="4">
        <v>6.0783945108384398E-2</v>
      </c>
      <c r="M21" s="4">
        <v>9.457878955568752E-2</v>
      </c>
      <c r="N21" s="4">
        <v>0.12931650057322672</v>
      </c>
      <c r="O21" s="4">
        <v>0.13673327820166969</v>
      </c>
      <c r="P21" s="4">
        <v>0.13816232692585365</v>
      </c>
      <c r="Q21" s="4">
        <v>0.13981618422725917</v>
      </c>
      <c r="R21" s="4">
        <v>0.132076705674749</v>
      </c>
      <c r="S21" s="4">
        <v>0.14275360852558924</v>
      </c>
      <c r="T21" s="4">
        <v>0.12991755316197512</v>
      </c>
      <c r="U21" s="4">
        <v>0.13118242254470275</v>
      </c>
      <c r="V21" s="4">
        <v>0.13337047062172605</v>
      </c>
      <c r="W21" s="4">
        <v>0.12832090743979691</v>
      </c>
      <c r="X21" s="4">
        <v>0.13076711146608011</v>
      </c>
    </row>
    <row r="22" spans="1:25" x14ac:dyDescent="0.45">
      <c r="A22" t="s">
        <v>12</v>
      </c>
      <c r="B22" s="4">
        <v>0.17705070631596159</v>
      </c>
      <c r="C22" s="4">
        <v>0.20269433899983494</v>
      </c>
      <c r="D22" s="4">
        <v>0.20547945205479451</v>
      </c>
      <c r="E22" s="4">
        <v>0.19043290178991254</v>
      </c>
      <c r="F22" s="4">
        <v>0.1867689303237674</v>
      </c>
      <c r="G22" s="4">
        <v>0.1634194908745619</v>
      </c>
      <c r="H22" s="4">
        <v>0.1781260653289736</v>
      </c>
      <c r="I22" s="4">
        <v>0.17044532377504912</v>
      </c>
      <c r="J22" s="4">
        <v>0.15732740697561451</v>
      </c>
      <c r="K22" s="4">
        <v>0.15299618343829349</v>
      </c>
      <c r="L22" s="4">
        <v>0.17972438028317755</v>
      </c>
      <c r="M22" s="4">
        <v>0.16251183135517033</v>
      </c>
      <c r="N22" s="4">
        <v>0.18890322756994438</v>
      </c>
      <c r="O22" s="4">
        <v>0.19908293588810169</v>
      </c>
      <c r="P22" s="4">
        <v>0.19954897961008153</v>
      </c>
      <c r="Q22" s="4">
        <v>0.18545551905719279</v>
      </c>
      <c r="R22" s="4">
        <v>0.21518058037191448</v>
      </c>
      <c r="S22" s="4">
        <v>0.20801272044711919</v>
      </c>
      <c r="T22" s="4">
        <v>0.19769064914008325</v>
      </c>
      <c r="U22" s="4">
        <v>0.21594436217582091</v>
      </c>
      <c r="V22" s="4">
        <v>0.19702002802981769</v>
      </c>
      <c r="W22" s="4">
        <v>0.21228169618742199</v>
      </c>
      <c r="X22" s="4">
        <v>0.19792026167823587</v>
      </c>
    </row>
    <row r="30" spans="1:25" ht="15.75" customHeight="1" x14ac:dyDescent="0.5">
      <c r="A30" s="6" t="s">
        <v>52</v>
      </c>
    </row>
    <row r="31" spans="1:25" x14ac:dyDescent="0.45">
      <c r="A31" s="7" t="s">
        <v>48</v>
      </c>
      <c r="B31" s="7">
        <v>2000</v>
      </c>
      <c r="C31" s="7">
        <v>2001</v>
      </c>
      <c r="D31" s="7">
        <v>2002</v>
      </c>
      <c r="E31" s="7">
        <v>2003</v>
      </c>
      <c r="F31" s="7">
        <v>2004</v>
      </c>
      <c r="G31" s="7">
        <v>2005</v>
      </c>
      <c r="H31" s="7">
        <v>2006</v>
      </c>
      <c r="I31" s="7">
        <v>2007</v>
      </c>
      <c r="J31" s="7">
        <v>2008</v>
      </c>
      <c r="K31" s="7">
        <v>2009</v>
      </c>
      <c r="L31" s="7">
        <v>2010</v>
      </c>
      <c r="M31" s="7">
        <v>2011</v>
      </c>
      <c r="N31" s="7">
        <v>2012</v>
      </c>
      <c r="O31" s="7">
        <v>2013</v>
      </c>
      <c r="P31" s="7">
        <v>2014</v>
      </c>
      <c r="Q31" s="7">
        <v>2015</v>
      </c>
      <c r="R31" s="7">
        <v>2016</v>
      </c>
      <c r="S31" s="7">
        <v>2017</v>
      </c>
      <c r="T31" s="7">
        <v>2018</v>
      </c>
      <c r="U31" s="7">
        <v>2019</v>
      </c>
      <c r="V31" s="7">
        <v>2020</v>
      </c>
      <c r="W31" s="7">
        <v>2021</v>
      </c>
      <c r="X31" s="7">
        <v>2022</v>
      </c>
      <c r="Y31" s="7">
        <v>2023</v>
      </c>
    </row>
    <row r="32" spans="1:25" x14ac:dyDescent="0.45">
      <c r="A32" s="8" t="s">
        <v>53</v>
      </c>
      <c r="B32" s="8">
        <v>269.94</v>
      </c>
      <c r="C32" s="8">
        <v>271.89999999999998</v>
      </c>
      <c r="D32" s="8">
        <v>277.52999999999997</v>
      </c>
      <c r="E32" s="8">
        <v>286.27</v>
      </c>
      <c r="F32" s="8">
        <v>293.71000000000004</v>
      </c>
      <c r="G32" s="8">
        <v>294.63</v>
      </c>
      <c r="H32" s="8">
        <v>305.61</v>
      </c>
      <c r="I32" s="8">
        <v>306.17</v>
      </c>
      <c r="J32" s="8">
        <v>311.57000000000005</v>
      </c>
      <c r="K32" s="8">
        <v>286.36</v>
      </c>
      <c r="L32" s="8">
        <v>296.63</v>
      </c>
      <c r="M32" s="8">
        <v>298.37</v>
      </c>
      <c r="N32" s="8">
        <v>295.25</v>
      </c>
      <c r="O32" s="8">
        <v>286.02</v>
      </c>
      <c r="P32" s="8">
        <v>276.52999999999997</v>
      </c>
      <c r="Q32" s="8">
        <v>279.7</v>
      </c>
      <c r="R32" s="8">
        <v>285.95</v>
      </c>
      <c r="S32" s="8">
        <v>292.08999999999997</v>
      </c>
      <c r="T32" s="8">
        <v>286.06</v>
      </c>
      <c r="U32" s="8">
        <v>289.99</v>
      </c>
      <c r="V32" s="8">
        <v>276.81</v>
      </c>
      <c r="W32" s="8">
        <v>285.49</v>
      </c>
      <c r="X32" s="8">
        <v>279.96000000000004</v>
      </c>
      <c r="Y32" s="8">
        <v>262.58000000000004</v>
      </c>
    </row>
    <row r="33" spans="1:25" x14ac:dyDescent="0.45">
      <c r="A33" t="s">
        <v>49</v>
      </c>
      <c r="B33" s="9">
        <v>6.09</v>
      </c>
      <c r="C33" s="9">
        <v>6.34</v>
      </c>
      <c r="D33" s="9">
        <v>7.37</v>
      </c>
      <c r="E33" s="9">
        <v>8.7100000000000009</v>
      </c>
      <c r="F33" s="9">
        <v>9.66</v>
      </c>
      <c r="G33" s="9">
        <v>9.99</v>
      </c>
      <c r="H33" s="9">
        <v>10.64</v>
      </c>
      <c r="I33" s="9">
        <v>10.83</v>
      </c>
      <c r="J33" s="9">
        <v>11.489999999999998</v>
      </c>
      <c r="K33" s="9">
        <v>12.899999999999999</v>
      </c>
      <c r="L33" s="9">
        <v>14.82</v>
      </c>
      <c r="M33" s="9">
        <v>16.48</v>
      </c>
      <c r="N33" s="9">
        <v>18.079999999999998</v>
      </c>
      <c r="O33" s="9">
        <v>22.74</v>
      </c>
      <c r="P33" s="9">
        <v>24.64</v>
      </c>
      <c r="Q33" s="9">
        <v>25.57</v>
      </c>
      <c r="R33" s="9">
        <v>25.79</v>
      </c>
      <c r="S33" s="9">
        <v>25.57</v>
      </c>
      <c r="T33" s="9">
        <v>25.25</v>
      </c>
      <c r="U33" s="9">
        <v>25.62</v>
      </c>
      <c r="V33" s="9">
        <v>25.650000000000002</v>
      </c>
      <c r="W33" s="9">
        <v>24.97</v>
      </c>
      <c r="X33" s="9">
        <v>23.45</v>
      </c>
      <c r="Y33" s="9">
        <v>22.34</v>
      </c>
    </row>
    <row r="34" spans="1:25" x14ac:dyDescent="0.45">
      <c r="A34" t="s">
        <v>5</v>
      </c>
      <c r="B34" s="9">
        <v>26.28</v>
      </c>
      <c r="C34" s="9">
        <v>31.73</v>
      </c>
      <c r="D34" s="9">
        <v>35.450000000000003</v>
      </c>
      <c r="E34" s="9">
        <v>38.81</v>
      </c>
      <c r="F34" s="9">
        <v>45.52</v>
      </c>
      <c r="G34" s="9">
        <v>43.61</v>
      </c>
      <c r="H34" s="9">
        <v>44.21</v>
      </c>
      <c r="I34" s="9">
        <v>44.11</v>
      </c>
      <c r="J34" s="9">
        <v>43.07</v>
      </c>
      <c r="K34" s="9">
        <v>39.74</v>
      </c>
      <c r="L34" s="9">
        <v>39.729999999999997</v>
      </c>
      <c r="M34" s="9">
        <v>44.73</v>
      </c>
      <c r="N34" s="9">
        <v>49.14</v>
      </c>
      <c r="O34" s="9">
        <v>45.1</v>
      </c>
      <c r="P34" s="9">
        <v>43.45</v>
      </c>
      <c r="Q34" s="9">
        <v>43.2</v>
      </c>
      <c r="R34" s="9">
        <v>35.61</v>
      </c>
      <c r="S34" s="9">
        <v>32.630000000000003</v>
      </c>
      <c r="T34" s="9">
        <v>28.47</v>
      </c>
      <c r="U34" s="9">
        <v>18.84</v>
      </c>
      <c r="V34" s="9">
        <v>13.38</v>
      </c>
      <c r="W34" s="9">
        <v>14.02</v>
      </c>
      <c r="X34" s="9">
        <v>22.61</v>
      </c>
      <c r="Y34" s="9">
        <v>13.9</v>
      </c>
    </row>
    <row r="35" spans="1:25" x14ac:dyDescent="0.45">
      <c r="A35" t="s">
        <v>8</v>
      </c>
      <c r="B35" s="9">
        <v>101.36</v>
      </c>
      <c r="C35" s="9">
        <v>104.19</v>
      </c>
      <c r="D35" s="9">
        <v>99.41</v>
      </c>
      <c r="E35" s="9">
        <v>117.3</v>
      </c>
      <c r="F35" s="9">
        <v>129.84</v>
      </c>
      <c r="G35" s="9">
        <v>149.33000000000001</v>
      </c>
      <c r="H35" s="9">
        <v>158.13999999999999</v>
      </c>
      <c r="I35" s="9">
        <v>172.71</v>
      </c>
      <c r="J35" s="9">
        <v>172.77</v>
      </c>
      <c r="K35" s="9">
        <v>147.36000000000001</v>
      </c>
      <c r="L35" s="9">
        <v>152.81</v>
      </c>
      <c r="M35" s="9">
        <v>144.6</v>
      </c>
      <c r="N35" s="9">
        <v>129.13999999999999</v>
      </c>
      <c r="O35" s="9">
        <v>108.91</v>
      </c>
      <c r="P35" s="9">
        <v>93.66</v>
      </c>
      <c r="Q35" s="9">
        <v>110.88</v>
      </c>
      <c r="R35" s="9">
        <v>126.17</v>
      </c>
      <c r="S35" s="9">
        <v>140.36000000000001</v>
      </c>
      <c r="T35" s="9">
        <v>128.56</v>
      </c>
      <c r="U35" s="9">
        <v>141.69999999999999</v>
      </c>
      <c r="V35" s="9">
        <v>133.69999999999999</v>
      </c>
      <c r="W35" s="9">
        <v>144.01</v>
      </c>
      <c r="X35" s="9">
        <v>141.47</v>
      </c>
      <c r="Y35" s="9">
        <v>118.34</v>
      </c>
    </row>
    <row r="36" spans="1:25" x14ac:dyDescent="0.45">
      <c r="A36" t="s">
        <v>6</v>
      </c>
      <c r="B36" s="9">
        <v>44.2</v>
      </c>
      <c r="C36" s="9">
        <v>46.81</v>
      </c>
      <c r="D36" s="9">
        <v>39.520000000000003</v>
      </c>
      <c r="E36" s="9">
        <v>36.67</v>
      </c>
      <c r="F36" s="9">
        <v>42.34</v>
      </c>
      <c r="G36" s="9">
        <v>36.07</v>
      </c>
      <c r="H36" s="9">
        <v>36.99</v>
      </c>
      <c r="I36" s="9">
        <v>32.82</v>
      </c>
      <c r="J36" s="9">
        <v>41.62</v>
      </c>
      <c r="K36" s="9">
        <v>49.14</v>
      </c>
      <c r="L36" s="9">
        <v>51.12</v>
      </c>
      <c r="M36" s="9">
        <v>45.82</v>
      </c>
      <c r="N36" s="9">
        <v>41.87</v>
      </c>
      <c r="O36" s="9">
        <v>52.77</v>
      </c>
      <c r="P36" s="9">
        <v>58.55</v>
      </c>
      <c r="Q36" s="9">
        <v>45.54</v>
      </c>
      <c r="R36" s="9">
        <v>42.43</v>
      </c>
      <c r="S36" s="9">
        <v>36.200000000000003</v>
      </c>
      <c r="T36" s="9">
        <v>48.79</v>
      </c>
      <c r="U36" s="9">
        <v>46.32</v>
      </c>
      <c r="V36" s="9">
        <v>47.55</v>
      </c>
      <c r="W36" s="9">
        <v>45.39</v>
      </c>
      <c r="X36" s="9">
        <v>28.4</v>
      </c>
      <c r="Y36" s="9">
        <v>37.94</v>
      </c>
    </row>
    <row r="37" spans="1:25" x14ac:dyDescent="0.45">
      <c r="A37" t="s">
        <v>19</v>
      </c>
      <c r="B37" s="9">
        <v>0</v>
      </c>
      <c r="C37" s="9">
        <v>0</v>
      </c>
      <c r="D37" s="9">
        <v>0</v>
      </c>
      <c r="E37" s="9">
        <v>0</v>
      </c>
      <c r="F37" s="9">
        <v>0</v>
      </c>
      <c r="G37" s="9">
        <v>0</v>
      </c>
      <c r="H37" s="9">
        <v>0</v>
      </c>
      <c r="I37" s="9">
        <v>0</v>
      </c>
      <c r="J37" s="9">
        <v>0</v>
      </c>
      <c r="K37" s="9">
        <v>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</row>
    <row r="38" spans="1:25" x14ac:dyDescent="0.45">
      <c r="A38" t="s">
        <v>23</v>
      </c>
      <c r="B38" s="9">
        <v>91.43</v>
      </c>
      <c r="C38" s="9">
        <v>81.63</v>
      </c>
      <c r="D38" s="9">
        <v>94.36</v>
      </c>
      <c r="E38" s="9">
        <v>83.3</v>
      </c>
      <c r="F38" s="9">
        <v>64.48</v>
      </c>
      <c r="G38" s="9">
        <v>53.26</v>
      </c>
      <c r="H38" s="9">
        <v>52.62</v>
      </c>
      <c r="I38" s="9">
        <v>41.63</v>
      </c>
      <c r="J38" s="9">
        <v>37.57</v>
      </c>
      <c r="K38" s="9">
        <v>30</v>
      </c>
      <c r="L38" s="9">
        <v>27.12</v>
      </c>
      <c r="M38" s="9">
        <v>26.09</v>
      </c>
      <c r="N38" s="9">
        <v>24.75</v>
      </c>
      <c r="O38" s="9">
        <v>20.010000000000002</v>
      </c>
      <c r="P38" s="9">
        <v>18.739999999999998</v>
      </c>
      <c r="Q38" s="9">
        <v>16.73</v>
      </c>
      <c r="R38" s="9">
        <v>16.16</v>
      </c>
      <c r="S38" s="9">
        <v>15.21</v>
      </c>
      <c r="T38" s="9">
        <v>14.62</v>
      </c>
      <c r="U38" s="9">
        <v>13.62</v>
      </c>
      <c r="V38" s="9">
        <v>12.83</v>
      </c>
      <c r="W38" s="9">
        <v>11.13</v>
      </c>
      <c r="X38" s="9">
        <v>15.63</v>
      </c>
      <c r="Y38" s="9">
        <v>15.54</v>
      </c>
    </row>
    <row r="39" spans="1:25" x14ac:dyDescent="0.45">
      <c r="A39" t="s">
        <v>9</v>
      </c>
      <c r="B39" s="9">
        <v>0.02</v>
      </c>
      <c r="C39" s="9">
        <v>0.02</v>
      </c>
      <c r="D39" s="9">
        <v>0.02</v>
      </c>
      <c r="E39" s="9">
        <v>0.02</v>
      </c>
      <c r="F39" s="9">
        <v>0.03</v>
      </c>
      <c r="G39" s="9">
        <v>0.03</v>
      </c>
      <c r="H39" s="9">
        <v>0.04</v>
      </c>
      <c r="I39" s="9">
        <v>0.04</v>
      </c>
      <c r="J39" s="9">
        <v>0.19</v>
      </c>
      <c r="K39" s="9">
        <v>0.68</v>
      </c>
      <c r="L39" s="9">
        <v>1.91</v>
      </c>
      <c r="M39" s="9">
        <v>10.8</v>
      </c>
      <c r="N39" s="9">
        <v>18.86</v>
      </c>
      <c r="O39" s="9">
        <v>21.59</v>
      </c>
      <c r="P39" s="9">
        <v>22.31</v>
      </c>
      <c r="Q39" s="9">
        <v>22.94</v>
      </c>
      <c r="R39" s="9">
        <v>22.1</v>
      </c>
      <c r="S39" s="9">
        <v>24.38</v>
      </c>
      <c r="T39" s="9">
        <v>22.65</v>
      </c>
      <c r="U39" s="9">
        <v>23.69</v>
      </c>
      <c r="V39" s="9">
        <v>24.94</v>
      </c>
      <c r="W39" s="9">
        <v>25.04</v>
      </c>
      <c r="X39" s="9">
        <v>28.12</v>
      </c>
      <c r="Y39" s="9">
        <v>31.01</v>
      </c>
    </row>
    <row r="40" spans="1:25" x14ac:dyDescent="0.45">
      <c r="A40" t="s">
        <v>12</v>
      </c>
      <c r="B40" s="9">
        <v>0.56000000000000005</v>
      </c>
      <c r="C40" s="9">
        <v>1.18</v>
      </c>
      <c r="D40" s="9">
        <v>1.4</v>
      </c>
      <c r="E40" s="9">
        <v>1.46</v>
      </c>
      <c r="F40" s="9">
        <v>1.84</v>
      </c>
      <c r="G40" s="9">
        <v>2.34</v>
      </c>
      <c r="H40" s="9">
        <v>2.97</v>
      </c>
      <c r="I40" s="9">
        <v>4.03</v>
      </c>
      <c r="J40" s="9">
        <v>4.8600000000000003</v>
      </c>
      <c r="K40" s="9">
        <v>6.54</v>
      </c>
      <c r="L40" s="9">
        <v>9.1199999999999992</v>
      </c>
      <c r="M40" s="9">
        <v>9.85</v>
      </c>
      <c r="N40" s="9">
        <v>13.41</v>
      </c>
      <c r="O40" s="9">
        <v>14.9</v>
      </c>
      <c r="P40" s="9">
        <v>15.18</v>
      </c>
      <c r="Q40" s="9">
        <v>14.84</v>
      </c>
      <c r="R40" s="9">
        <v>17.690000000000001</v>
      </c>
      <c r="S40" s="9">
        <v>17.739999999999998</v>
      </c>
      <c r="T40" s="9">
        <v>17.72</v>
      </c>
      <c r="U40" s="9">
        <v>20.2</v>
      </c>
      <c r="V40" s="9">
        <v>18.760000000000002</v>
      </c>
      <c r="W40" s="9">
        <v>20.93</v>
      </c>
      <c r="X40" s="9">
        <v>20.28</v>
      </c>
      <c r="Y40" s="9">
        <v>23.51</v>
      </c>
    </row>
    <row r="44" spans="1:25" ht="15.75" customHeight="1" x14ac:dyDescent="0.5">
      <c r="A44" s="6" t="s">
        <v>54</v>
      </c>
    </row>
    <row r="45" spans="1:25" x14ac:dyDescent="0.45">
      <c r="A45" s="7" t="s">
        <v>48</v>
      </c>
      <c r="B45" s="7">
        <v>2000</v>
      </c>
      <c r="C45" s="7">
        <v>2001</v>
      </c>
      <c r="D45" s="7">
        <v>2002</v>
      </c>
      <c r="E45" s="7">
        <v>2003</v>
      </c>
      <c r="F45" s="7">
        <v>2004</v>
      </c>
      <c r="G45" s="7">
        <v>2005</v>
      </c>
      <c r="H45" s="7">
        <v>2006</v>
      </c>
      <c r="I45" s="7">
        <v>2007</v>
      </c>
      <c r="J45" s="7">
        <v>2008</v>
      </c>
      <c r="K45" s="7">
        <v>2009</v>
      </c>
      <c r="L45" s="7">
        <v>2010</v>
      </c>
      <c r="M45" s="7">
        <v>2011</v>
      </c>
      <c r="N45" s="7">
        <v>2012</v>
      </c>
      <c r="O45" s="7">
        <v>2013</v>
      </c>
      <c r="P45" s="7">
        <v>2014</v>
      </c>
      <c r="Q45" s="7">
        <v>2015</v>
      </c>
      <c r="R45" s="7">
        <v>2016</v>
      </c>
      <c r="S45" s="7">
        <v>2017</v>
      </c>
      <c r="T45" s="7">
        <v>2018</v>
      </c>
      <c r="U45" s="7">
        <v>2019</v>
      </c>
      <c r="V45" s="7">
        <v>2020</v>
      </c>
      <c r="W45" s="7">
        <v>2021</v>
      </c>
      <c r="X45" s="7">
        <v>2022</v>
      </c>
    </row>
    <row r="46" spans="1:25" x14ac:dyDescent="0.45">
      <c r="A46" s="8" t="s">
        <v>53</v>
      </c>
      <c r="B46" s="8">
        <v>276.64163499999995</v>
      </c>
      <c r="C46" s="8">
        <v>279.00865600000003</v>
      </c>
      <c r="D46" s="8">
        <v>285.27601100000004</v>
      </c>
      <c r="E46" s="8">
        <v>293.88476499999996</v>
      </c>
      <c r="F46" s="8">
        <v>303.34415200000001</v>
      </c>
      <c r="G46" s="8">
        <v>303.69695200000001</v>
      </c>
      <c r="H46" s="8">
        <v>314.11918000000003</v>
      </c>
      <c r="I46" s="8">
        <v>313.88878899999997</v>
      </c>
      <c r="J46" s="8">
        <v>319.12793099999999</v>
      </c>
      <c r="K46" s="8">
        <v>292.63604400000003</v>
      </c>
      <c r="L46" s="8">
        <v>302.06870500000002</v>
      </c>
      <c r="M46" s="8">
        <v>302.58386900000005</v>
      </c>
      <c r="N46" s="8">
        <v>299.28602000000001</v>
      </c>
      <c r="O46" s="8">
        <v>289.81588199999999</v>
      </c>
      <c r="P46" s="8">
        <v>279.84082599999999</v>
      </c>
      <c r="Q46" s="8">
        <v>283.005988</v>
      </c>
      <c r="R46" s="8">
        <v>289.77993700000002</v>
      </c>
      <c r="S46" s="8">
        <v>295.84248500000001</v>
      </c>
      <c r="T46" s="8">
        <v>289.72090800000001</v>
      </c>
      <c r="U46" s="8">
        <v>293.86568299999999</v>
      </c>
      <c r="V46" s="8">
        <v>280.54348900000002</v>
      </c>
      <c r="W46" s="8">
        <v>289.08200499999998</v>
      </c>
      <c r="X46" s="8">
        <v>283.973795</v>
      </c>
    </row>
    <row r="47" spans="1:25" x14ac:dyDescent="0.45">
      <c r="A47" t="s">
        <v>49</v>
      </c>
      <c r="B47" s="9">
        <v>1.3939999999999999</v>
      </c>
      <c r="C47" s="9">
        <v>1.8320000000000001</v>
      </c>
      <c r="D47" s="9">
        <v>2.71</v>
      </c>
      <c r="E47" s="9">
        <v>3.3730000000000002</v>
      </c>
      <c r="F47" s="9">
        <v>4.22</v>
      </c>
      <c r="G47" s="9">
        <v>4.673</v>
      </c>
      <c r="H47" s="9">
        <v>5.1080000000000005</v>
      </c>
      <c r="I47" s="9">
        <v>5.258</v>
      </c>
      <c r="J47" s="9">
        <v>5.9660000000000002</v>
      </c>
      <c r="K47" s="9">
        <v>7.556</v>
      </c>
      <c r="L47" s="9">
        <v>9.4410000000000007</v>
      </c>
      <c r="M47" s="9">
        <v>10.834</v>
      </c>
      <c r="N47" s="9">
        <v>12.487</v>
      </c>
      <c r="O47" s="9">
        <v>17.093</v>
      </c>
      <c r="P47" s="9">
        <v>18.734000000000002</v>
      </c>
      <c r="Q47" s="9">
        <v>19.396999999999998</v>
      </c>
      <c r="R47" s="9">
        <v>19.509</v>
      </c>
      <c r="S47" s="9">
        <v>19.378167999999999</v>
      </c>
      <c r="T47" s="9">
        <v>19.152588000000002</v>
      </c>
      <c r="U47" s="9">
        <v>19.562583</v>
      </c>
      <c r="V47" s="9">
        <v>19.633780000000002</v>
      </c>
      <c r="W47" s="9">
        <v>19.070767</v>
      </c>
      <c r="X47" s="9">
        <v>17.615925000000001</v>
      </c>
    </row>
    <row r="48" spans="1:25" x14ac:dyDescent="0.45">
      <c r="A48" t="s">
        <v>5</v>
      </c>
      <c r="B48" s="9">
        <v>30.524000000000001</v>
      </c>
      <c r="C48" s="9">
        <v>36.774999999999999</v>
      </c>
      <c r="D48" s="9">
        <v>40.468000000000004</v>
      </c>
      <c r="E48" s="9">
        <v>44.116999999999997</v>
      </c>
      <c r="F48" s="9">
        <v>50.877000000000002</v>
      </c>
      <c r="G48" s="9">
        <v>49.418999999999997</v>
      </c>
      <c r="H48" s="9">
        <v>50.438000000000002</v>
      </c>
      <c r="I48" s="9">
        <v>49.734999999999999</v>
      </c>
      <c r="J48" s="9">
        <v>48.591000000000001</v>
      </c>
      <c r="K48" s="9">
        <v>43.415999999999997</v>
      </c>
      <c r="L48" s="9">
        <v>44.433999999999997</v>
      </c>
      <c r="M48" s="9">
        <v>50.139000000000003</v>
      </c>
      <c r="N48" s="9">
        <v>54.11</v>
      </c>
      <c r="O48" s="9">
        <v>48.493000000000002</v>
      </c>
      <c r="P48" s="9">
        <v>46.524000000000001</v>
      </c>
      <c r="Q48" s="9">
        <v>45.387999999999998</v>
      </c>
      <c r="R48" s="9">
        <v>38.402999999999999</v>
      </c>
      <c r="S48" s="9">
        <v>35.096179999999997</v>
      </c>
      <c r="T48" s="9">
        <v>30.955663000000001</v>
      </c>
      <c r="U48" s="9">
        <v>21.252800000000001</v>
      </c>
      <c r="V48" s="9">
        <v>15.042968999999999</v>
      </c>
      <c r="W48" s="9">
        <v>15.936007</v>
      </c>
      <c r="X48" s="9">
        <v>24.196034000000001</v>
      </c>
    </row>
    <row r="49" spans="1:25" x14ac:dyDescent="0.45">
      <c r="A49" t="s">
        <v>8</v>
      </c>
      <c r="B49" s="9">
        <v>101.36</v>
      </c>
      <c r="C49" s="9">
        <v>104.188</v>
      </c>
      <c r="D49" s="9">
        <v>99.414000000000001</v>
      </c>
      <c r="E49" s="9">
        <v>117.3</v>
      </c>
      <c r="F49" s="9">
        <v>129.77199999999999</v>
      </c>
      <c r="G49" s="9">
        <v>149.262</v>
      </c>
      <c r="H49" s="9">
        <v>158.07900000000001</v>
      </c>
      <c r="I49" s="9">
        <v>172.64599999999999</v>
      </c>
      <c r="J49" s="9">
        <v>172.69900000000001</v>
      </c>
      <c r="K49" s="9">
        <v>147.26900000000001</v>
      </c>
      <c r="L49" s="9">
        <v>152.738</v>
      </c>
      <c r="M49" s="9">
        <v>144.548</v>
      </c>
      <c r="N49" s="9">
        <v>129.05799999999999</v>
      </c>
      <c r="O49" s="9">
        <v>108.875</v>
      </c>
      <c r="P49" s="9">
        <v>93.637</v>
      </c>
      <c r="Q49" s="9">
        <v>110.86</v>
      </c>
      <c r="R49" s="9">
        <v>126.148</v>
      </c>
      <c r="S49" s="9">
        <v>140.34928400000001</v>
      </c>
      <c r="T49" s="9">
        <v>128.537553</v>
      </c>
      <c r="U49" s="9">
        <v>141.687003</v>
      </c>
      <c r="V49" s="9">
        <v>133.68278400000003</v>
      </c>
      <c r="W49" s="9">
        <v>143.99793</v>
      </c>
      <c r="X49" s="9">
        <v>141.445312</v>
      </c>
    </row>
    <row r="50" spans="1:25" x14ac:dyDescent="0.45">
      <c r="A50" t="s">
        <v>51</v>
      </c>
      <c r="B50" s="9">
        <v>4.7050000000000001</v>
      </c>
      <c r="C50" s="9">
        <v>4.5069999999999997</v>
      </c>
      <c r="D50" s="9">
        <v>4.6619999999999999</v>
      </c>
      <c r="E50" s="9">
        <v>5.3410000000000002</v>
      </c>
      <c r="F50" s="9">
        <v>5.4372659999999993</v>
      </c>
      <c r="G50" s="9">
        <v>5.3244600000000002</v>
      </c>
      <c r="H50" s="9">
        <v>5.5273659999999998</v>
      </c>
      <c r="I50" s="9">
        <v>5.5691280000000001</v>
      </c>
      <c r="J50" s="9">
        <v>5.5203149999999992</v>
      </c>
      <c r="K50" s="9">
        <v>5.3418220000000005</v>
      </c>
      <c r="L50" s="9">
        <v>5.3759160000000001</v>
      </c>
      <c r="M50" s="9">
        <v>5.6542630000000003</v>
      </c>
      <c r="N50" s="9">
        <v>5.591685</v>
      </c>
      <c r="O50" s="9">
        <v>5.6592279999999997</v>
      </c>
      <c r="P50" s="9">
        <v>5.9163329999999998</v>
      </c>
      <c r="Q50" s="9">
        <v>6.1849709999999991</v>
      </c>
      <c r="R50" s="9">
        <v>6.2885730000000004</v>
      </c>
      <c r="S50" s="9">
        <v>6.2011589999999996</v>
      </c>
      <c r="T50" s="9">
        <v>6.1053900000000008</v>
      </c>
      <c r="U50" s="9">
        <v>6.0748599999999993</v>
      </c>
      <c r="V50" s="9">
        <v>6.0261120000000004</v>
      </c>
      <c r="W50" s="9">
        <v>5.9137870000000001</v>
      </c>
      <c r="X50" s="9">
        <v>5.8369200000000001</v>
      </c>
    </row>
    <row r="51" spans="1:25" x14ac:dyDescent="0.45">
      <c r="A51" t="s">
        <v>6</v>
      </c>
      <c r="B51" s="9">
        <v>50.899635000000004</v>
      </c>
      <c r="C51" s="9">
        <v>53.925656000000004</v>
      </c>
      <c r="D51" s="9">
        <v>47.262011000000001</v>
      </c>
      <c r="E51" s="9">
        <v>44.276765000000005</v>
      </c>
      <c r="F51" s="9">
        <v>49.908006</v>
      </c>
      <c r="G51" s="9">
        <v>42.926900000000003</v>
      </c>
      <c r="H51" s="9">
        <v>43.424963000000005</v>
      </c>
      <c r="I51" s="9">
        <v>38.481349000000002</v>
      </c>
      <c r="J51" s="9">
        <v>47.226537999999998</v>
      </c>
      <c r="K51" s="9">
        <v>53.442678000000008</v>
      </c>
      <c r="L51" s="9">
        <v>54.406663000000002</v>
      </c>
      <c r="M51" s="9">
        <v>47.756917999999992</v>
      </c>
      <c r="N51" s="9">
        <v>43.85400099999999</v>
      </c>
      <c r="O51" s="9">
        <v>54.671594999999996</v>
      </c>
      <c r="P51" s="9">
        <v>60.256342999999994</v>
      </c>
      <c r="Q51" s="9">
        <v>46.969467999999999</v>
      </c>
      <c r="R51" s="9">
        <v>44.256959999999999</v>
      </c>
      <c r="S51" s="9">
        <v>38.02467</v>
      </c>
      <c r="T51" s="9">
        <v>50.502750999999996</v>
      </c>
      <c r="U51" s="9">
        <v>48.153516000000003</v>
      </c>
      <c r="V51" s="9">
        <v>49.495255</v>
      </c>
      <c r="W51" s="9">
        <v>47.478359999999995</v>
      </c>
      <c r="X51" s="9">
        <v>30.290742000000002</v>
      </c>
    </row>
    <row r="52" spans="1:25" x14ac:dyDescent="0.45">
      <c r="A52" t="s">
        <v>23</v>
      </c>
      <c r="B52" s="9">
        <v>87.177999999999997</v>
      </c>
      <c r="C52" s="9">
        <v>76.582999999999998</v>
      </c>
      <c r="D52" s="9">
        <v>89.334999999999994</v>
      </c>
      <c r="E52" s="9">
        <v>77.99499999999999</v>
      </c>
      <c r="F52" s="9">
        <v>61.256999999999998</v>
      </c>
      <c r="G52" s="9">
        <v>49.72</v>
      </c>
      <c r="H52" s="9">
        <v>48.539000000000001</v>
      </c>
      <c r="I52" s="9">
        <v>38.125999999999998</v>
      </c>
      <c r="J52" s="9">
        <v>34.073999999999998</v>
      </c>
      <c r="K52" s="9">
        <v>28.395</v>
      </c>
      <c r="L52" s="9">
        <v>24.635999999999999</v>
      </c>
      <c r="M52" s="9">
        <v>22.998000000000001</v>
      </c>
      <c r="N52" s="9">
        <v>21.907</v>
      </c>
      <c r="O52" s="9">
        <v>18.529</v>
      </c>
      <c r="P52" s="9">
        <v>17.276</v>
      </c>
      <c r="Q52" s="9">
        <v>16.408000000000001</v>
      </c>
      <c r="R52" s="9">
        <v>15.369</v>
      </c>
      <c r="S52" s="9">
        <v>14.660928999999999</v>
      </c>
      <c r="T52" s="9">
        <v>14.084215999999998</v>
      </c>
      <c r="U52" s="9">
        <v>13.231503999999999</v>
      </c>
      <c r="V52" s="9">
        <v>12.947053</v>
      </c>
      <c r="W52" s="9">
        <v>10.706386</v>
      </c>
      <c r="X52" s="9">
        <v>15.960751999999999</v>
      </c>
    </row>
    <row r="53" spans="1:25" x14ac:dyDescent="0.45">
      <c r="A53" t="s">
        <v>9</v>
      </c>
      <c r="B53" s="9">
        <v>1.7999999999999999E-2</v>
      </c>
      <c r="C53" s="9">
        <v>1.9E-2</v>
      </c>
      <c r="D53" s="9">
        <v>2.1000000000000001E-2</v>
      </c>
      <c r="E53" s="9">
        <v>2.4E-2</v>
      </c>
      <c r="F53" s="9">
        <v>2.9000000000000001E-2</v>
      </c>
      <c r="G53" s="9">
        <v>3.1E-2</v>
      </c>
      <c r="H53" s="9">
        <v>3.5000000000000003E-2</v>
      </c>
      <c r="I53" s="9">
        <v>3.8953000000000002E-2</v>
      </c>
      <c r="J53" s="9">
        <v>0.192965</v>
      </c>
      <c r="K53" s="9">
        <v>0.676481</v>
      </c>
      <c r="L53" s="9">
        <v>1.9151359999999999</v>
      </c>
      <c r="M53" s="9">
        <v>10.805198000000001</v>
      </c>
      <c r="N53" s="9">
        <v>18.871206999999998</v>
      </c>
      <c r="O53" s="9">
        <v>21.598096999999999</v>
      </c>
      <c r="P53" s="9">
        <v>22.318840000000002</v>
      </c>
      <c r="Q53" s="9">
        <v>22.954666999999997</v>
      </c>
      <c r="R53" s="9">
        <v>22.116733999999997</v>
      </c>
      <c r="S53" s="9">
        <v>24.390185999999996</v>
      </c>
      <c r="T53" s="9">
        <v>22.666312999999999</v>
      </c>
      <c r="U53" s="9">
        <v>23.701374999999999</v>
      </c>
      <c r="V53" s="9">
        <v>24.953979</v>
      </c>
      <c r="W53" s="9">
        <v>25.051465</v>
      </c>
      <c r="X53" s="9">
        <v>28.133931999999998</v>
      </c>
    </row>
    <row r="54" spans="1:25" x14ac:dyDescent="0.45">
      <c r="A54" t="s">
        <v>12</v>
      </c>
      <c r="B54" s="9">
        <v>0.56299999999999994</v>
      </c>
      <c r="C54" s="9">
        <v>1.179</v>
      </c>
      <c r="D54" s="9">
        <v>1.4039999999999999</v>
      </c>
      <c r="E54" s="9">
        <v>1.458</v>
      </c>
      <c r="F54" s="9">
        <v>1.8438800000000002</v>
      </c>
      <c r="G54" s="9">
        <v>2.340592</v>
      </c>
      <c r="H54" s="9">
        <v>2.967851</v>
      </c>
      <c r="I54" s="9">
        <v>4.0343590000000003</v>
      </c>
      <c r="J54" s="9">
        <v>4.8581130000000003</v>
      </c>
      <c r="K54" s="9">
        <v>6.5390630000000005</v>
      </c>
      <c r="L54" s="9">
        <v>9.1219900000000003</v>
      </c>
      <c r="M54" s="9">
        <v>9.84849</v>
      </c>
      <c r="N54" s="9">
        <v>13.407127000000001</v>
      </c>
      <c r="O54" s="9">
        <v>14.896962</v>
      </c>
      <c r="P54" s="9">
        <v>15.17831</v>
      </c>
      <c r="Q54" s="9">
        <v>14.843881999999999</v>
      </c>
      <c r="R54" s="9">
        <v>17.688669999999998</v>
      </c>
      <c r="S54" s="9">
        <v>17.741909</v>
      </c>
      <c r="T54" s="9">
        <v>17.716434</v>
      </c>
      <c r="U54" s="9">
        <v>20.202042000000002</v>
      </c>
      <c r="V54" s="9">
        <v>18.761557</v>
      </c>
      <c r="W54" s="9">
        <v>20.927302999999998</v>
      </c>
      <c r="X54" s="9">
        <v>20.494178000000002</v>
      </c>
    </row>
    <row r="58" spans="1:25" ht="15.75" x14ac:dyDescent="0.5">
      <c r="A58" s="6" t="s">
        <v>55</v>
      </c>
    </row>
    <row r="59" spans="1:25" ht="15.75" customHeight="1" x14ac:dyDescent="0.45">
      <c r="A59" s="7" t="s">
        <v>48</v>
      </c>
      <c r="B59" s="7">
        <v>2000</v>
      </c>
      <c r="C59" s="7">
        <v>2001</v>
      </c>
      <c r="D59" s="7">
        <v>2002</v>
      </c>
      <c r="E59" s="7">
        <v>2003</v>
      </c>
      <c r="F59" s="7">
        <v>2004</v>
      </c>
      <c r="G59" s="7">
        <v>2005</v>
      </c>
      <c r="H59" s="7">
        <v>2006</v>
      </c>
      <c r="I59" s="7">
        <v>2007</v>
      </c>
      <c r="J59" s="7">
        <v>2008</v>
      </c>
      <c r="K59" s="7">
        <v>2009</v>
      </c>
      <c r="L59" s="7">
        <v>2010</v>
      </c>
      <c r="M59" s="7">
        <v>2011</v>
      </c>
      <c r="N59" s="7">
        <v>2012</v>
      </c>
      <c r="O59" s="7">
        <v>2013</v>
      </c>
      <c r="P59" s="7">
        <v>2014</v>
      </c>
      <c r="Q59" s="7">
        <v>2015</v>
      </c>
      <c r="R59" s="7">
        <v>2016</v>
      </c>
      <c r="S59" s="7">
        <v>2017</v>
      </c>
      <c r="T59" s="7">
        <v>2018</v>
      </c>
      <c r="U59" s="7">
        <v>2019</v>
      </c>
      <c r="V59" s="7">
        <v>2020</v>
      </c>
      <c r="W59" s="7">
        <v>2021</v>
      </c>
      <c r="X59" s="7">
        <v>2022</v>
      </c>
      <c r="Y59" s="7">
        <v>2023</v>
      </c>
    </row>
    <row r="60" spans="1:25" x14ac:dyDescent="0.45">
      <c r="A60" t="s">
        <v>49</v>
      </c>
      <c r="B60" s="9">
        <v>1.1299999999999999</v>
      </c>
      <c r="C60" s="9">
        <v>1.1499999999999999</v>
      </c>
      <c r="D60" s="9">
        <v>1.37</v>
      </c>
      <c r="E60" s="9">
        <v>1.57</v>
      </c>
      <c r="F60" s="9">
        <v>1.52</v>
      </c>
      <c r="G60" s="9">
        <v>1.54</v>
      </c>
      <c r="H60" s="9">
        <v>1.57</v>
      </c>
      <c r="I60" s="9">
        <v>1.63</v>
      </c>
      <c r="J60" s="9">
        <v>1.83</v>
      </c>
      <c r="K60" s="9">
        <v>2.2199999999999998</v>
      </c>
      <c r="L60" s="9">
        <v>2.56</v>
      </c>
      <c r="M60" s="9">
        <v>2.99</v>
      </c>
      <c r="N60" s="9">
        <v>3.9</v>
      </c>
      <c r="O60" s="9">
        <v>4.08</v>
      </c>
      <c r="P60" s="9">
        <v>4.13</v>
      </c>
      <c r="Q60" s="9">
        <v>4.13</v>
      </c>
      <c r="R60" s="9">
        <v>4.21</v>
      </c>
      <c r="S60" s="9">
        <v>4.22</v>
      </c>
      <c r="T60" s="9">
        <v>4.26</v>
      </c>
      <c r="U60" s="9">
        <v>4.22</v>
      </c>
      <c r="V60" s="9">
        <v>4.21</v>
      </c>
      <c r="W60" s="9">
        <v>4.1899999999999995</v>
      </c>
      <c r="X60" s="9">
        <v>4.17</v>
      </c>
      <c r="Y60" s="9">
        <v>4.21</v>
      </c>
    </row>
    <row r="61" spans="1:25" x14ac:dyDescent="0.45">
      <c r="A61" t="s">
        <v>5</v>
      </c>
      <c r="B61" s="9">
        <v>8.67</v>
      </c>
      <c r="C61" s="9">
        <v>8.6</v>
      </c>
      <c r="D61" s="9">
        <v>8.6</v>
      </c>
      <c r="E61" s="9">
        <v>8.6</v>
      </c>
      <c r="F61" s="9">
        <v>8.35</v>
      </c>
      <c r="G61" s="9">
        <v>8.6999999999999993</v>
      </c>
      <c r="H61" s="9">
        <v>8.6999999999999993</v>
      </c>
      <c r="I61" s="9">
        <v>8.6999999999999993</v>
      </c>
      <c r="J61" s="9">
        <v>8.06</v>
      </c>
      <c r="K61" s="9">
        <v>8.7200000000000006</v>
      </c>
      <c r="L61" s="9">
        <v>9.9700000000000006</v>
      </c>
      <c r="M61" s="9">
        <v>9.9700000000000006</v>
      </c>
      <c r="N61" s="9">
        <v>9.9700000000000006</v>
      </c>
      <c r="O61" s="9">
        <v>9.9700000000000006</v>
      </c>
      <c r="P61" s="9">
        <v>9.83</v>
      </c>
      <c r="Q61" s="9">
        <v>9.69</v>
      </c>
      <c r="R61" s="9">
        <v>8.7100000000000009</v>
      </c>
      <c r="S61" s="9">
        <v>8.5500000000000007</v>
      </c>
      <c r="T61" s="9">
        <v>8.5500000000000007</v>
      </c>
      <c r="U61" s="9">
        <v>8.5500000000000007</v>
      </c>
      <c r="V61" s="9">
        <v>7.74</v>
      </c>
      <c r="W61" s="9">
        <v>6.81</v>
      </c>
      <c r="X61" s="9">
        <v>6.81</v>
      </c>
      <c r="Y61" s="9">
        <v>6.17</v>
      </c>
    </row>
    <row r="62" spans="1:25" x14ac:dyDescent="0.45">
      <c r="A62" t="s">
        <v>8</v>
      </c>
      <c r="B62" s="9">
        <v>53.35</v>
      </c>
      <c r="C62" s="9">
        <v>53.57</v>
      </c>
      <c r="D62" s="9">
        <v>53.54</v>
      </c>
      <c r="E62" s="9">
        <v>54.78</v>
      </c>
      <c r="F62" s="9">
        <v>57.62</v>
      </c>
      <c r="G62" s="9">
        <v>60.79</v>
      </c>
      <c r="H62" s="9">
        <v>64.31</v>
      </c>
      <c r="I62" s="9">
        <v>67.459999999999994</v>
      </c>
      <c r="J62" s="9">
        <v>70.95</v>
      </c>
      <c r="K62" s="9">
        <v>71.14</v>
      </c>
      <c r="L62" s="9">
        <v>72.459999999999994</v>
      </c>
      <c r="M62" s="9">
        <v>73.33</v>
      </c>
      <c r="N62" s="9">
        <v>73.22</v>
      </c>
      <c r="O62" s="9">
        <v>70.95</v>
      </c>
      <c r="P62" s="9">
        <v>67.48</v>
      </c>
      <c r="Q62" s="9">
        <v>61.81</v>
      </c>
      <c r="R62" s="9">
        <v>58.22</v>
      </c>
      <c r="S62" s="9">
        <v>57.4</v>
      </c>
      <c r="T62" s="9">
        <v>57.35</v>
      </c>
      <c r="U62" s="9">
        <v>57.41</v>
      </c>
      <c r="V62" s="9">
        <v>56.24</v>
      </c>
      <c r="W62" s="9">
        <v>55.63</v>
      </c>
      <c r="X62" s="9">
        <v>56.32</v>
      </c>
      <c r="Y62" s="9">
        <v>57.28</v>
      </c>
    </row>
    <row r="63" spans="1:25" x14ac:dyDescent="0.45">
      <c r="A63" t="s">
        <v>6</v>
      </c>
      <c r="B63" s="9">
        <v>16.39</v>
      </c>
      <c r="C63" s="9">
        <v>16.46</v>
      </c>
      <c r="D63" s="9">
        <v>16.559999999999999</v>
      </c>
      <c r="E63" s="9">
        <v>16.7</v>
      </c>
      <c r="F63" s="9">
        <v>16.79</v>
      </c>
      <c r="G63" s="9">
        <v>17.04</v>
      </c>
      <c r="H63" s="9">
        <v>17.11</v>
      </c>
      <c r="I63" s="9">
        <v>17.16</v>
      </c>
      <c r="J63" s="9">
        <v>17.32</v>
      </c>
      <c r="K63" s="9">
        <v>17.41</v>
      </c>
      <c r="L63" s="9">
        <v>17.559999999999999</v>
      </c>
      <c r="M63" s="9">
        <v>17.78</v>
      </c>
      <c r="N63" s="9">
        <v>17.920000000000002</v>
      </c>
      <c r="O63" s="9">
        <v>18.05</v>
      </c>
      <c r="P63" s="9">
        <v>18.12</v>
      </c>
      <c r="Q63" s="9">
        <v>18.239999999999998</v>
      </c>
      <c r="R63" s="9">
        <v>18.32</v>
      </c>
      <c r="S63" s="9">
        <v>18.489999999999998</v>
      </c>
      <c r="T63" s="9">
        <v>18.559999999999999</v>
      </c>
      <c r="U63" s="9">
        <v>18.600000000000001</v>
      </c>
      <c r="V63" s="9">
        <v>18.75</v>
      </c>
      <c r="W63" s="9">
        <v>18.809999999999999</v>
      </c>
      <c r="X63" s="9">
        <v>18.93</v>
      </c>
      <c r="Y63" s="9">
        <v>18.850000000000001</v>
      </c>
    </row>
    <row r="64" spans="1:25" x14ac:dyDescent="0.45">
      <c r="A64" t="s">
        <v>19</v>
      </c>
      <c r="B64" s="9">
        <v>0</v>
      </c>
      <c r="C64" s="9">
        <v>0</v>
      </c>
      <c r="D64" s="9">
        <v>0</v>
      </c>
      <c r="E64" s="9">
        <v>0</v>
      </c>
      <c r="F64" s="9">
        <v>0</v>
      </c>
      <c r="G64" s="9">
        <v>0</v>
      </c>
      <c r="H64" s="9">
        <v>0</v>
      </c>
      <c r="I64" s="9">
        <v>0</v>
      </c>
      <c r="J64" s="9">
        <v>0</v>
      </c>
      <c r="K64" s="9">
        <v>0</v>
      </c>
      <c r="L64" s="9">
        <v>0</v>
      </c>
      <c r="M64" s="9">
        <v>0</v>
      </c>
      <c r="N64" s="9">
        <v>0</v>
      </c>
      <c r="O64" s="9">
        <v>0</v>
      </c>
      <c r="P64" s="9">
        <v>0</v>
      </c>
      <c r="Q64" s="9">
        <v>0</v>
      </c>
      <c r="R64" s="9">
        <v>0</v>
      </c>
      <c r="S64" s="9">
        <v>0</v>
      </c>
      <c r="T64" s="9">
        <v>0</v>
      </c>
      <c r="U64" s="9">
        <v>0</v>
      </c>
      <c r="V64" s="9">
        <v>0</v>
      </c>
      <c r="W64" s="9">
        <v>0</v>
      </c>
      <c r="X64" s="9">
        <v>0</v>
      </c>
      <c r="Y64" s="9">
        <v>0</v>
      </c>
    </row>
    <row r="65" spans="1:26" x14ac:dyDescent="0.45">
      <c r="A65" t="s">
        <v>23</v>
      </c>
      <c r="B65" s="9">
        <v>1.26</v>
      </c>
      <c r="C65" s="9">
        <v>1.36</v>
      </c>
      <c r="D65" s="9">
        <v>1.36</v>
      </c>
      <c r="E65" s="9">
        <v>1.36</v>
      </c>
      <c r="F65" s="9">
        <v>1.36</v>
      </c>
      <c r="G65" s="9">
        <v>1.44</v>
      </c>
      <c r="H65" s="9">
        <v>1.44</v>
      </c>
      <c r="I65" s="9">
        <v>1.44</v>
      </c>
      <c r="J65" s="9">
        <v>1.44</v>
      </c>
      <c r="K65" s="9">
        <v>1.44</v>
      </c>
      <c r="L65" s="9">
        <v>1.44</v>
      </c>
      <c r="M65" s="9">
        <v>1.44</v>
      </c>
      <c r="N65" s="9">
        <v>1.44</v>
      </c>
      <c r="O65" s="9">
        <v>1.44</v>
      </c>
      <c r="P65" s="9">
        <v>1.44</v>
      </c>
      <c r="Q65" s="9">
        <v>1.44</v>
      </c>
      <c r="R65" s="9">
        <v>1.44</v>
      </c>
      <c r="S65" s="9">
        <v>1.44</v>
      </c>
      <c r="T65" s="9">
        <v>1.44</v>
      </c>
      <c r="U65" s="9">
        <v>1.44</v>
      </c>
      <c r="V65" s="9">
        <v>1.44</v>
      </c>
      <c r="W65" s="9">
        <v>1.44</v>
      </c>
      <c r="X65" s="9">
        <v>1.44</v>
      </c>
      <c r="Y65" s="9">
        <v>1.44</v>
      </c>
    </row>
    <row r="66" spans="1:26" x14ac:dyDescent="0.45">
      <c r="A66" t="s">
        <v>9</v>
      </c>
      <c r="B66" s="9">
        <v>0.02</v>
      </c>
      <c r="C66" s="9">
        <v>0.02</v>
      </c>
      <c r="D66" s="9">
        <v>0.02</v>
      </c>
      <c r="E66" s="9">
        <v>0.03</v>
      </c>
      <c r="F66" s="9">
        <v>0.03</v>
      </c>
      <c r="G66" s="9">
        <v>0.03</v>
      </c>
      <c r="H66" s="9">
        <v>0.05</v>
      </c>
      <c r="I66" s="9">
        <v>0.11</v>
      </c>
      <c r="J66" s="9">
        <v>0.48</v>
      </c>
      <c r="K66" s="9">
        <v>1.26</v>
      </c>
      <c r="L66" s="9">
        <v>3.6</v>
      </c>
      <c r="M66" s="9">
        <v>13.14</v>
      </c>
      <c r="N66" s="9">
        <v>16.79</v>
      </c>
      <c r="O66" s="9">
        <v>18.190000000000001</v>
      </c>
      <c r="P66" s="9">
        <v>18.600000000000001</v>
      </c>
      <c r="Q66" s="9">
        <v>18.91</v>
      </c>
      <c r="R66" s="9">
        <v>19.29</v>
      </c>
      <c r="S66" s="9">
        <v>19.690000000000001</v>
      </c>
      <c r="T66" s="9">
        <v>20.11</v>
      </c>
      <c r="U66" s="9">
        <v>20.87</v>
      </c>
      <c r="V66" s="9">
        <v>21.66</v>
      </c>
      <c r="W66" s="9">
        <v>22.6</v>
      </c>
      <c r="X66" s="9">
        <v>24.56</v>
      </c>
      <c r="Y66" s="9">
        <v>29.8</v>
      </c>
    </row>
    <row r="67" spans="1:26" x14ac:dyDescent="0.45">
      <c r="A67" t="s">
        <v>12</v>
      </c>
      <c r="B67" s="9">
        <v>0.36</v>
      </c>
      <c r="C67" s="9">
        <v>0.66</v>
      </c>
      <c r="D67" s="9">
        <v>0.78</v>
      </c>
      <c r="E67" s="9">
        <v>0.87</v>
      </c>
      <c r="F67" s="9">
        <v>1.1299999999999999</v>
      </c>
      <c r="G67" s="9">
        <v>1.63</v>
      </c>
      <c r="H67" s="9">
        <v>1.9</v>
      </c>
      <c r="I67" s="9">
        <v>2.7</v>
      </c>
      <c r="J67" s="9">
        <v>3.53</v>
      </c>
      <c r="K67" s="9">
        <v>4.88</v>
      </c>
      <c r="L67" s="9">
        <v>5.79</v>
      </c>
      <c r="M67" s="9">
        <v>6.92</v>
      </c>
      <c r="N67" s="9">
        <v>8.1</v>
      </c>
      <c r="O67" s="9">
        <v>8.5399999999999991</v>
      </c>
      <c r="P67" s="9">
        <v>8.68</v>
      </c>
      <c r="Q67" s="9">
        <v>9.14</v>
      </c>
      <c r="R67" s="9">
        <v>9.3800000000000008</v>
      </c>
      <c r="S67" s="9">
        <v>9.74</v>
      </c>
      <c r="T67" s="9">
        <v>10.23</v>
      </c>
      <c r="U67" s="9">
        <v>10.68</v>
      </c>
      <c r="V67" s="9">
        <v>10.87</v>
      </c>
      <c r="W67" s="9">
        <v>11.25</v>
      </c>
      <c r="X67" s="9">
        <v>11.82</v>
      </c>
      <c r="Y67" s="9">
        <v>12.31</v>
      </c>
    </row>
    <row r="70" spans="1:26" ht="15.75" x14ac:dyDescent="0.5">
      <c r="A70" s="6" t="s">
        <v>56</v>
      </c>
    </row>
    <row r="71" spans="1:26" ht="15.75" customHeight="1" x14ac:dyDescent="0.45">
      <c r="A71" s="7" t="s">
        <v>48</v>
      </c>
      <c r="B71" s="7">
        <v>2000</v>
      </c>
      <c r="C71" s="7">
        <v>2001</v>
      </c>
      <c r="D71" s="7">
        <v>2002</v>
      </c>
      <c r="E71" s="7">
        <v>2003</v>
      </c>
      <c r="F71" s="7">
        <v>2004</v>
      </c>
      <c r="G71" s="7">
        <v>2005</v>
      </c>
      <c r="H71" s="7">
        <v>2006</v>
      </c>
      <c r="I71" s="7">
        <v>2007</v>
      </c>
      <c r="J71" s="7">
        <v>2008</v>
      </c>
      <c r="K71" s="7">
        <v>2009</v>
      </c>
      <c r="L71" s="7">
        <v>2010</v>
      </c>
      <c r="M71" s="7">
        <v>2011</v>
      </c>
      <c r="N71" s="7">
        <v>2012</v>
      </c>
      <c r="O71" s="7">
        <v>2013</v>
      </c>
      <c r="P71" s="7">
        <v>2014</v>
      </c>
      <c r="Q71" s="7">
        <v>2015</v>
      </c>
      <c r="R71" s="7">
        <v>2016</v>
      </c>
      <c r="S71" s="7">
        <v>2017</v>
      </c>
      <c r="T71" s="7">
        <v>2018</v>
      </c>
      <c r="U71" s="7">
        <v>2019</v>
      </c>
      <c r="V71" s="7">
        <v>2020</v>
      </c>
      <c r="W71" s="7">
        <v>2021</v>
      </c>
      <c r="X71" s="7">
        <v>2022</v>
      </c>
      <c r="Y71" s="7">
        <v>2023</v>
      </c>
      <c r="Z71" s="7">
        <v>2024</v>
      </c>
    </row>
    <row r="72" spans="1:26" x14ac:dyDescent="0.45">
      <c r="A72" t="s">
        <v>49</v>
      </c>
      <c r="B72" s="9">
        <v>0.54149999999999998</v>
      </c>
      <c r="C72" s="9">
        <v>0.57899999999999996</v>
      </c>
      <c r="D72" s="9">
        <v>0.70299999999999996</v>
      </c>
      <c r="E72" s="9">
        <v>0.86199999999999999</v>
      </c>
      <c r="F72" s="9">
        <v>0.87750000000000006</v>
      </c>
      <c r="G72" s="9">
        <v>0.87449999999999994</v>
      </c>
      <c r="H72" s="9">
        <v>0.90049999999999997</v>
      </c>
      <c r="I72" s="9">
        <v>0.95650000000000002</v>
      </c>
      <c r="J72" s="9">
        <v>1.1564999999999999</v>
      </c>
      <c r="K72" s="9">
        <v>1.520205</v>
      </c>
      <c r="L72" s="9">
        <v>1.825715</v>
      </c>
      <c r="M72" s="9">
        <v>2.2620480000000001</v>
      </c>
      <c r="N72" s="9">
        <v>3.1779999999999999</v>
      </c>
      <c r="O72" s="9">
        <v>3.3439999999999999</v>
      </c>
      <c r="P72" s="9">
        <v>3.359</v>
      </c>
      <c r="Q72" s="9">
        <v>3.367</v>
      </c>
      <c r="R72" s="9">
        <v>3.4390000000000001</v>
      </c>
      <c r="S72" s="9">
        <v>3.450488</v>
      </c>
      <c r="T72" s="9">
        <v>3.4910730000000001</v>
      </c>
      <c r="U72" s="9">
        <v>3.454148</v>
      </c>
      <c r="V72" s="9">
        <v>3.4391939999999996</v>
      </c>
      <c r="W72" s="9">
        <v>3.4203809999999999</v>
      </c>
      <c r="X72" s="9">
        <v>3.3924570000000003</v>
      </c>
      <c r="Y72" s="9">
        <v>3.3989129999999999</v>
      </c>
      <c r="Z72" s="9">
        <v>3.3679129999999997</v>
      </c>
    </row>
    <row r="73" spans="1:26" x14ac:dyDescent="0.45">
      <c r="A73" t="s">
        <v>51</v>
      </c>
      <c r="B73" s="9">
        <v>0.59</v>
      </c>
      <c r="C73" s="9">
        <v>0.57299999999999995</v>
      </c>
      <c r="D73" s="9">
        <v>0.66600000000000004</v>
      </c>
      <c r="E73" s="9">
        <v>0.70699999999999996</v>
      </c>
      <c r="F73" s="9">
        <v>0.64200000000000002</v>
      </c>
      <c r="G73" s="9">
        <v>0.67100000000000004</v>
      </c>
      <c r="H73" s="9">
        <v>0.67100000000000004</v>
      </c>
      <c r="I73" s="9">
        <v>0.67100000000000004</v>
      </c>
      <c r="J73" s="9">
        <v>0.67100000000000004</v>
      </c>
      <c r="K73" s="9">
        <v>0.69499999999999995</v>
      </c>
      <c r="L73" s="9">
        <v>0.72799999999999998</v>
      </c>
      <c r="M73" s="9">
        <v>0.72799999999999998</v>
      </c>
      <c r="N73" s="9">
        <v>0.72799999999999998</v>
      </c>
      <c r="O73" s="9">
        <v>0.72899999999999998</v>
      </c>
      <c r="P73" s="9">
        <v>0.76800000000000002</v>
      </c>
      <c r="Q73" s="9">
        <v>0.76800000000000002</v>
      </c>
      <c r="R73" s="9">
        <v>0.76700000000000002</v>
      </c>
      <c r="S73" s="9">
        <v>0.76719000000000004</v>
      </c>
      <c r="T73" s="9">
        <v>0.76719000000000004</v>
      </c>
      <c r="U73" s="9">
        <v>0.76719000000000004</v>
      </c>
      <c r="V73" s="9">
        <v>0.77178999999999998</v>
      </c>
      <c r="W73" s="9">
        <v>0.77178999999999998</v>
      </c>
      <c r="X73" s="9">
        <v>0.77178999999999998</v>
      </c>
      <c r="Y73" s="9">
        <v>0.77178999999999998</v>
      </c>
      <c r="Z73" s="9">
        <v>0.77178999999999998</v>
      </c>
    </row>
    <row r="74" spans="1:26" x14ac:dyDescent="0.45">
      <c r="A74" t="s">
        <v>6</v>
      </c>
      <c r="B74" s="9">
        <v>20.346</v>
      </c>
      <c r="C74" s="9">
        <v>20.433999999999997</v>
      </c>
      <c r="D74" s="9">
        <v>20.513999999999999</v>
      </c>
      <c r="E74" s="9">
        <v>20.66</v>
      </c>
      <c r="F74" s="9">
        <v>20.744</v>
      </c>
      <c r="G74" s="9">
        <v>20.993000000000002</v>
      </c>
      <c r="H74" s="9">
        <v>21.071999999999999</v>
      </c>
      <c r="I74" s="9">
        <v>21.117000000000001</v>
      </c>
      <c r="J74" s="9">
        <v>21.276</v>
      </c>
      <c r="K74" s="9">
        <v>21.370999999999999</v>
      </c>
      <c r="L74" s="9">
        <v>21.52</v>
      </c>
      <c r="M74" s="9">
        <v>21.736999999999998</v>
      </c>
      <c r="N74" s="9">
        <v>21.88</v>
      </c>
      <c r="O74" s="9">
        <v>22.009</v>
      </c>
      <c r="P74" s="9">
        <v>22.097999999999999</v>
      </c>
      <c r="Q74" s="9">
        <v>22.22</v>
      </c>
      <c r="R74" s="9">
        <v>22.298000000000002</v>
      </c>
      <c r="S74" s="9">
        <v>22.426015</v>
      </c>
      <c r="T74" s="9">
        <v>22.498587000000001</v>
      </c>
      <c r="U74" s="9">
        <v>22.541086</v>
      </c>
      <c r="V74" s="9">
        <v>22.694985000000003</v>
      </c>
      <c r="W74" s="9">
        <v>22.749659999999999</v>
      </c>
      <c r="X74" s="9">
        <v>22.860789</v>
      </c>
      <c r="Y74" s="9">
        <v>22.911977</v>
      </c>
      <c r="Z74" s="9">
        <v>22.938977000000001</v>
      </c>
    </row>
    <row r="75" spans="1:26" x14ac:dyDescent="0.45">
      <c r="A75" t="s">
        <v>23</v>
      </c>
      <c r="B75" s="9">
        <v>53.650499999999994</v>
      </c>
      <c r="C75" s="9">
        <v>53.823</v>
      </c>
      <c r="D75" s="9">
        <v>53.821999999999996</v>
      </c>
      <c r="E75" s="9">
        <v>55.184000000000005</v>
      </c>
      <c r="F75" s="9">
        <v>57.914499999999997</v>
      </c>
      <c r="G75" s="9">
        <v>61.290499999999994</v>
      </c>
      <c r="H75" s="9">
        <v>64.895499999999998</v>
      </c>
      <c r="I75" s="9">
        <v>68.0655</v>
      </c>
      <c r="J75" s="9">
        <v>71.5655</v>
      </c>
      <c r="K75" s="9">
        <v>71.839794999999995</v>
      </c>
      <c r="L75" s="9">
        <v>73.150284999999997</v>
      </c>
      <c r="M75" s="9">
        <v>74.024951999999999</v>
      </c>
      <c r="N75" s="9">
        <v>73.926000000000002</v>
      </c>
      <c r="O75" s="9">
        <v>71.706000000000003</v>
      </c>
      <c r="P75" s="9">
        <v>68.245000000000005</v>
      </c>
      <c r="Q75" s="9">
        <v>62.571000000000005</v>
      </c>
      <c r="R75" s="9">
        <v>58.991</v>
      </c>
      <c r="S75" s="9">
        <v>58.178086</v>
      </c>
      <c r="T75" s="9">
        <v>58.126239999999996</v>
      </c>
      <c r="U75" s="9">
        <v>58.127802000000003</v>
      </c>
      <c r="V75" s="9">
        <v>56.956506000000005</v>
      </c>
      <c r="W75" s="9">
        <v>56.369798000000003</v>
      </c>
      <c r="X75" s="9">
        <v>57.037187000000003</v>
      </c>
      <c r="Y75" s="9">
        <v>61.318776999999997</v>
      </c>
      <c r="Z75" s="9">
        <v>61.446776999999997</v>
      </c>
    </row>
    <row r="76" spans="1:26" x14ac:dyDescent="0.45">
      <c r="A76" t="s">
        <v>9</v>
      </c>
      <c r="B76" s="9">
        <v>1.9E-2</v>
      </c>
      <c r="C76" s="9">
        <v>0.02</v>
      </c>
      <c r="D76" s="9">
        <v>2.1999999999999999E-2</v>
      </c>
      <c r="E76" s="9">
        <v>2.5999999999999999E-2</v>
      </c>
      <c r="F76" s="9">
        <v>3.1E-2</v>
      </c>
      <c r="G76" s="9">
        <v>3.4000000000000002E-2</v>
      </c>
      <c r="H76" s="9">
        <v>4.4999999999999998E-2</v>
      </c>
      <c r="I76" s="9">
        <v>0.11</v>
      </c>
      <c r="J76" s="9">
        <v>0.48299999999999998</v>
      </c>
      <c r="K76" s="9">
        <v>1.264</v>
      </c>
      <c r="L76" s="9">
        <v>3.5967199999999999</v>
      </c>
      <c r="M76" s="9">
        <v>13.041720000000002</v>
      </c>
      <c r="N76" s="9">
        <v>16.658719999999999</v>
      </c>
      <c r="O76" s="9">
        <v>18.03172</v>
      </c>
      <c r="P76" s="9">
        <v>18.440719999999999</v>
      </c>
      <c r="Q76" s="9">
        <v>18.741719999999997</v>
      </c>
      <c r="R76" s="9">
        <v>19.11572</v>
      </c>
      <c r="S76" s="9">
        <v>19.504010000000001</v>
      </c>
      <c r="T76" s="9">
        <v>19.916312999999999</v>
      </c>
      <c r="U76" s="9">
        <v>20.624991999999999</v>
      </c>
      <c r="V76" s="9">
        <v>21.358758999999999</v>
      </c>
      <c r="W76" s="9">
        <v>22.285972999999998</v>
      </c>
      <c r="X76" s="9">
        <v>24.559967999999998</v>
      </c>
      <c r="Y76" s="9">
        <v>29.356116</v>
      </c>
      <c r="Z76" s="9">
        <v>36.013115999999997</v>
      </c>
    </row>
    <row r="77" spans="1:26" x14ac:dyDescent="0.45">
      <c r="A77" t="s">
        <v>12</v>
      </c>
      <c r="B77" s="9">
        <v>0.36299999999999999</v>
      </c>
      <c r="C77" s="9">
        <v>0.66400000000000003</v>
      </c>
      <c r="D77" s="9">
        <v>0.78</v>
      </c>
      <c r="E77" s="9">
        <v>0.874</v>
      </c>
      <c r="F77" s="9">
        <v>1.127</v>
      </c>
      <c r="G77" s="9">
        <v>1.635</v>
      </c>
      <c r="H77" s="9">
        <v>1.9019999999999999</v>
      </c>
      <c r="I77" s="9">
        <v>2.702</v>
      </c>
      <c r="J77" s="9">
        <v>3.5249999999999999</v>
      </c>
      <c r="K77" s="9">
        <v>4.8789999999999996</v>
      </c>
      <c r="L77" s="9">
        <v>5.7939999999999996</v>
      </c>
      <c r="M77" s="9">
        <v>6.9180000000000001</v>
      </c>
      <c r="N77" s="9">
        <v>8.1020000000000003</v>
      </c>
      <c r="O77" s="9">
        <v>8.5419999999999998</v>
      </c>
      <c r="P77" s="9">
        <v>8.6829999999999998</v>
      </c>
      <c r="Q77" s="9">
        <v>9.1370000000000005</v>
      </c>
      <c r="R77" s="9">
        <v>9.3840000000000003</v>
      </c>
      <c r="S77" s="9">
        <v>9.7365779999999997</v>
      </c>
      <c r="T77" s="9">
        <v>10.230245999999999</v>
      </c>
      <c r="U77" s="9">
        <v>10.679459999999999</v>
      </c>
      <c r="V77" s="9">
        <v>10.870621999999999</v>
      </c>
      <c r="W77" s="9">
        <v>11.253733</v>
      </c>
      <c r="X77" s="9">
        <v>11.820508</v>
      </c>
      <c r="Y77" s="9">
        <v>12.3073</v>
      </c>
      <c r="Z77" s="9">
        <v>12.9923</v>
      </c>
    </row>
    <row r="84" spans="1:26" ht="15.75" customHeight="1" x14ac:dyDescent="0.45"/>
    <row r="85" spans="1:26" ht="15.75" x14ac:dyDescent="0.5">
      <c r="A85" s="6" t="s">
        <v>57</v>
      </c>
    </row>
    <row r="86" spans="1:26" x14ac:dyDescent="0.45">
      <c r="A86" s="7" t="s">
        <v>58</v>
      </c>
      <c r="B86" s="7" t="s">
        <v>27</v>
      </c>
      <c r="C86" s="7">
        <v>2000</v>
      </c>
      <c r="D86" s="7">
        <v>2001</v>
      </c>
      <c r="E86" s="7">
        <v>2002</v>
      </c>
      <c r="F86" s="7">
        <v>2003</v>
      </c>
      <c r="G86" s="7">
        <v>2004</v>
      </c>
      <c r="H86" s="7">
        <v>2005</v>
      </c>
      <c r="I86" s="7">
        <v>2006</v>
      </c>
      <c r="J86" s="7">
        <v>2007</v>
      </c>
      <c r="K86" s="7">
        <v>2008</v>
      </c>
      <c r="L86" s="7">
        <v>2009</v>
      </c>
      <c r="M86" s="7">
        <v>2010</v>
      </c>
      <c r="N86" s="7">
        <v>2011</v>
      </c>
      <c r="O86" s="7">
        <v>2012</v>
      </c>
      <c r="P86" s="7">
        <v>2013</v>
      </c>
      <c r="Q86" s="7">
        <v>2014</v>
      </c>
      <c r="R86" s="7">
        <v>2015</v>
      </c>
      <c r="S86" s="7">
        <v>2016</v>
      </c>
      <c r="T86" s="7">
        <v>2017</v>
      </c>
      <c r="U86" s="7">
        <v>2018</v>
      </c>
      <c r="V86" s="7">
        <v>2019</v>
      </c>
      <c r="W86" s="7">
        <v>2020</v>
      </c>
      <c r="X86" s="7">
        <v>2021</v>
      </c>
      <c r="Y86" s="7">
        <v>2022</v>
      </c>
      <c r="Z86" s="7">
        <v>2023</v>
      </c>
    </row>
    <row r="87" spans="1:26" x14ac:dyDescent="0.45">
      <c r="A87" t="s">
        <v>59</v>
      </c>
      <c r="B87" t="s">
        <v>60</v>
      </c>
      <c r="C87" s="9">
        <v>44.35</v>
      </c>
      <c r="D87" s="9">
        <v>48.38</v>
      </c>
      <c r="E87" s="9">
        <v>50.6</v>
      </c>
      <c r="F87" s="9">
        <v>50.97</v>
      </c>
      <c r="G87" s="9">
        <v>45.63</v>
      </c>
      <c r="H87" s="9">
        <v>49.15</v>
      </c>
      <c r="I87" s="9">
        <v>44.99</v>
      </c>
      <c r="J87" s="9">
        <v>46.28</v>
      </c>
      <c r="K87" s="9">
        <v>40.03</v>
      </c>
      <c r="L87" s="9">
        <v>44.96</v>
      </c>
      <c r="M87" s="9">
        <v>44.16</v>
      </c>
      <c r="N87" s="9">
        <v>45.73</v>
      </c>
      <c r="O87" s="9">
        <v>43.1</v>
      </c>
      <c r="P87" s="9">
        <v>42.14</v>
      </c>
      <c r="Q87" s="9">
        <v>43.72</v>
      </c>
      <c r="R87" s="9">
        <v>46.38</v>
      </c>
      <c r="S87" s="9">
        <v>37.03</v>
      </c>
      <c r="T87" s="9">
        <v>37.76</v>
      </c>
      <c r="U87" s="9">
        <v>43.9</v>
      </c>
      <c r="V87" s="9">
        <v>38.14</v>
      </c>
      <c r="W87" s="9">
        <v>32.200000000000003</v>
      </c>
      <c r="X87" s="9">
        <v>42.79</v>
      </c>
      <c r="Y87" s="9">
        <v>42.99</v>
      </c>
      <c r="Z87" s="9">
        <v>51.25</v>
      </c>
    </row>
    <row r="88" spans="1:26" x14ac:dyDescent="0.45">
      <c r="A88" t="s">
        <v>59</v>
      </c>
      <c r="B88" t="s">
        <v>61</v>
      </c>
      <c r="C88" s="9">
        <v>0</v>
      </c>
      <c r="D88" s="9">
        <v>0</v>
      </c>
      <c r="E88" s="9">
        <v>0</v>
      </c>
      <c r="F88" s="9">
        <v>0</v>
      </c>
      <c r="G88" s="9">
        <v>0</v>
      </c>
      <c r="H88" s="9">
        <v>0</v>
      </c>
      <c r="I88" s="9">
        <v>0</v>
      </c>
      <c r="J88" s="9">
        <v>0</v>
      </c>
      <c r="K88" s="9">
        <v>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Veda</vt:lpstr>
      <vt:lpstr>historical_data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2025-07-30T02:56:32Z</dcterms:modified>
</cp:coreProperties>
</file>