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Volumes/rugby/2025/2025 学生委員会/データ委員_夏合宿分更新/"/>
    </mc:Choice>
  </mc:AlternateContent>
  <xr:revisionPtr revIDLastSave="0" documentId="13_ncr:1_{4535CA9B-F799-B74D-B917-60F7BF021EF4}" xr6:coauthVersionLast="47" xr6:coauthVersionMax="47" xr10:uidLastSave="{00000000-0000-0000-0000-000000000000}"/>
  <bookViews>
    <workbookView xWindow="2480" yWindow="760" windowWidth="28000" windowHeight="16260" activeTab="1" xr2:uid="{00000000-000D-0000-FFFF-FFFF00000000}"/>
  </bookViews>
  <sheets>
    <sheet name="Summary 1220_vs帝京" sheetId="111" r:id="rId1"/>
    <sheet name="Individual DF 1220_vs帝京" sheetId="112" r:id="rId2"/>
    <sheet name="Individual AT 1220_vs帝京" sheetId="113" r:id="rId3"/>
    <sheet name="Set 1220_vs帝京" sheetId="114" r:id="rId4"/>
    <sheet name="Summary 1206_vs青山学院" sheetId="106" r:id="rId5"/>
    <sheet name="Individual DF 1206_vs青山学院" sheetId="107" r:id="rId6"/>
    <sheet name="Individual AT 1206_vs青山学院" sheetId="108" r:id="rId7"/>
    <sheet name="Set 1206_vs青山学院" sheetId="109" r:id="rId8"/>
    <sheet name="Summary 1122_vs立教" sheetId="102" r:id="rId9"/>
    <sheet name="Individual DF　1122_vs立教" sheetId="103" r:id="rId10"/>
    <sheet name="Individual AT 1122_vs立教" sheetId="104" r:id="rId11"/>
    <sheet name="Set 1122_vs立教" sheetId="105" r:id="rId12"/>
    <sheet name="Summary vs日本体育" sheetId="98" r:id="rId13"/>
    <sheet name="Individual DF vs日本体育" sheetId="99" r:id="rId14"/>
    <sheet name="Individual AT vs日本体育" sheetId="100" r:id="rId15"/>
    <sheet name="Set 1109_vs日本体育" sheetId="101" r:id="rId16"/>
    <sheet name="Summary 1026_vs帝京" sheetId="94" r:id="rId17"/>
    <sheet name="Individual DF 1026_vs帝京" sheetId="95" r:id="rId18"/>
    <sheet name="Individual AT 1026_vs帝京" sheetId="96" r:id="rId19"/>
    <sheet name="Set 1026_vs帝京" sheetId="97" r:id="rId20"/>
    <sheet name="Summary 1011_vs_早稲田" sheetId="90" r:id="rId21"/>
    <sheet name="Individual DF 1011_vs_早稲田" sheetId="91" r:id="rId22"/>
    <sheet name="Individual AT 1011_vs_早稲田" sheetId="92" r:id="rId23"/>
    <sheet name="Set 1011_vs_早稲田" sheetId="93" r:id="rId24"/>
    <sheet name="Summary_vs_慶應義塾" sheetId="86" r:id="rId25"/>
    <sheet name="Individual DF_vs_慶應義塾" sheetId="87" r:id="rId26"/>
    <sheet name="Individual AT_vs_慶應義塾" sheetId="88" r:id="rId27"/>
    <sheet name="Set 0928_vs_慶應義塾" sheetId="89" r:id="rId28"/>
    <sheet name="Summary 0914_vs_明治" sheetId="82" r:id="rId29"/>
    <sheet name="Individual DF 0914_vs_明治" sheetId="83" r:id="rId30"/>
    <sheet name="Individual AT 0914_vs_明治" sheetId="84" r:id="rId31"/>
    <sheet name="Set 0914_vs_明治" sheetId="85" r:id="rId32"/>
    <sheet name="Summary vs_関西学院A" sheetId="78" r:id="rId33"/>
    <sheet name="Individual DF　vs_関西学院A" sheetId="79" r:id="rId34"/>
    <sheet name="Individual AT vs_関西学院A" sheetId="80" r:id="rId35"/>
    <sheet name="Set 0822_vs_関西学院A" sheetId="81" r:id="rId36"/>
    <sheet name="Summary vs_東洋A" sheetId="74" r:id="rId37"/>
    <sheet name="Individual DF vs_東洋A" sheetId="75" r:id="rId38"/>
    <sheet name="Individual AT vs_東洋A" sheetId="76" r:id="rId39"/>
    <sheet name="Set 0818_vs_東洋A" sheetId="77" r:id="rId40"/>
    <sheet name="Summary 0815_明治A" sheetId="70" r:id="rId41"/>
    <sheet name="Individual DF 0815_明治A" sheetId="71" r:id="rId42"/>
    <sheet name="Individual AT 0815_明治A" sheetId="72" r:id="rId43"/>
    <sheet name="Set 0815_明治A" sheetId="73" r:id="rId44"/>
    <sheet name="Summary 0726_東海" sheetId="66" r:id="rId45"/>
    <sheet name="Individual DF 0726_東海" sheetId="67" r:id="rId46"/>
    <sheet name="Individual AT 0726_東海" sheetId="68" r:id="rId47"/>
    <sheet name="Set 0726_東海" sheetId="69" r:id="rId48"/>
    <sheet name="Summary 0622 流通経済" sheetId="58" r:id="rId49"/>
    <sheet name="Individual DF 0622 流通経済" sheetId="59" r:id="rId50"/>
    <sheet name="Individual AT 0622 流通経済" sheetId="60" r:id="rId51"/>
    <sheet name="Set 0622 流通経済 " sheetId="61" r:id="rId52"/>
    <sheet name="Summary 0608_天理" sheetId="50" r:id="rId53"/>
    <sheet name="Individual DF 0608_天理" sheetId="51" r:id="rId54"/>
    <sheet name="Individual AT 0608 _天理" sheetId="52" r:id="rId55"/>
    <sheet name="Set 0608_vs天理" sheetId="53" r:id="rId56"/>
    <sheet name="Summary _立命館" sheetId="46" r:id="rId57"/>
    <sheet name="Individual DF _立命館" sheetId="47" r:id="rId58"/>
    <sheet name="Individual AT _vs立命館" sheetId="48" r:id="rId59"/>
    <sheet name="Set 0601_vs立命館" sheetId="49" r:id="rId60"/>
    <sheet name="Summary 0504vs法政A" sheetId="42" r:id="rId61"/>
    <sheet name="Individual DF 0504vs法政A" sheetId="43" r:id="rId62"/>
    <sheet name="Individual AT 0504vs法政A" sheetId="44" r:id="rId63"/>
    <sheet name="Set 0504vs法政A" sheetId="45" r:id="rId64"/>
    <sheet name="Summary 0504vs立正A" sheetId="37" r:id="rId65"/>
    <sheet name="Individual DF 0504vs立正A" sheetId="40" r:id="rId66"/>
    <sheet name="Individual AT 0504vs立正A" sheetId="39" r:id="rId67"/>
    <sheet name="Set 0504vs立正A " sheetId="41" r:id="rId68"/>
    <sheet name="Summary 0427vs慶應義塾A" sheetId="25" r:id="rId69"/>
    <sheet name="Individual DF 0427vs慶應義塾A" sheetId="26" r:id="rId70"/>
    <sheet name="Individual AT 0427vs慶應義塾A" sheetId="27" r:id="rId71"/>
    <sheet name="Set 0427vs慶應義塾A" sheetId="28" r:id="rId72"/>
    <sheet name="Summary 0420vs青山学院A" sheetId="21" r:id="rId73"/>
    <sheet name="Individual DF 0420vs青山学院A" sheetId="22" r:id="rId74"/>
    <sheet name="Individual AT 0420vs青山学院A" sheetId="23" r:id="rId75"/>
    <sheet name="Set 0420vs青山学院A" sheetId="24" r:id="rId76"/>
    <sheet name="Summary 0330vs立教A" sheetId="20" r:id="rId77"/>
    <sheet name="Sheet1" sheetId="29" r:id="rId78"/>
    <sheet name="Individual DF 0330vs立教A" sheetId="17" r:id="rId79"/>
    <sheet name="Individual AT 0330vs立教A" sheetId="18" r:id="rId80"/>
    <sheet name="Set 0330vs立教A" sheetId="19" r:id="rId81"/>
    <sheet name="Summary" sheetId="8" r:id="rId82"/>
    <sheet name="Individual DF" sheetId="9" r:id="rId83"/>
    <sheet name="Individual AT" sheetId="14" r:id="rId84"/>
    <sheet name="Set" sheetId="15" r:id="rId85"/>
  </sheets>
  <definedNames>
    <definedName name="_xlnm.Print_Area" localSheetId="83">'Individual AT'!$A$1:$AE$39</definedName>
    <definedName name="_xlnm.Print_Area" localSheetId="58">'Individual AT _vs立命館'!$A$1:$AE$39</definedName>
    <definedName name="_xlnm.Print_Area" localSheetId="79">'Individual AT 0330vs立教A'!$A$1:$AE$38</definedName>
    <definedName name="_xlnm.Print_Area" localSheetId="74">'Individual AT 0420vs青山学院A'!$A$1:$AE$39</definedName>
    <definedName name="_xlnm.Print_Area" localSheetId="70">'Individual AT 0427vs慶應義塾A'!$A$1:$AE$39</definedName>
    <definedName name="_xlnm.Print_Area" localSheetId="62">'Individual AT 0504vs法政A'!$A$1:$AE$39</definedName>
    <definedName name="_xlnm.Print_Area" localSheetId="66">'Individual AT 0504vs立正A'!$A$1:$AE$39</definedName>
    <definedName name="_xlnm.Print_Area" localSheetId="54">'Individual AT 0608 _天理'!$A$1:$AE$39</definedName>
    <definedName name="_xlnm.Print_Area" localSheetId="50">'Individual AT 0622 流通経済'!$A$1:$AE$39</definedName>
    <definedName name="_xlnm.Print_Area" localSheetId="46">'Individual AT 0726_東海'!$A$1:$AE$38</definedName>
    <definedName name="_xlnm.Print_Area" localSheetId="42">'Individual AT 0815_明治A'!$A$1:$AE$39</definedName>
    <definedName name="_xlnm.Print_Area" localSheetId="30">'Individual AT 0914_vs_明治'!$A$1:$AE$36</definedName>
    <definedName name="_xlnm.Print_Area" localSheetId="22">'Individual AT 1011_vs_早稲田'!$A$1:$AE$36</definedName>
    <definedName name="_xlnm.Print_Area" localSheetId="18">'Individual AT 1026_vs帝京'!$A$1:$AE$36</definedName>
    <definedName name="_xlnm.Print_Area" localSheetId="10">'Individual AT 1122_vs立教'!$A$1:$AE$36</definedName>
    <definedName name="_xlnm.Print_Area" localSheetId="6">'Individual AT 1206_vs青山学院'!$A$1:$AE$36</definedName>
    <definedName name="_xlnm.Print_Area" localSheetId="2">'Individual AT 1220_vs帝京'!$A$1:$AE$36</definedName>
    <definedName name="_xlnm.Print_Area" localSheetId="34">'Individual AT vs_関西学院A'!$A$1:$AE$38</definedName>
    <definedName name="_xlnm.Print_Area" localSheetId="38">'Individual AT vs_東洋A'!$A$1:$AE$38</definedName>
    <definedName name="_xlnm.Print_Area" localSheetId="14">'Individual AT vs日本体育'!$A$1:$AE$36</definedName>
    <definedName name="_xlnm.Print_Area" localSheetId="26">'Individual AT_vs_慶應義塾'!$A$1:$AE$36</definedName>
    <definedName name="_xlnm.Print_Area" localSheetId="84">Set!$A$1:$V$45</definedName>
    <definedName name="_xlnm.Print_Area" localSheetId="80">'Set 0330vs立教A'!$A$1:$V$45</definedName>
    <definedName name="_xlnm.Print_Area" localSheetId="75">'Set 0420vs青山学院A'!$A$1:$V$45</definedName>
    <definedName name="_xlnm.Print_Area" localSheetId="71">'Set 0427vs慶應義塾A'!$A$1:$V$45</definedName>
    <definedName name="_xlnm.Print_Area" localSheetId="63">'Set 0504vs法政A'!$A$1:$V$45</definedName>
    <definedName name="_xlnm.Print_Area" localSheetId="67">'Set 0504vs立正A '!$A$1:$V$45</definedName>
    <definedName name="_xlnm.Print_Area" localSheetId="59">'Set 0601_vs立命館'!$A$1:$V$45</definedName>
    <definedName name="_xlnm.Print_Area" localSheetId="55">'Set 0608_vs天理'!$A$1:$V$45</definedName>
    <definedName name="_xlnm.Print_Area" localSheetId="51">'Set 0622 流通経済 '!$A$1:$V$45</definedName>
    <definedName name="_xlnm.Print_Area" localSheetId="47">'Set 0726_東海'!$A$1:$V$45</definedName>
    <definedName name="_xlnm.Print_Area" localSheetId="43">'Set 0815_明治A'!$A$1:$V$45</definedName>
    <definedName name="_xlnm.Print_Area" localSheetId="39">'Set 0818_vs_東洋A'!$A$1:$V$45</definedName>
    <definedName name="_xlnm.Print_Area" localSheetId="35">'Set 0822_vs_関西学院A'!$A$1:$V$45</definedName>
    <definedName name="_xlnm.Print_Area" localSheetId="31">'Set 0914_vs_明治'!$A$1:$V$45</definedName>
    <definedName name="_xlnm.Print_Area" localSheetId="27">'Set 0928_vs_慶應義塾'!$A$1:$V$45</definedName>
    <definedName name="_xlnm.Print_Area" localSheetId="23">'Set 1011_vs_早稲田'!$A$1:$V$45</definedName>
    <definedName name="_xlnm.Print_Area" localSheetId="19">'Set 1026_vs帝京'!$A$1:$V$45</definedName>
    <definedName name="_xlnm.Print_Area" localSheetId="15">'Set 1109_vs日本体育'!$A$1:$V$45</definedName>
    <definedName name="_xlnm.Print_Area" localSheetId="11">'Set 1122_vs立教'!$A$1:$V$45</definedName>
    <definedName name="_xlnm.Print_Area" localSheetId="7">'Set 1206_vs青山学院'!$A$1:$V$45</definedName>
    <definedName name="_xlnm.Print_Area" localSheetId="3">'Set 1220_vs帝京'!$A$1:$V$45</definedName>
    <definedName name="_xlnm.Print_Area" localSheetId="81">Summary!$A$1:$AL$47</definedName>
    <definedName name="_xlnm.Print_Area" localSheetId="56">'Summary _立命館'!$A$1:$AL$47</definedName>
    <definedName name="_xlnm.Print_Area" localSheetId="76">'Summary 0330vs立教A'!$A$1:$AL$47</definedName>
    <definedName name="_xlnm.Print_Area" localSheetId="72">'Summary 0420vs青山学院A'!$A$1:$AL$47</definedName>
    <definedName name="_xlnm.Print_Area" localSheetId="68">'Summary 0427vs慶應義塾A'!$A$1:$AL$47</definedName>
    <definedName name="_xlnm.Print_Area" localSheetId="60">'Summary 0504vs法政A'!$A$1:$AL$47</definedName>
    <definedName name="_xlnm.Print_Area" localSheetId="64">'Summary 0504vs立正A'!$A$1:$AL$47</definedName>
    <definedName name="_xlnm.Print_Area" localSheetId="52">'Summary 0608_天理'!$A$1:$AL$47</definedName>
    <definedName name="_xlnm.Print_Area" localSheetId="48">'Summary 0622 流通経済'!$A$1:$AL$47</definedName>
    <definedName name="_xlnm.Print_Area" localSheetId="44">'Summary 0726_東海'!$A$1:$AL$47</definedName>
    <definedName name="_xlnm.Print_Area" localSheetId="40">'Summary 0815_明治A'!$A$1:$AL$47</definedName>
    <definedName name="_xlnm.Print_Area" localSheetId="28">'Summary 0914_vs_明治'!$A$1:$AL$47</definedName>
    <definedName name="_xlnm.Print_Area" localSheetId="20">'Summary 1011_vs_早稲田'!$A$1:$AL$47</definedName>
    <definedName name="_xlnm.Print_Area" localSheetId="16">'Summary 1026_vs帝京'!$A$1:$AL$47</definedName>
    <definedName name="_xlnm.Print_Area" localSheetId="8">'Summary 1122_vs立教'!$A$1:$AL$47</definedName>
    <definedName name="_xlnm.Print_Area" localSheetId="4">'Summary 1206_vs青山学院'!$A$1:$AL$47</definedName>
    <definedName name="_xlnm.Print_Area" localSheetId="0">'Summary 1220_vs帝京'!$A$1:$AL$47</definedName>
    <definedName name="_xlnm.Print_Area" localSheetId="32">'Summary vs_関西学院A'!$A$1:$AL$47</definedName>
    <definedName name="_xlnm.Print_Area" localSheetId="36">'Summary vs_東洋A'!$A$1:$AL$47</definedName>
    <definedName name="_xlnm.Print_Area" localSheetId="12">'Summary vs日本体育'!$A$1:$AL$47</definedName>
    <definedName name="_xlnm.Print_Area" localSheetId="24">Summary_vs_慶應義塾!$A$1:$AL$47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111" l="1"/>
  <c r="C2" i="112"/>
  <c r="B1" i="114"/>
  <c r="L16" i="114" s="1"/>
  <c r="G43" i="114"/>
  <c r="G42" i="114"/>
  <c r="G41" i="114"/>
  <c r="G40" i="114"/>
  <c r="G39" i="114"/>
  <c r="G35" i="114"/>
  <c r="G34" i="114"/>
  <c r="G33" i="114"/>
  <c r="G32" i="114"/>
  <c r="G31" i="114"/>
  <c r="G37" i="114" s="1"/>
  <c r="I34" i="114" s="1"/>
  <c r="L28" i="114"/>
  <c r="J21" i="114"/>
  <c r="I21" i="114"/>
  <c r="H21" i="114"/>
  <c r="G21" i="114"/>
  <c r="F21" i="114"/>
  <c r="E21" i="114"/>
  <c r="C20" i="114"/>
  <c r="D20" i="114" s="1"/>
  <c r="C19" i="114"/>
  <c r="D19" i="114" s="1"/>
  <c r="I17" i="114"/>
  <c r="H17" i="114"/>
  <c r="G17" i="114"/>
  <c r="F17" i="114"/>
  <c r="E17" i="114"/>
  <c r="C16" i="114"/>
  <c r="D16" i="114" s="1"/>
  <c r="C15" i="114"/>
  <c r="D15" i="114" s="1"/>
  <c r="J11" i="114"/>
  <c r="I11" i="114"/>
  <c r="H11" i="114"/>
  <c r="G11" i="114"/>
  <c r="F11" i="114"/>
  <c r="E11" i="114"/>
  <c r="C10" i="114"/>
  <c r="D10" i="114" s="1"/>
  <c r="C9" i="114"/>
  <c r="D9" i="114" s="1"/>
  <c r="I7" i="114"/>
  <c r="H7" i="114"/>
  <c r="G7" i="114"/>
  <c r="F7" i="114"/>
  <c r="E7" i="114"/>
  <c r="C6" i="114"/>
  <c r="D6" i="114" s="1"/>
  <c r="C5" i="114"/>
  <c r="D5" i="114" s="1"/>
  <c r="L4" i="114"/>
  <c r="AD35" i="113"/>
  <c r="AC35" i="113"/>
  <c r="AB35" i="113"/>
  <c r="AA35" i="113"/>
  <c r="X35" i="113"/>
  <c r="W35" i="113"/>
  <c r="V35" i="113"/>
  <c r="U35" i="113"/>
  <c r="R35" i="113"/>
  <c r="Q35" i="113"/>
  <c r="P35" i="113"/>
  <c r="M35" i="113"/>
  <c r="L35" i="113"/>
  <c r="K35" i="113"/>
  <c r="J35" i="113"/>
  <c r="AD34" i="113"/>
  <c r="AC34" i="113"/>
  <c r="AB34" i="113"/>
  <c r="AA34" i="113"/>
  <c r="X34" i="113"/>
  <c r="W34" i="113"/>
  <c r="V34" i="113"/>
  <c r="U34" i="113"/>
  <c r="R34" i="113"/>
  <c r="Q34" i="113"/>
  <c r="P34" i="113"/>
  <c r="M34" i="113"/>
  <c r="L34" i="113"/>
  <c r="K34" i="113"/>
  <c r="J34" i="113"/>
  <c r="AD33" i="113"/>
  <c r="AC33" i="113"/>
  <c r="AB33" i="113"/>
  <c r="AA33" i="113"/>
  <c r="X33" i="113"/>
  <c r="W33" i="113"/>
  <c r="V33" i="113"/>
  <c r="U33" i="113"/>
  <c r="R33" i="113"/>
  <c r="Q33" i="113"/>
  <c r="P33" i="113"/>
  <c r="M33" i="113"/>
  <c r="L33" i="113"/>
  <c r="K33" i="113"/>
  <c r="J33" i="113"/>
  <c r="AD32" i="113"/>
  <c r="AC32" i="113"/>
  <c r="AB32" i="113"/>
  <c r="AA32" i="113"/>
  <c r="X32" i="113"/>
  <c r="W32" i="113"/>
  <c r="V32" i="113"/>
  <c r="U32" i="113"/>
  <c r="R32" i="113"/>
  <c r="Q32" i="113"/>
  <c r="P32" i="113"/>
  <c r="M32" i="113"/>
  <c r="L32" i="113"/>
  <c r="K32" i="113"/>
  <c r="J32" i="113"/>
  <c r="Z30" i="113"/>
  <c r="Y30" i="113"/>
  <c r="S30" i="113"/>
  <c r="T30" i="113" s="1"/>
  <c r="N30" i="113"/>
  <c r="O30" i="113" s="1"/>
  <c r="I30" i="113"/>
  <c r="H30" i="113"/>
  <c r="G30" i="113"/>
  <c r="D30" i="113"/>
  <c r="C30" i="113"/>
  <c r="AE30" i="113" s="1"/>
  <c r="Y29" i="113"/>
  <c r="Z29" i="113" s="1"/>
  <c r="S29" i="113"/>
  <c r="T29" i="113" s="1"/>
  <c r="N29" i="113"/>
  <c r="O29" i="113" s="1"/>
  <c r="I29" i="113"/>
  <c r="H29" i="113"/>
  <c r="G29" i="113"/>
  <c r="D29" i="113"/>
  <c r="C29" i="113"/>
  <c r="AE29" i="113" s="1"/>
  <c r="Y28" i="113"/>
  <c r="Z28" i="113" s="1"/>
  <c r="S28" i="113"/>
  <c r="T28" i="113" s="1"/>
  <c r="N28" i="113"/>
  <c r="O28" i="113" s="1"/>
  <c r="I28" i="113"/>
  <c r="H28" i="113"/>
  <c r="G28" i="113"/>
  <c r="D28" i="113"/>
  <c r="C28" i="113"/>
  <c r="AE28" i="113" s="1"/>
  <c r="Y27" i="113"/>
  <c r="Z27" i="113" s="1"/>
  <c r="S27" i="113"/>
  <c r="T27" i="113" s="1"/>
  <c r="N27" i="113"/>
  <c r="O27" i="113" s="1"/>
  <c r="I27" i="113"/>
  <c r="H27" i="113"/>
  <c r="G27" i="113"/>
  <c r="D27" i="113"/>
  <c r="C27" i="113"/>
  <c r="AE27" i="113" s="1"/>
  <c r="Y26" i="113"/>
  <c r="Z26" i="113" s="1"/>
  <c r="S26" i="113"/>
  <c r="T26" i="113" s="1"/>
  <c r="N26" i="113"/>
  <c r="O26" i="113" s="1"/>
  <c r="I26" i="113"/>
  <c r="H26" i="113"/>
  <c r="G26" i="113"/>
  <c r="D26" i="113"/>
  <c r="C26" i="113"/>
  <c r="AE26" i="113" s="1"/>
  <c r="Y25" i="113"/>
  <c r="Z25" i="113" s="1"/>
  <c r="S25" i="113"/>
  <c r="T25" i="113" s="1"/>
  <c r="N25" i="113"/>
  <c r="O25" i="113" s="1"/>
  <c r="I25" i="113"/>
  <c r="H25" i="113"/>
  <c r="G25" i="113"/>
  <c r="D25" i="113"/>
  <c r="C25" i="113"/>
  <c r="AE25" i="113" s="1"/>
  <c r="Y24" i="113"/>
  <c r="Z24" i="113" s="1"/>
  <c r="S24" i="113"/>
  <c r="T24" i="113" s="1"/>
  <c r="N24" i="113"/>
  <c r="O24" i="113" s="1"/>
  <c r="I24" i="113"/>
  <c r="H24" i="113"/>
  <c r="G24" i="113"/>
  <c r="D24" i="113"/>
  <c r="C24" i="113"/>
  <c r="AE24" i="113" s="1"/>
  <c r="Y23" i="113"/>
  <c r="Z23" i="113" s="1"/>
  <c r="S23" i="113"/>
  <c r="T23" i="113" s="1"/>
  <c r="N23" i="113"/>
  <c r="O23" i="113" s="1"/>
  <c r="I23" i="113"/>
  <c r="H23" i="113"/>
  <c r="G23" i="113"/>
  <c r="D23" i="113"/>
  <c r="C23" i="113"/>
  <c r="AE23" i="113" s="1"/>
  <c r="Y22" i="113"/>
  <c r="Z22" i="113" s="1"/>
  <c r="S22" i="113"/>
  <c r="T22" i="113" s="1"/>
  <c r="N22" i="113"/>
  <c r="O22" i="113" s="1"/>
  <c r="I22" i="113"/>
  <c r="H22" i="113"/>
  <c r="G22" i="113"/>
  <c r="D22" i="113"/>
  <c r="C22" i="113"/>
  <c r="AE22" i="113" s="1"/>
  <c r="AE21" i="113"/>
  <c r="Y21" i="113"/>
  <c r="Z21" i="113" s="1"/>
  <c r="S21" i="113"/>
  <c r="T21" i="113" s="1"/>
  <c r="N21" i="113"/>
  <c r="O21" i="113" s="1"/>
  <c r="I21" i="113"/>
  <c r="H21" i="113"/>
  <c r="G21" i="113"/>
  <c r="D21" i="113"/>
  <c r="C21" i="113"/>
  <c r="Y20" i="113"/>
  <c r="Z20" i="113" s="1"/>
  <c r="S20" i="113"/>
  <c r="T20" i="113" s="1"/>
  <c r="N20" i="113"/>
  <c r="O20" i="113" s="1"/>
  <c r="I20" i="113"/>
  <c r="H20" i="113"/>
  <c r="G20" i="113"/>
  <c r="D20" i="113"/>
  <c r="C20" i="113"/>
  <c r="AE20" i="113" s="1"/>
  <c r="Y19" i="113"/>
  <c r="Z19" i="113" s="1"/>
  <c r="S19" i="113"/>
  <c r="T19" i="113" s="1"/>
  <c r="N19" i="113"/>
  <c r="O19" i="113" s="1"/>
  <c r="I19" i="113"/>
  <c r="H19" i="113"/>
  <c r="G19" i="113"/>
  <c r="D19" i="113"/>
  <c r="C19" i="113"/>
  <c r="AE19" i="113" s="1"/>
  <c r="Y18" i="113"/>
  <c r="Z18" i="113" s="1"/>
  <c r="S18" i="113"/>
  <c r="T18" i="113" s="1"/>
  <c r="N18" i="113"/>
  <c r="O18" i="113" s="1"/>
  <c r="I18" i="113"/>
  <c r="H18" i="113"/>
  <c r="G18" i="113"/>
  <c r="D18" i="113"/>
  <c r="C18" i="113"/>
  <c r="AE18" i="113" s="1"/>
  <c r="Y17" i="113"/>
  <c r="Z17" i="113" s="1"/>
  <c r="S17" i="113"/>
  <c r="T17" i="113" s="1"/>
  <c r="N17" i="113"/>
  <c r="O17" i="113" s="1"/>
  <c r="I17" i="113"/>
  <c r="H17" i="113"/>
  <c r="G17" i="113"/>
  <c r="D17" i="113"/>
  <c r="C17" i="113"/>
  <c r="AE17" i="113" s="1"/>
  <c r="AE16" i="113"/>
  <c r="Y16" i="113"/>
  <c r="S16" i="113"/>
  <c r="T16" i="113" s="1"/>
  <c r="N16" i="113"/>
  <c r="O16" i="113" s="1"/>
  <c r="I16" i="113"/>
  <c r="H16" i="113"/>
  <c r="G16" i="113"/>
  <c r="D16" i="113"/>
  <c r="C16" i="113"/>
  <c r="Y15" i="113"/>
  <c r="Z15" i="113" s="1"/>
  <c r="S15" i="113"/>
  <c r="T15" i="113" s="1"/>
  <c r="N15" i="113"/>
  <c r="O15" i="113" s="1"/>
  <c r="I15" i="113"/>
  <c r="H15" i="113"/>
  <c r="G15" i="113"/>
  <c r="D15" i="113"/>
  <c r="C15" i="113"/>
  <c r="AE15" i="113" s="1"/>
  <c r="Y14" i="113"/>
  <c r="Z14" i="113" s="1"/>
  <c r="S14" i="113"/>
  <c r="T14" i="113" s="1"/>
  <c r="N14" i="113"/>
  <c r="O14" i="113" s="1"/>
  <c r="I14" i="113"/>
  <c r="H14" i="113"/>
  <c r="G14" i="113"/>
  <c r="D14" i="113"/>
  <c r="C14" i="113"/>
  <c r="AE14" i="113" s="1"/>
  <c r="Y13" i="113"/>
  <c r="Z13" i="113" s="1"/>
  <c r="S13" i="113"/>
  <c r="T13" i="113" s="1"/>
  <c r="N13" i="113"/>
  <c r="O13" i="113" s="1"/>
  <c r="I13" i="113"/>
  <c r="H13" i="113"/>
  <c r="G13" i="113"/>
  <c r="D13" i="113"/>
  <c r="C13" i="113"/>
  <c r="AE13" i="113" s="1"/>
  <c r="Y12" i="113"/>
  <c r="Z12" i="113" s="1"/>
  <c r="S12" i="113"/>
  <c r="T12" i="113" s="1"/>
  <c r="N12" i="113"/>
  <c r="O12" i="113" s="1"/>
  <c r="I12" i="113"/>
  <c r="H12" i="113"/>
  <c r="G12" i="113"/>
  <c r="D12" i="113"/>
  <c r="C12" i="113"/>
  <c r="AE12" i="113" s="1"/>
  <c r="Y11" i="113"/>
  <c r="Z11" i="113" s="1"/>
  <c r="S11" i="113"/>
  <c r="T11" i="113" s="1"/>
  <c r="N11" i="113"/>
  <c r="O11" i="113" s="1"/>
  <c r="I11" i="113"/>
  <c r="H11" i="113"/>
  <c r="G11" i="113"/>
  <c r="D11" i="113"/>
  <c r="C11" i="113"/>
  <c r="AE11" i="113" s="1"/>
  <c r="Y10" i="113"/>
  <c r="S10" i="113"/>
  <c r="T10" i="113" s="1"/>
  <c r="N10" i="113"/>
  <c r="O10" i="113" s="1"/>
  <c r="I10" i="113"/>
  <c r="H10" i="113"/>
  <c r="G10" i="113"/>
  <c r="D10" i="113"/>
  <c r="C10" i="113"/>
  <c r="AE10" i="113" s="1"/>
  <c r="Y9" i="113"/>
  <c r="Z9" i="113" s="1"/>
  <c r="S9" i="113"/>
  <c r="T9" i="113" s="1"/>
  <c r="N9" i="113"/>
  <c r="O9" i="113" s="1"/>
  <c r="I9" i="113"/>
  <c r="H9" i="113"/>
  <c r="G9" i="113"/>
  <c r="D9" i="113"/>
  <c r="C9" i="113"/>
  <c r="AE9" i="113" s="1"/>
  <c r="Y8" i="113"/>
  <c r="S8" i="113"/>
  <c r="N8" i="113"/>
  <c r="O8" i="113" s="1"/>
  <c r="I8" i="113"/>
  <c r="H8" i="113"/>
  <c r="G8" i="113"/>
  <c r="D8" i="113"/>
  <c r="C8" i="113"/>
  <c r="AE8" i="113" s="1"/>
  <c r="C2" i="113"/>
  <c r="AE35" i="112"/>
  <c r="AD35" i="112"/>
  <c r="AC35" i="112"/>
  <c r="Z35" i="112"/>
  <c r="Y35" i="112"/>
  <c r="X35" i="112"/>
  <c r="V35" i="112"/>
  <c r="U35" i="112"/>
  <c r="T35" i="112"/>
  <c r="Q35" i="112"/>
  <c r="P35" i="112"/>
  <c r="O35" i="112"/>
  <c r="M35" i="112"/>
  <c r="L35" i="112"/>
  <c r="K35" i="112"/>
  <c r="AE34" i="112"/>
  <c r="AD34" i="112"/>
  <c r="AC34" i="112"/>
  <c r="Z34" i="112"/>
  <c r="Y34" i="112"/>
  <c r="X34" i="112"/>
  <c r="V34" i="112"/>
  <c r="U34" i="112"/>
  <c r="T34" i="112"/>
  <c r="Q34" i="112"/>
  <c r="P34" i="112"/>
  <c r="O34" i="112"/>
  <c r="M34" i="112"/>
  <c r="L34" i="112"/>
  <c r="K34" i="112"/>
  <c r="AE33" i="112"/>
  <c r="AD33" i="112"/>
  <c r="AC33" i="112"/>
  <c r="Z33" i="112"/>
  <c r="Y33" i="112"/>
  <c r="X33" i="112"/>
  <c r="V33" i="112"/>
  <c r="U33" i="112"/>
  <c r="T33" i="112"/>
  <c r="Q33" i="112"/>
  <c r="P33" i="112"/>
  <c r="O33" i="112"/>
  <c r="M33" i="112"/>
  <c r="L33" i="112"/>
  <c r="K33" i="112"/>
  <c r="AE32" i="112"/>
  <c r="AD32" i="112"/>
  <c r="AC32" i="112"/>
  <c r="Z32" i="112"/>
  <c r="Y32" i="112"/>
  <c r="X32" i="112"/>
  <c r="V32" i="112"/>
  <c r="U32" i="112"/>
  <c r="T32" i="112"/>
  <c r="Q32" i="112"/>
  <c r="P32" i="112"/>
  <c r="O32" i="112"/>
  <c r="M32" i="112"/>
  <c r="L32" i="112"/>
  <c r="K32" i="112"/>
  <c r="AF30" i="112"/>
  <c r="AA30" i="112"/>
  <c r="AB30" i="112" s="1"/>
  <c r="R30" i="112"/>
  <c r="I30" i="112"/>
  <c r="N30" i="112" s="1"/>
  <c r="AF29" i="112"/>
  <c r="AA29" i="112"/>
  <c r="AB29" i="112" s="1"/>
  <c r="R29" i="112"/>
  <c r="W29" i="112" s="1"/>
  <c r="I29" i="112"/>
  <c r="J29" i="112" s="1"/>
  <c r="AF28" i="112"/>
  <c r="AA28" i="112"/>
  <c r="AB28" i="112" s="1"/>
  <c r="R28" i="112"/>
  <c r="I28" i="112"/>
  <c r="J28" i="112" s="1"/>
  <c r="AF27" i="112"/>
  <c r="AA27" i="112"/>
  <c r="AB27" i="112" s="1"/>
  <c r="R27" i="112"/>
  <c r="I27" i="112"/>
  <c r="G27" i="112" s="1"/>
  <c r="AF26" i="112"/>
  <c r="AA26" i="112"/>
  <c r="AB26" i="112" s="1"/>
  <c r="R26" i="112"/>
  <c r="S26" i="112" s="1"/>
  <c r="I26" i="112"/>
  <c r="G26" i="112" s="1"/>
  <c r="H26" i="112" s="1"/>
  <c r="AF25" i="112"/>
  <c r="AA25" i="112"/>
  <c r="AB25" i="112" s="1"/>
  <c r="R25" i="112"/>
  <c r="W25" i="112" s="1"/>
  <c r="I25" i="112"/>
  <c r="N25" i="112" s="1"/>
  <c r="AF24" i="112"/>
  <c r="AA24" i="112"/>
  <c r="AB24" i="112" s="1"/>
  <c r="R24" i="112"/>
  <c r="S24" i="112" s="1"/>
  <c r="I24" i="112"/>
  <c r="AF23" i="112"/>
  <c r="AA23" i="112"/>
  <c r="AB23" i="112" s="1"/>
  <c r="R23" i="112"/>
  <c r="W23" i="112" s="1"/>
  <c r="I23" i="112"/>
  <c r="J23" i="112" s="1"/>
  <c r="AF22" i="112"/>
  <c r="AA22" i="112"/>
  <c r="AB22" i="112" s="1"/>
  <c r="R22" i="112"/>
  <c r="I22" i="112"/>
  <c r="J22" i="112" s="1"/>
  <c r="AF21" i="112"/>
  <c r="AA21" i="112"/>
  <c r="AB21" i="112" s="1"/>
  <c r="R21" i="112"/>
  <c r="W21" i="112" s="1"/>
  <c r="I21" i="112"/>
  <c r="AF20" i="112"/>
  <c r="AA20" i="112"/>
  <c r="AB20" i="112" s="1"/>
  <c r="R20" i="112"/>
  <c r="W20" i="112" s="1"/>
  <c r="I20" i="112"/>
  <c r="AF19" i="112"/>
  <c r="AA19" i="112"/>
  <c r="AB19" i="112" s="1"/>
  <c r="R19" i="112"/>
  <c r="W19" i="112" s="1"/>
  <c r="I19" i="112"/>
  <c r="AF18" i="112"/>
  <c r="AA18" i="112"/>
  <c r="AB18" i="112" s="1"/>
  <c r="R18" i="112"/>
  <c r="S18" i="112" s="1"/>
  <c r="I18" i="112"/>
  <c r="N18" i="112" s="1"/>
  <c r="AF17" i="112"/>
  <c r="AA17" i="112"/>
  <c r="AB17" i="112" s="1"/>
  <c r="R17" i="112"/>
  <c r="W17" i="112" s="1"/>
  <c r="I17" i="112"/>
  <c r="N17" i="112" s="1"/>
  <c r="AF16" i="112"/>
  <c r="AA16" i="112"/>
  <c r="R16" i="112"/>
  <c r="S16" i="112" s="1"/>
  <c r="I16" i="112"/>
  <c r="N16" i="112" s="1"/>
  <c r="AF15" i="112"/>
  <c r="AA15" i="112"/>
  <c r="AB15" i="112" s="1"/>
  <c r="R15" i="112"/>
  <c r="W15" i="112" s="1"/>
  <c r="I15" i="112"/>
  <c r="J15" i="112" s="1"/>
  <c r="AF14" i="112"/>
  <c r="AA14" i="112"/>
  <c r="AB14" i="112" s="1"/>
  <c r="S14" i="112"/>
  <c r="R14" i="112"/>
  <c r="I14" i="112"/>
  <c r="N14" i="112" s="1"/>
  <c r="AF13" i="112"/>
  <c r="AA13" i="112"/>
  <c r="AB13" i="112" s="1"/>
  <c r="R13" i="112"/>
  <c r="I13" i="112"/>
  <c r="AF12" i="112"/>
  <c r="AA12" i="112"/>
  <c r="AB12" i="112" s="1"/>
  <c r="R12" i="112"/>
  <c r="S12" i="112" s="1"/>
  <c r="I12" i="112"/>
  <c r="AF11" i="112"/>
  <c r="AA11" i="112"/>
  <c r="R11" i="112"/>
  <c r="S11" i="112" s="1"/>
  <c r="I11" i="112"/>
  <c r="N11" i="112" s="1"/>
  <c r="AF10" i="112"/>
  <c r="AA10" i="112"/>
  <c r="AB10" i="112" s="1"/>
  <c r="R10" i="112"/>
  <c r="W10" i="112" s="1"/>
  <c r="I10" i="112"/>
  <c r="N10" i="112" s="1"/>
  <c r="AF9" i="112"/>
  <c r="AA9" i="112"/>
  <c r="AB9" i="112" s="1"/>
  <c r="R9" i="112"/>
  <c r="S9" i="112" s="1"/>
  <c r="I9" i="112"/>
  <c r="J9" i="112" s="1"/>
  <c r="AF8" i="112"/>
  <c r="AB8" i="112"/>
  <c r="R8" i="112"/>
  <c r="W8" i="112" s="1"/>
  <c r="I8" i="112"/>
  <c r="N8" i="112" s="1"/>
  <c r="Y42" i="111"/>
  <c r="H42" i="111"/>
  <c r="AG39" i="111"/>
  <c r="AC39" i="111"/>
  <c r="Y39" i="111"/>
  <c r="P39" i="111"/>
  <c r="L39" i="111"/>
  <c r="H39" i="111"/>
  <c r="K30" i="111"/>
  <c r="H30" i="111"/>
  <c r="Q26" i="111"/>
  <c r="N26" i="111"/>
  <c r="K26" i="111"/>
  <c r="H26" i="111"/>
  <c r="N22" i="111"/>
  <c r="K22" i="111"/>
  <c r="H22" i="111"/>
  <c r="P16" i="111"/>
  <c r="M17" i="111"/>
  <c r="K17" i="111"/>
  <c r="K14" i="111" s="1"/>
  <c r="G17" i="111"/>
  <c r="E17" i="111"/>
  <c r="E14" i="111" s="1"/>
  <c r="AC16" i="111"/>
  <c r="AI14" i="111"/>
  <c r="AH14" i="111"/>
  <c r="AE14" i="111"/>
  <c r="AD14" i="111"/>
  <c r="G43" i="109"/>
  <c r="G42" i="109"/>
  <c r="G41" i="109"/>
  <c r="G40" i="109"/>
  <c r="G39" i="109"/>
  <c r="G35" i="109"/>
  <c r="G34" i="109"/>
  <c r="G33" i="109"/>
  <c r="G32" i="109"/>
  <c r="G31" i="109"/>
  <c r="L28" i="109"/>
  <c r="J21" i="109"/>
  <c r="I21" i="109"/>
  <c r="H21" i="109"/>
  <c r="G21" i="109"/>
  <c r="F21" i="109"/>
  <c r="E21" i="109"/>
  <c r="C20" i="109"/>
  <c r="D20" i="109" s="1"/>
  <c r="C19" i="109"/>
  <c r="D19" i="109" s="1"/>
  <c r="I17" i="109"/>
  <c r="H17" i="109"/>
  <c r="G17" i="109"/>
  <c r="F17" i="109"/>
  <c r="E17" i="109"/>
  <c r="C16" i="109"/>
  <c r="D16" i="109" s="1"/>
  <c r="C15" i="109"/>
  <c r="D15" i="109" s="1"/>
  <c r="J11" i="109"/>
  <c r="I11" i="109"/>
  <c r="H11" i="109"/>
  <c r="G11" i="109"/>
  <c r="F11" i="109"/>
  <c r="E11" i="109"/>
  <c r="C10" i="109"/>
  <c r="D10" i="109" s="1"/>
  <c r="C9" i="109"/>
  <c r="D9" i="109" s="1"/>
  <c r="I7" i="109"/>
  <c r="H7" i="109"/>
  <c r="G7" i="109"/>
  <c r="F7" i="109"/>
  <c r="E7" i="109"/>
  <c r="C6" i="109"/>
  <c r="D6" i="109" s="1"/>
  <c r="C5" i="109"/>
  <c r="D5" i="109" s="1"/>
  <c r="L4" i="109"/>
  <c r="B1" i="109"/>
  <c r="A14" i="109" s="1"/>
  <c r="AD35" i="108"/>
  <c r="AC35" i="108"/>
  <c r="AB35" i="108"/>
  <c r="AA35" i="108"/>
  <c r="X35" i="108"/>
  <c r="W35" i="108"/>
  <c r="V35" i="108"/>
  <c r="U35" i="108"/>
  <c r="R35" i="108"/>
  <c r="Q35" i="108"/>
  <c r="P35" i="108"/>
  <c r="M35" i="108"/>
  <c r="L35" i="108"/>
  <c r="K35" i="108"/>
  <c r="J35" i="108"/>
  <c r="AD34" i="108"/>
  <c r="AC34" i="108"/>
  <c r="AB34" i="108"/>
  <c r="AA34" i="108"/>
  <c r="X34" i="108"/>
  <c r="W34" i="108"/>
  <c r="V34" i="108"/>
  <c r="U34" i="108"/>
  <c r="R34" i="108"/>
  <c r="Q34" i="108"/>
  <c r="P34" i="108"/>
  <c r="M34" i="108"/>
  <c r="L34" i="108"/>
  <c r="K34" i="108"/>
  <c r="J34" i="108"/>
  <c r="AD33" i="108"/>
  <c r="AC33" i="108"/>
  <c r="AB33" i="108"/>
  <c r="AA33" i="108"/>
  <c r="X33" i="108"/>
  <c r="W33" i="108"/>
  <c r="V33" i="108"/>
  <c r="U33" i="108"/>
  <c r="R33" i="108"/>
  <c r="Q33" i="108"/>
  <c r="P33" i="108"/>
  <c r="M33" i="108"/>
  <c r="L33" i="108"/>
  <c r="K33" i="108"/>
  <c r="J33" i="108"/>
  <c r="AD32" i="108"/>
  <c r="AC32" i="108"/>
  <c r="AB32" i="108"/>
  <c r="AA32" i="108"/>
  <c r="X32" i="108"/>
  <c r="W32" i="108"/>
  <c r="V32" i="108"/>
  <c r="U32" i="108"/>
  <c r="R32" i="108"/>
  <c r="Q32" i="108"/>
  <c r="P32" i="108"/>
  <c r="M32" i="108"/>
  <c r="L32" i="108"/>
  <c r="K32" i="108"/>
  <c r="J32" i="108"/>
  <c r="Y30" i="108"/>
  <c r="Z30" i="108" s="1"/>
  <c r="S30" i="108"/>
  <c r="T30" i="108" s="1"/>
  <c r="N30" i="108"/>
  <c r="O30" i="108" s="1"/>
  <c r="I30" i="108"/>
  <c r="H30" i="108"/>
  <c r="G30" i="108"/>
  <c r="D30" i="108"/>
  <c r="C30" i="108"/>
  <c r="AE30" i="108" s="1"/>
  <c r="Y29" i="108"/>
  <c r="Z29" i="108" s="1"/>
  <c r="S29" i="108"/>
  <c r="T29" i="108" s="1"/>
  <c r="N29" i="108"/>
  <c r="O29" i="108" s="1"/>
  <c r="I29" i="108"/>
  <c r="H29" i="108"/>
  <c r="G29" i="108"/>
  <c r="D29" i="108"/>
  <c r="C29" i="108"/>
  <c r="AE29" i="108" s="1"/>
  <c r="Y28" i="108"/>
  <c r="Z28" i="108" s="1"/>
  <c r="S28" i="108"/>
  <c r="T28" i="108" s="1"/>
  <c r="N28" i="108"/>
  <c r="O28" i="108" s="1"/>
  <c r="I28" i="108"/>
  <c r="H28" i="108"/>
  <c r="G28" i="108"/>
  <c r="D28" i="108"/>
  <c r="C28" i="108"/>
  <c r="AE28" i="108" s="1"/>
  <c r="Y27" i="108"/>
  <c r="Z27" i="108" s="1"/>
  <c r="S27" i="108"/>
  <c r="T27" i="108" s="1"/>
  <c r="N27" i="108"/>
  <c r="O27" i="108" s="1"/>
  <c r="I27" i="108"/>
  <c r="H27" i="108"/>
  <c r="G27" i="108"/>
  <c r="D27" i="108"/>
  <c r="C27" i="108"/>
  <c r="AE27" i="108" s="1"/>
  <c r="Y26" i="108"/>
  <c r="Z26" i="108" s="1"/>
  <c r="S26" i="108"/>
  <c r="T26" i="108" s="1"/>
  <c r="N26" i="108"/>
  <c r="O26" i="108" s="1"/>
  <c r="I26" i="108"/>
  <c r="H26" i="108"/>
  <c r="G26" i="108"/>
  <c r="D26" i="108"/>
  <c r="C26" i="108"/>
  <c r="AE26" i="108" s="1"/>
  <c r="Y25" i="108"/>
  <c r="Z25" i="108" s="1"/>
  <c r="S25" i="108"/>
  <c r="T25" i="108" s="1"/>
  <c r="N25" i="108"/>
  <c r="O25" i="108" s="1"/>
  <c r="I25" i="108"/>
  <c r="H25" i="108"/>
  <c r="G25" i="108"/>
  <c r="D25" i="108"/>
  <c r="C25" i="108"/>
  <c r="AE25" i="108" s="1"/>
  <c r="Y24" i="108"/>
  <c r="Z24" i="108" s="1"/>
  <c r="S24" i="108"/>
  <c r="T24" i="108" s="1"/>
  <c r="N24" i="108"/>
  <c r="O24" i="108" s="1"/>
  <c r="I24" i="108"/>
  <c r="H24" i="108"/>
  <c r="G24" i="108"/>
  <c r="D24" i="108"/>
  <c r="C24" i="108"/>
  <c r="AE24" i="108" s="1"/>
  <c r="Y23" i="108"/>
  <c r="Z23" i="108" s="1"/>
  <c r="S23" i="108"/>
  <c r="T23" i="108" s="1"/>
  <c r="N23" i="108"/>
  <c r="O23" i="108" s="1"/>
  <c r="I23" i="108"/>
  <c r="H23" i="108"/>
  <c r="G23" i="108"/>
  <c r="D23" i="108"/>
  <c r="C23" i="108"/>
  <c r="AE23" i="108" s="1"/>
  <c r="Y22" i="108"/>
  <c r="Z22" i="108" s="1"/>
  <c r="S22" i="108"/>
  <c r="T22" i="108" s="1"/>
  <c r="N22" i="108"/>
  <c r="O22" i="108" s="1"/>
  <c r="I22" i="108"/>
  <c r="H22" i="108"/>
  <c r="G22" i="108"/>
  <c r="D22" i="108"/>
  <c r="C22" i="108"/>
  <c r="AE22" i="108" s="1"/>
  <c r="Y21" i="108"/>
  <c r="Z21" i="108" s="1"/>
  <c r="S21" i="108"/>
  <c r="T21" i="108" s="1"/>
  <c r="N21" i="108"/>
  <c r="O21" i="108" s="1"/>
  <c r="I21" i="108"/>
  <c r="H21" i="108"/>
  <c r="G21" i="108"/>
  <c r="D21" i="108"/>
  <c r="C21" i="108"/>
  <c r="AE21" i="108" s="1"/>
  <c r="Y20" i="108"/>
  <c r="Z20" i="108" s="1"/>
  <c r="S20" i="108"/>
  <c r="T20" i="108" s="1"/>
  <c r="N20" i="108"/>
  <c r="O20" i="108" s="1"/>
  <c r="I20" i="108"/>
  <c r="H20" i="108"/>
  <c r="G20" i="108"/>
  <c r="D20" i="108"/>
  <c r="C20" i="108"/>
  <c r="AE20" i="108" s="1"/>
  <c r="Y19" i="108"/>
  <c r="Z19" i="108" s="1"/>
  <c r="S19" i="108"/>
  <c r="T19" i="108" s="1"/>
  <c r="N19" i="108"/>
  <c r="O19" i="108" s="1"/>
  <c r="I19" i="108"/>
  <c r="H19" i="108"/>
  <c r="G19" i="108"/>
  <c r="D19" i="108"/>
  <c r="C19" i="108"/>
  <c r="AE19" i="108" s="1"/>
  <c r="Y18" i="108"/>
  <c r="Z18" i="108" s="1"/>
  <c r="S18" i="108"/>
  <c r="T18" i="108" s="1"/>
  <c r="N18" i="108"/>
  <c r="O18" i="108" s="1"/>
  <c r="I18" i="108"/>
  <c r="H18" i="108"/>
  <c r="G18" i="108"/>
  <c r="D18" i="108"/>
  <c r="C18" i="108"/>
  <c r="AE18" i="108" s="1"/>
  <c r="Y17" i="108"/>
  <c r="Z17" i="108" s="1"/>
  <c r="S17" i="108"/>
  <c r="T17" i="108" s="1"/>
  <c r="N17" i="108"/>
  <c r="O17" i="108" s="1"/>
  <c r="I17" i="108"/>
  <c r="H17" i="108"/>
  <c r="G17" i="108"/>
  <c r="D17" i="108"/>
  <c r="C17" i="108"/>
  <c r="AE17" i="108" s="1"/>
  <c r="Y16" i="108"/>
  <c r="Z16" i="108" s="1"/>
  <c r="S16" i="108"/>
  <c r="N16" i="108"/>
  <c r="O16" i="108" s="1"/>
  <c r="I16" i="108"/>
  <c r="H16" i="108"/>
  <c r="G16" i="108"/>
  <c r="D16" i="108"/>
  <c r="C16" i="108"/>
  <c r="AE16" i="108" s="1"/>
  <c r="Y15" i="108"/>
  <c r="Z15" i="108" s="1"/>
  <c r="S15" i="108"/>
  <c r="T15" i="108" s="1"/>
  <c r="N15" i="108"/>
  <c r="O15" i="108" s="1"/>
  <c r="I15" i="108"/>
  <c r="H15" i="108"/>
  <c r="G15" i="108"/>
  <c r="D15" i="108"/>
  <c r="C15" i="108"/>
  <c r="AE15" i="108" s="1"/>
  <c r="Y14" i="108"/>
  <c r="Z14" i="108" s="1"/>
  <c r="S14" i="108"/>
  <c r="T14" i="108" s="1"/>
  <c r="N14" i="108"/>
  <c r="O14" i="108" s="1"/>
  <c r="I14" i="108"/>
  <c r="H14" i="108"/>
  <c r="G14" i="108"/>
  <c r="D14" i="108"/>
  <c r="C14" i="108"/>
  <c r="AE14" i="108" s="1"/>
  <c r="Y13" i="108"/>
  <c r="Z13" i="108" s="1"/>
  <c r="S13" i="108"/>
  <c r="T13" i="108" s="1"/>
  <c r="N13" i="108"/>
  <c r="O13" i="108" s="1"/>
  <c r="I13" i="108"/>
  <c r="H13" i="108"/>
  <c r="G13" i="108"/>
  <c r="D13" i="108"/>
  <c r="C13" i="108"/>
  <c r="AE13" i="108" s="1"/>
  <c r="Y12" i="108"/>
  <c r="S12" i="108"/>
  <c r="T12" i="108" s="1"/>
  <c r="N12" i="108"/>
  <c r="O12" i="108" s="1"/>
  <c r="I12" i="108"/>
  <c r="H12" i="108"/>
  <c r="G12" i="108"/>
  <c r="D12" i="108"/>
  <c r="C12" i="108"/>
  <c r="AE12" i="108" s="1"/>
  <c r="Y11" i="108"/>
  <c r="Z11" i="108" s="1"/>
  <c r="S11" i="108"/>
  <c r="T11" i="108" s="1"/>
  <c r="N11" i="108"/>
  <c r="O11" i="108" s="1"/>
  <c r="I11" i="108"/>
  <c r="H11" i="108"/>
  <c r="G11" i="108"/>
  <c r="D11" i="108"/>
  <c r="C11" i="108"/>
  <c r="AE11" i="108" s="1"/>
  <c r="Y10" i="108"/>
  <c r="Z10" i="108" s="1"/>
  <c r="S10" i="108"/>
  <c r="T10" i="108" s="1"/>
  <c r="N10" i="108"/>
  <c r="O10" i="108" s="1"/>
  <c r="I10" i="108"/>
  <c r="H10" i="108"/>
  <c r="G10" i="108"/>
  <c r="D10" i="108"/>
  <c r="C10" i="108"/>
  <c r="AE10" i="108" s="1"/>
  <c r="Y9" i="108"/>
  <c r="Z9" i="108" s="1"/>
  <c r="S9" i="108"/>
  <c r="T9" i="108" s="1"/>
  <c r="N9" i="108"/>
  <c r="O9" i="108" s="1"/>
  <c r="I9" i="108"/>
  <c r="H9" i="108"/>
  <c r="G9" i="108"/>
  <c r="D9" i="108"/>
  <c r="C9" i="108"/>
  <c r="AE9" i="108" s="1"/>
  <c r="Y8" i="108"/>
  <c r="S8" i="108"/>
  <c r="N8" i="108"/>
  <c r="O8" i="108" s="1"/>
  <c r="I8" i="108"/>
  <c r="H8" i="108"/>
  <c r="G8" i="108"/>
  <c r="D8" i="108"/>
  <c r="C8" i="108"/>
  <c r="AE8" i="108" s="1"/>
  <c r="C2" i="108"/>
  <c r="AE35" i="107"/>
  <c r="AD35" i="107"/>
  <c r="AC35" i="107"/>
  <c r="Z35" i="107"/>
  <c r="Y35" i="107"/>
  <c r="X35" i="107"/>
  <c r="V35" i="107"/>
  <c r="U35" i="107"/>
  <c r="T35" i="107"/>
  <c r="Q35" i="107"/>
  <c r="P35" i="107"/>
  <c r="O35" i="107"/>
  <c r="M35" i="107"/>
  <c r="L35" i="107"/>
  <c r="K35" i="107"/>
  <c r="AE34" i="107"/>
  <c r="AD34" i="107"/>
  <c r="AC34" i="107"/>
  <c r="Z34" i="107"/>
  <c r="Y34" i="107"/>
  <c r="X34" i="107"/>
  <c r="V34" i="107"/>
  <c r="U34" i="107"/>
  <c r="T34" i="107"/>
  <c r="Q34" i="107"/>
  <c r="P34" i="107"/>
  <c r="O34" i="107"/>
  <c r="M34" i="107"/>
  <c r="L34" i="107"/>
  <c r="K34" i="107"/>
  <c r="AE33" i="107"/>
  <c r="AD33" i="107"/>
  <c r="AC33" i="107"/>
  <c r="Z33" i="107"/>
  <c r="Y33" i="107"/>
  <c r="X33" i="107"/>
  <c r="V33" i="107"/>
  <c r="U33" i="107"/>
  <c r="T33" i="107"/>
  <c r="Q33" i="107"/>
  <c r="P33" i="107"/>
  <c r="O33" i="107"/>
  <c r="M33" i="107"/>
  <c r="L33" i="107"/>
  <c r="K33" i="107"/>
  <c r="AE32" i="107"/>
  <c r="AD32" i="107"/>
  <c r="AC32" i="107"/>
  <c r="Z32" i="107"/>
  <c r="Y32" i="107"/>
  <c r="X32" i="107"/>
  <c r="V32" i="107"/>
  <c r="U32" i="107"/>
  <c r="T32" i="107"/>
  <c r="Q32" i="107"/>
  <c r="P32" i="107"/>
  <c r="O32" i="107"/>
  <c r="M32" i="107"/>
  <c r="L32" i="107"/>
  <c r="K32" i="107"/>
  <c r="AF30" i="107"/>
  <c r="AA30" i="107"/>
  <c r="AB30" i="107" s="1"/>
  <c r="R30" i="107"/>
  <c r="W30" i="107" s="1"/>
  <c r="I30" i="107"/>
  <c r="AF29" i="107"/>
  <c r="AA29" i="107"/>
  <c r="AB29" i="107" s="1"/>
  <c r="R29" i="107"/>
  <c r="W29" i="107" s="1"/>
  <c r="I29" i="107"/>
  <c r="AF28" i="107"/>
  <c r="AA28" i="107"/>
  <c r="AB28" i="107" s="1"/>
  <c r="R28" i="107"/>
  <c r="I28" i="107"/>
  <c r="N28" i="107" s="1"/>
  <c r="AF27" i="107"/>
  <c r="AA27" i="107"/>
  <c r="AB27" i="107" s="1"/>
  <c r="R27" i="107"/>
  <c r="W27" i="107" s="1"/>
  <c r="I27" i="107"/>
  <c r="AF26" i="107"/>
  <c r="AA26" i="107"/>
  <c r="AB26" i="107" s="1"/>
  <c r="R26" i="107"/>
  <c r="W26" i="107" s="1"/>
  <c r="I26" i="107"/>
  <c r="N26" i="107" s="1"/>
  <c r="AF25" i="107"/>
  <c r="AA25" i="107"/>
  <c r="AB25" i="107" s="1"/>
  <c r="R25" i="107"/>
  <c r="W25" i="107" s="1"/>
  <c r="I25" i="107"/>
  <c r="J25" i="107" s="1"/>
  <c r="AF24" i="107"/>
  <c r="AA24" i="107"/>
  <c r="AB24" i="107" s="1"/>
  <c r="R24" i="107"/>
  <c r="S24" i="107" s="1"/>
  <c r="I24" i="107"/>
  <c r="N24" i="107" s="1"/>
  <c r="AF23" i="107"/>
  <c r="AA23" i="107"/>
  <c r="AB23" i="107" s="1"/>
  <c r="R23" i="107"/>
  <c r="W23" i="107" s="1"/>
  <c r="I23" i="107"/>
  <c r="AF22" i="107"/>
  <c r="AA22" i="107"/>
  <c r="AB22" i="107" s="1"/>
  <c r="R22" i="107"/>
  <c r="S22" i="107" s="1"/>
  <c r="I22" i="107"/>
  <c r="N22" i="107" s="1"/>
  <c r="AF21" i="107"/>
  <c r="AA21" i="107"/>
  <c r="AB21" i="107" s="1"/>
  <c r="R21" i="107"/>
  <c r="W21" i="107" s="1"/>
  <c r="I21" i="107"/>
  <c r="AF20" i="107"/>
  <c r="AA20" i="107"/>
  <c r="AB20" i="107" s="1"/>
  <c r="R20" i="107"/>
  <c r="I20" i="107"/>
  <c r="N20" i="107" s="1"/>
  <c r="AF19" i="107"/>
  <c r="AA19" i="107"/>
  <c r="AB19" i="107" s="1"/>
  <c r="R19" i="107"/>
  <c r="W19" i="107" s="1"/>
  <c r="I19" i="107"/>
  <c r="AF18" i="107"/>
  <c r="AA18" i="107"/>
  <c r="AB18" i="107" s="1"/>
  <c r="R18" i="107"/>
  <c r="I18" i="107"/>
  <c r="N18" i="107" s="1"/>
  <c r="AF17" i="107"/>
  <c r="AA17" i="107"/>
  <c r="AB17" i="107" s="1"/>
  <c r="R17" i="107"/>
  <c r="W17" i="107" s="1"/>
  <c r="I17" i="107"/>
  <c r="J17" i="107" s="1"/>
  <c r="AF16" i="107"/>
  <c r="AA16" i="107"/>
  <c r="AB16" i="107" s="1"/>
  <c r="R16" i="107"/>
  <c r="S16" i="107" s="1"/>
  <c r="I16" i="107"/>
  <c r="AF15" i="107"/>
  <c r="AA15" i="107"/>
  <c r="R15" i="107"/>
  <c r="W15" i="107" s="1"/>
  <c r="I15" i="107"/>
  <c r="AF14" i="107"/>
  <c r="AA14" i="107"/>
  <c r="AB14" i="107" s="1"/>
  <c r="R14" i="107"/>
  <c r="W14" i="107" s="1"/>
  <c r="I14" i="107"/>
  <c r="AF13" i="107"/>
  <c r="AA13" i="107"/>
  <c r="AB13" i="107" s="1"/>
  <c r="R13" i="107"/>
  <c r="W13" i="107" s="1"/>
  <c r="I13" i="107"/>
  <c r="J13" i="107" s="1"/>
  <c r="AF12" i="107"/>
  <c r="AA12" i="107"/>
  <c r="AB12" i="107" s="1"/>
  <c r="R12" i="107"/>
  <c r="I12" i="107"/>
  <c r="J12" i="107" s="1"/>
  <c r="AF11" i="107"/>
  <c r="AA11" i="107"/>
  <c r="AB11" i="107" s="1"/>
  <c r="R11" i="107"/>
  <c r="W11" i="107" s="1"/>
  <c r="I11" i="107"/>
  <c r="AF10" i="107"/>
  <c r="AA10" i="107"/>
  <c r="AB10" i="107" s="1"/>
  <c r="R10" i="107"/>
  <c r="I10" i="107"/>
  <c r="N10" i="107" s="1"/>
  <c r="AF9" i="107"/>
  <c r="AA9" i="107"/>
  <c r="R9" i="107"/>
  <c r="W9" i="107" s="1"/>
  <c r="I9" i="107"/>
  <c r="J9" i="107" s="1"/>
  <c r="AF8" i="107"/>
  <c r="AB8" i="107"/>
  <c r="R8" i="107"/>
  <c r="I8" i="107"/>
  <c r="N8" i="107" s="1"/>
  <c r="C2" i="107"/>
  <c r="Y42" i="106"/>
  <c r="H42" i="106"/>
  <c r="AG39" i="106"/>
  <c r="AC39" i="106"/>
  <c r="Y39" i="106"/>
  <c r="P39" i="106"/>
  <c r="L39" i="106"/>
  <c r="H39" i="106"/>
  <c r="K30" i="106"/>
  <c r="H30" i="106"/>
  <c r="Q26" i="106"/>
  <c r="N26" i="106"/>
  <c r="K26" i="106"/>
  <c r="H26" i="106"/>
  <c r="N22" i="106"/>
  <c r="K22" i="106"/>
  <c r="H22" i="106"/>
  <c r="Q17" i="106"/>
  <c r="R14" i="106" s="1"/>
  <c r="M17" i="106"/>
  <c r="K17" i="106"/>
  <c r="K14" i="106" s="1"/>
  <c r="G17" i="106"/>
  <c r="E17" i="106"/>
  <c r="AG16" i="106"/>
  <c r="AC16" i="106"/>
  <c r="AI14" i="106"/>
  <c r="AH14" i="106"/>
  <c r="AE14" i="106"/>
  <c r="AD14" i="106"/>
  <c r="I19" i="104"/>
  <c r="G43" i="105"/>
  <c r="G42" i="105"/>
  <c r="G41" i="105"/>
  <c r="G40" i="105"/>
  <c r="G39" i="105"/>
  <c r="G35" i="105"/>
  <c r="G34" i="105"/>
  <c r="G33" i="105"/>
  <c r="G32" i="105"/>
  <c r="G31" i="105"/>
  <c r="L28" i="105"/>
  <c r="J21" i="105"/>
  <c r="I21" i="105"/>
  <c r="H21" i="105"/>
  <c r="G21" i="105"/>
  <c r="F21" i="105"/>
  <c r="E21" i="105"/>
  <c r="C20" i="105"/>
  <c r="D20" i="105" s="1"/>
  <c r="C19" i="105"/>
  <c r="D19" i="105" s="1"/>
  <c r="I17" i="105"/>
  <c r="H17" i="105"/>
  <c r="G17" i="105"/>
  <c r="F17" i="105"/>
  <c r="E17" i="105"/>
  <c r="C16" i="105"/>
  <c r="D16" i="105" s="1"/>
  <c r="C15" i="105"/>
  <c r="D15" i="105" s="1"/>
  <c r="J11" i="105"/>
  <c r="I11" i="105"/>
  <c r="H11" i="105"/>
  <c r="G11" i="105"/>
  <c r="F11" i="105"/>
  <c r="E11" i="105"/>
  <c r="C10" i="105"/>
  <c r="D10" i="105" s="1"/>
  <c r="C9" i="105"/>
  <c r="D9" i="105" s="1"/>
  <c r="I7" i="105"/>
  <c r="H7" i="105"/>
  <c r="G7" i="105"/>
  <c r="F7" i="105"/>
  <c r="E7" i="105"/>
  <c r="C6" i="105"/>
  <c r="D6" i="105" s="1"/>
  <c r="C5" i="105"/>
  <c r="D5" i="105" s="1"/>
  <c r="L4" i="105"/>
  <c r="B1" i="105"/>
  <c r="A14" i="105" s="1"/>
  <c r="AD35" i="104"/>
  <c r="AC35" i="104"/>
  <c r="AB35" i="104"/>
  <c r="AA35" i="104"/>
  <c r="X35" i="104"/>
  <c r="W35" i="104"/>
  <c r="V35" i="104"/>
  <c r="U35" i="104"/>
  <c r="R35" i="104"/>
  <c r="Q35" i="104"/>
  <c r="P35" i="104"/>
  <c r="M35" i="104"/>
  <c r="L35" i="104"/>
  <c r="K35" i="104"/>
  <c r="J35" i="104"/>
  <c r="AD34" i="104"/>
  <c r="AC34" i="104"/>
  <c r="AB34" i="104"/>
  <c r="AA34" i="104"/>
  <c r="X34" i="104"/>
  <c r="W34" i="104"/>
  <c r="V34" i="104"/>
  <c r="U34" i="104"/>
  <c r="R34" i="104"/>
  <c r="Q34" i="104"/>
  <c r="P34" i="104"/>
  <c r="M34" i="104"/>
  <c r="L34" i="104"/>
  <c r="K34" i="104"/>
  <c r="J34" i="104"/>
  <c r="AD33" i="104"/>
  <c r="AC33" i="104"/>
  <c r="AB33" i="104"/>
  <c r="AA33" i="104"/>
  <c r="X33" i="104"/>
  <c r="W33" i="104"/>
  <c r="V33" i="104"/>
  <c r="U33" i="104"/>
  <c r="R33" i="104"/>
  <c r="Q33" i="104"/>
  <c r="P33" i="104"/>
  <c r="M33" i="104"/>
  <c r="L33" i="104"/>
  <c r="K33" i="104"/>
  <c r="J33" i="104"/>
  <c r="AD32" i="104"/>
  <c r="AC32" i="104"/>
  <c r="AB32" i="104"/>
  <c r="AA32" i="104"/>
  <c r="X32" i="104"/>
  <c r="W32" i="104"/>
  <c r="V32" i="104"/>
  <c r="U32" i="104"/>
  <c r="R32" i="104"/>
  <c r="Q32" i="104"/>
  <c r="P32" i="104"/>
  <c r="M32" i="104"/>
  <c r="L32" i="104"/>
  <c r="K32" i="104"/>
  <c r="J32" i="104"/>
  <c r="Y30" i="104"/>
  <c r="Z30" i="104" s="1"/>
  <c r="S30" i="104"/>
  <c r="T30" i="104" s="1"/>
  <c r="N30" i="104"/>
  <c r="O30" i="104" s="1"/>
  <c r="I30" i="104"/>
  <c r="H30" i="104"/>
  <c r="G30" i="104"/>
  <c r="D30" i="104"/>
  <c r="C30" i="104"/>
  <c r="AE30" i="104" s="1"/>
  <c r="Y29" i="104"/>
  <c r="Z29" i="104" s="1"/>
  <c r="S29" i="104"/>
  <c r="T29" i="104" s="1"/>
  <c r="N29" i="104"/>
  <c r="O29" i="104" s="1"/>
  <c r="I29" i="104"/>
  <c r="H29" i="104"/>
  <c r="G29" i="104"/>
  <c r="D29" i="104"/>
  <c r="C29" i="104"/>
  <c r="AE29" i="104" s="1"/>
  <c r="Y28" i="104"/>
  <c r="Z28" i="104" s="1"/>
  <c r="S28" i="104"/>
  <c r="T28" i="104" s="1"/>
  <c r="N28" i="104"/>
  <c r="O28" i="104" s="1"/>
  <c r="I28" i="104"/>
  <c r="H28" i="104"/>
  <c r="G28" i="104"/>
  <c r="D28" i="104"/>
  <c r="C28" i="104"/>
  <c r="AE28" i="104" s="1"/>
  <c r="Y27" i="104"/>
  <c r="Z27" i="104" s="1"/>
  <c r="S27" i="104"/>
  <c r="T27" i="104" s="1"/>
  <c r="N27" i="104"/>
  <c r="O27" i="104" s="1"/>
  <c r="I27" i="104"/>
  <c r="H27" i="104"/>
  <c r="G27" i="104"/>
  <c r="D27" i="104"/>
  <c r="C27" i="104"/>
  <c r="AE27" i="104" s="1"/>
  <c r="Y26" i="104"/>
  <c r="Z26" i="104" s="1"/>
  <c r="S26" i="104"/>
  <c r="T26" i="104" s="1"/>
  <c r="N26" i="104"/>
  <c r="O26" i="104" s="1"/>
  <c r="I26" i="104"/>
  <c r="H26" i="104"/>
  <c r="G26" i="104"/>
  <c r="D26" i="104"/>
  <c r="C26" i="104"/>
  <c r="AE26" i="104" s="1"/>
  <c r="Y25" i="104"/>
  <c r="Z25" i="104" s="1"/>
  <c r="S25" i="104"/>
  <c r="T25" i="104" s="1"/>
  <c r="N25" i="104"/>
  <c r="O25" i="104" s="1"/>
  <c r="I25" i="104"/>
  <c r="H25" i="104"/>
  <c r="G25" i="104"/>
  <c r="D25" i="104"/>
  <c r="C25" i="104"/>
  <c r="AE25" i="104" s="1"/>
  <c r="Y24" i="104"/>
  <c r="Z24" i="104" s="1"/>
  <c r="S24" i="104"/>
  <c r="T24" i="104" s="1"/>
  <c r="N24" i="104"/>
  <c r="O24" i="104" s="1"/>
  <c r="I24" i="104"/>
  <c r="H24" i="104"/>
  <c r="G24" i="104"/>
  <c r="D24" i="104"/>
  <c r="C24" i="104"/>
  <c r="AE24" i="104" s="1"/>
  <c r="Y23" i="104"/>
  <c r="Z23" i="104" s="1"/>
  <c r="S23" i="104"/>
  <c r="T23" i="104" s="1"/>
  <c r="N23" i="104"/>
  <c r="O23" i="104" s="1"/>
  <c r="I23" i="104"/>
  <c r="H23" i="104"/>
  <c r="G23" i="104"/>
  <c r="D23" i="104"/>
  <c r="C23" i="104"/>
  <c r="AE23" i="104" s="1"/>
  <c r="Y22" i="104"/>
  <c r="Z22" i="104" s="1"/>
  <c r="S22" i="104"/>
  <c r="T22" i="104" s="1"/>
  <c r="N22" i="104"/>
  <c r="O22" i="104" s="1"/>
  <c r="I22" i="104"/>
  <c r="H22" i="104"/>
  <c r="G22" i="104"/>
  <c r="D22" i="104"/>
  <c r="C22" i="104"/>
  <c r="AE22" i="104" s="1"/>
  <c r="Y21" i="104"/>
  <c r="Z21" i="104" s="1"/>
  <c r="S21" i="104"/>
  <c r="T21" i="104" s="1"/>
  <c r="N21" i="104"/>
  <c r="O21" i="104" s="1"/>
  <c r="I21" i="104"/>
  <c r="H21" i="104"/>
  <c r="G21" i="104"/>
  <c r="D21" i="104"/>
  <c r="C21" i="104"/>
  <c r="AE21" i="104" s="1"/>
  <c r="Y20" i="104"/>
  <c r="Z20" i="104" s="1"/>
  <c r="S20" i="104"/>
  <c r="T20" i="104" s="1"/>
  <c r="N20" i="104"/>
  <c r="O20" i="104" s="1"/>
  <c r="I20" i="104"/>
  <c r="H20" i="104"/>
  <c r="G20" i="104"/>
  <c r="D20" i="104"/>
  <c r="C20" i="104"/>
  <c r="AE20" i="104" s="1"/>
  <c r="Y19" i="104"/>
  <c r="Z19" i="104" s="1"/>
  <c r="S19" i="104"/>
  <c r="T19" i="104" s="1"/>
  <c r="N19" i="104"/>
  <c r="O19" i="104" s="1"/>
  <c r="H19" i="104"/>
  <c r="G19" i="104"/>
  <c r="D19" i="104"/>
  <c r="C19" i="104"/>
  <c r="AE19" i="104" s="1"/>
  <c r="Y18" i="104"/>
  <c r="Z18" i="104" s="1"/>
  <c r="S18" i="104"/>
  <c r="T18" i="104" s="1"/>
  <c r="N18" i="104"/>
  <c r="O18" i="104" s="1"/>
  <c r="I18" i="104"/>
  <c r="H18" i="104"/>
  <c r="G18" i="104"/>
  <c r="D18" i="104"/>
  <c r="C18" i="104"/>
  <c r="AE18" i="104" s="1"/>
  <c r="Y17" i="104"/>
  <c r="Z17" i="104" s="1"/>
  <c r="S17" i="104"/>
  <c r="T17" i="104" s="1"/>
  <c r="N17" i="104"/>
  <c r="I17" i="104"/>
  <c r="H17" i="104"/>
  <c r="G17" i="104"/>
  <c r="D17" i="104"/>
  <c r="C17" i="104"/>
  <c r="AE17" i="104" s="1"/>
  <c r="Y16" i="104"/>
  <c r="S16" i="104"/>
  <c r="N16" i="104"/>
  <c r="O16" i="104" s="1"/>
  <c r="I16" i="104"/>
  <c r="H16" i="104"/>
  <c r="G16" i="104"/>
  <c r="D16" i="104"/>
  <c r="C16" i="104"/>
  <c r="AE16" i="104" s="1"/>
  <c r="Y15" i="104"/>
  <c r="Z15" i="104" s="1"/>
  <c r="S15" i="104"/>
  <c r="T15" i="104" s="1"/>
  <c r="N15" i="104"/>
  <c r="O15" i="104" s="1"/>
  <c r="I15" i="104"/>
  <c r="H15" i="104"/>
  <c r="G15" i="104"/>
  <c r="D15" i="104"/>
  <c r="C15" i="104"/>
  <c r="AE15" i="104" s="1"/>
  <c r="Y14" i="104"/>
  <c r="Z14" i="104" s="1"/>
  <c r="S14" i="104"/>
  <c r="T14" i="104" s="1"/>
  <c r="N14" i="104"/>
  <c r="O14" i="104" s="1"/>
  <c r="I14" i="104"/>
  <c r="H14" i="104"/>
  <c r="G14" i="104"/>
  <c r="D14" i="104"/>
  <c r="C14" i="104"/>
  <c r="AE14" i="104" s="1"/>
  <c r="Y13" i="104"/>
  <c r="Z13" i="104" s="1"/>
  <c r="S13" i="104"/>
  <c r="T13" i="104" s="1"/>
  <c r="N13" i="104"/>
  <c r="O13" i="104" s="1"/>
  <c r="I13" i="104"/>
  <c r="H13" i="104"/>
  <c r="G13" i="104"/>
  <c r="D13" i="104"/>
  <c r="C13" i="104"/>
  <c r="AE13" i="104" s="1"/>
  <c r="Y12" i="104"/>
  <c r="Z12" i="104" s="1"/>
  <c r="S12" i="104"/>
  <c r="T12" i="104" s="1"/>
  <c r="N12" i="104"/>
  <c r="O12" i="104" s="1"/>
  <c r="I12" i="104"/>
  <c r="H12" i="104"/>
  <c r="G12" i="104"/>
  <c r="D12" i="104"/>
  <c r="C12" i="104"/>
  <c r="AE12" i="104" s="1"/>
  <c r="Y11" i="104"/>
  <c r="Z11" i="104" s="1"/>
  <c r="S11" i="104"/>
  <c r="T11" i="104" s="1"/>
  <c r="N11" i="104"/>
  <c r="O11" i="104" s="1"/>
  <c r="I11" i="104"/>
  <c r="H11" i="104"/>
  <c r="G11" i="104"/>
  <c r="D11" i="104"/>
  <c r="C11" i="104"/>
  <c r="AE11" i="104" s="1"/>
  <c r="Y10" i="104"/>
  <c r="Z10" i="104" s="1"/>
  <c r="S10" i="104"/>
  <c r="T10" i="104" s="1"/>
  <c r="N10" i="104"/>
  <c r="O10" i="104" s="1"/>
  <c r="I10" i="104"/>
  <c r="H10" i="104"/>
  <c r="G10" i="104"/>
  <c r="D10" i="104"/>
  <c r="C10" i="104"/>
  <c r="AE10" i="104" s="1"/>
  <c r="Y9" i="104"/>
  <c r="Z9" i="104" s="1"/>
  <c r="S9" i="104"/>
  <c r="N9" i="104"/>
  <c r="I9" i="104"/>
  <c r="H9" i="104"/>
  <c r="G9" i="104"/>
  <c r="D9" i="104"/>
  <c r="C9" i="104"/>
  <c r="AE9" i="104" s="1"/>
  <c r="Y8" i="104"/>
  <c r="S8" i="104"/>
  <c r="T8" i="104" s="1"/>
  <c r="N8" i="104"/>
  <c r="I8" i="104"/>
  <c r="H8" i="104"/>
  <c r="G8" i="104"/>
  <c r="D8" i="104"/>
  <c r="C8" i="104"/>
  <c r="AE8" i="104" s="1"/>
  <c r="C2" i="104"/>
  <c r="AE35" i="103"/>
  <c r="AD35" i="103"/>
  <c r="AC35" i="103"/>
  <c r="Z35" i="103"/>
  <c r="Y35" i="103"/>
  <c r="X35" i="103"/>
  <c r="V35" i="103"/>
  <c r="U35" i="103"/>
  <c r="T35" i="103"/>
  <c r="Q35" i="103"/>
  <c r="P35" i="103"/>
  <c r="O35" i="103"/>
  <c r="M35" i="103"/>
  <c r="L35" i="103"/>
  <c r="K35" i="103"/>
  <c r="AE34" i="103"/>
  <c r="AD34" i="103"/>
  <c r="AC34" i="103"/>
  <c r="Z34" i="103"/>
  <c r="Y34" i="103"/>
  <c r="X34" i="103"/>
  <c r="V34" i="103"/>
  <c r="U34" i="103"/>
  <c r="T34" i="103"/>
  <c r="Q34" i="103"/>
  <c r="P34" i="103"/>
  <c r="O34" i="103"/>
  <c r="M34" i="103"/>
  <c r="L34" i="103"/>
  <c r="K34" i="103"/>
  <c r="AE33" i="103"/>
  <c r="AD33" i="103"/>
  <c r="AC33" i="103"/>
  <c r="Z33" i="103"/>
  <c r="Y33" i="103"/>
  <c r="X33" i="103"/>
  <c r="V33" i="103"/>
  <c r="U33" i="103"/>
  <c r="T33" i="103"/>
  <c r="Q33" i="103"/>
  <c r="P33" i="103"/>
  <c r="O33" i="103"/>
  <c r="M33" i="103"/>
  <c r="L33" i="103"/>
  <c r="K33" i="103"/>
  <c r="AE32" i="103"/>
  <c r="AD32" i="103"/>
  <c r="AC32" i="103"/>
  <c r="Z32" i="103"/>
  <c r="Y32" i="103"/>
  <c r="X32" i="103"/>
  <c r="V32" i="103"/>
  <c r="U32" i="103"/>
  <c r="T32" i="103"/>
  <c r="Q32" i="103"/>
  <c r="P32" i="103"/>
  <c r="O32" i="103"/>
  <c r="M32" i="103"/>
  <c r="L32" i="103"/>
  <c r="K32" i="103"/>
  <c r="AA26" i="102" s="1"/>
  <c r="AF30" i="103"/>
  <c r="AA30" i="103"/>
  <c r="AB30" i="103" s="1"/>
  <c r="R30" i="103"/>
  <c r="W30" i="103" s="1"/>
  <c r="I30" i="103"/>
  <c r="J30" i="103" s="1"/>
  <c r="AF29" i="103"/>
  <c r="AA29" i="103"/>
  <c r="AB29" i="103" s="1"/>
  <c r="R29" i="103"/>
  <c r="W29" i="103" s="1"/>
  <c r="I29" i="103"/>
  <c r="N29" i="103" s="1"/>
  <c r="AF28" i="103"/>
  <c r="AA28" i="103"/>
  <c r="AB28" i="103" s="1"/>
  <c r="R28" i="103"/>
  <c r="W28" i="103" s="1"/>
  <c r="I28" i="103"/>
  <c r="N28" i="103" s="1"/>
  <c r="AF27" i="103"/>
  <c r="AA27" i="103"/>
  <c r="AB27" i="103" s="1"/>
  <c r="R27" i="103"/>
  <c r="W27" i="103" s="1"/>
  <c r="I27" i="103"/>
  <c r="AF26" i="103"/>
  <c r="AA26" i="103"/>
  <c r="AB26" i="103" s="1"/>
  <c r="R26" i="103"/>
  <c r="S26" i="103" s="1"/>
  <c r="I26" i="103"/>
  <c r="J26" i="103" s="1"/>
  <c r="AF25" i="103"/>
  <c r="AA25" i="103"/>
  <c r="AB25" i="103" s="1"/>
  <c r="R25" i="103"/>
  <c r="S25" i="103" s="1"/>
  <c r="I25" i="103"/>
  <c r="J25" i="103" s="1"/>
  <c r="AF24" i="103"/>
  <c r="AA24" i="103"/>
  <c r="AB24" i="103" s="1"/>
  <c r="R24" i="103"/>
  <c r="S24" i="103" s="1"/>
  <c r="I24" i="103"/>
  <c r="N24" i="103" s="1"/>
  <c r="AF23" i="103"/>
  <c r="AA23" i="103"/>
  <c r="AB23" i="103" s="1"/>
  <c r="R23" i="103"/>
  <c r="I23" i="103"/>
  <c r="J23" i="103" s="1"/>
  <c r="AF22" i="103"/>
  <c r="AA22" i="103"/>
  <c r="AB22" i="103" s="1"/>
  <c r="R22" i="103"/>
  <c r="I22" i="103"/>
  <c r="J22" i="103" s="1"/>
  <c r="AF21" i="103"/>
  <c r="AA21" i="103"/>
  <c r="AB21" i="103" s="1"/>
  <c r="R21" i="103"/>
  <c r="S21" i="103" s="1"/>
  <c r="I21" i="103"/>
  <c r="N21" i="103" s="1"/>
  <c r="AF20" i="103"/>
  <c r="AA20" i="103"/>
  <c r="AB20" i="103" s="1"/>
  <c r="R20" i="103"/>
  <c r="W20" i="103" s="1"/>
  <c r="I20" i="103"/>
  <c r="AF19" i="103"/>
  <c r="AA19" i="103"/>
  <c r="AB19" i="103" s="1"/>
  <c r="R19" i="103"/>
  <c r="W19" i="103" s="1"/>
  <c r="I19" i="103"/>
  <c r="N19" i="103" s="1"/>
  <c r="AF18" i="103"/>
  <c r="AA18" i="103"/>
  <c r="AB18" i="103" s="1"/>
  <c r="R18" i="103"/>
  <c r="W18" i="103" s="1"/>
  <c r="I18" i="103"/>
  <c r="N18" i="103" s="1"/>
  <c r="AF17" i="103"/>
  <c r="AA17" i="103"/>
  <c r="AB17" i="103" s="1"/>
  <c r="R17" i="103"/>
  <c r="S17" i="103" s="1"/>
  <c r="I17" i="103"/>
  <c r="N17" i="103" s="1"/>
  <c r="AF16" i="103"/>
  <c r="AA16" i="103"/>
  <c r="R16" i="103"/>
  <c r="I16" i="103"/>
  <c r="N16" i="103" s="1"/>
  <c r="AF15" i="103"/>
  <c r="AA15" i="103"/>
  <c r="AB15" i="103" s="1"/>
  <c r="R15" i="103"/>
  <c r="S15" i="103" s="1"/>
  <c r="I15" i="103"/>
  <c r="N15" i="103" s="1"/>
  <c r="AF14" i="103"/>
  <c r="AA14" i="103"/>
  <c r="AB14" i="103" s="1"/>
  <c r="R14" i="103"/>
  <c r="W14" i="103" s="1"/>
  <c r="I14" i="103"/>
  <c r="AF13" i="103"/>
  <c r="AA13" i="103"/>
  <c r="AB13" i="103" s="1"/>
  <c r="R13" i="103"/>
  <c r="I13" i="103"/>
  <c r="N13" i="103" s="1"/>
  <c r="AF12" i="103"/>
  <c r="AA12" i="103"/>
  <c r="AB12" i="103" s="1"/>
  <c r="R12" i="103"/>
  <c r="W12" i="103" s="1"/>
  <c r="I12" i="103"/>
  <c r="N12" i="103" s="1"/>
  <c r="AF11" i="103"/>
  <c r="AA11" i="103"/>
  <c r="AB11" i="103" s="1"/>
  <c r="R11" i="103"/>
  <c r="S11" i="103" s="1"/>
  <c r="I11" i="103"/>
  <c r="J11" i="103" s="1"/>
  <c r="AF10" i="103"/>
  <c r="AA10" i="103"/>
  <c r="AB10" i="103" s="1"/>
  <c r="R10" i="103"/>
  <c r="I10" i="103"/>
  <c r="N10" i="103" s="1"/>
  <c r="AF9" i="103"/>
  <c r="AA9" i="103"/>
  <c r="R9" i="103"/>
  <c r="W9" i="103" s="1"/>
  <c r="I9" i="103"/>
  <c r="N9" i="103" s="1"/>
  <c r="AF8" i="103"/>
  <c r="AB8" i="103"/>
  <c r="R8" i="103"/>
  <c r="S8" i="103" s="1"/>
  <c r="I8" i="103"/>
  <c r="C2" i="103"/>
  <c r="Y42" i="102"/>
  <c r="H42" i="102"/>
  <c r="AG39" i="102"/>
  <c r="AC39" i="102"/>
  <c r="Y39" i="102"/>
  <c r="P39" i="102"/>
  <c r="L39" i="102"/>
  <c r="H39" i="102"/>
  <c r="K30" i="102"/>
  <c r="H30" i="102"/>
  <c r="Q26" i="102"/>
  <c r="N26" i="102"/>
  <c r="K26" i="102"/>
  <c r="H26" i="102"/>
  <c r="N22" i="102"/>
  <c r="K22" i="102"/>
  <c r="H22" i="102"/>
  <c r="S17" i="102"/>
  <c r="Q17" i="102"/>
  <c r="M17" i="102"/>
  <c r="K17" i="102"/>
  <c r="G17" i="102"/>
  <c r="E17" i="102"/>
  <c r="E14" i="102" s="1"/>
  <c r="AG16" i="102"/>
  <c r="AC16" i="102"/>
  <c r="AI14" i="102"/>
  <c r="AH14" i="102"/>
  <c r="AE14" i="102"/>
  <c r="AD14" i="102"/>
  <c r="G43" i="101"/>
  <c r="G42" i="101"/>
  <c r="G41" i="101"/>
  <c r="G40" i="101"/>
  <c r="G39" i="101"/>
  <c r="G35" i="101"/>
  <c r="G34" i="101"/>
  <c r="G33" i="101"/>
  <c r="G32" i="101"/>
  <c r="G31" i="101"/>
  <c r="L28" i="101"/>
  <c r="J21" i="101"/>
  <c r="I21" i="101"/>
  <c r="H21" i="101"/>
  <c r="G21" i="101"/>
  <c r="F21" i="101"/>
  <c r="E21" i="101"/>
  <c r="C20" i="101"/>
  <c r="D20" i="101" s="1"/>
  <c r="C19" i="101"/>
  <c r="D19" i="101" s="1"/>
  <c r="I17" i="101"/>
  <c r="H17" i="101"/>
  <c r="G17" i="101"/>
  <c r="F17" i="101"/>
  <c r="E17" i="101"/>
  <c r="C16" i="101"/>
  <c r="D16" i="101" s="1"/>
  <c r="C15" i="101"/>
  <c r="D15" i="101" s="1"/>
  <c r="J11" i="101"/>
  <c r="I11" i="101"/>
  <c r="H11" i="101"/>
  <c r="G11" i="101"/>
  <c r="F11" i="101"/>
  <c r="E11" i="101"/>
  <c r="C10" i="101"/>
  <c r="D10" i="101" s="1"/>
  <c r="C9" i="101"/>
  <c r="D9" i="101" s="1"/>
  <c r="I7" i="101"/>
  <c r="H7" i="101"/>
  <c r="G7" i="101"/>
  <c r="F7" i="101"/>
  <c r="E7" i="101"/>
  <c r="C6" i="101"/>
  <c r="D6" i="101" s="1"/>
  <c r="C5" i="101"/>
  <c r="D5" i="101" s="1"/>
  <c r="L4" i="101"/>
  <c r="B1" i="101"/>
  <c r="L16" i="101" s="1"/>
  <c r="AD35" i="100"/>
  <c r="AC35" i="100"/>
  <c r="AB35" i="100"/>
  <c r="AA35" i="100"/>
  <c r="X35" i="100"/>
  <c r="W35" i="100"/>
  <c r="V35" i="100"/>
  <c r="U35" i="100"/>
  <c r="R35" i="100"/>
  <c r="Q35" i="100"/>
  <c r="P35" i="100"/>
  <c r="M35" i="100"/>
  <c r="L35" i="100"/>
  <c r="K35" i="100"/>
  <c r="J35" i="100"/>
  <c r="AD34" i="100"/>
  <c r="AC34" i="100"/>
  <c r="AB34" i="100"/>
  <c r="AA34" i="100"/>
  <c r="X34" i="100"/>
  <c r="W34" i="100"/>
  <c r="V34" i="100"/>
  <c r="U34" i="100"/>
  <c r="R34" i="100"/>
  <c r="Q34" i="100"/>
  <c r="P34" i="100"/>
  <c r="M34" i="100"/>
  <c r="L34" i="100"/>
  <c r="K34" i="100"/>
  <c r="J34" i="100"/>
  <c r="AD33" i="100"/>
  <c r="AC33" i="100"/>
  <c r="AB33" i="100"/>
  <c r="AA33" i="100"/>
  <c r="X33" i="100"/>
  <c r="W33" i="100"/>
  <c r="V33" i="100"/>
  <c r="U33" i="100"/>
  <c r="R33" i="100"/>
  <c r="Q33" i="100"/>
  <c r="P33" i="100"/>
  <c r="M33" i="100"/>
  <c r="L33" i="100"/>
  <c r="K33" i="100"/>
  <c r="J33" i="100"/>
  <c r="AD32" i="100"/>
  <c r="AC32" i="100"/>
  <c r="AB32" i="100"/>
  <c r="AA32" i="100"/>
  <c r="X32" i="100"/>
  <c r="W32" i="100"/>
  <c r="V32" i="100"/>
  <c r="U32" i="100"/>
  <c r="R32" i="100"/>
  <c r="Q32" i="100"/>
  <c r="P32" i="100"/>
  <c r="M32" i="100"/>
  <c r="L32" i="100"/>
  <c r="K32" i="100"/>
  <c r="J32" i="100"/>
  <c r="Y30" i="100"/>
  <c r="Z30" i="100" s="1"/>
  <c r="S30" i="100"/>
  <c r="T30" i="100" s="1"/>
  <c r="N30" i="100"/>
  <c r="O30" i="100" s="1"/>
  <c r="I30" i="100"/>
  <c r="H30" i="100"/>
  <c r="G30" i="100"/>
  <c r="D30" i="100"/>
  <c r="C30" i="100"/>
  <c r="AE30" i="100" s="1"/>
  <c r="Y29" i="100"/>
  <c r="Z29" i="100" s="1"/>
  <c r="S29" i="100"/>
  <c r="T29" i="100" s="1"/>
  <c r="N29" i="100"/>
  <c r="O29" i="100" s="1"/>
  <c r="I29" i="100"/>
  <c r="H29" i="100"/>
  <c r="G29" i="100"/>
  <c r="D29" i="100"/>
  <c r="C29" i="100"/>
  <c r="AE29" i="100" s="1"/>
  <c r="Y28" i="100"/>
  <c r="Z28" i="100" s="1"/>
  <c r="S28" i="100"/>
  <c r="T28" i="100" s="1"/>
  <c r="N28" i="100"/>
  <c r="O28" i="100" s="1"/>
  <c r="I28" i="100"/>
  <c r="H28" i="100"/>
  <c r="G28" i="100"/>
  <c r="D28" i="100"/>
  <c r="C28" i="100"/>
  <c r="AE28" i="100" s="1"/>
  <c r="Y27" i="100"/>
  <c r="Z27" i="100" s="1"/>
  <c r="S27" i="100"/>
  <c r="T27" i="100" s="1"/>
  <c r="N27" i="100"/>
  <c r="O27" i="100" s="1"/>
  <c r="I27" i="100"/>
  <c r="H27" i="100"/>
  <c r="G27" i="100"/>
  <c r="D27" i="100"/>
  <c r="C27" i="100"/>
  <c r="AE27" i="100" s="1"/>
  <c r="Y26" i="100"/>
  <c r="Z26" i="100" s="1"/>
  <c r="S26" i="100"/>
  <c r="T26" i="100" s="1"/>
  <c r="N26" i="100"/>
  <c r="O26" i="100" s="1"/>
  <c r="I26" i="100"/>
  <c r="H26" i="100"/>
  <c r="G26" i="100"/>
  <c r="D26" i="100"/>
  <c r="C26" i="100"/>
  <c r="AE26" i="100" s="1"/>
  <c r="Y25" i="100"/>
  <c r="Z25" i="100" s="1"/>
  <c r="S25" i="100"/>
  <c r="T25" i="100" s="1"/>
  <c r="N25" i="100"/>
  <c r="O25" i="100" s="1"/>
  <c r="I25" i="100"/>
  <c r="H25" i="100"/>
  <c r="G25" i="100"/>
  <c r="D25" i="100"/>
  <c r="C25" i="100"/>
  <c r="AE25" i="100" s="1"/>
  <c r="Y24" i="100"/>
  <c r="Z24" i="100" s="1"/>
  <c r="S24" i="100"/>
  <c r="T24" i="100" s="1"/>
  <c r="N24" i="100"/>
  <c r="O24" i="100" s="1"/>
  <c r="I24" i="100"/>
  <c r="H24" i="100"/>
  <c r="G24" i="100"/>
  <c r="D24" i="100"/>
  <c r="C24" i="100"/>
  <c r="AE24" i="100" s="1"/>
  <c r="Y23" i="100"/>
  <c r="Z23" i="100" s="1"/>
  <c r="S23" i="100"/>
  <c r="T23" i="100" s="1"/>
  <c r="N23" i="100"/>
  <c r="O23" i="100" s="1"/>
  <c r="I23" i="100"/>
  <c r="H23" i="100"/>
  <c r="G23" i="100"/>
  <c r="D23" i="100"/>
  <c r="C23" i="100"/>
  <c r="AE23" i="100" s="1"/>
  <c r="Y22" i="100"/>
  <c r="Z22" i="100" s="1"/>
  <c r="S22" i="100"/>
  <c r="T22" i="100" s="1"/>
  <c r="N22" i="100"/>
  <c r="O22" i="100" s="1"/>
  <c r="I22" i="100"/>
  <c r="H22" i="100"/>
  <c r="G22" i="100"/>
  <c r="D22" i="100"/>
  <c r="C22" i="100"/>
  <c r="AE22" i="100" s="1"/>
  <c r="Y21" i="100"/>
  <c r="Z21" i="100" s="1"/>
  <c r="S21" i="100"/>
  <c r="T21" i="100" s="1"/>
  <c r="N21" i="100"/>
  <c r="O21" i="100" s="1"/>
  <c r="I21" i="100"/>
  <c r="H21" i="100"/>
  <c r="G21" i="100"/>
  <c r="D21" i="100"/>
  <c r="C21" i="100"/>
  <c r="AE21" i="100" s="1"/>
  <c r="Y20" i="100"/>
  <c r="Z20" i="100" s="1"/>
  <c r="S20" i="100"/>
  <c r="T20" i="100" s="1"/>
  <c r="N20" i="100"/>
  <c r="O20" i="100" s="1"/>
  <c r="I20" i="100"/>
  <c r="H20" i="100"/>
  <c r="G20" i="100"/>
  <c r="D20" i="100"/>
  <c r="C20" i="100"/>
  <c r="AE20" i="100" s="1"/>
  <c r="Y19" i="100"/>
  <c r="S19" i="100"/>
  <c r="T19" i="100" s="1"/>
  <c r="N19" i="100"/>
  <c r="O19" i="100" s="1"/>
  <c r="I19" i="100"/>
  <c r="H19" i="100"/>
  <c r="G19" i="100"/>
  <c r="D19" i="100"/>
  <c r="C19" i="100"/>
  <c r="AE19" i="100" s="1"/>
  <c r="Y18" i="100"/>
  <c r="Z18" i="100" s="1"/>
  <c r="S18" i="100"/>
  <c r="T18" i="100" s="1"/>
  <c r="N18" i="100"/>
  <c r="O18" i="100" s="1"/>
  <c r="I18" i="100"/>
  <c r="H18" i="100"/>
  <c r="G18" i="100"/>
  <c r="D18" i="100"/>
  <c r="C18" i="100"/>
  <c r="AE18" i="100" s="1"/>
  <c r="Y17" i="100"/>
  <c r="Z17" i="100" s="1"/>
  <c r="S17" i="100"/>
  <c r="T17" i="100" s="1"/>
  <c r="N17" i="100"/>
  <c r="O17" i="100" s="1"/>
  <c r="I17" i="100"/>
  <c r="H17" i="100"/>
  <c r="G17" i="100"/>
  <c r="D17" i="100"/>
  <c r="C17" i="100"/>
  <c r="AE17" i="100" s="1"/>
  <c r="Y16" i="100"/>
  <c r="Z16" i="100" s="1"/>
  <c r="S16" i="100"/>
  <c r="T16" i="100" s="1"/>
  <c r="N16" i="100"/>
  <c r="O16" i="100" s="1"/>
  <c r="I16" i="100"/>
  <c r="H16" i="100"/>
  <c r="G16" i="100"/>
  <c r="D16" i="100"/>
  <c r="C16" i="100"/>
  <c r="AE16" i="100" s="1"/>
  <c r="Y15" i="100"/>
  <c r="Z15" i="100" s="1"/>
  <c r="S15" i="100"/>
  <c r="T15" i="100" s="1"/>
  <c r="N15" i="100"/>
  <c r="O15" i="100" s="1"/>
  <c r="I15" i="100"/>
  <c r="H15" i="100"/>
  <c r="G15" i="100"/>
  <c r="D15" i="100"/>
  <c r="C15" i="100"/>
  <c r="AE15" i="100" s="1"/>
  <c r="Y14" i="100"/>
  <c r="Z14" i="100" s="1"/>
  <c r="S14" i="100"/>
  <c r="T14" i="100" s="1"/>
  <c r="N14" i="100"/>
  <c r="O14" i="100" s="1"/>
  <c r="I14" i="100"/>
  <c r="H14" i="100"/>
  <c r="G14" i="100"/>
  <c r="D14" i="100"/>
  <c r="C14" i="100"/>
  <c r="AE14" i="100" s="1"/>
  <c r="Y13" i="100"/>
  <c r="Z13" i="100" s="1"/>
  <c r="S13" i="100"/>
  <c r="T13" i="100" s="1"/>
  <c r="N13" i="100"/>
  <c r="O13" i="100" s="1"/>
  <c r="I13" i="100"/>
  <c r="H13" i="100"/>
  <c r="G13" i="100"/>
  <c r="D13" i="100"/>
  <c r="C13" i="100"/>
  <c r="AE13" i="100" s="1"/>
  <c r="Y12" i="100"/>
  <c r="Z12" i="100" s="1"/>
  <c r="S12" i="100"/>
  <c r="T12" i="100" s="1"/>
  <c r="N12" i="100"/>
  <c r="O12" i="100" s="1"/>
  <c r="I12" i="100"/>
  <c r="H12" i="100"/>
  <c r="G12" i="100"/>
  <c r="D12" i="100"/>
  <c r="C12" i="100"/>
  <c r="AE12" i="100" s="1"/>
  <c r="Y11" i="100"/>
  <c r="Z11" i="100" s="1"/>
  <c r="S11" i="100"/>
  <c r="T11" i="100" s="1"/>
  <c r="N11" i="100"/>
  <c r="O11" i="100" s="1"/>
  <c r="I11" i="100"/>
  <c r="H11" i="100"/>
  <c r="G11" i="100"/>
  <c r="D11" i="100"/>
  <c r="C11" i="100"/>
  <c r="AE11" i="100" s="1"/>
  <c r="Y10" i="100"/>
  <c r="Z10" i="100" s="1"/>
  <c r="S10" i="100"/>
  <c r="T10" i="100" s="1"/>
  <c r="N10" i="100"/>
  <c r="O10" i="100" s="1"/>
  <c r="I10" i="100"/>
  <c r="H10" i="100"/>
  <c r="G10" i="100"/>
  <c r="D10" i="100"/>
  <c r="C10" i="100"/>
  <c r="AE10" i="100" s="1"/>
  <c r="Y9" i="100"/>
  <c r="Z9" i="100" s="1"/>
  <c r="S9" i="100"/>
  <c r="T9" i="100" s="1"/>
  <c r="N9" i="100"/>
  <c r="O9" i="100" s="1"/>
  <c r="I9" i="100"/>
  <c r="H9" i="100"/>
  <c r="G9" i="100"/>
  <c r="D9" i="100"/>
  <c r="C9" i="100"/>
  <c r="AE9" i="100" s="1"/>
  <c r="Y8" i="100"/>
  <c r="Z8" i="100" s="1"/>
  <c r="S8" i="100"/>
  <c r="N8" i="100"/>
  <c r="O8" i="100" s="1"/>
  <c r="I8" i="100"/>
  <c r="H8" i="100"/>
  <c r="G8" i="100"/>
  <c r="D8" i="100"/>
  <c r="C8" i="100"/>
  <c r="AE8" i="100" s="1"/>
  <c r="C2" i="100"/>
  <c r="AE35" i="99"/>
  <c r="AD35" i="99"/>
  <c r="AC35" i="99"/>
  <c r="Z35" i="99"/>
  <c r="Y35" i="99"/>
  <c r="X35" i="99"/>
  <c r="V35" i="99"/>
  <c r="U35" i="99"/>
  <c r="T35" i="99"/>
  <c r="Q35" i="99"/>
  <c r="P35" i="99"/>
  <c r="O35" i="99"/>
  <c r="M35" i="99"/>
  <c r="L35" i="99"/>
  <c r="K35" i="99"/>
  <c r="AE34" i="99"/>
  <c r="AD34" i="99"/>
  <c r="AC34" i="99"/>
  <c r="Z34" i="99"/>
  <c r="Y34" i="99"/>
  <c r="X34" i="99"/>
  <c r="V34" i="99"/>
  <c r="U34" i="99"/>
  <c r="T34" i="99"/>
  <c r="Q34" i="99"/>
  <c r="P34" i="99"/>
  <c r="O34" i="99"/>
  <c r="M34" i="99"/>
  <c r="L34" i="99"/>
  <c r="K34" i="99"/>
  <c r="AE33" i="99"/>
  <c r="AD33" i="99"/>
  <c r="AC33" i="99"/>
  <c r="Z33" i="99"/>
  <c r="Y33" i="99"/>
  <c r="X33" i="99"/>
  <c r="V33" i="99"/>
  <c r="U33" i="99"/>
  <c r="T33" i="99"/>
  <c r="Q33" i="99"/>
  <c r="P33" i="99"/>
  <c r="O33" i="99"/>
  <c r="M33" i="99"/>
  <c r="L33" i="99"/>
  <c r="K33" i="99"/>
  <c r="AE32" i="99"/>
  <c r="AD32" i="99"/>
  <c r="AC32" i="99"/>
  <c r="Z32" i="99"/>
  <c r="Y32" i="99"/>
  <c r="X32" i="99"/>
  <c r="V32" i="99"/>
  <c r="U32" i="99"/>
  <c r="T32" i="99"/>
  <c r="Q32" i="99"/>
  <c r="P32" i="99"/>
  <c r="O32" i="99"/>
  <c r="M32" i="99"/>
  <c r="L32" i="99"/>
  <c r="K32" i="99"/>
  <c r="AF30" i="99"/>
  <c r="AA30" i="99"/>
  <c r="AB30" i="99" s="1"/>
  <c r="R30" i="99"/>
  <c r="I30" i="99"/>
  <c r="N30" i="99" s="1"/>
  <c r="AF29" i="99"/>
  <c r="AA29" i="99"/>
  <c r="AB29" i="99" s="1"/>
  <c r="R29" i="99"/>
  <c r="I29" i="99"/>
  <c r="N29" i="99" s="1"/>
  <c r="AF28" i="99"/>
  <c r="AA28" i="99"/>
  <c r="AB28" i="99" s="1"/>
  <c r="R28" i="99"/>
  <c r="I28" i="99"/>
  <c r="AF27" i="99"/>
  <c r="AA27" i="99"/>
  <c r="AB27" i="99" s="1"/>
  <c r="R27" i="99"/>
  <c r="W27" i="99" s="1"/>
  <c r="I27" i="99"/>
  <c r="AF26" i="99"/>
  <c r="AA26" i="99"/>
  <c r="AB26" i="99" s="1"/>
  <c r="R26" i="99"/>
  <c r="S26" i="99" s="1"/>
  <c r="I26" i="99"/>
  <c r="AF25" i="99"/>
  <c r="AA25" i="99"/>
  <c r="AB25" i="99" s="1"/>
  <c r="R25" i="99"/>
  <c r="W25" i="99" s="1"/>
  <c r="I25" i="99"/>
  <c r="AF24" i="99"/>
  <c r="AA24" i="99"/>
  <c r="AB24" i="99" s="1"/>
  <c r="R24" i="99"/>
  <c r="S24" i="99" s="1"/>
  <c r="I24" i="99"/>
  <c r="N24" i="99" s="1"/>
  <c r="AF23" i="99"/>
  <c r="AA23" i="99"/>
  <c r="AB23" i="99" s="1"/>
  <c r="R23" i="99"/>
  <c r="I23" i="99"/>
  <c r="J23" i="99" s="1"/>
  <c r="AF22" i="99"/>
  <c r="AA22" i="99"/>
  <c r="AB22" i="99" s="1"/>
  <c r="R22" i="99"/>
  <c r="W22" i="99" s="1"/>
  <c r="I22" i="99"/>
  <c r="N22" i="99" s="1"/>
  <c r="AF21" i="99"/>
  <c r="AA21" i="99"/>
  <c r="AB21" i="99" s="1"/>
  <c r="R21" i="99"/>
  <c r="W21" i="99" s="1"/>
  <c r="I21" i="99"/>
  <c r="J21" i="99" s="1"/>
  <c r="AF20" i="99"/>
  <c r="AA20" i="99"/>
  <c r="AB20" i="99" s="1"/>
  <c r="R20" i="99"/>
  <c r="W20" i="99" s="1"/>
  <c r="I20" i="99"/>
  <c r="AF19" i="99"/>
  <c r="AA19" i="99"/>
  <c r="AB19" i="99" s="1"/>
  <c r="R19" i="99"/>
  <c r="S19" i="99" s="1"/>
  <c r="I19" i="99"/>
  <c r="N19" i="99" s="1"/>
  <c r="AF18" i="99"/>
  <c r="AA18" i="99"/>
  <c r="AB18" i="99" s="1"/>
  <c r="R18" i="99"/>
  <c r="W18" i="99" s="1"/>
  <c r="I18" i="99"/>
  <c r="N18" i="99" s="1"/>
  <c r="AF17" i="99"/>
  <c r="AA17" i="99"/>
  <c r="AB17" i="99" s="1"/>
  <c r="R17" i="99"/>
  <c r="W17" i="99" s="1"/>
  <c r="I17" i="99"/>
  <c r="AF16" i="99"/>
  <c r="AA16" i="99"/>
  <c r="R16" i="99"/>
  <c r="W16" i="99" s="1"/>
  <c r="I16" i="99"/>
  <c r="J16" i="99" s="1"/>
  <c r="AF15" i="99"/>
  <c r="AA15" i="99"/>
  <c r="AB15" i="99" s="1"/>
  <c r="R15" i="99"/>
  <c r="W15" i="99" s="1"/>
  <c r="I15" i="99"/>
  <c r="N15" i="99" s="1"/>
  <c r="AF14" i="99"/>
  <c r="AA14" i="99"/>
  <c r="AB14" i="99" s="1"/>
  <c r="R14" i="99"/>
  <c r="I14" i="99"/>
  <c r="AF13" i="99"/>
  <c r="AA13" i="99"/>
  <c r="AB13" i="99" s="1"/>
  <c r="R13" i="99"/>
  <c r="W13" i="99" s="1"/>
  <c r="I13" i="99"/>
  <c r="AF12" i="99"/>
  <c r="AA12" i="99"/>
  <c r="AB12" i="99" s="1"/>
  <c r="R12" i="99"/>
  <c r="S12" i="99" s="1"/>
  <c r="I12" i="99"/>
  <c r="AF11" i="99"/>
  <c r="AA11" i="99"/>
  <c r="AB11" i="99" s="1"/>
  <c r="R11" i="99"/>
  <c r="W11" i="99" s="1"/>
  <c r="I11" i="99"/>
  <c r="AF10" i="99"/>
  <c r="AA10" i="99"/>
  <c r="AB10" i="99" s="1"/>
  <c r="R10" i="99"/>
  <c r="I10" i="99"/>
  <c r="N10" i="99" s="1"/>
  <c r="AF9" i="99"/>
  <c r="AA9" i="99"/>
  <c r="AB9" i="99" s="1"/>
  <c r="R9" i="99"/>
  <c r="I9" i="99"/>
  <c r="J9" i="99" s="1"/>
  <c r="AF8" i="99"/>
  <c r="AB8" i="99"/>
  <c r="R8" i="99"/>
  <c r="W8" i="99" s="1"/>
  <c r="I8" i="99"/>
  <c r="C2" i="99"/>
  <c r="Y42" i="98"/>
  <c r="H42" i="98"/>
  <c r="AG39" i="98"/>
  <c r="AC39" i="98"/>
  <c r="Y39" i="98"/>
  <c r="P39" i="98"/>
  <c r="L39" i="98"/>
  <c r="H39" i="98"/>
  <c r="K30" i="98"/>
  <c r="H30" i="98"/>
  <c r="Q26" i="98"/>
  <c r="N26" i="98"/>
  <c r="K26" i="98"/>
  <c r="H26" i="98"/>
  <c r="N22" i="98"/>
  <c r="K22" i="98"/>
  <c r="H22" i="98"/>
  <c r="S17" i="98"/>
  <c r="Q17" i="98"/>
  <c r="Q14" i="98" s="1"/>
  <c r="M17" i="98"/>
  <c r="K17" i="98"/>
  <c r="K14" i="98" s="1"/>
  <c r="G17" i="98"/>
  <c r="E17" i="98"/>
  <c r="AG16" i="98"/>
  <c r="AC16" i="98"/>
  <c r="AI14" i="98"/>
  <c r="AH14" i="98"/>
  <c r="AE14" i="98"/>
  <c r="AD14" i="98"/>
  <c r="G43" i="97"/>
  <c r="G42" i="97"/>
  <c r="G41" i="97"/>
  <c r="G40" i="97"/>
  <c r="G39" i="97"/>
  <c r="G35" i="97"/>
  <c r="G34" i="97"/>
  <c r="G33" i="97"/>
  <c r="G32" i="97"/>
  <c r="G31" i="97"/>
  <c r="L28" i="97"/>
  <c r="J21" i="97"/>
  <c r="I21" i="97"/>
  <c r="H21" i="97"/>
  <c r="G21" i="97"/>
  <c r="F21" i="97"/>
  <c r="E21" i="97"/>
  <c r="C20" i="97"/>
  <c r="D20" i="97" s="1"/>
  <c r="C19" i="97"/>
  <c r="D19" i="97" s="1"/>
  <c r="I17" i="97"/>
  <c r="H17" i="97"/>
  <c r="G17" i="97"/>
  <c r="F17" i="97"/>
  <c r="E17" i="97"/>
  <c r="C16" i="97"/>
  <c r="D16" i="97" s="1"/>
  <c r="C15" i="97"/>
  <c r="D15" i="97" s="1"/>
  <c r="J11" i="97"/>
  <c r="I11" i="97"/>
  <c r="H11" i="97"/>
  <c r="G11" i="97"/>
  <c r="F11" i="97"/>
  <c r="E11" i="97"/>
  <c r="C10" i="97"/>
  <c r="D10" i="97" s="1"/>
  <c r="C9" i="97"/>
  <c r="D9" i="97" s="1"/>
  <c r="I7" i="97"/>
  <c r="H7" i="97"/>
  <c r="G7" i="97"/>
  <c r="F7" i="97"/>
  <c r="E7" i="97"/>
  <c r="C6" i="97"/>
  <c r="D6" i="97" s="1"/>
  <c r="C5" i="97"/>
  <c r="D5" i="97" s="1"/>
  <c r="L4" i="97"/>
  <c r="B1" i="97"/>
  <c r="A14" i="97" s="1"/>
  <c r="AD35" i="96"/>
  <c r="AC35" i="96"/>
  <c r="AB35" i="96"/>
  <c r="AA35" i="96"/>
  <c r="X35" i="96"/>
  <c r="W35" i="96"/>
  <c r="V35" i="96"/>
  <c r="U35" i="96"/>
  <c r="R35" i="96"/>
  <c r="Q35" i="96"/>
  <c r="P35" i="96"/>
  <c r="M35" i="96"/>
  <c r="L35" i="96"/>
  <c r="K35" i="96"/>
  <c r="J35" i="96"/>
  <c r="AD34" i="96"/>
  <c r="AC34" i="96"/>
  <c r="AB34" i="96"/>
  <c r="AA34" i="96"/>
  <c r="X34" i="96"/>
  <c r="W34" i="96"/>
  <c r="V34" i="96"/>
  <c r="U34" i="96"/>
  <c r="R34" i="96"/>
  <c r="Q34" i="96"/>
  <c r="P34" i="96"/>
  <c r="M34" i="96"/>
  <c r="L34" i="96"/>
  <c r="K34" i="96"/>
  <c r="J34" i="96"/>
  <c r="AD33" i="96"/>
  <c r="AC33" i="96"/>
  <c r="AB33" i="96"/>
  <c r="AA33" i="96"/>
  <c r="X33" i="96"/>
  <c r="W33" i="96"/>
  <c r="V33" i="96"/>
  <c r="U33" i="96"/>
  <c r="R33" i="96"/>
  <c r="Q33" i="96"/>
  <c r="P33" i="96"/>
  <c r="M33" i="96"/>
  <c r="L33" i="96"/>
  <c r="K33" i="96"/>
  <c r="J33" i="96"/>
  <c r="AD32" i="96"/>
  <c r="AC32" i="96"/>
  <c r="AB32" i="96"/>
  <c r="AA32" i="96"/>
  <c r="X32" i="96"/>
  <c r="W32" i="96"/>
  <c r="V32" i="96"/>
  <c r="U32" i="96"/>
  <c r="R32" i="96"/>
  <c r="Q32" i="96"/>
  <c r="P32" i="96"/>
  <c r="M32" i="96"/>
  <c r="L32" i="96"/>
  <c r="K32" i="96"/>
  <c r="J32" i="96"/>
  <c r="Y30" i="96"/>
  <c r="Z30" i="96" s="1"/>
  <c r="S30" i="96"/>
  <c r="T30" i="96" s="1"/>
  <c r="N30" i="96"/>
  <c r="O30" i="96" s="1"/>
  <c r="I30" i="96"/>
  <c r="H30" i="96"/>
  <c r="G30" i="96"/>
  <c r="D30" i="96"/>
  <c r="C30" i="96"/>
  <c r="AE30" i="96" s="1"/>
  <c r="Z29" i="96"/>
  <c r="T29" i="96"/>
  <c r="I29" i="96"/>
  <c r="H29" i="96"/>
  <c r="G29" i="96"/>
  <c r="D29" i="96"/>
  <c r="C29" i="96"/>
  <c r="AE29" i="96" s="1"/>
  <c r="Y28" i="96"/>
  <c r="Z28" i="96" s="1"/>
  <c r="S28" i="96"/>
  <c r="T28" i="96" s="1"/>
  <c r="N28" i="96"/>
  <c r="O28" i="96" s="1"/>
  <c r="I28" i="96"/>
  <c r="H28" i="96"/>
  <c r="G28" i="96"/>
  <c r="D28" i="96"/>
  <c r="C28" i="96"/>
  <c r="AE28" i="96" s="1"/>
  <c r="Z27" i="96"/>
  <c r="I27" i="96"/>
  <c r="H27" i="96"/>
  <c r="G27" i="96"/>
  <c r="D27" i="96"/>
  <c r="C27" i="96"/>
  <c r="AE27" i="96" s="1"/>
  <c r="I26" i="96"/>
  <c r="H26" i="96"/>
  <c r="G26" i="96"/>
  <c r="D26" i="96"/>
  <c r="C26" i="96"/>
  <c r="AE26" i="96" s="1"/>
  <c r="Z25" i="96"/>
  <c r="T25" i="96"/>
  <c r="O25" i="96"/>
  <c r="I25" i="96"/>
  <c r="H25" i="96"/>
  <c r="G25" i="96"/>
  <c r="D25" i="96"/>
  <c r="C25" i="96"/>
  <c r="AE25" i="96" s="1"/>
  <c r="Y24" i="96"/>
  <c r="Z24" i="96" s="1"/>
  <c r="S24" i="96"/>
  <c r="T24" i="96" s="1"/>
  <c r="N24" i="96"/>
  <c r="O24" i="96" s="1"/>
  <c r="I24" i="96"/>
  <c r="H24" i="96"/>
  <c r="G24" i="96"/>
  <c r="D24" i="96"/>
  <c r="C24" i="96"/>
  <c r="AE24" i="96" s="1"/>
  <c r="Y23" i="96"/>
  <c r="Z23" i="96" s="1"/>
  <c r="S23" i="96"/>
  <c r="T23" i="96" s="1"/>
  <c r="N23" i="96"/>
  <c r="O23" i="96" s="1"/>
  <c r="I23" i="96"/>
  <c r="H23" i="96"/>
  <c r="G23" i="96"/>
  <c r="D23" i="96"/>
  <c r="C23" i="96"/>
  <c r="AE23" i="96" s="1"/>
  <c r="Y22" i="96"/>
  <c r="Z22" i="96" s="1"/>
  <c r="S22" i="96"/>
  <c r="T22" i="96" s="1"/>
  <c r="N22" i="96"/>
  <c r="O22" i="96" s="1"/>
  <c r="I22" i="96"/>
  <c r="H22" i="96"/>
  <c r="G22" i="96"/>
  <c r="D22" i="96"/>
  <c r="C22" i="96"/>
  <c r="AE22" i="96" s="1"/>
  <c r="Y21" i="96"/>
  <c r="Z21" i="96" s="1"/>
  <c r="S21" i="96"/>
  <c r="T21" i="96" s="1"/>
  <c r="N21" i="96"/>
  <c r="O21" i="96" s="1"/>
  <c r="I21" i="96"/>
  <c r="H21" i="96"/>
  <c r="G21" i="96"/>
  <c r="D21" i="96"/>
  <c r="C21" i="96"/>
  <c r="AE21" i="96" s="1"/>
  <c r="Y20" i="96"/>
  <c r="Z20" i="96" s="1"/>
  <c r="S20" i="96"/>
  <c r="T20" i="96" s="1"/>
  <c r="N20" i="96"/>
  <c r="O20" i="96" s="1"/>
  <c r="I20" i="96"/>
  <c r="H20" i="96"/>
  <c r="G20" i="96"/>
  <c r="D20" i="96"/>
  <c r="C20" i="96"/>
  <c r="AE20" i="96" s="1"/>
  <c r="Y19" i="96"/>
  <c r="Z19" i="96" s="1"/>
  <c r="S19" i="96"/>
  <c r="T19" i="96" s="1"/>
  <c r="N19" i="96"/>
  <c r="O19" i="96" s="1"/>
  <c r="I19" i="96"/>
  <c r="H19" i="96"/>
  <c r="G19" i="96"/>
  <c r="D19" i="96"/>
  <c r="C19" i="96"/>
  <c r="AE19" i="96" s="1"/>
  <c r="Y18" i="96"/>
  <c r="Z18" i="96" s="1"/>
  <c r="S18" i="96"/>
  <c r="T18" i="96" s="1"/>
  <c r="N18" i="96"/>
  <c r="O18" i="96" s="1"/>
  <c r="I18" i="96"/>
  <c r="H18" i="96"/>
  <c r="G18" i="96"/>
  <c r="D18" i="96"/>
  <c r="C18" i="96"/>
  <c r="AE18" i="96" s="1"/>
  <c r="Y17" i="96"/>
  <c r="Z17" i="96" s="1"/>
  <c r="S17" i="96"/>
  <c r="T17" i="96" s="1"/>
  <c r="N17" i="96"/>
  <c r="O17" i="96" s="1"/>
  <c r="I17" i="96"/>
  <c r="H17" i="96"/>
  <c r="G17" i="96"/>
  <c r="D17" i="96"/>
  <c r="C17" i="96"/>
  <c r="AE17" i="96" s="1"/>
  <c r="Y16" i="96"/>
  <c r="S16" i="96"/>
  <c r="T16" i="96" s="1"/>
  <c r="N16" i="96"/>
  <c r="O16" i="96" s="1"/>
  <c r="I16" i="96"/>
  <c r="H16" i="96"/>
  <c r="G16" i="96"/>
  <c r="D16" i="96"/>
  <c r="C16" i="96"/>
  <c r="AE16" i="96" s="1"/>
  <c r="Y15" i="96"/>
  <c r="Z15" i="96" s="1"/>
  <c r="S15" i="96"/>
  <c r="T15" i="96" s="1"/>
  <c r="N15" i="96"/>
  <c r="O15" i="96" s="1"/>
  <c r="I15" i="96"/>
  <c r="H15" i="96"/>
  <c r="G15" i="96"/>
  <c r="D15" i="96"/>
  <c r="C15" i="96"/>
  <c r="AE15" i="96" s="1"/>
  <c r="Y14" i="96"/>
  <c r="Z14" i="96" s="1"/>
  <c r="S14" i="96"/>
  <c r="T14" i="96" s="1"/>
  <c r="N14" i="96"/>
  <c r="O14" i="96" s="1"/>
  <c r="I14" i="96"/>
  <c r="H14" i="96"/>
  <c r="G14" i="96"/>
  <c r="D14" i="96"/>
  <c r="C14" i="96"/>
  <c r="AE14" i="96" s="1"/>
  <c r="Y13" i="96"/>
  <c r="Z13" i="96" s="1"/>
  <c r="S13" i="96"/>
  <c r="T13" i="96" s="1"/>
  <c r="N13" i="96"/>
  <c r="O13" i="96" s="1"/>
  <c r="I13" i="96"/>
  <c r="H13" i="96"/>
  <c r="G13" i="96"/>
  <c r="D13" i="96"/>
  <c r="C13" i="96"/>
  <c r="AE13" i="96" s="1"/>
  <c r="Y12" i="96"/>
  <c r="Z12" i="96" s="1"/>
  <c r="S12" i="96"/>
  <c r="T12" i="96" s="1"/>
  <c r="N12" i="96"/>
  <c r="O12" i="96" s="1"/>
  <c r="I12" i="96"/>
  <c r="H12" i="96"/>
  <c r="G12" i="96"/>
  <c r="D12" i="96"/>
  <c r="C12" i="96"/>
  <c r="AE12" i="96" s="1"/>
  <c r="Y11" i="96"/>
  <c r="Z11" i="96" s="1"/>
  <c r="S11" i="96"/>
  <c r="T11" i="96" s="1"/>
  <c r="N11" i="96"/>
  <c r="O11" i="96" s="1"/>
  <c r="I11" i="96"/>
  <c r="H11" i="96"/>
  <c r="G11" i="96"/>
  <c r="D11" i="96"/>
  <c r="C11" i="96"/>
  <c r="AE11" i="96" s="1"/>
  <c r="Y10" i="96"/>
  <c r="Z10" i="96" s="1"/>
  <c r="S10" i="96"/>
  <c r="T10" i="96" s="1"/>
  <c r="N10" i="96"/>
  <c r="O10" i="96" s="1"/>
  <c r="I10" i="96"/>
  <c r="H10" i="96"/>
  <c r="G10" i="96"/>
  <c r="D10" i="96"/>
  <c r="C10" i="96"/>
  <c r="AE10" i="96" s="1"/>
  <c r="Y9" i="96"/>
  <c r="Z9" i="96" s="1"/>
  <c r="S9" i="96"/>
  <c r="N9" i="96"/>
  <c r="O9" i="96" s="1"/>
  <c r="I9" i="96"/>
  <c r="H9" i="96"/>
  <c r="G9" i="96"/>
  <c r="D9" i="96"/>
  <c r="C9" i="96"/>
  <c r="AE9" i="96" s="1"/>
  <c r="Y8" i="96"/>
  <c r="Z8" i="96" s="1"/>
  <c r="S8" i="96"/>
  <c r="T8" i="96" s="1"/>
  <c r="N8" i="96"/>
  <c r="I8" i="96"/>
  <c r="H8" i="96"/>
  <c r="G8" i="96"/>
  <c r="D8" i="96"/>
  <c r="C8" i="96"/>
  <c r="AE8" i="96" s="1"/>
  <c r="C2" i="96"/>
  <c r="AE35" i="95"/>
  <c r="AD35" i="95"/>
  <c r="AC35" i="95"/>
  <c r="Z35" i="95"/>
  <c r="Y35" i="95"/>
  <c r="X35" i="95"/>
  <c r="V35" i="95"/>
  <c r="U35" i="95"/>
  <c r="T35" i="95"/>
  <c r="Q35" i="95"/>
  <c r="P35" i="95"/>
  <c r="O35" i="95"/>
  <c r="M35" i="95"/>
  <c r="L35" i="95"/>
  <c r="K35" i="95"/>
  <c r="AE34" i="95"/>
  <c r="AD34" i="95"/>
  <c r="AC34" i="95"/>
  <c r="Z34" i="95"/>
  <c r="Y34" i="95"/>
  <c r="X34" i="95"/>
  <c r="V34" i="95"/>
  <c r="U34" i="95"/>
  <c r="T34" i="95"/>
  <c r="Q34" i="95"/>
  <c r="P34" i="95"/>
  <c r="O34" i="95"/>
  <c r="M34" i="95"/>
  <c r="L34" i="95"/>
  <c r="K34" i="95"/>
  <c r="AE33" i="95"/>
  <c r="AD33" i="95"/>
  <c r="AC33" i="95"/>
  <c r="Z33" i="95"/>
  <c r="Y33" i="95"/>
  <c r="X33" i="95"/>
  <c r="V33" i="95"/>
  <c r="U33" i="95"/>
  <c r="T33" i="95"/>
  <c r="Q33" i="95"/>
  <c r="P33" i="95"/>
  <c r="O33" i="95"/>
  <c r="M33" i="95"/>
  <c r="L33" i="95"/>
  <c r="K33" i="95"/>
  <c r="AE32" i="95"/>
  <c r="AD32" i="95"/>
  <c r="AC32" i="95"/>
  <c r="Z32" i="95"/>
  <c r="Y32" i="95"/>
  <c r="X32" i="95"/>
  <c r="V32" i="95"/>
  <c r="U32" i="95"/>
  <c r="T32" i="95"/>
  <c r="AA26" i="94" s="1"/>
  <c r="Q32" i="95"/>
  <c r="P32" i="95"/>
  <c r="O32" i="95"/>
  <c r="M32" i="95"/>
  <c r="L32" i="95"/>
  <c r="K32" i="95"/>
  <c r="AF30" i="95"/>
  <c r="AA30" i="95"/>
  <c r="AB30" i="95" s="1"/>
  <c r="R30" i="95"/>
  <c r="S30" i="95" s="1"/>
  <c r="I30" i="95"/>
  <c r="AF29" i="95"/>
  <c r="AB29" i="95"/>
  <c r="W29" i="95"/>
  <c r="N29" i="95"/>
  <c r="AF28" i="95"/>
  <c r="AA28" i="95"/>
  <c r="AB28" i="95" s="1"/>
  <c r="R28" i="95"/>
  <c r="W28" i="95" s="1"/>
  <c r="I28" i="95"/>
  <c r="N28" i="95" s="1"/>
  <c r="AF27" i="95"/>
  <c r="AB27" i="95"/>
  <c r="W27" i="95"/>
  <c r="AF26" i="95"/>
  <c r="AB26" i="95"/>
  <c r="S26" i="95"/>
  <c r="AF25" i="95"/>
  <c r="AB25" i="95"/>
  <c r="S25" i="95"/>
  <c r="J25" i="95"/>
  <c r="AF24" i="95"/>
  <c r="AA24" i="95"/>
  <c r="AB24" i="95" s="1"/>
  <c r="R24" i="95"/>
  <c r="S24" i="95" s="1"/>
  <c r="I24" i="95"/>
  <c r="N24" i="95" s="1"/>
  <c r="AF23" i="95"/>
  <c r="AA23" i="95"/>
  <c r="AB23" i="95" s="1"/>
  <c r="R23" i="95"/>
  <c r="S23" i="95" s="1"/>
  <c r="I23" i="95"/>
  <c r="AF22" i="95"/>
  <c r="AA22" i="95"/>
  <c r="AB22" i="95" s="1"/>
  <c r="R22" i="95"/>
  <c r="S22" i="95" s="1"/>
  <c r="I22" i="95"/>
  <c r="N22" i="95" s="1"/>
  <c r="AF21" i="95"/>
  <c r="AA21" i="95"/>
  <c r="AB21" i="95" s="1"/>
  <c r="R21" i="95"/>
  <c r="W21" i="95" s="1"/>
  <c r="I21" i="95"/>
  <c r="N21" i="95" s="1"/>
  <c r="AF20" i="95"/>
  <c r="AA20" i="95"/>
  <c r="AB20" i="95" s="1"/>
  <c r="R20" i="95"/>
  <c r="W20" i="95" s="1"/>
  <c r="I20" i="95"/>
  <c r="AF19" i="95"/>
  <c r="AA19" i="95"/>
  <c r="AB19" i="95" s="1"/>
  <c r="R19" i="95"/>
  <c r="W19" i="95" s="1"/>
  <c r="I19" i="95"/>
  <c r="N19" i="95" s="1"/>
  <c r="AF18" i="95"/>
  <c r="AA18" i="95"/>
  <c r="AB18" i="95" s="1"/>
  <c r="R18" i="95"/>
  <c r="W18" i="95" s="1"/>
  <c r="I18" i="95"/>
  <c r="N18" i="95" s="1"/>
  <c r="AF17" i="95"/>
  <c r="AA17" i="95"/>
  <c r="AB17" i="95" s="1"/>
  <c r="R17" i="95"/>
  <c r="W17" i="95" s="1"/>
  <c r="I17" i="95"/>
  <c r="AF16" i="95"/>
  <c r="AA16" i="95"/>
  <c r="R16" i="95"/>
  <c r="W16" i="95" s="1"/>
  <c r="I16" i="95"/>
  <c r="N16" i="95" s="1"/>
  <c r="AF15" i="95"/>
  <c r="AA15" i="95"/>
  <c r="AB15" i="95" s="1"/>
  <c r="R15" i="95"/>
  <c r="I15" i="95"/>
  <c r="J15" i="95" s="1"/>
  <c r="AF14" i="95"/>
  <c r="AA14" i="95"/>
  <c r="AB14" i="95" s="1"/>
  <c r="R14" i="95"/>
  <c r="S14" i="95" s="1"/>
  <c r="I14" i="95"/>
  <c r="J14" i="95" s="1"/>
  <c r="AF13" i="95"/>
  <c r="AA13" i="95"/>
  <c r="AB13" i="95" s="1"/>
  <c r="R13" i="95"/>
  <c r="W13" i="95" s="1"/>
  <c r="I13" i="95"/>
  <c r="N13" i="95" s="1"/>
  <c r="AF12" i="95"/>
  <c r="AA12" i="95"/>
  <c r="AB12" i="95" s="1"/>
  <c r="R12" i="95"/>
  <c r="W12" i="95" s="1"/>
  <c r="I12" i="95"/>
  <c r="N12" i="95" s="1"/>
  <c r="AF11" i="95"/>
  <c r="AA11" i="95"/>
  <c r="AB11" i="95" s="1"/>
  <c r="R11" i="95"/>
  <c r="W11" i="95" s="1"/>
  <c r="I11" i="95"/>
  <c r="N11" i="95" s="1"/>
  <c r="AF10" i="95"/>
  <c r="AA10" i="95"/>
  <c r="AB10" i="95" s="1"/>
  <c r="R10" i="95"/>
  <c r="I10" i="95"/>
  <c r="AF9" i="95"/>
  <c r="AA9" i="95"/>
  <c r="R9" i="95"/>
  <c r="W9" i="95" s="1"/>
  <c r="I9" i="95"/>
  <c r="N9" i="95" s="1"/>
  <c r="AF8" i="95"/>
  <c r="AB8" i="95"/>
  <c r="R8" i="95"/>
  <c r="W8" i="95" s="1"/>
  <c r="I8" i="95"/>
  <c r="G8" i="95" s="1"/>
  <c r="C2" i="95"/>
  <c r="Y42" i="94"/>
  <c r="H42" i="94"/>
  <c r="AG39" i="94"/>
  <c r="AC39" i="94"/>
  <c r="Y39" i="94"/>
  <c r="P39" i="94"/>
  <c r="L39" i="94"/>
  <c r="H39" i="94"/>
  <c r="K30" i="94"/>
  <c r="H30" i="94"/>
  <c r="Q26" i="94"/>
  <c r="N26" i="94"/>
  <c r="K26" i="94"/>
  <c r="H26" i="94"/>
  <c r="N22" i="94"/>
  <c r="K22" i="94"/>
  <c r="H22" i="94"/>
  <c r="R14" i="94"/>
  <c r="M17" i="94"/>
  <c r="K17" i="94"/>
  <c r="K14" i="94" s="1"/>
  <c r="G17" i="94"/>
  <c r="E17" i="94"/>
  <c r="E14" i="94" s="1"/>
  <c r="AG16" i="94"/>
  <c r="AC16" i="94"/>
  <c r="AI14" i="94"/>
  <c r="AH14" i="94"/>
  <c r="AE14" i="94"/>
  <c r="AD14" i="94"/>
  <c r="Q14" i="94"/>
  <c r="AD35" i="9"/>
  <c r="AE35" i="9"/>
  <c r="AC35" i="9"/>
  <c r="Y35" i="9"/>
  <c r="Z35" i="9"/>
  <c r="X35" i="9"/>
  <c r="U35" i="9"/>
  <c r="V35" i="9"/>
  <c r="T35" i="9"/>
  <c r="P35" i="9"/>
  <c r="Q35" i="9"/>
  <c r="O35" i="9"/>
  <c r="L35" i="9"/>
  <c r="M35" i="9"/>
  <c r="K35" i="9"/>
  <c r="AE34" i="9"/>
  <c r="AD34" i="9"/>
  <c r="AC34" i="9"/>
  <c r="Y34" i="9"/>
  <c r="Z34" i="9"/>
  <c r="X34" i="9"/>
  <c r="U34" i="9"/>
  <c r="V34" i="9"/>
  <c r="T34" i="9"/>
  <c r="P34" i="9"/>
  <c r="Q34" i="9"/>
  <c r="O34" i="9"/>
  <c r="L34" i="9"/>
  <c r="M34" i="9"/>
  <c r="K34" i="9"/>
  <c r="U32" i="92"/>
  <c r="AD33" i="91"/>
  <c r="AE33" i="91"/>
  <c r="AC33" i="91"/>
  <c r="Y33" i="91"/>
  <c r="Z33" i="91"/>
  <c r="X33" i="91"/>
  <c r="U33" i="91"/>
  <c r="V33" i="91"/>
  <c r="T33" i="91"/>
  <c r="P33" i="91"/>
  <c r="Q33" i="91"/>
  <c r="O33" i="91"/>
  <c r="AD32" i="91"/>
  <c r="AE32" i="91"/>
  <c r="AC32" i="91"/>
  <c r="X32" i="91"/>
  <c r="Y32" i="91"/>
  <c r="Z32" i="91"/>
  <c r="U32" i="91"/>
  <c r="V32" i="91"/>
  <c r="T32" i="91"/>
  <c r="P32" i="91"/>
  <c r="Q32" i="91"/>
  <c r="O32" i="91"/>
  <c r="L33" i="91"/>
  <c r="M33" i="91"/>
  <c r="K33" i="91"/>
  <c r="L32" i="91"/>
  <c r="M32" i="91"/>
  <c r="K32" i="91"/>
  <c r="G43" i="93"/>
  <c r="G42" i="93"/>
  <c r="G41" i="93"/>
  <c r="G40" i="93"/>
  <c r="G39" i="93"/>
  <c r="G35" i="93"/>
  <c r="G34" i="93"/>
  <c r="G33" i="93"/>
  <c r="G32" i="93"/>
  <c r="G31" i="93"/>
  <c r="L28" i="93"/>
  <c r="J21" i="93"/>
  <c r="I21" i="93"/>
  <c r="H21" i="93"/>
  <c r="G21" i="93"/>
  <c r="F21" i="93"/>
  <c r="E21" i="93"/>
  <c r="C20" i="93"/>
  <c r="D20" i="93" s="1"/>
  <c r="C19" i="93"/>
  <c r="D19" i="93" s="1"/>
  <c r="I17" i="93"/>
  <c r="H17" i="93"/>
  <c r="G17" i="93"/>
  <c r="F17" i="93"/>
  <c r="E17" i="93"/>
  <c r="C16" i="93"/>
  <c r="D16" i="93" s="1"/>
  <c r="C15" i="93"/>
  <c r="D15" i="93" s="1"/>
  <c r="J11" i="93"/>
  <c r="I11" i="93"/>
  <c r="H11" i="93"/>
  <c r="G11" i="93"/>
  <c r="F11" i="93"/>
  <c r="E11" i="93"/>
  <c r="C10" i="93"/>
  <c r="D10" i="93" s="1"/>
  <c r="C9" i="93"/>
  <c r="D9" i="93" s="1"/>
  <c r="I7" i="93"/>
  <c r="H7" i="93"/>
  <c r="G7" i="93"/>
  <c r="F7" i="93"/>
  <c r="E7" i="93"/>
  <c r="C6" i="93"/>
  <c r="D6" i="93" s="1"/>
  <c r="C5" i="93"/>
  <c r="D5" i="93" s="1"/>
  <c r="L4" i="93"/>
  <c r="B1" i="93"/>
  <c r="AD35" i="92"/>
  <c r="AC35" i="92"/>
  <c r="AB35" i="92"/>
  <c r="AA35" i="92"/>
  <c r="X35" i="92"/>
  <c r="W35" i="92"/>
  <c r="V35" i="92"/>
  <c r="U35" i="92"/>
  <c r="R35" i="92"/>
  <c r="Q35" i="92"/>
  <c r="P35" i="92"/>
  <c r="M35" i="92"/>
  <c r="L35" i="92"/>
  <c r="K35" i="92"/>
  <c r="J35" i="92"/>
  <c r="AD34" i="92"/>
  <c r="AC34" i="92"/>
  <c r="AB34" i="92"/>
  <c r="AA34" i="92"/>
  <c r="X34" i="92"/>
  <c r="W34" i="92"/>
  <c r="V34" i="92"/>
  <c r="U34" i="92"/>
  <c r="R34" i="92"/>
  <c r="Q34" i="92"/>
  <c r="P34" i="92"/>
  <c r="M34" i="92"/>
  <c r="L34" i="92"/>
  <c r="K34" i="92"/>
  <c r="J34" i="92"/>
  <c r="AD33" i="92"/>
  <c r="AC33" i="92"/>
  <c r="AB33" i="92"/>
  <c r="AA33" i="92"/>
  <c r="X33" i="92"/>
  <c r="W33" i="92"/>
  <c r="V33" i="92"/>
  <c r="R33" i="92"/>
  <c r="Q33" i="92"/>
  <c r="P33" i="92"/>
  <c r="M33" i="92"/>
  <c r="L33" i="92"/>
  <c r="K33" i="92"/>
  <c r="J33" i="92"/>
  <c r="AD32" i="92"/>
  <c r="AC32" i="92"/>
  <c r="AB32" i="92"/>
  <c r="AA32" i="92"/>
  <c r="X32" i="92"/>
  <c r="W32" i="92"/>
  <c r="V32" i="92"/>
  <c r="R32" i="92"/>
  <c r="Q32" i="92"/>
  <c r="P32" i="92"/>
  <c r="M32" i="92"/>
  <c r="L32" i="92"/>
  <c r="K32" i="92"/>
  <c r="J32" i="92"/>
  <c r="Y30" i="92"/>
  <c r="Z30" i="92" s="1"/>
  <c r="S30" i="92"/>
  <c r="T30" i="92" s="1"/>
  <c r="N30" i="92"/>
  <c r="O30" i="92" s="1"/>
  <c r="I30" i="92"/>
  <c r="H30" i="92"/>
  <c r="G30" i="92"/>
  <c r="D30" i="92"/>
  <c r="C30" i="92"/>
  <c r="AE30" i="92" s="1"/>
  <c r="Y29" i="92"/>
  <c r="Z29" i="92" s="1"/>
  <c r="S29" i="92"/>
  <c r="T29" i="92" s="1"/>
  <c r="N29" i="92"/>
  <c r="O29" i="92" s="1"/>
  <c r="I29" i="92"/>
  <c r="H29" i="92"/>
  <c r="G29" i="92"/>
  <c r="D29" i="92"/>
  <c r="C29" i="92"/>
  <c r="AE29" i="92" s="1"/>
  <c r="Y28" i="92"/>
  <c r="Z28" i="92" s="1"/>
  <c r="S28" i="92"/>
  <c r="T28" i="92" s="1"/>
  <c r="N28" i="92"/>
  <c r="O28" i="92" s="1"/>
  <c r="I28" i="92"/>
  <c r="H28" i="92"/>
  <c r="G28" i="92"/>
  <c r="D28" i="92"/>
  <c r="C28" i="92"/>
  <c r="AE28" i="92" s="1"/>
  <c r="Y27" i="92"/>
  <c r="Z27" i="92" s="1"/>
  <c r="S27" i="92"/>
  <c r="T27" i="92" s="1"/>
  <c r="N27" i="92"/>
  <c r="O27" i="92" s="1"/>
  <c r="I27" i="92"/>
  <c r="H27" i="92"/>
  <c r="G27" i="92"/>
  <c r="D27" i="92"/>
  <c r="C27" i="92"/>
  <c r="AE27" i="92" s="1"/>
  <c r="Y26" i="92"/>
  <c r="Z26" i="92" s="1"/>
  <c r="S26" i="92"/>
  <c r="T26" i="92" s="1"/>
  <c r="N26" i="92"/>
  <c r="O26" i="92" s="1"/>
  <c r="I26" i="92"/>
  <c r="H26" i="92"/>
  <c r="G26" i="92"/>
  <c r="D26" i="92"/>
  <c r="C26" i="92"/>
  <c r="AE26" i="92" s="1"/>
  <c r="Y25" i="92"/>
  <c r="Z25" i="92" s="1"/>
  <c r="S25" i="92"/>
  <c r="T25" i="92" s="1"/>
  <c r="N25" i="92"/>
  <c r="O25" i="92" s="1"/>
  <c r="I25" i="92"/>
  <c r="H25" i="92"/>
  <c r="G25" i="92"/>
  <c r="D25" i="92"/>
  <c r="C25" i="92"/>
  <c r="AE25" i="92" s="1"/>
  <c r="Y24" i="92"/>
  <c r="Z24" i="92" s="1"/>
  <c r="S24" i="92"/>
  <c r="T24" i="92" s="1"/>
  <c r="N24" i="92"/>
  <c r="O24" i="92" s="1"/>
  <c r="I24" i="92"/>
  <c r="H24" i="92"/>
  <c r="G24" i="92"/>
  <c r="D24" i="92"/>
  <c r="C24" i="92"/>
  <c r="AE24" i="92" s="1"/>
  <c r="Y23" i="92"/>
  <c r="Z23" i="92" s="1"/>
  <c r="S23" i="92"/>
  <c r="T23" i="92" s="1"/>
  <c r="N23" i="92"/>
  <c r="O23" i="92" s="1"/>
  <c r="I23" i="92"/>
  <c r="H23" i="92"/>
  <c r="G23" i="92"/>
  <c r="D23" i="92"/>
  <c r="C23" i="92"/>
  <c r="AE23" i="92" s="1"/>
  <c r="Y22" i="92"/>
  <c r="Z22" i="92" s="1"/>
  <c r="S22" i="92"/>
  <c r="T22" i="92" s="1"/>
  <c r="N22" i="92"/>
  <c r="O22" i="92" s="1"/>
  <c r="I22" i="92"/>
  <c r="H22" i="92"/>
  <c r="G22" i="92"/>
  <c r="D22" i="92"/>
  <c r="C22" i="92"/>
  <c r="AE22" i="92" s="1"/>
  <c r="Y21" i="92"/>
  <c r="Z21" i="92" s="1"/>
  <c r="S21" i="92"/>
  <c r="T21" i="92" s="1"/>
  <c r="N21" i="92"/>
  <c r="O21" i="92" s="1"/>
  <c r="I21" i="92"/>
  <c r="H21" i="92"/>
  <c r="G21" i="92"/>
  <c r="D21" i="92"/>
  <c r="C21" i="92"/>
  <c r="AE21" i="92" s="1"/>
  <c r="Y20" i="92"/>
  <c r="Z20" i="92" s="1"/>
  <c r="S20" i="92"/>
  <c r="T20" i="92" s="1"/>
  <c r="N20" i="92"/>
  <c r="O20" i="92" s="1"/>
  <c r="I20" i="92"/>
  <c r="H20" i="92"/>
  <c r="G20" i="92"/>
  <c r="D20" i="92"/>
  <c r="C20" i="92"/>
  <c r="AE20" i="92" s="1"/>
  <c r="Y19" i="92"/>
  <c r="Z19" i="92" s="1"/>
  <c r="S19" i="92"/>
  <c r="T19" i="92" s="1"/>
  <c r="N19" i="92"/>
  <c r="O19" i="92" s="1"/>
  <c r="I19" i="92"/>
  <c r="H19" i="92"/>
  <c r="G19" i="92"/>
  <c r="D19" i="92"/>
  <c r="C19" i="92"/>
  <c r="AE19" i="92" s="1"/>
  <c r="Y18" i="92"/>
  <c r="Z18" i="92" s="1"/>
  <c r="S18" i="92"/>
  <c r="T18" i="92" s="1"/>
  <c r="N18" i="92"/>
  <c r="O18" i="92" s="1"/>
  <c r="I18" i="92"/>
  <c r="H18" i="92"/>
  <c r="G18" i="92"/>
  <c r="D18" i="92"/>
  <c r="C18" i="92"/>
  <c r="AE18" i="92" s="1"/>
  <c r="Y17" i="92"/>
  <c r="Z17" i="92" s="1"/>
  <c r="S17" i="92"/>
  <c r="T17" i="92" s="1"/>
  <c r="N17" i="92"/>
  <c r="I17" i="92"/>
  <c r="H17" i="92"/>
  <c r="G17" i="92"/>
  <c r="D17" i="92"/>
  <c r="C17" i="92"/>
  <c r="AE17" i="92" s="1"/>
  <c r="Y16" i="92"/>
  <c r="Z16" i="92" s="1"/>
  <c r="S16" i="92"/>
  <c r="N16" i="92"/>
  <c r="O16" i="92" s="1"/>
  <c r="I16" i="92"/>
  <c r="H16" i="92"/>
  <c r="G16" i="92"/>
  <c r="D16" i="92"/>
  <c r="C16" i="92"/>
  <c r="AE16" i="92" s="1"/>
  <c r="Y15" i="92"/>
  <c r="Z15" i="92" s="1"/>
  <c r="S15" i="92"/>
  <c r="T15" i="92" s="1"/>
  <c r="N15" i="92"/>
  <c r="O15" i="92" s="1"/>
  <c r="I15" i="92"/>
  <c r="H15" i="92"/>
  <c r="G15" i="92"/>
  <c r="D15" i="92"/>
  <c r="C15" i="92"/>
  <c r="AE15" i="92" s="1"/>
  <c r="Y14" i="92"/>
  <c r="Z14" i="92" s="1"/>
  <c r="S14" i="92"/>
  <c r="T14" i="92" s="1"/>
  <c r="N14" i="92"/>
  <c r="O14" i="92" s="1"/>
  <c r="I14" i="92"/>
  <c r="H14" i="92"/>
  <c r="G14" i="92"/>
  <c r="D14" i="92"/>
  <c r="C14" i="92"/>
  <c r="AE14" i="92" s="1"/>
  <c r="Y13" i="92"/>
  <c r="Z13" i="92" s="1"/>
  <c r="S13" i="92"/>
  <c r="T13" i="92" s="1"/>
  <c r="N13" i="92"/>
  <c r="O13" i="92" s="1"/>
  <c r="I13" i="92"/>
  <c r="H13" i="92"/>
  <c r="G13" i="92"/>
  <c r="D13" i="92"/>
  <c r="C13" i="92"/>
  <c r="AE13" i="92" s="1"/>
  <c r="Y12" i="92"/>
  <c r="Z12" i="92" s="1"/>
  <c r="S12" i="92"/>
  <c r="T12" i="92" s="1"/>
  <c r="N12" i="92"/>
  <c r="O12" i="92" s="1"/>
  <c r="I12" i="92"/>
  <c r="H12" i="92"/>
  <c r="G12" i="92"/>
  <c r="D12" i="92"/>
  <c r="C12" i="92"/>
  <c r="AE12" i="92" s="1"/>
  <c r="Y11" i="92"/>
  <c r="Z11" i="92" s="1"/>
  <c r="S11" i="92"/>
  <c r="T11" i="92" s="1"/>
  <c r="N11" i="92"/>
  <c r="O11" i="92" s="1"/>
  <c r="I11" i="92"/>
  <c r="H11" i="92"/>
  <c r="G11" i="92"/>
  <c r="D11" i="92"/>
  <c r="C11" i="92"/>
  <c r="AE11" i="92" s="1"/>
  <c r="Y10" i="92"/>
  <c r="Z10" i="92" s="1"/>
  <c r="S10" i="92"/>
  <c r="T10" i="92" s="1"/>
  <c r="N10" i="92"/>
  <c r="O10" i="92" s="1"/>
  <c r="I10" i="92"/>
  <c r="H10" i="92"/>
  <c r="G10" i="92"/>
  <c r="D10" i="92"/>
  <c r="C10" i="92"/>
  <c r="AE10" i="92" s="1"/>
  <c r="Y9" i="92"/>
  <c r="Z9" i="92" s="1"/>
  <c r="S9" i="92"/>
  <c r="N9" i="92"/>
  <c r="O9" i="92" s="1"/>
  <c r="I9" i="92"/>
  <c r="H9" i="92"/>
  <c r="G9" i="92"/>
  <c r="D9" i="92"/>
  <c r="C9" i="92"/>
  <c r="AE9" i="92" s="1"/>
  <c r="Y8" i="92"/>
  <c r="Z8" i="92" s="1"/>
  <c r="S8" i="92"/>
  <c r="N8" i="92"/>
  <c r="O8" i="92" s="1"/>
  <c r="I8" i="92"/>
  <c r="H8" i="92"/>
  <c r="G8" i="92"/>
  <c r="D8" i="92"/>
  <c r="C8" i="92"/>
  <c r="AE8" i="92" s="1"/>
  <c r="C2" i="92"/>
  <c r="AE35" i="91"/>
  <c r="AD35" i="91"/>
  <c r="AC35" i="91"/>
  <c r="Z35" i="91"/>
  <c r="Y35" i="91"/>
  <c r="X35" i="91"/>
  <c r="V35" i="91"/>
  <c r="U35" i="91"/>
  <c r="T35" i="91"/>
  <c r="Q35" i="91"/>
  <c r="P35" i="91"/>
  <c r="O35" i="91"/>
  <c r="M35" i="91"/>
  <c r="L35" i="91"/>
  <c r="K35" i="91"/>
  <c r="AE34" i="91"/>
  <c r="AD34" i="91"/>
  <c r="AC34" i="91"/>
  <c r="Z34" i="91"/>
  <c r="Y34" i="91"/>
  <c r="X34" i="91"/>
  <c r="V34" i="91"/>
  <c r="U34" i="91"/>
  <c r="T34" i="91"/>
  <c r="Q34" i="91"/>
  <c r="P34" i="91"/>
  <c r="O34" i="91"/>
  <c r="M34" i="91"/>
  <c r="L34" i="91"/>
  <c r="K34" i="91"/>
  <c r="AF30" i="91"/>
  <c r="AA30" i="91"/>
  <c r="AB30" i="91" s="1"/>
  <c r="R30" i="91"/>
  <c r="W30" i="91" s="1"/>
  <c r="I30" i="91"/>
  <c r="J30" i="91" s="1"/>
  <c r="AF29" i="91"/>
  <c r="AA29" i="91"/>
  <c r="AB29" i="91" s="1"/>
  <c r="R29" i="91"/>
  <c r="W29" i="91" s="1"/>
  <c r="I29" i="91"/>
  <c r="J29" i="91" s="1"/>
  <c r="AF28" i="91"/>
  <c r="AA28" i="91"/>
  <c r="AB28" i="91" s="1"/>
  <c r="R28" i="91"/>
  <c r="S28" i="91" s="1"/>
  <c r="I28" i="91"/>
  <c r="N28" i="91" s="1"/>
  <c r="AF27" i="91"/>
  <c r="AA27" i="91"/>
  <c r="AB27" i="91" s="1"/>
  <c r="R27" i="91"/>
  <c r="I27" i="91"/>
  <c r="N27" i="91" s="1"/>
  <c r="AF26" i="91"/>
  <c r="AA26" i="91"/>
  <c r="R26" i="91"/>
  <c r="S26" i="91" s="1"/>
  <c r="I26" i="91"/>
  <c r="N26" i="91" s="1"/>
  <c r="AF25" i="91"/>
  <c r="AA25" i="91"/>
  <c r="AB25" i="91" s="1"/>
  <c r="R25" i="91"/>
  <c r="W25" i="91" s="1"/>
  <c r="I25" i="91"/>
  <c r="AF24" i="91"/>
  <c r="AA24" i="91"/>
  <c r="AB24" i="91" s="1"/>
  <c r="R24" i="91"/>
  <c r="I24" i="91"/>
  <c r="AF23" i="91"/>
  <c r="AA23" i="91"/>
  <c r="AB23" i="91" s="1"/>
  <c r="R23" i="91"/>
  <c r="W23" i="91" s="1"/>
  <c r="I23" i="91"/>
  <c r="N23" i="91" s="1"/>
  <c r="AF22" i="91"/>
  <c r="AA22" i="91"/>
  <c r="R22" i="91"/>
  <c r="S22" i="91" s="1"/>
  <c r="I22" i="91"/>
  <c r="AF21" i="91"/>
  <c r="AA21" i="91"/>
  <c r="AB21" i="91" s="1"/>
  <c r="R21" i="91"/>
  <c r="I21" i="91"/>
  <c r="N21" i="91" s="1"/>
  <c r="AF20" i="91"/>
  <c r="AA20" i="91"/>
  <c r="AB20" i="91" s="1"/>
  <c r="R20" i="91"/>
  <c r="W20" i="91" s="1"/>
  <c r="I20" i="91"/>
  <c r="J20" i="91" s="1"/>
  <c r="AF19" i="91"/>
  <c r="AA19" i="91"/>
  <c r="R19" i="91"/>
  <c r="S19" i="91" s="1"/>
  <c r="I19" i="91"/>
  <c r="J19" i="91" s="1"/>
  <c r="AF18" i="91"/>
  <c r="AA18" i="91"/>
  <c r="AB18" i="91" s="1"/>
  <c r="R18" i="91"/>
  <c r="S18" i="91" s="1"/>
  <c r="I18" i="91"/>
  <c r="N18" i="91" s="1"/>
  <c r="AF17" i="91"/>
  <c r="AA17" i="91"/>
  <c r="AB17" i="91" s="1"/>
  <c r="R17" i="91"/>
  <c r="W17" i="91" s="1"/>
  <c r="I17" i="91"/>
  <c r="N17" i="91" s="1"/>
  <c r="AF16" i="91"/>
  <c r="AA16" i="91"/>
  <c r="AB16" i="91" s="1"/>
  <c r="R16" i="91"/>
  <c r="I16" i="91"/>
  <c r="AF15" i="91"/>
  <c r="AA15" i="91"/>
  <c r="AB15" i="91" s="1"/>
  <c r="R15" i="91"/>
  <c r="W15" i="91" s="1"/>
  <c r="I15" i="91"/>
  <c r="N15" i="91" s="1"/>
  <c r="AF14" i="91"/>
  <c r="AA14" i="91"/>
  <c r="AB14" i="91" s="1"/>
  <c r="R14" i="91"/>
  <c r="W14" i="91" s="1"/>
  <c r="I14" i="91"/>
  <c r="AF13" i="91"/>
  <c r="AA13" i="91"/>
  <c r="AB13" i="91" s="1"/>
  <c r="R13" i="91"/>
  <c r="I13" i="91"/>
  <c r="AF12" i="91"/>
  <c r="AA12" i="91"/>
  <c r="AB12" i="91" s="1"/>
  <c r="R12" i="91"/>
  <c r="S12" i="91" s="1"/>
  <c r="I12" i="91"/>
  <c r="AF11" i="91"/>
  <c r="AA11" i="91"/>
  <c r="AB11" i="91" s="1"/>
  <c r="R11" i="91"/>
  <c r="I11" i="91"/>
  <c r="N11" i="91" s="1"/>
  <c r="AF10" i="91"/>
  <c r="AA10" i="91"/>
  <c r="AB10" i="91" s="1"/>
  <c r="R10" i="91"/>
  <c r="I10" i="91"/>
  <c r="J10" i="91" s="1"/>
  <c r="AF9" i="91"/>
  <c r="AA9" i="91"/>
  <c r="R9" i="91"/>
  <c r="W9" i="91" s="1"/>
  <c r="I9" i="91"/>
  <c r="J9" i="91" s="1"/>
  <c r="AF8" i="91"/>
  <c r="AB8" i="91"/>
  <c r="R8" i="91"/>
  <c r="W8" i="91" s="1"/>
  <c r="I8" i="91"/>
  <c r="J8" i="91" s="1"/>
  <c r="C2" i="91"/>
  <c r="Y42" i="90"/>
  <c r="H42" i="90"/>
  <c r="AG39" i="90"/>
  <c r="AC39" i="90"/>
  <c r="Y39" i="90"/>
  <c r="P39" i="90"/>
  <c r="L39" i="90"/>
  <c r="H39" i="90"/>
  <c r="K30" i="90"/>
  <c r="H30" i="90"/>
  <c r="Q26" i="90"/>
  <c r="N26" i="90"/>
  <c r="K26" i="90"/>
  <c r="H26" i="90"/>
  <c r="N22" i="90"/>
  <c r="K22" i="90"/>
  <c r="H22" i="90"/>
  <c r="P16" i="90"/>
  <c r="M17" i="90"/>
  <c r="K17" i="90"/>
  <c r="K14" i="90" s="1"/>
  <c r="G17" i="90"/>
  <c r="E17" i="90"/>
  <c r="AG16" i="90"/>
  <c r="AC16" i="90"/>
  <c r="AI14" i="90"/>
  <c r="AH14" i="90"/>
  <c r="AE14" i="90"/>
  <c r="AD14" i="90"/>
  <c r="Q14" i="90"/>
  <c r="AD33" i="87"/>
  <c r="AE33" i="87"/>
  <c r="AC33" i="87"/>
  <c r="Y33" i="87"/>
  <c r="Z33" i="87"/>
  <c r="X33" i="87"/>
  <c r="U33" i="87"/>
  <c r="V33" i="87"/>
  <c r="T33" i="87"/>
  <c r="P33" i="87"/>
  <c r="Q33" i="87"/>
  <c r="O33" i="87"/>
  <c r="M33" i="87"/>
  <c r="K33" i="87"/>
  <c r="AD32" i="87"/>
  <c r="AE32" i="87"/>
  <c r="AC32" i="87"/>
  <c r="Y32" i="87"/>
  <c r="Z32" i="87"/>
  <c r="X32" i="87"/>
  <c r="U32" i="87"/>
  <c r="V32" i="87"/>
  <c r="T32" i="87"/>
  <c r="P32" i="87"/>
  <c r="Q32" i="87"/>
  <c r="O32" i="87"/>
  <c r="L32" i="87"/>
  <c r="M32" i="87"/>
  <c r="K32" i="87"/>
  <c r="I32" i="99" l="1"/>
  <c r="G32" i="100"/>
  <c r="A38" i="114"/>
  <c r="AA26" i="111"/>
  <c r="L38" i="114"/>
  <c r="H44" i="114"/>
  <c r="I40" i="114" s="1"/>
  <c r="V17" i="111"/>
  <c r="V14" i="111" s="1"/>
  <c r="G20" i="95"/>
  <c r="G25" i="103"/>
  <c r="H25" i="103" s="1"/>
  <c r="C7" i="114"/>
  <c r="D7" i="114" s="1"/>
  <c r="L41" i="111" s="1"/>
  <c r="J16" i="111"/>
  <c r="D16" i="111"/>
  <c r="F14" i="111"/>
  <c r="G32" i="113"/>
  <c r="H32" i="113" s="1"/>
  <c r="W33" i="112"/>
  <c r="W34" i="112"/>
  <c r="G18" i="112"/>
  <c r="H18" i="112" s="1"/>
  <c r="S17" i="112"/>
  <c r="S25" i="112"/>
  <c r="W11" i="112"/>
  <c r="W24" i="112"/>
  <c r="G12" i="112"/>
  <c r="H12" i="112" s="1"/>
  <c r="G21" i="112"/>
  <c r="H21" i="112" s="1"/>
  <c r="G17" i="112"/>
  <c r="H17" i="112" s="1"/>
  <c r="N22" i="112"/>
  <c r="G22" i="112"/>
  <c r="H22" i="112" s="1"/>
  <c r="G25" i="112"/>
  <c r="H25" i="112" s="1"/>
  <c r="N28" i="112"/>
  <c r="AA4" i="112"/>
  <c r="N21" i="112"/>
  <c r="AB33" i="112"/>
  <c r="G34" i="113"/>
  <c r="I34" i="113" s="1"/>
  <c r="G33" i="113"/>
  <c r="H33" i="113" s="1"/>
  <c r="G35" i="113"/>
  <c r="N34" i="113"/>
  <c r="O34" i="113" s="1"/>
  <c r="R4" i="113" s="1"/>
  <c r="E25" i="112"/>
  <c r="F25" i="112" s="1"/>
  <c r="F25" i="113" s="1"/>
  <c r="Y35" i="113"/>
  <c r="Y33" i="113"/>
  <c r="Z33" i="113" s="1"/>
  <c r="Z16" i="113"/>
  <c r="Z10" i="113"/>
  <c r="Y34" i="113"/>
  <c r="Z8" i="113"/>
  <c r="Y32" i="113"/>
  <c r="Z32" i="113" s="1"/>
  <c r="S34" i="113"/>
  <c r="S32" i="113"/>
  <c r="T32" i="113" s="1"/>
  <c r="T34" i="113"/>
  <c r="X4" i="113" s="1"/>
  <c r="S35" i="113"/>
  <c r="AB32" i="112"/>
  <c r="AB34" i="112"/>
  <c r="G19" i="112"/>
  <c r="E19" i="112" s="1"/>
  <c r="G30" i="112"/>
  <c r="S30" i="112"/>
  <c r="N23" i="112"/>
  <c r="J26" i="112"/>
  <c r="N29" i="112"/>
  <c r="W30" i="112"/>
  <c r="J14" i="112"/>
  <c r="S15" i="112"/>
  <c r="J17" i="112"/>
  <c r="S20" i="112"/>
  <c r="J25" i="112"/>
  <c r="S29" i="112"/>
  <c r="W32" i="112"/>
  <c r="N26" i="112"/>
  <c r="G9" i="112"/>
  <c r="E9" i="112" s="1"/>
  <c r="E9" i="113" s="1"/>
  <c r="W12" i="112"/>
  <c r="W18" i="112"/>
  <c r="W26" i="112"/>
  <c r="N15" i="112"/>
  <c r="I31" i="114"/>
  <c r="C21" i="114"/>
  <c r="J22" i="114" s="1"/>
  <c r="J39" i="111"/>
  <c r="E43" i="111" s="1"/>
  <c r="S10" i="112"/>
  <c r="C17" i="114"/>
  <c r="J42" i="111" s="1"/>
  <c r="F43" i="111" s="1"/>
  <c r="G28" i="112"/>
  <c r="W28" i="112"/>
  <c r="I35" i="112"/>
  <c r="I33" i="114"/>
  <c r="L14" i="111"/>
  <c r="W9" i="112"/>
  <c r="R34" i="112"/>
  <c r="S34" i="112" s="1"/>
  <c r="S23" i="112"/>
  <c r="S28" i="112"/>
  <c r="AA22" i="111"/>
  <c r="N20" i="112"/>
  <c r="G20" i="112"/>
  <c r="J20" i="112"/>
  <c r="AE4" i="112"/>
  <c r="J12" i="112"/>
  <c r="I32" i="114"/>
  <c r="N9" i="112"/>
  <c r="N12" i="112"/>
  <c r="Q14" i="111"/>
  <c r="G8" i="112"/>
  <c r="G11" i="112"/>
  <c r="G14" i="112"/>
  <c r="W14" i="112"/>
  <c r="I35" i="114"/>
  <c r="G13" i="112"/>
  <c r="W16" i="112"/>
  <c r="G24" i="112"/>
  <c r="N27" i="112"/>
  <c r="R14" i="111"/>
  <c r="N19" i="112"/>
  <c r="J19" i="112"/>
  <c r="H27" i="112"/>
  <c r="E27" i="112"/>
  <c r="J11" i="112"/>
  <c r="G10" i="112"/>
  <c r="J13" i="112"/>
  <c r="AA33" i="112"/>
  <c r="AB16" i="112"/>
  <c r="W27" i="112"/>
  <c r="S27" i="112"/>
  <c r="R32" i="112"/>
  <c r="S32" i="112" s="1"/>
  <c r="AD22" i="111"/>
  <c r="AD26" i="111"/>
  <c r="R35" i="112"/>
  <c r="I34" i="112"/>
  <c r="I32" i="112"/>
  <c r="J8" i="112"/>
  <c r="R33" i="112"/>
  <c r="S33" i="112" s="1"/>
  <c r="G16" i="112"/>
  <c r="C11" i="114"/>
  <c r="AA39" i="111" s="1"/>
  <c r="W22" i="112"/>
  <c r="S22" i="112"/>
  <c r="J27" i="112"/>
  <c r="I33" i="112"/>
  <c r="N13" i="112"/>
  <c r="E18" i="112"/>
  <c r="J21" i="112"/>
  <c r="N24" i="112"/>
  <c r="J24" i="112"/>
  <c r="I41" i="114"/>
  <c r="I42" i="114"/>
  <c r="AB11" i="112"/>
  <c r="AA35" i="112"/>
  <c r="W13" i="112"/>
  <c r="S13" i="112"/>
  <c r="AA34" i="112"/>
  <c r="J10" i="112"/>
  <c r="G23" i="112"/>
  <c r="E26" i="112"/>
  <c r="Z34" i="113"/>
  <c r="AC4" i="113" s="1"/>
  <c r="I43" i="114"/>
  <c r="I39" i="114"/>
  <c r="Z17" i="111"/>
  <c r="N33" i="113"/>
  <c r="O33" i="113" s="1"/>
  <c r="A14" i="114"/>
  <c r="AA32" i="112"/>
  <c r="N32" i="113"/>
  <c r="O32" i="113" s="1"/>
  <c r="S8" i="112"/>
  <c r="G15" i="112"/>
  <c r="J18" i="112"/>
  <c r="S21" i="112"/>
  <c r="G29" i="112"/>
  <c r="S33" i="113"/>
  <c r="T33" i="113" s="1"/>
  <c r="J16" i="112"/>
  <c r="S19" i="112"/>
  <c r="J30" i="112"/>
  <c r="T8" i="113"/>
  <c r="AB32" i="103"/>
  <c r="AB33" i="103"/>
  <c r="Q14" i="106"/>
  <c r="C17" i="105"/>
  <c r="D17" i="105" s="1"/>
  <c r="P41" i="102" s="1"/>
  <c r="AB34" i="99"/>
  <c r="H44" i="105"/>
  <c r="I42" i="105" s="1"/>
  <c r="D16" i="106"/>
  <c r="E14" i="106"/>
  <c r="P16" i="106"/>
  <c r="AB33" i="107"/>
  <c r="AB32" i="107"/>
  <c r="G15" i="107"/>
  <c r="H15" i="107" s="1"/>
  <c r="S15" i="107"/>
  <c r="G14" i="107"/>
  <c r="H14" i="107" s="1"/>
  <c r="G23" i="107"/>
  <c r="H23" i="107" s="1"/>
  <c r="G30" i="107"/>
  <c r="H30" i="107" s="1"/>
  <c r="G21" i="107"/>
  <c r="H21" i="107" s="1"/>
  <c r="S11" i="107"/>
  <c r="G13" i="107"/>
  <c r="E13" i="107" s="1"/>
  <c r="G29" i="107"/>
  <c r="H29" i="107" s="1"/>
  <c r="J28" i="107"/>
  <c r="J22" i="107"/>
  <c r="G8" i="107"/>
  <c r="H8" i="107" s="1"/>
  <c r="J10" i="107"/>
  <c r="J18" i="107"/>
  <c r="G10" i="107"/>
  <c r="E10" i="107" s="1"/>
  <c r="G18" i="107"/>
  <c r="E18" i="107" s="1"/>
  <c r="N25" i="107"/>
  <c r="N29" i="107"/>
  <c r="V17" i="106"/>
  <c r="V14" i="106" s="1"/>
  <c r="J29" i="107"/>
  <c r="AA4" i="107"/>
  <c r="Y32" i="108"/>
  <c r="Z32" i="108" s="1"/>
  <c r="Y33" i="108"/>
  <c r="Z33" i="108" s="1"/>
  <c r="Z12" i="108"/>
  <c r="Y35" i="108"/>
  <c r="Y34" i="108"/>
  <c r="Z34" i="108" s="1"/>
  <c r="AC4" i="108" s="1"/>
  <c r="Z8" i="108"/>
  <c r="S34" i="108"/>
  <c r="T34" i="108" s="1"/>
  <c r="X4" i="108" s="1"/>
  <c r="S33" i="108"/>
  <c r="T33" i="108" s="1"/>
  <c r="T16" i="108"/>
  <c r="S35" i="108"/>
  <c r="T8" i="108"/>
  <c r="H44" i="109"/>
  <c r="I39" i="109" s="1"/>
  <c r="C21" i="109"/>
  <c r="J22" i="109" s="1"/>
  <c r="C17" i="109"/>
  <c r="J42" i="106" s="1"/>
  <c r="F43" i="106" s="1"/>
  <c r="E30" i="107"/>
  <c r="AB15" i="107"/>
  <c r="J8" i="107"/>
  <c r="J20" i="107"/>
  <c r="N13" i="107"/>
  <c r="AA35" i="107"/>
  <c r="S21" i="107"/>
  <c r="S23" i="107"/>
  <c r="S27" i="107"/>
  <c r="W10" i="107"/>
  <c r="W18" i="107"/>
  <c r="J21" i="107"/>
  <c r="N23" i="107"/>
  <c r="N12" i="107"/>
  <c r="I33" i="107"/>
  <c r="J33" i="107" s="1"/>
  <c r="R35" i="107"/>
  <c r="W22" i="107"/>
  <c r="W33" i="107"/>
  <c r="S8" i="107"/>
  <c r="S13" i="107"/>
  <c r="S14" i="107"/>
  <c r="W16" i="107"/>
  <c r="J26" i="107"/>
  <c r="S30" i="107"/>
  <c r="W32" i="107"/>
  <c r="AB34" i="107"/>
  <c r="J14" i="107"/>
  <c r="N17" i="107"/>
  <c r="S29" i="107"/>
  <c r="J30" i="107"/>
  <c r="AD22" i="106"/>
  <c r="W24" i="107"/>
  <c r="N30" i="107"/>
  <c r="AA22" i="106"/>
  <c r="W34" i="107"/>
  <c r="W8" i="107"/>
  <c r="AA33" i="107"/>
  <c r="S19" i="107"/>
  <c r="G26" i="107"/>
  <c r="H26" i="107" s="1"/>
  <c r="N9" i="107"/>
  <c r="N21" i="107"/>
  <c r="N14" i="107"/>
  <c r="N15" i="107"/>
  <c r="G22" i="107"/>
  <c r="E22" i="107" s="1"/>
  <c r="AD26" i="106"/>
  <c r="AA26" i="106"/>
  <c r="I35" i="107"/>
  <c r="G35" i="108"/>
  <c r="J11" i="107"/>
  <c r="N11" i="107"/>
  <c r="G11" i="107"/>
  <c r="G12" i="107"/>
  <c r="W12" i="107"/>
  <c r="S12" i="107"/>
  <c r="G33" i="108"/>
  <c r="J16" i="106"/>
  <c r="L14" i="106"/>
  <c r="G20" i="107"/>
  <c r="S20" i="107"/>
  <c r="W20" i="107"/>
  <c r="G28" i="107"/>
  <c r="W28" i="107"/>
  <c r="S28" i="107"/>
  <c r="J19" i="107"/>
  <c r="N19" i="107"/>
  <c r="G19" i="107"/>
  <c r="J27" i="107"/>
  <c r="N27" i="107"/>
  <c r="G27" i="107"/>
  <c r="G9" i="107"/>
  <c r="G17" i="107"/>
  <c r="G25" i="107"/>
  <c r="R32" i="107"/>
  <c r="S32" i="107" s="1"/>
  <c r="R33" i="107"/>
  <c r="S33" i="107" s="1"/>
  <c r="R34" i="107"/>
  <c r="S34" i="107" s="1"/>
  <c r="F14" i="106"/>
  <c r="AE4" i="107"/>
  <c r="AB9" i="107"/>
  <c r="J15" i="107"/>
  <c r="J23" i="107"/>
  <c r="AA32" i="107"/>
  <c r="AA34" i="107"/>
  <c r="N32" i="108"/>
  <c r="O32" i="108" s="1"/>
  <c r="N33" i="108"/>
  <c r="O33" i="108" s="1"/>
  <c r="N34" i="108"/>
  <c r="O34" i="108" s="1"/>
  <c r="R4" i="108" s="1"/>
  <c r="L16" i="109"/>
  <c r="G37" i="109"/>
  <c r="I35" i="109" s="1"/>
  <c r="G32" i="108"/>
  <c r="G34" i="108"/>
  <c r="C7" i="109"/>
  <c r="J39" i="106" s="1"/>
  <c r="S10" i="107"/>
  <c r="G16" i="107"/>
  <c r="S18" i="107"/>
  <c r="G24" i="107"/>
  <c r="S26" i="107"/>
  <c r="A38" i="109"/>
  <c r="L38" i="109"/>
  <c r="C11" i="109"/>
  <c r="AA39" i="106" s="1"/>
  <c r="Z17" i="106"/>
  <c r="S9" i="107"/>
  <c r="J16" i="107"/>
  <c r="S17" i="107"/>
  <c r="J24" i="107"/>
  <c r="S25" i="107"/>
  <c r="S32" i="108"/>
  <c r="T32" i="108" s="1"/>
  <c r="N16" i="107"/>
  <c r="I32" i="107"/>
  <c r="I34" i="107"/>
  <c r="W32" i="103"/>
  <c r="W33" i="103"/>
  <c r="G20" i="103"/>
  <c r="H20" i="103" s="1"/>
  <c r="G12" i="103"/>
  <c r="H12" i="103" s="1"/>
  <c r="W26" i="103"/>
  <c r="S12" i="103"/>
  <c r="G27" i="103"/>
  <c r="H27" i="103" s="1"/>
  <c r="G22" i="103"/>
  <c r="H22" i="103" s="1"/>
  <c r="N30" i="103"/>
  <c r="R14" i="102"/>
  <c r="P16" i="102"/>
  <c r="J27" i="103"/>
  <c r="AD22" i="102"/>
  <c r="I35" i="103"/>
  <c r="N23" i="103"/>
  <c r="AA22" i="102"/>
  <c r="R33" i="103"/>
  <c r="S33" i="103" s="1"/>
  <c r="S22" i="103"/>
  <c r="G23" i="103"/>
  <c r="H23" i="103" s="1"/>
  <c r="G14" i="103"/>
  <c r="E14" i="103" s="1"/>
  <c r="J21" i="103"/>
  <c r="W22" i="103"/>
  <c r="AA4" i="103"/>
  <c r="AB34" i="103"/>
  <c r="G8" i="103"/>
  <c r="E8" i="103" s="1"/>
  <c r="R35" i="103"/>
  <c r="S9" i="103"/>
  <c r="J13" i="103"/>
  <c r="J14" i="103"/>
  <c r="W15" i="103"/>
  <c r="S16" i="103"/>
  <c r="G19" i="103"/>
  <c r="J20" i="103"/>
  <c r="S23" i="103"/>
  <c r="S29" i="103"/>
  <c r="W8" i="103"/>
  <c r="N14" i="103"/>
  <c r="W16" i="103"/>
  <c r="N20" i="103"/>
  <c r="W23" i="103"/>
  <c r="G26" i="103"/>
  <c r="H26" i="103" s="1"/>
  <c r="S30" i="103"/>
  <c r="V17" i="102"/>
  <c r="V14" i="102" s="1"/>
  <c r="AA32" i="103"/>
  <c r="G13" i="103"/>
  <c r="E13" i="103" s="1"/>
  <c r="AA33" i="103"/>
  <c r="I34" i="103"/>
  <c r="N34" i="103" s="1"/>
  <c r="Y35" i="104"/>
  <c r="S33" i="104"/>
  <c r="T33" i="104" s="1"/>
  <c r="S13" i="103"/>
  <c r="S19" i="103"/>
  <c r="S20" i="103"/>
  <c r="N26" i="103"/>
  <c r="N27" i="103"/>
  <c r="Z8" i="104"/>
  <c r="S32" i="104"/>
  <c r="T32" i="104" s="1"/>
  <c r="T16" i="104"/>
  <c r="AB33" i="91"/>
  <c r="G25" i="91"/>
  <c r="L38" i="101"/>
  <c r="Q14" i="102"/>
  <c r="G10" i="103"/>
  <c r="H10" i="103" s="1"/>
  <c r="W13" i="103"/>
  <c r="G16" i="103"/>
  <c r="H16" i="103" s="1"/>
  <c r="G17" i="103"/>
  <c r="H17" i="103" s="1"/>
  <c r="G24" i="103"/>
  <c r="E24" i="103" s="1"/>
  <c r="T9" i="104"/>
  <c r="Y33" i="104"/>
  <c r="Z33" i="104" s="1"/>
  <c r="C11" i="105"/>
  <c r="AA39" i="102" s="1"/>
  <c r="V43" i="102" s="1"/>
  <c r="G17" i="99"/>
  <c r="H17" i="99" s="1"/>
  <c r="G27" i="99"/>
  <c r="H27" i="99" s="1"/>
  <c r="G9" i="103"/>
  <c r="J10" i="103"/>
  <c r="G15" i="103"/>
  <c r="H15" i="103" s="1"/>
  <c r="I33" i="103"/>
  <c r="J33" i="103" s="1"/>
  <c r="J17" i="103"/>
  <c r="J24" i="103"/>
  <c r="W25" i="103"/>
  <c r="G29" i="103"/>
  <c r="G30" i="103"/>
  <c r="H30" i="103" s="1"/>
  <c r="W34" i="103"/>
  <c r="J16" i="102"/>
  <c r="L14" i="102"/>
  <c r="D16" i="102"/>
  <c r="F14" i="102"/>
  <c r="G33" i="104"/>
  <c r="H33" i="104" s="1"/>
  <c r="N33" i="104"/>
  <c r="O33" i="104" s="1"/>
  <c r="G35" i="104"/>
  <c r="N32" i="104"/>
  <c r="O32" i="104" s="1"/>
  <c r="O9" i="104"/>
  <c r="N34" i="104"/>
  <c r="O34" i="104" s="1"/>
  <c r="R4" i="104" s="1"/>
  <c r="O8" i="104"/>
  <c r="C21" i="105"/>
  <c r="J22" i="105" s="1"/>
  <c r="J42" i="102"/>
  <c r="F43" i="102" s="1"/>
  <c r="E20" i="103"/>
  <c r="E27" i="103"/>
  <c r="I41" i="105"/>
  <c r="I40" i="105"/>
  <c r="I43" i="105"/>
  <c r="AD26" i="102"/>
  <c r="J15" i="103"/>
  <c r="W17" i="103"/>
  <c r="K14" i="102"/>
  <c r="G11" i="103"/>
  <c r="G21" i="103"/>
  <c r="E25" i="103"/>
  <c r="Y34" i="104"/>
  <c r="Z34" i="104" s="1"/>
  <c r="AC4" i="104" s="1"/>
  <c r="C7" i="105"/>
  <c r="J39" i="102" s="1"/>
  <c r="E12" i="103"/>
  <c r="G18" i="103"/>
  <c r="G28" i="103"/>
  <c r="AA34" i="103"/>
  <c r="AA35" i="103"/>
  <c r="R34" i="103"/>
  <c r="S34" i="103" s="1"/>
  <c r="Y32" i="104"/>
  <c r="Z32" i="104" s="1"/>
  <c r="G34" i="104"/>
  <c r="S10" i="103"/>
  <c r="W10" i="103"/>
  <c r="N11" i="103"/>
  <c r="AB16" i="103"/>
  <c r="J18" i="103"/>
  <c r="S27" i="103"/>
  <c r="J28" i="103"/>
  <c r="R32" i="103"/>
  <c r="S32" i="103" s="1"/>
  <c r="Z16" i="104"/>
  <c r="O17" i="104"/>
  <c r="G32" i="104"/>
  <c r="S34" i="104"/>
  <c r="T34" i="104" s="1"/>
  <c r="X4" i="104" s="1"/>
  <c r="S35" i="104"/>
  <c r="L16" i="105"/>
  <c r="G37" i="105"/>
  <c r="I33" i="105" s="1"/>
  <c r="J8" i="103"/>
  <c r="I32" i="103"/>
  <c r="N8" i="103"/>
  <c r="J12" i="103"/>
  <c r="W24" i="103"/>
  <c r="N25" i="103"/>
  <c r="Z17" i="102"/>
  <c r="J9" i="103"/>
  <c r="W11" i="103"/>
  <c r="S18" i="103"/>
  <c r="J19" i="103"/>
  <c r="W21" i="103"/>
  <c r="N22" i="103"/>
  <c r="S28" i="103"/>
  <c r="J29" i="103"/>
  <c r="A38" i="105"/>
  <c r="AB9" i="103"/>
  <c r="J16" i="103"/>
  <c r="L38" i="105"/>
  <c r="S14" i="103"/>
  <c r="AE4" i="103"/>
  <c r="H44" i="101"/>
  <c r="I40" i="101" s="1"/>
  <c r="C21" i="101"/>
  <c r="D21" i="101" s="1"/>
  <c r="AG41" i="98" s="1"/>
  <c r="AB33" i="99"/>
  <c r="AB32" i="99"/>
  <c r="G14" i="99"/>
  <c r="E14" i="99" s="1"/>
  <c r="S20" i="99"/>
  <c r="J15" i="99"/>
  <c r="R14" i="98"/>
  <c r="G12" i="99"/>
  <c r="E12" i="99" s="1"/>
  <c r="G18" i="99"/>
  <c r="H18" i="99" s="1"/>
  <c r="W33" i="99"/>
  <c r="W12" i="99"/>
  <c r="S18" i="99"/>
  <c r="S32" i="100"/>
  <c r="T32" i="100" s="1"/>
  <c r="AA26" i="90"/>
  <c r="G37" i="101"/>
  <c r="I31" i="101" s="1"/>
  <c r="G13" i="99"/>
  <c r="H13" i="99" s="1"/>
  <c r="G28" i="99"/>
  <c r="H28" i="99" s="1"/>
  <c r="G19" i="99"/>
  <c r="E19" i="99" s="1"/>
  <c r="F19" i="99" s="1"/>
  <c r="F19" i="100" s="1"/>
  <c r="C11" i="101"/>
  <c r="AA39" i="98" s="1"/>
  <c r="V43" i="98" s="1"/>
  <c r="AA4" i="99"/>
  <c r="AD26" i="98"/>
  <c r="G26" i="99"/>
  <c r="E26" i="99" s="1"/>
  <c r="Y33" i="100"/>
  <c r="Z33" i="100" s="1"/>
  <c r="L14" i="98"/>
  <c r="J16" i="98"/>
  <c r="D16" i="98"/>
  <c r="E14" i="98"/>
  <c r="F14" i="98"/>
  <c r="Y35" i="100"/>
  <c r="H32" i="100"/>
  <c r="Z19" i="100"/>
  <c r="S35" i="100"/>
  <c r="Y34" i="100"/>
  <c r="Z34" i="100" s="1"/>
  <c r="AC4" i="100" s="1"/>
  <c r="Y32" i="100"/>
  <c r="Z32" i="100" s="1"/>
  <c r="S34" i="100"/>
  <c r="T34" i="100" s="1"/>
  <c r="X4" i="100" s="1"/>
  <c r="N17" i="99"/>
  <c r="J26" i="99"/>
  <c r="N13" i="99"/>
  <c r="N28" i="99"/>
  <c r="G23" i="99"/>
  <c r="H23" i="99" s="1"/>
  <c r="S15" i="99"/>
  <c r="G30" i="99"/>
  <c r="J17" i="99"/>
  <c r="N23" i="99"/>
  <c r="I35" i="99"/>
  <c r="S11" i="99"/>
  <c r="S17" i="99"/>
  <c r="S30" i="99"/>
  <c r="W19" i="99"/>
  <c r="W26" i="99"/>
  <c r="W30" i="99"/>
  <c r="J12" i="99"/>
  <c r="S16" i="99"/>
  <c r="J22" i="99"/>
  <c r="J27" i="99"/>
  <c r="J29" i="99"/>
  <c r="AD22" i="98"/>
  <c r="N9" i="99"/>
  <c r="N14" i="99"/>
  <c r="N27" i="99"/>
  <c r="J13" i="99"/>
  <c r="J28" i="99"/>
  <c r="AA33" i="99"/>
  <c r="G29" i="99"/>
  <c r="H29" i="99" s="1"/>
  <c r="AA22" i="98"/>
  <c r="W34" i="99"/>
  <c r="S25" i="99"/>
  <c r="S29" i="99"/>
  <c r="J14" i="99"/>
  <c r="N16" i="99"/>
  <c r="R33" i="99"/>
  <c r="S33" i="99" s="1"/>
  <c r="G15" i="99"/>
  <c r="H15" i="99" s="1"/>
  <c r="S9" i="99"/>
  <c r="W9" i="99"/>
  <c r="R35" i="99"/>
  <c r="R32" i="99"/>
  <c r="S32" i="99" s="1"/>
  <c r="W32" i="99"/>
  <c r="AE4" i="99"/>
  <c r="H14" i="99"/>
  <c r="AA35" i="99"/>
  <c r="AA26" i="98"/>
  <c r="R34" i="99"/>
  <c r="S34" i="99" s="1"/>
  <c r="W24" i="99"/>
  <c r="G24" i="99"/>
  <c r="N25" i="99"/>
  <c r="J25" i="99"/>
  <c r="G25" i="99"/>
  <c r="W14" i="99"/>
  <c r="S14" i="99"/>
  <c r="G21" i="99"/>
  <c r="N21" i="99"/>
  <c r="G34" i="100"/>
  <c r="G35" i="100"/>
  <c r="I34" i="99"/>
  <c r="N8" i="99"/>
  <c r="G8" i="99"/>
  <c r="G10" i="99"/>
  <c r="W10" i="99"/>
  <c r="W23" i="99"/>
  <c r="S23" i="99"/>
  <c r="J8" i="99"/>
  <c r="S10" i="99"/>
  <c r="P16" i="98"/>
  <c r="N11" i="99"/>
  <c r="J11" i="99"/>
  <c r="G11" i="99"/>
  <c r="J20" i="99"/>
  <c r="N20" i="99"/>
  <c r="G20" i="99"/>
  <c r="W28" i="99"/>
  <c r="S28" i="99"/>
  <c r="G33" i="100"/>
  <c r="G9" i="99"/>
  <c r="C7" i="101"/>
  <c r="J39" i="98" s="1"/>
  <c r="AA42" i="98"/>
  <c r="I33" i="99"/>
  <c r="AA34" i="99"/>
  <c r="N34" i="100"/>
  <c r="O34" i="100" s="1"/>
  <c r="R4" i="100" s="1"/>
  <c r="A38" i="101"/>
  <c r="N12" i="99"/>
  <c r="G22" i="99"/>
  <c r="N26" i="99"/>
  <c r="W29" i="99"/>
  <c r="J10" i="99"/>
  <c r="S13" i="99"/>
  <c r="AB16" i="99"/>
  <c r="J24" i="99"/>
  <c r="S27" i="99"/>
  <c r="V17" i="98"/>
  <c r="Z17" i="98"/>
  <c r="N33" i="100"/>
  <c r="O33" i="100" s="1"/>
  <c r="A14" i="101"/>
  <c r="G16" i="99"/>
  <c r="J19" i="99"/>
  <c r="S22" i="99"/>
  <c r="AA32" i="99"/>
  <c r="N32" i="100"/>
  <c r="O32" i="100" s="1"/>
  <c r="S8" i="99"/>
  <c r="J18" i="99"/>
  <c r="S21" i="99"/>
  <c r="S33" i="100"/>
  <c r="T33" i="100" s="1"/>
  <c r="C17" i="101"/>
  <c r="J42" i="98" s="1"/>
  <c r="F43" i="98" s="1"/>
  <c r="J30" i="99"/>
  <c r="T8" i="100"/>
  <c r="G30" i="95"/>
  <c r="E30" i="95" s="1"/>
  <c r="AA32" i="91"/>
  <c r="G28" i="91"/>
  <c r="E28" i="91" s="1"/>
  <c r="F28" i="91" s="1"/>
  <c r="F28" i="92" s="1"/>
  <c r="G23" i="95"/>
  <c r="H23" i="95" s="1"/>
  <c r="AD26" i="94"/>
  <c r="W33" i="91"/>
  <c r="R32" i="91"/>
  <c r="S32" i="91" s="1"/>
  <c r="AA33" i="91"/>
  <c r="I32" i="91"/>
  <c r="H44" i="97"/>
  <c r="I39" i="97" s="1"/>
  <c r="C21" i="97"/>
  <c r="AA42" i="94" s="1"/>
  <c r="W43" i="94" s="1"/>
  <c r="C17" i="97"/>
  <c r="D17" i="97" s="1"/>
  <c r="P41" i="94" s="1"/>
  <c r="C11" i="97"/>
  <c r="D11" i="97" s="1"/>
  <c r="AC41" i="94" s="1"/>
  <c r="J16" i="94"/>
  <c r="F14" i="94"/>
  <c r="D16" i="94"/>
  <c r="G32" i="96"/>
  <c r="W33" i="95"/>
  <c r="V17" i="94"/>
  <c r="V14" i="94" s="1"/>
  <c r="AB34" i="95"/>
  <c r="AB32" i="95"/>
  <c r="AA32" i="95"/>
  <c r="AA33" i="95"/>
  <c r="G10" i="95"/>
  <c r="H10" i="95" s="1"/>
  <c r="AA22" i="94"/>
  <c r="AE4" i="95"/>
  <c r="S12" i="95"/>
  <c r="W25" i="95"/>
  <c r="S27" i="95"/>
  <c r="AA4" i="95"/>
  <c r="N23" i="95"/>
  <c r="J23" i="95"/>
  <c r="G15" i="95"/>
  <c r="H15" i="95" s="1"/>
  <c r="H25" i="95"/>
  <c r="G13" i="95"/>
  <c r="G12" i="95"/>
  <c r="H12" i="95" s="1"/>
  <c r="N26" i="95"/>
  <c r="W15" i="95"/>
  <c r="N14" i="95"/>
  <c r="S8" i="95"/>
  <c r="R32" i="95"/>
  <c r="S32" i="95" s="1"/>
  <c r="J13" i="95"/>
  <c r="I33" i="95"/>
  <c r="J33" i="95" s="1"/>
  <c r="W22" i="95"/>
  <c r="W23" i="95"/>
  <c r="J28" i="95"/>
  <c r="AD22" i="94"/>
  <c r="G16" i="95"/>
  <c r="E16" i="95" s="1"/>
  <c r="N17" i="95"/>
  <c r="G19" i="95"/>
  <c r="H19" i="95" s="1"/>
  <c r="AB33" i="95"/>
  <c r="AB16" i="95"/>
  <c r="W32" i="95"/>
  <c r="S15" i="95"/>
  <c r="J18" i="95"/>
  <c r="W26" i="95"/>
  <c r="S13" i="95"/>
  <c r="J16" i="95"/>
  <c r="G9" i="95"/>
  <c r="H9" i="95" s="1"/>
  <c r="J24" i="95"/>
  <c r="N27" i="95"/>
  <c r="H29" i="95"/>
  <c r="Z17" i="94"/>
  <c r="Z14" i="94" s="1"/>
  <c r="W34" i="95"/>
  <c r="I32" i="95"/>
  <c r="J32" i="95" s="1"/>
  <c r="S17" i="95"/>
  <c r="R33" i="95"/>
  <c r="S33" i="95" s="1"/>
  <c r="G22" i="95"/>
  <c r="H22" i="95" s="1"/>
  <c r="H26" i="95"/>
  <c r="Y33" i="96"/>
  <c r="Z33" i="96" s="1"/>
  <c r="Z16" i="96"/>
  <c r="Y35" i="96"/>
  <c r="G35" i="96"/>
  <c r="G33" i="96"/>
  <c r="H33" i="96" s="1"/>
  <c r="Y32" i="96"/>
  <c r="Z32" i="96" s="1"/>
  <c r="N34" i="96"/>
  <c r="O34" i="96" s="1"/>
  <c r="R4" i="96" s="1"/>
  <c r="N32" i="96"/>
  <c r="O32" i="96" s="1"/>
  <c r="N33" i="96"/>
  <c r="O33" i="96" s="1"/>
  <c r="S32" i="96"/>
  <c r="T32" i="96" s="1"/>
  <c r="T9" i="96"/>
  <c r="I40" i="97"/>
  <c r="H27" i="95"/>
  <c r="H30" i="95"/>
  <c r="H20" i="95"/>
  <c r="E20" i="95"/>
  <c r="G24" i="95"/>
  <c r="E8" i="95"/>
  <c r="S9" i="95"/>
  <c r="G11" i="95"/>
  <c r="J20" i="95"/>
  <c r="S29" i="95"/>
  <c r="J30" i="95"/>
  <c r="S33" i="96"/>
  <c r="T33" i="96" s="1"/>
  <c r="P16" i="94"/>
  <c r="W10" i="95"/>
  <c r="W30" i="95"/>
  <c r="R35" i="95"/>
  <c r="G14" i="95"/>
  <c r="J10" i="95"/>
  <c r="S19" i="95"/>
  <c r="G21" i="95"/>
  <c r="Y34" i="96"/>
  <c r="Z34" i="96" s="1"/>
  <c r="AC4" i="96" s="1"/>
  <c r="C7" i="97"/>
  <c r="J39" i="94" s="1"/>
  <c r="L14" i="94"/>
  <c r="N10" i="95"/>
  <c r="S16" i="95"/>
  <c r="J17" i="95"/>
  <c r="G18" i="95"/>
  <c r="N20" i="95"/>
  <c r="J27" i="95"/>
  <c r="G28" i="95"/>
  <c r="N30" i="95"/>
  <c r="AA34" i="95"/>
  <c r="AA35" i="95"/>
  <c r="R34" i="95"/>
  <c r="S34" i="95" s="1"/>
  <c r="G34" i="96"/>
  <c r="H8" i="95"/>
  <c r="AB9" i="95"/>
  <c r="S10" i="95"/>
  <c r="J11" i="95"/>
  <c r="S20" i="95"/>
  <c r="J21" i="95"/>
  <c r="I34" i="95"/>
  <c r="S34" i="96"/>
  <c r="T34" i="96" s="1"/>
  <c r="X4" i="96" s="1"/>
  <c r="S35" i="96"/>
  <c r="L16" i="97"/>
  <c r="N8" i="95"/>
  <c r="S11" i="95"/>
  <c r="J12" i="95"/>
  <c r="W14" i="95"/>
  <c r="N15" i="95"/>
  <c r="S21" i="95"/>
  <c r="J22" i="95"/>
  <c r="W24" i="95"/>
  <c r="N25" i="95"/>
  <c r="G37" i="97"/>
  <c r="I32" i="97" s="1"/>
  <c r="J9" i="95"/>
  <c r="S18" i="95"/>
  <c r="J19" i="95"/>
  <c r="S28" i="95"/>
  <c r="J29" i="95"/>
  <c r="I35" i="95"/>
  <c r="A38" i="97"/>
  <c r="J8" i="95"/>
  <c r="G17" i="95"/>
  <c r="O8" i="96"/>
  <c r="L38" i="97"/>
  <c r="N29" i="91"/>
  <c r="I33" i="91"/>
  <c r="N33" i="91" s="1"/>
  <c r="R33" i="91"/>
  <c r="S33" i="91" s="1"/>
  <c r="G9" i="91"/>
  <c r="E9" i="91" s="1"/>
  <c r="E9" i="92" s="1"/>
  <c r="L14" i="90"/>
  <c r="J16" i="90"/>
  <c r="D16" i="90"/>
  <c r="F14" i="90"/>
  <c r="E14" i="90"/>
  <c r="G34" i="92"/>
  <c r="I34" i="92" s="1"/>
  <c r="C21" i="93"/>
  <c r="AA42" i="90" s="1"/>
  <c r="W43" i="90" s="1"/>
  <c r="C17" i="93"/>
  <c r="J42" i="90" s="1"/>
  <c r="F43" i="90" s="1"/>
  <c r="G32" i="92"/>
  <c r="I32" i="92" s="1"/>
  <c r="S32" i="92"/>
  <c r="T32" i="92" s="1"/>
  <c r="S34" i="92"/>
  <c r="T34" i="92" s="1"/>
  <c r="X4" i="92" s="1"/>
  <c r="S33" i="92"/>
  <c r="T33" i="92" s="1"/>
  <c r="T8" i="92"/>
  <c r="T16" i="92"/>
  <c r="Y32" i="92"/>
  <c r="Z32" i="92" s="1"/>
  <c r="AB32" i="91"/>
  <c r="N30" i="91"/>
  <c r="AB34" i="91"/>
  <c r="G30" i="91"/>
  <c r="H30" i="91" s="1"/>
  <c r="G12" i="91"/>
  <c r="H12" i="91" s="1"/>
  <c r="E25" i="91"/>
  <c r="E25" i="92" s="1"/>
  <c r="AA34" i="91"/>
  <c r="W32" i="91"/>
  <c r="W34" i="91"/>
  <c r="S30" i="91"/>
  <c r="G19" i="91"/>
  <c r="H19" i="91" s="1"/>
  <c r="W18" i="91"/>
  <c r="AD26" i="90"/>
  <c r="S14" i="91"/>
  <c r="AA22" i="90"/>
  <c r="S8" i="91"/>
  <c r="W12" i="91"/>
  <c r="W19" i="91"/>
  <c r="G24" i="91"/>
  <c r="H24" i="91" s="1"/>
  <c r="G22" i="91"/>
  <c r="H22" i="91" s="1"/>
  <c r="W26" i="91"/>
  <c r="S20" i="91"/>
  <c r="G14" i="91"/>
  <c r="S29" i="91"/>
  <c r="W28" i="91"/>
  <c r="S9" i="91"/>
  <c r="S15" i="91"/>
  <c r="R35" i="91"/>
  <c r="S25" i="91"/>
  <c r="AA4" i="91"/>
  <c r="G8" i="91"/>
  <c r="V17" i="90"/>
  <c r="V14" i="90" s="1"/>
  <c r="G21" i="91"/>
  <c r="H21" i="91" s="1"/>
  <c r="J17" i="91"/>
  <c r="G29" i="91"/>
  <c r="H29" i="91" s="1"/>
  <c r="G20" i="91"/>
  <c r="J27" i="91"/>
  <c r="N10" i="91"/>
  <c r="N19" i="91"/>
  <c r="N9" i="91"/>
  <c r="AD22" i="90"/>
  <c r="G16" i="91"/>
  <c r="G26" i="91"/>
  <c r="H26" i="91" s="1"/>
  <c r="N14" i="91"/>
  <c r="N20" i="91"/>
  <c r="J16" i="91"/>
  <c r="G10" i="91"/>
  <c r="N24" i="91"/>
  <c r="J26" i="91"/>
  <c r="C7" i="93"/>
  <c r="J39" i="90" s="1"/>
  <c r="G15" i="91"/>
  <c r="G17" i="91"/>
  <c r="G18" i="91"/>
  <c r="AB19" i="91"/>
  <c r="N25" i="91"/>
  <c r="J25" i="91"/>
  <c r="G27" i="91"/>
  <c r="W27" i="91"/>
  <c r="N34" i="92"/>
  <c r="O34" i="92" s="1"/>
  <c r="R4" i="92" s="1"/>
  <c r="N33" i="92"/>
  <c r="O33" i="92" s="1"/>
  <c r="R14" i="90"/>
  <c r="AB22" i="91"/>
  <c r="H25" i="91"/>
  <c r="G11" i="91"/>
  <c r="J13" i="91"/>
  <c r="G13" i="91"/>
  <c r="I35" i="91"/>
  <c r="N8" i="91"/>
  <c r="N13" i="91"/>
  <c r="J14" i="91"/>
  <c r="J24" i="91"/>
  <c r="S27" i="91"/>
  <c r="O17" i="92"/>
  <c r="H44" i="93"/>
  <c r="I42" i="93" s="1"/>
  <c r="J11" i="91"/>
  <c r="S13" i="91"/>
  <c r="J15" i="91"/>
  <c r="J18" i="91"/>
  <c r="J23" i="91"/>
  <c r="G23" i="91"/>
  <c r="W24" i="91"/>
  <c r="S24" i="91"/>
  <c r="R34" i="91"/>
  <c r="S34" i="91" s="1"/>
  <c r="Y33" i="92"/>
  <c r="Z33" i="92" s="1"/>
  <c r="W13" i="91"/>
  <c r="Y35" i="92"/>
  <c r="A14" i="93"/>
  <c r="L38" i="93"/>
  <c r="A38" i="93"/>
  <c r="S10" i="91"/>
  <c r="W11" i="91"/>
  <c r="S11" i="91"/>
  <c r="S16" i="91"/>
  <c r="S17" i="91"/>
  <c r="N22" i="91"/>
  <c r="J22" i="91"/>
  <c r="AB26" i="91"/>
  <c r="H28" i="91"/>
  <c r="T9" i="92"/>
  <c r="S35" i="92"/>
  <c r="I34" i="91"/>
  <c r="AA35" i="91"/>
  <c r="W10" i="91"/>
  <c r="W16" i="91"/>
  <c r="J21" i="91"/>
  <c r="S23" i="91"/>
  <c r="L16" i="93"/>
  <c r="W21" i="91"/>
  <c r="S21" i="91"/>
  <c r="N12" i="91"/>
  <c r="J12" i="91"/>
  <c r="AB9" i="91"/>
  <c r="W22" i="91"/>
  <c r="J28" i="91"/>
  <c r="Z17" i="90"/>
  <c r="G35" i="92"/>
  <c r="G33" i="92"/>
  <c r="C11" i="93"/>
  <c r="AA39" i="90" s="1"/>
  <c r="Y34" i="92"/>
  <c r="Z34" i="92" s="1"/>
  <c r="AC4" i="92" s="1"/>
  <c r="N32" i="92"/>
  <c r="O32" i="92" s="1"/>
  <c r="G37" i="93"/>
  <c r="I34" i="93" s="1"/>
  <c r="AE4" i="91"/>
  <c r="N16" i="91"/>
  <c r="B1" i="89"/>
  <c r="L16" i="89" s="1"/>
  <c r="G43" i="89"/>
  <c r="G42" i="89"/>
  <c r="G41" i="89"/>
  <c r="G40" i="89"/>
  <c r="G39" i="89"/>
  <c r="G35" i="89"/>
  <c r="G34" i="89"/>
  <c r="G33" i="89"/>
  <c r="G32" i="89"/>
  <c r="G31" i="89"/>
  <c r="L28" i="89"/>
  <c r="J21" i="89"/>
  <c r="I21" i="89"/>
  <c r="H21" i="89"/>
  <c r="G21" i="89"/>
  <c r="F21" i="89"/>
  <c r="E21" i="89"/>
  <c r="C20" i="89"/>
  <c r="D20" i="89" s="1"/>
  <c r="C19" i="89"/>
  <c r="D19" i="89" s="1"/>
  <c r="I17" i="89"/>
  <c r="H17" i="89"/>
  <c r="G17" i="89"/>
  <c r="F17" i="89"/>
  <c r="E17" i="89"/>
  <c r="C16" i="89"/>
  <c r="D16" i="89" s="1"/>
  <c r="C15" i="89"/>
  <c r="D15" i="89" s="1"/>
  <c r="J11" i="89"/>
  <c r="I11" i="89"/>
  <c r="H11" i="89"/>
  <c r="G11" i="89"/>
  <c r="F11" i="89"/>
  <c r="E11" i="89"/>
  <c r="C10" i="89"/>
  <c r="D10" i="89" s="1"/>
  <c r="C9" i="89"/>
  <c r="D9" i="89" s="1"/>
  <c r="I7" i="89"/>
  <c r="H7" i="89"/>
  <c r="G7" i="89"/>
  <c r="F7" i="89"/>
  <c r="E7" i="89"/>
  <c r="C6" i="89"/>
  <c r="D6" i="89" s="1"/>
  <c r="C5" i="89"/>
  <c r="D5" i="89" s="1"/>
  <c r="L4" i="89"/>
  <c r="AD35" i="88"/>
  <c r="AC35" i="88"/>
  <c r="AB35" i="88"/>
  <c r="AA35" i="88"/>
  <c r="X35" i="88"/>
  <c r="W35" i="88"/>
  <c r="V35" i="88"/>
  <c r="U35" i="88"/>
  <c r="R35" i="88"/>
  <c r="Q35" i="88"/>
  <c r="P35" i="88"/>
  <c r="M35" i="88"/>
  <c r="L35" i="88"/>
  <c r="K35" i="88"/>
  <c r="J35" i="88"/>
  <c r="AD34" i="88"/>
  <c r="AC34" i="88"/>
  <c r="AB34" i="88"/>
  <c r="AA34" i="88"/>
  <c r="X34" i="88"/>
  <c r="W34" i="88"/>
  <c r="V34" i="88"/>
  <c r="U34" i="88"/>
  <c r="R34" i="88"/>
  <c r="Q34" i="88"/>
  <c r="P34" i="88"/>
  <c r="M34" i="88"/>
  <c r="L34" i="88"/>
  <c r="K34" i="88"/>
  <c r="J34" i="88"/>
  <c r="AD33" i="88"/>
  <c r="AC33" i="88"/>
  <c r="AB33" i="88"/>
  <c r="AA33" i="88"/>
  <c r="X33" i="88"/>
  <c r="W33" i="88"/>
  <c r="V33" i="88"/>
  <c r="U33" i="88"/>
  <c r="R33" i="88"/>
  <c r="Q33" i="88"/>
  <c r="P33" i="88"/>
  <c r="M33" i="88"/>
  <c r="L33" i="88"/>
  <c r="K33" i="88"/>
  <c r="J33" i="88"/>
  <c r="AD32" i="88"/>
  <c r="AC32" i="88"/>
  <c r="AB32" i="88"/>
  <c r="AA32" i="88"/>
  <c r="X32" i="88"/>
  <c r="W32" i="88"/>
  <c r="V32" i="88"/>
  <c r="U32" i="88"/>
  <c r="R32" i="88"/>
  <c r="Q32" i="88"/>
  <c r="P32" i="88"/>
  <c r="M32" i="88"/>
  <c r="L32" i="88"/>
  <c r="K32" i="88"/>
  <c r="J32" i="88"/>
  <c r="Y30" i="88"/>
  <c r="Z30" i="88" s="1"/>
  <c r="S30" i="88"/>
  <c r="T30" i="88" s="1"/>
  <c r="N30" i="88"/>
  <c r="O30" i="88" s="1"/>
  <c r="I30" i="88"/>
  <c r="H30" i="88"/>
  <c r="G30" i="88"/>
  <c r="D30" i="88"/>
  <c r="C30" i="88"/>
  <c r="AE30" i="88" s="1"/>
  <c r="Y29" i="88"/>
  <c r="Z29" i="88" s="1"/>
  <c r="S29" i="88"/>
  <c r="T29" i="88" s="1"/>
  <c r="N29" i="88"/>
  <c r="O29" i="88" s="1"/>
  <c r="I29" i="88"/>
  <c r="H29" i="88"/>
  <c r="G29" i="88"/>
  <c r="D29" i="88"/>
  <c r="C29" i="88"/>
  <c r="AE29" i="88" s="1"/>
  <c r="Z28" i="88"/>
  <c r="T28" i="88"/>
  <c r="O28" i="88"/>
  <c r="I28" i="88"/>
  <c r="H28" i="88"/>
  <c r="D28" i="88"/>
  <c r="C28" i="88"/>
  <c r="AE28" i="88" s="1"/>
  <c r="Y27" i="88"/>
  <c r="Z27" i="88" s="1"/>
  <c r="S27" i="88"/>
  <c r="T27" i="88" s="1"/>
  <c r="N27" i="88"/>
  <c r="O27" i="88" s="1"/>
  <c r="I27" i="88"/>
  <c r="H27" i="88"/>
  <c r="G27" i="88"/>
  <c r="D27" i="88"/>
  <c r="C27" i="88"/>
  <c r="AE27" i="88" s="1"/>
  <c r="Z26" i="88"/>
  <c r="T26" i="88"/>
  <c r="O26" i="88"/>
  <c r="I26" i="88"/>
  <c r="H26" i="88"/>
  <c r="D26" i="88"/>
  <c r="C26" i="88"/>
  <c r="AE26" i="88" s="1"/>
  <c r="Y25" i="88"/>
  <c r="Z25" i="88" s="1"/>
  <c r="S25" i="88"/>
  <c r="T25" i="88" s="1"/>
  <c r="N25" i="88"/>
  <c r="O25" i="88" s="1"/>
  <c r="I25" i="88"/>
  <c r="H25" i="88"/>
  <c r="G25" i="88"/>
  <c r="D25" i="88"/>
  <c r="C25" i="88"/>
  <c r="AE25" i="88" s="1"/>
  <c r="Y24" i="88"/>
  <c r="Z24" i="88" s="1"/>
  <c r="S24" i="88"/>
  <c r="T24" i="88" s="1"/>
  <c r="N24" i="88"/>
  <c r="O24" i="88" s="1"/>
  <c r="I24" i="88"/>
  <c r="H24" i="88"/>
  <c r="G24" i="88"/>
  <c r="D24" i="88"/>
  <c r="C24" i="88"/>
  <c r="AE24" i="88" s="1"/>
  <c r="Y23" i="88"/>
  <c r="Z23" i="88" s="1"/>
  <c r="S23" i="88"/>
  <c r="T23" i="88" s="1"/>
  <c r="N23" i="88"/>
  <c r="O23" i="88" s="1"/>
  <c r="I23" i="88"/>
  <c r="H23" i="88"/>
  <c r="G23" i="88"/>
  <c r="D23" i="88"/>
  <c r="C23" i="88"/>
  <c r="AE23" i="88" s="1"/>
  <c r="Y22" i="88"/>
  <c r="Z22" i="88" s="1"/>
  <c r="S22" i="88"/>
  <c r="T22" i="88" s="1"/>
  <c r="N22" i="88"/>
  <c r="O22" i="88" s="1"/>
  <c r="I22" i="88"/>
  <c r="H22" i="88"/>
  <c r="G22" i="88"/>
  <c r="D22" i="88"/>
  <c r="C22" i="88"/>
  <c r="AE22" i="88" s="1"/>
  <c r="Y21" i="88"/>
  <c r="Z21" i="88" s="1"/>
  <c r="S21" i="88"/>
  <c r="T21" i="88" s="1"/>
  <c r="N21" i="88"/>
  <c r="O21" i="88" s="1"/>
  <c r="I21" i="88"/>
  <c r="H21" i="88"/>
  <c r="G21" i="88"/>
  <c r="D21" i="88"/>
  <c r="C21" i="88"/>
  <c r="AE21" i="88" s="1"/>
  <c r="Y20" i="88"/>
  <c r="Z20" i="88" s="1"/>
  <c r="S20" i="88"/>
  <c r="T20" i="88" s="1"/>
  <c r="N20" i="88"/>
  <c r="O20" i="88" s="1"/>
  <c r="I20" i="88"/>
  <c r="H20" i="88"/>
  <c r="G20" i="88"/>
  <c r="D20" i="88"/>
  <c r="C20" i="88"/>
  <c r="AE20" i="88" s="1"/>
  <c r="Y19" i="88"/>
  <c r="Z19" i="88" s="1"/>
  <c r="S19" i="88"/>
  <c r="T19" i="88" s="1"/>
  <c r="N19" i="88"/>
  <c r="O19" i="88" s="1"/>
  <c r="I19" i="88"/>
  <c r="H19" i="88"/>
  <c r="G19" i="88"/>
  <c r="D19" i="88"/>
  <c r="C19" i="88"/>
  <c r="AE19" i="88" s="1"/>
  <c r="Y18" i="88"/>
  <c r="Z18" i="88" s="1"/>
  <c r="S18" i="88"/>
  <c r="T18" i="88" s="1"/>
  <c r="N18" i="88"/>
  <c r="I18" i="88"/>
  <c r="H18" i="88"/>
  <c r="G18" i="88"/>
  <c r="D18" i="88"/>
  <c r="C18" i="88"/>
  <c r="AE18" i="88" s="1"/>
  <c r="Y17" i="88"/>
  <c r="Z17" i="88" s="1"/>
  <c r="S17" i="88"/>
  <c r="T17" i="88" s="1"/>
  <c r="N17" i="88"/>
  <c r="O17" i="88" s="1"/>
  <c r="I17" i="88"/>
  <c r="H17" i="88"/>
  <c r="G17" i="88"/>
  <c r="D17" i="88"/>
  <c r="C17" i="88"/>
  <c r="AE17" i="88" s="1"/>
  <c r="Y16" i="88"/>
  <c r="S16" i="88"/>
  <c r="N16" i="88"/>
  <c r="O16" i="88" s="1"/>
  <c r="I16" i="88"/>
  <c r="H16" i="88"/>
  <c r="G16" i="88"/>
  <c r="D16" i="88"/>
  <c r="C16" i="88"/>
  <c r="AE16" i="88" s="1"/>
  <c r="Y15" i="88"/>
  <c r="Z15" i="88" s="1"/>
  <c r="S15" i="88"/>
  <c r="T15" i="88" s="1"/>
  <c r="N15" i="88"/>
  <c r="O15" i="88" s="1"/>
  <c r="I15" i="88"/>
  <c r="H15" i="88"/>
  <c r="G15" i="88"/>
  <c r="D15" i="88"/>
  <c r="C15" i="88"/>
  <c r="AE15" i="88" s="1"/>
  <c r="Y14" i="88"/>
  <c r="Z14" i="88" s="1"/>
  <c r="S14" i="88"/>
  <c r="T14" i="88" s="1"/>
  <c r="N14" i="88"/>
  <c r="O14" i="88" s="1"/>
  <c r="I14" i="88"/>
  <c r="H14" i="88"/>
  <c r="G14" i="88"/>
  <c r="D14" i="88"/>
  <c r="C14" i="88"/>
  <c r="AE14" i="88" s="1"/>
  <c r="Y13" i="88"/>
  <c r="Z13" i="88" s="1"/>
  <c r="S13" i="88"/>
  <c r="T13" i="88" s="1"/>
  <c r="N13" i="88"/>
  <c r="O13" i="88" s="1"/>
  <c r="I13" i="88"/>
  <c r="H13" i="88"/>
  <c r="G13" i="88"/>
  <c r="D13" i="88"/>
  <c r="C13" i="88"/>
  <c r="AE13" i="88" s="1"/>
  <c r="Y12" i="88"/>
  <c r="Z12" i="88" s="1"/>
  <c r="S12" i="88"/>
  <c r="T12" i="88" s="1"/>
  <c r="N12" i="88"/>
  <c r="O12" i="88" s="1"/>
  <c r="I12" i="88"/>
  <c r="H12" i="88"/>
  <c r="G12" i="88"/>
  <c r="D12" i="88"/>
  <c r="C12" i="88"/>
  <c r="AE12" i="88" s="1"/>
  <c r="Y11" i="88"/>
  <c r="Z11" i="88" s="1"/>
  <c r="S11" i="88"/>
  <c r="N11" i="88"/>
  <c r="O11" i="88" s="1"/>
  <c r="I11" i="88"/>
  <c r="H11" i="88"/>
  <c r="G11" i="88"/>
  <c r="D11" i="88"/>
  <c r="C11" i="88"/>
  <c r="AE11" i="88" s="1"/>
  <c r="Y10" i="88"/>
  <c r="Z10" i="88" s="1"/>
  <c r="S10" i="88"/>
  <c r="T10" i="88" s="1"/>
  <c r="N10" i="88"/>
  <c r="I10" i="88"/>
  <c r="H10" i="88"/>
  <c r="G10" i="88"/>
  <c r="D10" i="88"/>
  <c r="C10" i="88"/>
  <c r="AE10" i="88" s="1"/>
  <c r="Y9" i="88"/>
  <c r="Z9" i="88" s="1"/>
  <c r="S9" i="88"/>
  <c r="T9" i="88" s="1"/>
  <c r="N9" i="88"/>
  <c r="O9" i="88" s="1"/>
  <c r="I9" i="88"/>
  <c r="H9" i="88"/>
  <c r="G9" i="88"/>
  <c r="D9" i="88"/>
  <c r="C9" i="88"/>
  <c r="AE9" i="88" s="1"/>
  <c r="Y8" i="88"/>
  <c r="S8" i="88"/>
  <c r="T8" i="88" s="1"/>
  <c r="N8" i="88"/>
  <c r="O8" i="88" s="1"/>
  <c r="I8" i="88"/>
  <c r="H8" i="88"/>
  <c r="G8" i="88"/>
  <c r="D8" i="88"/>
  <c r="C8" i="88"/>
  <c r="AE8" i="88" s="1"/>
  <c r="C2" i="88"/>
  <c r="AE35" i="87"/>
  <c r="AD35" i="87"/>
  <c r="AC35" i="87"/>
  <c r="Z35" i="87"/>
  <c r="Y35" i="87"/>
  <c r="X35" i="87"/>
  <c r="V35" i="87"/>
  <c r="U35" i="87"/>
  <c r="T35" i="87"/>
  <c r="Q35" i="87"/>
  <c r="P35" i="87"/>
  <c r="O35" i="87"/>
  <c r="M35" i="87"/>
  <c r="K35" i="87"/>
  <c r="AE34" i="87"/>
  <c r="AD34" i="87"/>
  <c r="AC34" i="87"/>
  <c r="Z34" i="87"/>
  <c r="Y34" i="87"/>
  <c r="X34" i="87"/>
  <c r="V34" i="87"/>
  <c r="U34" i="87"/>
  <c r="T34" i="87"/>
  <c r="Q34" i="87"/>
  <c r="P34" i="87"/>
  <c r="O34" i="87"/>
  <c r="M34" i="87"/>
  <c r="K34" i="87"/>
  <c r="AB32" i="87"/>
  <c r="AF30" i="87"/>
  <c r="AA30" i="87"/>
  <c r="AB30" i="87" s="1"/>
  <c r="R30" i="87"/>
  <c r="S30" i="87" s="1"/>
  <c r="I30" i="87"/>
  <c r="N30" i="87" s="1"/>
  <c r="AF29" i="87"/>
  <c r="AA29" i="87"/>
  <c r="AB29" i="87" s="1"/>
  <c r="R29" i="87"/>
  <c r="I29" i="87"/>
  <c r="J29" i="87" s="1"/>
  <c r="AF28" i="87"/>
  <c r="AB28" i="87"/>
  <c r="W28" i="87"/>
  <c r="AF27" i="87"/>
  <c r="AA27" i="87"/>
  <c r="AB27" i="87" s="1"/>
  <c r="R27" i="87"/>
  <c r="W27" i="87" s="1"/>
  <c r="I27" i="87"/>
  <c r="N27" i="87" s="1"/>
  <c r="AF26" i="87"/>
  <c r="I26" i="87"/>
  <c r="AF25" i="87"/>
  <c r="AA25" i="87"/>
  <c r="AB25" i="87" s="1"/>
  <c r="R25" i="87"/>
  <c r="W25" i="87" s="1"/>
  <c r="I25" i="87"/>
  <c r="N25" i="87" s="1"/>
  <c r="AF24" i="87"/>
  <c r="AA24" i="87"/>
  <c r="AB24" i="87" s="1"/>
  <c r="R24" i="87"/>
  <c r="S24" i="87" s="1"/>
  <c r="I24" i="87"/>
  <c r="N24" i="87" s="1"/>
  <c r="AF23" i="87"/>
  <c r="AA23" i="87"/>
  <c r="AB23" i="87" s="1"/>
  <c r="R23" i="87"/>
  <c r="W23" i="87" s="1"/>
  <c r="I23" i="87"/>
  <c r="AF22" i="87"/>
  <c r="AA22" i="87"/>
  <c r="AB22" i="87" s="1"/>
  <c r="R22" i="87"/>
  <c r="S22" i="87" s="1"/>
  <c r="I22" i="87"/>
  <c r="N22" i="87" s="1"/>
  <c r="AF21" i="87"/>
  <c r="AA21" i="87"/>
  <c r="AB21" i="87" s="1"/>
  <c r="R21" i="87"/>
  <c r="I21" i="87"/>
  <c r="J21" i="87" s="1"/>
  <c r="AF20" i="87"/>
  <c r="AA20" i="87"/>
  <c r="AB20" i="87" s="1"/>
  <c r="R20" i="87"/>
  <c r="W20" i="87" s="1"/>
  <c r="I20" i="87"/>
  <c r="AF19" i="87"/>
  <c r="AA19" i="87"/>
  <c r="AB19" i="87" s="1"/>
  <c r="R19" i="87"/>
  <c r="W19" i="87" s="1"/>
  <c r="I19" i="87"/>
  <c r="N19" i="87" s="1"/>
  <c r="AF18" i="87"/>
  <c r="AA18" i="87"/>
  <c r="AB18" i="87" s="1"/>
  <c r="R18" i="87"/>
  <c r="I18" i="87"/>
  <c r="J18" i="87" s="1"/>
  <c r="AF17" i="87"/>
  <c r="AA17" i="87"/>
  <c r="AB17" i="87" s="1"/>
  <c r="R17" i="87"/>
  <c r="W17" i="87" s="1"/>
  <c r="I17" i="87"/>
  <c r="N17" i="87" s="1"/>
  <c r="AF16" i="87"/>
  <c r="AA16" i="87"/>
  <c r="R16" i="87"/>
  <c r="I16" i="87"/>
  <c r="AF15" i="87"/>
  <c r="AA15" i="87"/>
  <c r="AB15" i="87" s="1"/>
  <c r="R15" i="87"/>
  <c r="W15" i="87" s="1"/>
  <c r="I15" i="87"/>
  <c r="N15" i="87" s="1"/>
  <c r="AF14" i="87"/>
  <c r="AA14" i="87"/>
  <c r="AB14" i="87" s="1"/>
  <c r="R14" i="87"/>
  <c r="S14" i="87" s="1"/>
  <c r="I14" i="87"/>
  <c r="N14" i="87" s="1"/>
  <c r="AF13" i="87"/>
  <c r="AA13" i="87"/>
  <c r="AB13" i="87" s="1"/>
  <c r="R13" i="87"/>
  <c r="S13" i="87" s="1"/>
  <c r="I13" i="87"/>
  <c r="J13" i="87" s="1"/>
  <c r="AF12" i="87"/>
  <c r="AA12" i="87"/>
  <c r="AB12" i="87" s="1"/>
  <c r="R12" i="87"/>
  <c r="W12" i="87" s="1"/>
  <c r="I12" i="87"/>
  <c r="AF11" i="87"/>
  <c r="AA11" i="87"/>
  <c r="AB11" i="87" s="1"/>
  <c r="R11" i="87"/>
  <c r="S11" i="87" s="1"/>
  <c r="I11" i="87"/>
  <c r="N11" i="87" s="1"/>
  <c r="AF10" i="87"/>
  <c r="AA10" i="87"/>
  <c r="AB10" i="87" s="1"/>
  <c r="R10" i="87"/>
  <c r="I10" i="87"/>
  <c r="N10" i="87" s="1"/>
  <c r="AF9" i="87"/>
  <c r="AA9" i="87"/>
  <c r="R9" i="87"/>
  <c r="W9" i="87" s="1"/>
  <c r="I9" i="87"/>
  <c r="N9" i="87" s="1"/>
  <c r="AF8" i="87"/>
  <c r="AB8" i="87"/>
  <c r="R8" i="87"/>
  <c r="I8" i="87"/>
  <c r="C2" i="87"/>
  <c r="Y42" i="86"/>
  <c r="H42" i="86"/>
  <c r="AG39" i="86"/>
  <c r="AC39" i="86"/>
  <c r="Y39" i="86"/>
  <c r="P39" i="86"/>
  <c r="L39" i="86"/>
  <c r="H39" i="86"/>
  <c r="K30" i="86"/>
  <c r="H30" i="86"/>
  <c r="Q26" i="86"/>
  <c r="N26" i="86"/>
  <c r="K26" i="86"/>
  <c r="H26" i="86"/>
  <c r="N22" i="86"/>
  <c r="K22" i="86"/>
  <c r="H22" i="86"/>
  <c r="S17" i="86"/>
  <c r="Q17" i="86"/>
  <c r="Q14" i="86" s="1"/>
  <c r="M17" i="86"/>
  <c r="K17" i="86"/>
  <c r="G17" i="86"/>
  <c r="E17" i="86"/>
  <c r="AG16" i="86"/>
  <c r="AC16" i="86"/>
  <c r="AI14" i="86"/>
  <c r="AH14" i="86"/>
  <c r="AE14" i="86"/>
  <c r="AD14" i="86"/>
  <c r="M33" i="83"/>
  <c r="N23" i="83"/>
  <c r="S23" i="83"/>
  <c r="W23" i="83"/>
  <c r="Z34" i="83"/>
  <c r="AD33" i="83"/>
  <c r="AE33" i="83"/>
  <c r="AC33" i="83"/>
  <c r="X33" i="83"/>
  <c r="U33" i="83"/>
  <c r="V33" i="83"/>
  <c r="T33" i="83"/>
  <c r="P33" i="83"/>
  <c r="Q33" i="83"/>
  <c r="O33" i="83"/>
  <c r="L33" i="83"/>
  <c r="K33" i="83"/>
  <c r="AD32" i="83"/>
  <c r="AE32" i="83"/>
  <c r="AC32" i="83"/>
  <c r="Y32" i="83"/>
  <c r="Z32" i="83"/>
  <c r="U32" i="83"/>
  <c r="Q32" i="83"/>
  <c r="O32" i="83"/>
  <c r="M32" i="83"/>
  <c r="G43" i="85"/>
  <c r="G42" i="85"/>
  <c r="G41" i="85"/>
  <c r="G40" i="85"/>
  <c r="G39" i="85"/>
  <c r="G35" i="85"/>
  <c r="G34" i="85"/>
  <c r="G33" i="85"/>
  <c r="G32" i="85"/>
  <c r="G31" i="85"/>
  <c r="L28" i="85"/>
  <c r="J21" i="85"/>
  <c r="I21" i="85"/>
  <c r="H21" i="85"/>
  <c r="G21" i="85"/>
  <c r="F21" i="85"/>
  <c r="E21" i="85"/>
  <c r="C20" i="85"/>
  <c r="D20" i="85" s="1"/>
  <c r="C19" i="85"/>
  <c r="D19" i="85" s="1"/>
  <c r="I17" i="85"/>
  <c r="H17" i="85"/>
  <c r="G17" i="85"/>
  <c r="F17" i="85"/>
  <c r="E17" i="85"/>
  <c r="C16" i="85"/>
  <c r="D16" i="85" s="1"/>
  <c r="C15" i="85"/>
  <c r="D15" i="85" s="1"/>
  <c r="J11" i="85"/>
  <c r="I11" i="85"/>
  <c r="H11" i="85"/>
  <c r="G11" i="85"/>
  <c r="F11" i="85"/>
  <c r="E11" i="85"/>
  <c r="C10" i="85"/>
  <c r="D10" i="85" s="1"/>
  <c r="C9" i="85"/>
  <c r="D9" i="85" s="1"/>
  <c r="I7" i="85"/>
  <c r="H7" i="85"/>
  <c r="G7" i="85"/>
  <c r="F7" i="85"/>
  <c r="E7" i="85"/>
  <c r="C6" i="85"/>
  <c r="D6" i="85" s="1"/>
  <c r="C5" i="85"/>
  <c r="D5" i="85" s="1"/>
  <c r="L4" i="85"/>
  <c r="B1" i="85"/>
  <c r="A14" i="85" s="1"/>
  <c r="AD35" i="84"/>
  <c r="AC35" i="84"/>
  <c r="AB35" i="84"/>
  <c r="AA35" i="84"/>
  <c r="X35" i="84"/>
  <c r="W35" i="84"/>
  <c r="V35" i="84"/>
  <c r="U35" i="84"/>
  <c r="R35" i="84"/>
  <c r="Q35" i="84"/>
  <c r="P35" i="84"/>
  <c r="M35" i="84"/>
  <c r="L35" i="84"/>
  <c r="K35" i="84"/>
  <c r="J35" i="84"/>
  <c r="AD34" i="84"/>
  <c r="AC34" i="84"/>
  <c r="AB34" i="84"/>
  <c r="AA34" i="84"/>
  <c r="X34" i="84"/>
  <c r="W34" i="84"/>
  <c r="V34" i="84"/>
  <c r="U34" i="84"/>
  <c r="R34" i="84"/>
  <c r="Q34" i="84"/>
  <c r="P34" i="84"/>
  <c r="M34" i="84"/>
  <c r="L34" i="84"/>
  <c r="K34" i="84"/>
  <c r="J34" i="84"/>
  <c r="AD33" i="84"/>
  <c r="AC33" i="84"/>
  <c r="AB33" i="84"/>
  <c r="AA33" i="84"/>
  <c r="X33" i="84"/>
  <c r="W33" i="84"/>
  <c r="V33" i="84"/>
  <c r="U33" i="84"/>
  <c r="R33" i="84"/>
  <c r="Q33" i="84"/>
  <c r="P33" i="84"/>
  <c r="M33" i="84"/>
  <c r="L33" i="84"/>
  <c r="K33" i="84"/>
  <c r="J33" i="84"/>
  <c r="AD32" i="84"/>
  <c r="AC32" i="84"/>
  <c r="AB32" i="84"/>
  <c r="AA32" i="84"/>
  <c r="X32" i="84"/>
  <c r="W32" i="84"/>
  <c r="V32" i="84"/>
  <c r="U32" i="84"/>
  <c r="R32" i="84"/>
  <c r="Q32" i="84"/>
  <c r="P32" i="84"/>
  <c r="M32" i="84"/>
  <c r="L32" i="84"/>
  <c r="K32" i="84"/>
  <c r="J32" i="84"/>
  <c r="Y30" i="84"/>
  <c r="Z30" i="84" s="1"/>
  <c r="S30" i="84"/>
  <c r="T30" i="84" s="1"/>
  <c r="N30" i="84"/>
  <c r="O30" i="84" s="1"/>
  <c r="I30" i="84"/>
  <c r="H30" i="84"/>
  <c r="G30" i="84"/>
  <c r="D30" i="84"/>
  <c r="C30" i="84"/>
  <c r="AE30" i="84" s="1"/>
  <c r="Z29" i="84"/>
  <c r="T29" i="84"/>
  <c r="O29" i="84"/>
  <c r="I29" i="84"/>
  <c r="H29" i="84"/>
  <c r="D29" i="84"/>
  <c r="C29" i="84"/>
  <c r="AE29" i="84" s="1"/>
  <c r="Z28" i="84"/>
  <c r="T28" i="84"/>
  <c r="O28" i="84"/>
  <c r="I28" i="84"/>
  <c r="H28" i="84"/>
  <c r="D28" i="84"/>
  <c r="C28" i="84"/>
  <c r="AE28" i="84" s="1"/>
  <c r="Y27" i="84"/>
  <c r="Z27" i="84" s="1"/>
  <c r="S27" i="84"/>
  <c r="T27" i="84" s="1"/>
  <c r="N27" i="84"/>
  <c r="O27" i="84" s="1"/>
  <c r="I27" i="84"/>
  <c r="H27" i="84"/>
  <c r="G27" i="84"/>
  <c r="D27" i="84"/>
  <c r="C27" i="84"/>
  <c r="AE27" i="84" s="1"/>
  <c r="Y26" i="84"/>
  <c r="Z26" i="84" s="1"/>
  <c r="S26" i="84"/>
  <c r="T26" i="84" s="1"/>
  <c r="N26" i="84"/>
  <c r="O26" i="84" s="1"/>
  <c r="I26" i="84"/>
  <c r="H26" i="84"/>
  <c r="G26" i="84"/>
  <c r="D26" i="84"/>
  <c r="C26" i="84"/>
  <c r="AE26" i="84" s="1"/>
  <c r="Y25" i="84"/>
  <c r="Z25" i="84" s="1"/>
  <c r="S25" i="84"/>
  <c r="T25" i="84" s="1"/>
  <c r="N25" i="84"/>
  <c r="O25" i="84" s="1"/>
  <c r="I25" i="84"/>
  <c r="H25" i="84"/>
  <c r="G25" i="84"/>
  <c r="D25" i="84"/>
  <c r="C25" i="84"/>
  <c r="AE25" i="84" s="1"/>
  <c r="Y24" i="84"/>
  <c r="Z24" i="84" s="1"/>
  <c r="S24" i="84"/>
  <c r="T24" i="84" s="1"/>
  <c r="N24" i="84"/>
  <c r="O24" i="84" s="1"/>
  <c r="I24" i="84"/>
  <c r="H24" i="84"/>
  <c r="G24" i="84"/>
  <c r="D24" i="84"/>
  <c r="C24" i="84"/>
  <c r="AE24" i="84" s="1"/>
  <c r="Z23" i="84"/>
  <c r="T23" i="84"/>
  <c r="O23" i="84"/>
  <c r="I23" i="84"/>
  <c r="H23" i="84"/>
  <c r="G23" i="84"/>
  <c r="D23" i="84"/>
  <c r="C23" i="84"/>
  <c r="AE23" i="84" s="1"/>
  <c r="Y22" i="84"/>
  <c r="Z22" i="84" s="1"/>
  <c r="S22" i="84"/>
  <c r="T22" i="84" s="1"/>
  <c r="N22" i="84"/>
  <c r="O22" i="84" s="1"/>
  <c r="I22" i="84"/>
  <c r="H22" i="84"/>
  <c r="G22" i="84"/>
  <c r="D22" i="84"/>
  <c r="C22" i="84"/>
  <c r="AE22" i="84" s="1"/>
  <c r="Y21" i="84"/>
  <c r="Z21" i="84" s="1"/>
  <c r="S21" i="84"/>
  <c r="T21" i="84" s="1"/>
  <c r="N21" i="84"/>
  <c r="O21" i="84" s="1"/>
  <c r="I21" i="84"/>
  <c r="H21" i="84"/>
  <c r="G21" i="84"/>
  <c r="D21" i="84"/>
  <c r="C21" i="84"/>
  <c r="AE21" i="84" s="1"/>
  <c r="Y20" i="84"/>
  <c r="Z20" i="84" s="1"/>
  <c r="S20" i="84"/>
  <c r="T20" i="84" s="1"/>
  <c r="N20" i="84"/>
  <c r="O20" i="84" s="1"/>
  <c r="I20" i="84"/>
  <c r="H20" i="84"/>
  <c r="G20" i="84"/>
  <c r="D20" i="84"/>
  <c r="C20" i="84"/>
  <c r="AE20" i="84" s="1"/>
  <c r="Y19" i="84"/>
  <c r="Z19" i="84" s="1"/>
  <c r="S19" i="84"/>
  <c r="T19" i="84" s="1"/>
  <c r="N19" i="84"/>
  <c r="O19" i="84" s="1"/>
  <c r="I19" i="84"/>
  <c r="H19" i="84"/>
  <c r="G19" i="84"/>
  <c r="D19" i="84"/>
  <c r="C19" i="84"/>
  <c r="AE19" i="84" s="1"/>
  <c r="Y18" i="84"/>
  <c r="Z18" i="84" s="1"/>
  <c r="S18" i="84"/>
  <c r="T18" i="84" s="1"/>
  <c r="N18" i="84"/>
  <c r="O18" i="84" s="1"/>
  <c r="I18" i="84"/>
  <c r="H18" i="84"/>
  <c r="G18" i="84"/>
  <c r="D18" i="84"/>
  <c r="C18" i="84"/>
  <c r="AE18" i="84" s="1"/>
  <c r="Y17" i="84"/>
  <c r="Z17" i="84" s="1"/>
  <c r="S17" i="84"/>
  <c r="T17" i="84" s="1"/>
  <c r="N17" i="84"/>
  <c r="O17" i="84" s="1"/>
  <c r="I17" i="84"/>
  <c r="H17" i="84"/>
  <c r="G17" i="84"/>
  <c r="D17" i="84"/>
  <c r="C17" i="84"/>
  <c r="AE17" i="84" s="1"/>
  <c r="Y16" i="84"/>
  <c r="S16" i="84"/>
  <c r="N16" i="84"/>
  <c r="I16" i="84"/>
  <c r="H16" i="84"/>
  <c r="G16" i="84"/>
  <c r="D16" i="84"/>
  <c r="C16" i="84"/>
  <c r="AE16" i="84" s="1"/>
  <c r="Y15" i="84"/>
  <c r="Z15" i="84" s="1"/>
  <c r="S15" i="84"/>
  <c r="T15" i="84" s="1"/>
  <c r="N15" i="84"/>
  <c r="O15" i="84" s="1"/>
  <c r="I15" i="84"/>
  <c r="H15" i="84"/>
  <c r="G15" i="84"/>
  <c r="D15" i="84"/>
  <c r="C15" i="84"/>
  <c r="AE15" i="84" s="1"/>
  <c r="Y14" i="84"/>
  <c r="Z14" i="84" s="1"/>
  <c r="S14" i="84"/>
  <c r="T14" i="84" s="1"/>
  <c r="N14" i="84"/>
  <c r="O14" i="84" s="1"/>
  <c r="I14" i="84"/>
  <c r="H14" i="84"/>
  <c r="G14" i="84"/>
  <c r="D14" i="84"/>
  <c r="C14" i="84"/>
  <c r="AE14" i="84" s="1"/>
  <c r="Y13" i="84"/>
  <c r="Z13" i="84" s="1"/>
  <c r="S13" i="84"/>
  <c r="T13" i="84" s="1"/>
  <c r="N13" i="84"/>
  <c r="O13" i="84" s="1"/>
  <c r="I13" i="84"/>
  <c r="H13" i="84"/>
  <c r="G13" i="84"/>
  <c r="D13" i="84"/>
  <c r="C13" i="84"/>
  <c r="AE13" i="84" s="1"/>
  <c r="Y12" i="84"/>
  <c r="Z12" i="84" s="1"/>
  <c r="S12" i="84"/>
  <c r="T12" i="84" s="1"/>
  <c r="N12" i="84"/>
  <c r="O12" i="84" s="1"/>
  <c r="I12" i="84"/>
  <c r="H12" i="84"/>
  <c r="G12" i="84"/>
  <c r="D12" i="84"/>
  <c r="C12" i="84"/>
  <c r="AE12" i="84" s="1"/>
  <c r="Y11" i="84"/>
  <c r="Z11" i="84" s="1"/>
  <c r="S11" i="84"/>
  <c r="T11" i="84" s="1"/>
  <c r="N11" i="84"/>
  <c r="O11" i="84" s="1"/>
  <c r="I11" i="84"/>
  <c r="H11" i="84"/>
  <c r="G11" i="84"/>
  <c r="D11" i="84"/>
  <c r="C11" i="84"/>
  <c r="AE11" i="84" s="1"/>
  <c r="Y10" i="84"/>
  <c r="Z10" i="84" s="1"/>
  <c r="S10" i="84"/>
  <c r="T10" i="84" s="1"/>
  <c r="N10" i="84"/>
  <c r="I10" i="84"/>
  <c r="H10" i="84"/>
  <c r="G10" i="84"/>
  <c r="D10" i="84"/>
  <c r="C10" i="84"/>
  <c r="AE10" i="84" s="1"/>
  <c r="Y9" i="84"/>
  <c r="S9" i="84"/>
  <c r="T9" i="84" s="1"/>
  <c r="N9" i="84"/>
  <c r="O9" i="84" s="1"/>
  <c r="I9" i="84"/>
  <c r="H9" i="84"/>
  <c r="G9" i="84"/>
  <c r="D9" i="84"/>
  <c r="C9" i="84"/>
  <c r="AE9" i="84" s="1"/>
  <c r="Y8" i="84"/>
  <c r="Z8" i="84" s="1"/>
  <c r="S8" i="84"/>
  <c r="N8" i="84"/>
  <c r="I8" i="84"/>
  <c r="H8" i="84"/>
  <c r="G8" i="84"/>
  <c r="D8" i="84"/>
  <c r="C8" i="84"/>
  <c r="AE8" i="84" s="1"/>
  <c r="C2" i="84"/>
  <c r="AE35" i="83"/>
  <c r="AD35" i="83"/>
  <c r="AC35" i="83"/>
  <c r="Z35" i="83"/>
  <c r="Y35" i="83"/>
  <c r="U35" i="83"/>
  <c r="Q35" i="83"/>
  <c r="O35" i="83"/>
  <c r="M35" i="83"/>
  <c r="AE34" i="83"/>
  <c r="AD34" i="83"/>
  <c r="AC34" i="83"/>
  <c r="Y34" i="83"/>
  <c r="U34" i="83"/>
  <c r="Q34" i="83"/>
  <c r="O34" i="83"/>
  <c r="M34" i="83"/>
  <c r="Z33" i="83"/>
  <c r="Y33" i="83"/>
  <c r="AF30" i="83"/>
  <c r="AA30" i="83"/>
  <c r="AB30" i="83" s="1"/>
  <c r="R30" i="83"/>
  <c r="S30" i="83" s="1"/>
  <c r="I30" i="83"/>
  <c r="AF29" i="83"/>
  <c r="AB29" i="83"/>
  <c r="J29" i="83"/>
  <c r="N29" i="83"/>
  <c r="AF28" i="83"/>
  <c r="AB28" i="83"/>
  <c r="W28" i="83"/>
  <c r="N28" i="83"/>
  <c r="AF27" i="83"/>
  <c r="AA27" i="83"/>
  <c r="AB27" i="83" s="1"/>
  <c r="R27" i="83"/>
  <c r="W27" i="83" s="1"/>
  <c r="I27" i="83"/>
  <c r="N27" i="83" s="1"/>
  <c r="AF26" i="83"/>
  <c r="AA26" i="83"/>
  <c r="AB26" i="83" s="1"/>
  <c r="R26" i="83"/>
  <c r="W26" i="83" s="1"/>
  <c r="I26" i="83"/>
  <c r="J26" i="83" s="1"/>
  <c r="AF25" i="83"/>
  <c r="AA25" i="83"/>
  <c r="AB25" i="83" s="1"/>
  <c r="R25" i="83"/>
  <c r="S25" i="83" s="1"/>
  <c r="I25" i="83"/>
  <c r="N25" i="83" s="1"/>
  <c r="AF24" i="83"/>
  <c r="AA24" i="83"/>
  <c r="AB24" i="83" s="1"/>
  <c r="R24" i="83"/>
  <c r="I24" i="83"/>
  <c r="J24" i="83" s="1"/>
  <c r="AF23" i="83"/>
  <c r="AB23" i="83"/>
  <c r="AF22" i="83"/>
  <c r="AA22" i="83"/>
  <c r="AB22" i="83" s="1"/>
  <c r="R22" i="83"/>
  <c r="S22" i="83" s="1"/>
  <c r="I22" i="83"/>
  <c r="N22" i="83" s="1"/>
  <c r="AF21" i="83"/>
  <c r="AA21" i="83"/>
  <c r="AB21" i="83" s="1"/>
  <c r="R21" i="83"/>
  <c r="W21" i="83" s="1"/>
  <c r="I21" i="83"/>
  <c r="J21" i="83" s="1"/>
  <c r="AF20" i="83"/>
  <c r="AA20" i="83"/>
  <c r="AB20" i="83" s="1"/>
  <c r="R20" i="83"/>
  <c r="W20" i="83" s="1"/>
  <c r="I20" i="83"/>
  <c r="AF19" i="83"/>
  <c r="AA19" i="83"/>
  <c r="AB19" i="83" s="1"/>
  <c r="R19" i="83"/>
  <c r="W19" i="83" s="1"/>
  <c r="I19" i="83"/>
  <c r="AF18" i="83"/>
  <c r="AA18" i="83"/>
  <c r="AB18" i="83" s="1"/>
  <c r="R18" i="83"/>
  <c r="W18" i="83" s="1"/>
  <c r="I18" i="83"/>
  <c r="AF17" i="83"/>
  <c r="AA17" i="83"/>
  <c r="AB17" i="83" s="1"/>
  <c r="R17" i="83"/>
  <c r="I17" i="83"/>
  <c r="AF16" i="83"/>
  <c r="AA16" i="83"/>
  <c r="R16" i="83"/>
  <c r="S16" i="83" s="1"/>
  <c r="I16" i="83"/>
  <c r="N16" i="83" s="1"/>
  <c r="AF15" i="83"/>
  <c r="AA15" i="83"/>
  <c r="AB15" i="83" s="1"/>
  <c r="R15" i="83"/>
  <c r="W15" i="83" s="1"/>
  <c r="I15" i="83"/>
  <c r="N15" i="83" s="1"/>
  <c r="AF14" i="83"/>
  <c r="AA14" i="83"/>
  <c r="AB14" i="83" s="1"/>
  <c r="R14" i="83"/>
  <c r="I14" i="83"/>
  <c r="N14" i="83" s="1"/>
  <c r="AF13" i="83"/>
  <c r="AA13" i="83"/>
  <c r="AB13" i="83" s="1"/>
  <c r="R13" i="83"/>
  <c r="W13" i="83" s="1"/>
  <c r="I13" i="83"/>
  <c r="J13" i="83" s="1"/>
  <c r="AF12" i="83"/>
  <c r="AA12" i="83"/>
  <c r="AB12" i="83" s="1"/>
  <c r="R12" i="83"/>
  <c r="S12" i="83" s="1"/>
  <c r="I12" i="83"/>
  <c r="N12" i="83" s="1"/>
  <c r="AF11" i="83"/>
  <c r="AA11" i="83"/>
  <c r="AB11" i="83" s="1"/>
  <c r="R11" i="83"/>
  <c r="W11" i="83" s="1"/>
  <c r="I11" i="83"/>
  <c r="N11" i="83" s="1"/>
  <c r="AF10" i="83"/>
  <c r="AA10" i="83"/>
  <c r="AB10" i="83" s="1"/>
  <c r="R10" i="83"/>
  <c r="W10" i="83" s="1"/>
  <c r="I10" i="83"/>
  <c r="AF9" i="83"/>
  <c r="AA9" i="83"/>
  <c r="R9" i="83"/>
  <c r="I9" i="83"/>
  <c r="N9" i="83" s="1"/>
  <c r="AF8" i="83"/>
  <c r="AB8" i="83"/>
  <c r="R8" i="83"/>
  <c r="W8" i="83" s="1"/>
  <c r="I8" i="83"/>
  <c r="J8" i="83" s="1"/>
  <c r="C2" i="83"/>
  <c r="Y42" i="82"/>
  <c r="H42" i="82"/>
  <c r="AG39" i="82"/>
  <c r="AC39" i="82"/>
  <c r="Y39" i="82"/>
  <c r="P39" i="82"/>
  <c r="L39" i="82"/>
  <c r="H39" i="82"/>
  <c r="K30" i="82"/>
  <c r="H30" i="82"/>
  <c r="Q26" i="82"/>
  <c r="N26" i="82"/>
  <c r="K26" i="82"/>
  <c r="H26" i="82"/>
  <c r="N22" i="82"/>
  <c r="K22" i="82"/>
  <c r="H22" i="82"/>
  <c r="S17" i="82"/>
  <c r="Q17" i="82"/>
  <c r="M17" i="82"/>
  <c r="K17" i="82"/>
  <c r="K14" i="82" s="1"/>
  <c r="G17" i="82"/>
  <c r="E17" i="82"/>
  <c r="E14" i="82" s="1"/>
  <c r="AG16" i="82"/>
  <c r="AC16" i="82"/>
  <c r="AI14" i="82"/>
  <c r="AH14" i="82"/>
  <c r="AE14" i="82"/>
  <c r="AD14" i="82"/>
  <c r="AD35" i="79"/>
  <c r="AE35" i="79"/>
  <c r="AC35" i="79"/>
  <c r="Y35" i="79"/>
  <c r="Z35" i="79"/>
  <c r="X35" i="79"/>
  <c r="U35" i="79"/>
  <c r="V35" i="79"/>
  <c r="T35" i="79"/>
  <c r="P35" i="79"/>
  <c r="Q35" i="79"/>
  <c r="O35" i="79"/>
  <c r="L35" i="79"/>
  <c r="M35" i="79"/>
  <c r="K35" i="79"/>
  <c r="AE34" i="79"/>
  <c r="AD34" i="79"/>
  <c r="AC34" i="79"/>
  <c r="Y34" i="79"/>
  <c r="Z34" i="79"/>
  <c r="X34" i="79"/>
  <c r="U34" i="79"/>
  <c r="V34" i="79"/>
  <c r="T34" i="79"/>
  <c r="P34" i="79"/>
  <c r="Q34" i="79"/>
  <c r="O34" i="79"/>
  <c r="L34" i="79"/>
  <c r="M34" i="79"/>
  <c r="K34" i="79"/>
  <c r="O37" i="79"/>
  <c r="B1" i="81"/>
  <c r="A14" i="81" s="1"/>
  <c r="G43" i="81"/>
  <c r="G42" i="81"/>
  <c r="G41" i="81"/>
  <c r="G40" i="81"/>
  <c r="G39" i="81"/>
  <c r="G35" i="81"/>
  <c r="G34" i="81"/>
  <c r="G33" i="81"/>
  <c r="G32" i="81"/>
  <c r="G31" i="81"/>
  <c r="L28" i="81"/>
  <c r="J21" i="81"/>
  <c r="I21" i="81"/>
  <c r="H21" i="81"/>
  <c r="G21" i="81"/>
  <c r="F21" i="81"/>
  <c r="E21" i="81"/>
  <c r="C20" i="81"/>
  <c r="D20" i="81" s="1"/>
  <c r="C19" i="81"/>
  <c r="D19" i="81" s="1"/>
  <c r="I17" i="81"/>
  <c r="H17" i="81"/>
  <c r="G17" i="81"/>
  <c r="F17" i="81"/>
  <c r="E17" i="81"/>
  <c r="C16" i="81"/>
  <c r="D16" i="81" s="1"/>
  <c r="C15" i="81"/>
  <c r="D15" i="81" s="1"/>
  <c r="J11" i="81"/>
  <c r="I11" i="81"/>
  <c r="H11" i="81"/>
  <c r="G11" i="81"/>
  <c r="F11" i="81"/>
  <c r="E11" i="81"/>
  <c r="C10" i="81"/>
  <c r="D10" i="81" s="1"/>
  <c r="C9" i="81"/>
  <c r="D9" i="81" s="1"/>
  <c r="I7" i="81"/>
  <c r="H7" i="81"/>
  <c r="G7" i="81"/>
  <c r="F7" i="81"/>
  <c r="E7" i="81"/>
  <c r="C6" i="81"/>
  <c r="D6" i="81" s="1"/>
  <c r="C5" i="81"/>
  <c r="D5" i="81" s="1"/>
  <c r="L4" i="81"/>
  <c r="AD37" i="80"/>
  <c r="AC37" i="80"/>
  <c r="AB37" i="80"/>
  <c r="AA37" i="80"/>
  <c r="X37" i="80"/>
  <c r="W37" i="80"/>
  <c r="V37" i="80"/>
  <c r="U37" i="80"/>
  <c r="R37" i="80"/>
  <c r="Q37" i="80"/>
  <c r="P37" i="80"/>
  <c r="M37" i="80"/>
  <c r="L37" i="80"/>
  <c r="K37" i="80"/>
  <c r="J37" i="80"/>
  <c r="AD36" i="80"/>
  <c r="AC36" i="80"/>
  <c r="AB36" i="80"/>
  <c r="AA36" i="80"/>
  <c r="X36" i="80"/>
  <c r="W36" i="80"/>
  <c r="V36" i="80"/>
  <c r="U36" i="80"/>
  <c r="R36" i="80"/>
  <c r="Q36" i="80"/>
  <c r="P36" i="80"/>
  <c r="M36" i="80"/>
  <c r="L36" i="80"/>
  <c r="K36" i="80"/>
  <c r="J36" i="80"/>
  <c r="AD35" i="80"/>
  <c r="AC35" i="80"/>
  <c r="AB35" i="80"/>
  <c r="AA35" i="80"/>
  <c r="X35" i="80"/>
  <c r="W35" i="80"/>
  <c r="V35" i="80"/>
  <c r="U35" i="80"/>
  <c r="R35" i="80"/>
  <c r="Q35" i="80"/>
  <c r="P35" i="80"/>
  <c r="M35" i="80"/>
  <c r="L35" i="80"/>
  <c r="K35" i="80"/>
  <c r="J35" i="80"/>
  <c r="AD34" i="80"/>
  <c r="AC34" i="80"/>
  <c r="AB34" i="80"/>
  <c r="AA34" i="80"/>
  <c r="X34" i="80"/>
  <c r="W34" i="80"/>
  <c r="V34" i="80"/>
  <c r="U34" i="80"/>
  <c r="R34" i="80"/>
  <c r="Q34" i="80"/>
  <c r="P34" i="80"/>
  <c r="M34" i="80"/>
  <c r="L34" i="80"/>
  <c r="K34" i="80"/>
  <c r="J34" i="80"/>
  <c r="Y32" i="80"/>
  <c r="Z32" i="80" s="1"/>
  <c r="S32" i="80"/>
  <c r="T32" i="80" s="1"/>
  <c r="N32" i="80"/>
  <c r="O32" i="80" s="1"/>
  <c r="I32" i="80"/>
  <c r="H32" i="80"/>
  <c r="G32" i="80"/>
  <c r="D32" i="80"/>
  <c r="C32" i="80"/>
  <c r="AE32" i="80" s="1"/>
  <c r="Y31" i="80"/>
  <c r="Z31" i="80" s="1"/>
  <c r="S31" i="80"/>
  <c r="T31" i="80" s="1"/>
  <c r="N31" i="80"/>
  <c r="O31" i="80" s="1"/>
  <c r="I31" i="80"/>
  <c r="H31" i="80"/>
  <c r="G31" i="80"/>
  <c r="D31" i="80"/>
  <c r="C31" i="80"/>
  <c r="AE31" i="80" s="1"/>
  <c r="Y30" i="80"/>
  <c r="Z30" i="80" s="1"/>
  <c r="S30" i="80"/>
  <c r="T30" i="80" s="1"/>
  <c r="N30" i="80"/>
  <c r="O30" i="80" s="1"/>
  <c r="I30" i="80"/>
  <c r="H30" i="80"/>
  <c r="G30" i="80"/>
  <c r="D30" i="80"/>
  <c r="C30" i="80"/>
  <c r="AE30" i="80" s="1"/>
  <c r="Y29" i="80"/>
  <c r="Z29" i="80" s="1"/>
  <c r="S29" i="80"/>
  <c r="T29" i="80" s="1"/>
  <c r="N29" i="80"/>
  <c r="O29" i="80" s="1"/>
  <c r="I29" i="80"/>
  <c r="H29" i="80"/>
  <c r="G29" i="80"/>
  <c r="D29" i="80"/>
  <c r="C29" i="80"/>
  <c r="AE29" i="80" s="1"/>
  <c r="Y28" i="80"/>
  <c r="Z28" i="80" s="1"/>
  <c r="S28" i="80"/>
  <c r="T28" i="80" s="1"/>
  <c r="N28" i="80"/>
  <c r="O28" i="80" s="1"/>
  <c r="I28" i="80"/>
  <c r="H28" i="80"/>
  <c r="G28" i="80"/>
  <c r="D28" i="80"/>
  <c r="C28" i="80"/>
  <c r="AE28" i="80" s="1"/>
  <c r="Y27" i="80"/>
  <c r="Z27" i="80" s="1"/>
  <c r="S27" i="80"/>
  <c r="T27" i="80" s="1"/>
  <c r="N27" i="80"/>
  <c r="O27" i="80" s="1"/>
  <c r="I27" i="80"/>
  <c r="H27" i="80"/>
  <c r="G27" i="80"/>
  <c r="D27" i="80"/>
  <c r="C27" i="80"/>
  <c r="AE27" i="80" s="1"/>
  <c r="Y26" i="80"/>
  <c r="Z26" i="80" s="1"/>
  <c r="S26" i="80"/>
  <c r="T26" i="80" s="1"/>
  <c r="N26" i="80"/>
  <c r="O26" i="80" s="1"/>
  <c r="I26" i="80"/>
  <c r="H26" i="80"/>
  <c r="G26" i="80"/>
  <c r="D26" i="80"/>
  <c r="C26" i="80"/>
  <c r="AE26" i="80" s="1"/>
  <c r="Y25" i="80"/>
  <c r="Z25" i="80" s="1"/>
  <c r="S25" i="80"/>
  <c r="T25" i="80" s="1"/>
  <c r="N25" i="80"/>
  <c r="O25" i="80" s="1"/>
  <c r="I25" i="80"/>
  <c r="H25" i="80"/>
  <c r="G25" i="80"/>
  <c r="D25" i="80"/>
  <c r="C25" i="80"/>
  <c r="AE25" i="80" s="1"/>
  <c r="Y24" i="80"/>
  <c r="Z24" i="80" s="1"/>
  <c r="S24" i="80"/>
  <c r="T24" i="80" s="1"/>
  <c r="N24" i="80"/>
  <c r="O24" i="80" s="1"/>
  <c r="I24" i="80"/>
  <c r="H24" i="80"/>
  <c r="G24" i="80"/>
  <c r="D24" i="80"/>
  <c r="C24" i="80"/>
  <c r="AE24" i="80" s="1"/>
  <c r="Y23" i="80"/>
  <c r="Z23" i="80" s="1"/>
  <c r="S23" i="80"/>
  <c r="T23" i="80" s="1"/>
  <c r="N23" i="80"/>
  <c r="O23" i="80" s="1"/>
  <c r="I23" i="80"/>
  <c r="H23" i="80"/>
  <c r="G23" i="80"/>
  <c r="D23" i="80"/>
  <c r="C23" i="80"/>
  <c r="AE23" i="80" s="1"/>
  <c r="Y22" i="80"/>
  <c r="Z22" i="80" s="1"/>
  <c r="S22" i="80"/>
  <c r="T22" i="80" s="1"/>
  <c r="N22" i="80"/>
  <c r="O22" i="80" s="1"/>
  <c r="I22" i="80"/>
  <c r="H22" i="80"/>
  <c r="G22" i="80"/>
  <c r="D22" i="80"/>
  <c r="C22" i="80"/>
  <c r="AE22" i="80" s="1"/>
  <c r="Y21" i="80"/>
  <c r="Z21" i="80" s="1"/>
  <c r="S21" i="80"/>
  <c r="T21" i="80" s="1"/>
  <c r="N21" i="80"/>
  <c r="O21" i="80" s="1"/>
  <c r="I21" i="80"/>
  <c r="H21" i="80"/>
  <c r="G21" i="80"/>
  <c r="D21" i="80"/>
  <c r="C21" i="80"/>
  <c r="AE21" i="80" s="1"/>
  <c r="Y20" i="80"/>
  <c r="Z20" i="80" s="1"/>
  <c r="S20" i="80"/>
  <c r="T20" i="80" s="1"/>
  <c r="N20" i="80"/>
  <c r="O20" i="80" s="1"/>
  <c r="I20" i="80"/>
  <c r="H20" i="80"/>
  <c r="G20" i="80"/>
  <c r="D20" i="80"/>
  <c r="C20" i="80"/>
  <c r="AE20" i="80" s="1"/>
  <c r="Y19" i="80"/>
  <c r="S19" i="80"/>
  <c r="T19" i="80" s="1"/>
  <c r="N19" i="80"/>
  <c r="O19" i="80" s="1"/>
  <c r="I19" i="80"/>
  <c r="H19" i="80"/>
  <c r="G19" i="80"/>
  <c r="D19" i="80"/>
  <c r="C19" i="80"/>
  <c r="AE19" i="80" s="1"/>
  <c r="Y18" i="80"/>
  <c r="Z18" i="80" s="1"/>
  <c r="S18" i="80"/>
  <c r="T18" i="80" s="1"/>
  <c r="N18" i="80"/>
  <c r="O18" i="80" s="1"/>
  <c r="I18" i="80"/>
  <c r="H18" i="80"/>
  <c r="G18" i="80"/>
  <c r="D18" i="80"/>
  <c r="C18" i="80"/>
  <c r="AE18" i="80" s="1"/>
  <c r="Y17" i="80"/>
  <c r="Z17" i="80" s="1"/>
  <c r="S17" i="80"/>
  <c r="T17" i="80" s="1"/>
  <c r="N17" i="80"/>
  <c r="O17" i="80" s="1"/>
  <c r="I17" i="80"/>
  <c r="H17" i="80"/>
  <c r="G17" i="80"/>
  <c r="D17" i="80"/>
  <c r="C17" i="80"/>
  <c r="AE17" i="80" s="1"/>
  <c r="Y16" i="80"/>
  <c r="Z16" i="80" s="1"/>
  <c r="S16" i="80"/>
  <c r="N16" i="80"/>
  <c r="O16" i="80" s="1"/>
  <c r="I16" i="80"/>
  <c r="H16" i="80"/>
  <c r="G16" i="80"/>
  <c r="D16" i="80"/>
  <c r="C16" i="80"/>
  <c r="AE16" i="80" s="1"/>
  <c r="Y15" i="80"/>
  <c r="Z15" i="80" s="1"/>
  <c r="S15" i="80"/>
  <c r="T15" i="80" s="1"/>
  <c r="N15" i="80"/>
  <c r="O15" i="80" s="1"/>
  <c r="I15" i="80"/>
  <c r="H15" i="80"/>
  <c r="G15" i="80"/>
  <c r="D15" i="80"/>
  <c r="C15" i="80"/>
  <c r="AE15" i="80" s="1"/>
  <c r="Y14" i="80"/>
  <c r="Z14" i="80" s="1"/>
  <c r="S14" i="80"/>
  <c r="T14" i="80" s="1"/>
  <c r="N14" i="80"/>
  <c r="O14" i="80" s="1"/>
  <c r="I14" i="80"/>
  <c r="H14" i="80"/>
  <c r="G14" i="80"/>
  <c r="D14" i="80"/>
  <c r="C14" i="80"/>
  <c r="AE14" i="80" s="1"/>
  <c r="Y13" i="80"/>
  <c r="Z13" i="80" s="1"/>
  <c r="S13" i="80"/>
  <c r="T13" i="80" s="1"/>
  <c r="N13" i="80"/>
  <c r="O13" i="80" s="1"/>
  <c r="I13" i="80"/>
  <c r="H13" i="80"/>
  <c r="G13" i="80"/>
  <c r="D13" i="80"/>
  <c r="C13" i="80"/>
  <c r="AE13" i="80" s="1"/>
  <c r="Y12" i="80"/>
  <c r="Z12" i="80" s="1"/>
  <c r="S12" i="80"/>
  <c r="T12" i="80" s="1"/>
  <c r="N12" i="80"/>
  <c r="O12" i="80" s="1"/>
  <c r="I12" i="80"/>
  <c r="H12" i="80"/>
  <c r="G12" i="80"/>
  <c r="D12" i="80"/>
  <c r="C12" i="80"/>
  <c r="AE12" i="80" s="1"/>
  <c r="Y11" i="80"/>
  <c r="Z11" i="80" s="1"/>
  <c r="S11" i="80"/>
  <c r="T11" i="80" s="1"/>
  <c r="N11" i="80"/>
  <c r="O11" i="80" s="1"/>
  <c r="I11" i="80"/>
  <c r="H11" i="80"/>
  <c r="G11" i="80"/>
  <c r="D11" i="80"/>
  <c r="C11" i="80"/>
  <c r="AE11" i="80" s="1"/>
  <c r="Y10" i="80"/>
  <c r="Z10" i="80" s="1"/>
  <c r="S10" i="80"/>
  <c r="T10" i="80" s="1"/>
  <c r="N10" i="80"/>
  <c r="O10" i="80" s="1"/>
  <c r="I10" i="80"/>
  <c r="H10" i="80"/>
  <c r="G10" i="80"/>
  <c r="D10" i="80"/>
  <c r="C10" i="80"/>
  <c r="AE10" i="80" s="1"/>
  <c r="Y9" i="80"/>
  <c r="Z9" i="80" s="1"/>
  <c r="S9" i="80"/>
  <c r="T9" i="80" s="1"/>
  <c r="N9" i="80"/>
  <c r="O9" i="80" s="1"/>
  <c r="I9" i="80"/>
  <c r="H9" i="80"/>
  <c r="G9" i="80"/>
  <c r="D9" i="80"/>
  <c r="C9" i="80"/>
  <c r="AE9" i="80" s="1"/>
  <c r="Y8" i="80"/>
  <c r="Z8" i="80" s="1"/>
  <c r="S8" i="80"/>
  <c r="N8" i="80"/>
  <c r="O8" i="80" s="1"/>
  <c r="I8" i="80"/>
  <c r="H8" i="80"/>
  <c r="G8" i="80"/>
  <c r="D8" i="80"/>
  <c r="C8" i="80"/>
  <c r="AE8" i="80" s="1"/>
  <c r="C2" i="80"/>
  <c r="AE37" i="79"/>
  <c r="AD37" i="79"/>
  <c r="AC37" i="79"/>
  <c r="Z37" i="79"/>
  <c r="Y37" i="79"/>
  <c r="X37" i="79"/>
  <c r="V37" i="79"/>
  <c r="U37" i="79"/>
  <c r="T37" i="79"/>
  <c r="Q37" i="79"/>
  <c r="P37" i="79"/>
  <c r="M37" i="79"/>
  <c r="L37" i="79"/>
  <c r="K37" i="79"/>
  <c r="AE36" i="79"/>
  <c r="AD36" i="79"/>
  <c r="AC36" i="79"/>
  <c r="Z36" i="79"/>
  <c r="Y36" i="79"/>
  <c r="X36" i="79"/>
  <c r="V36" i="79"/>
  <c r="U36" i="79"/>
  <c r="T36" i="79"/>
  <c r="Q36" i="79"/>
  <c r="P36" i="79"/>
  <c r="O36" i="79"/>
  <c r="M36" i="79"/>
  <c r="L36" i="79"/>
  <c r="K36" i="79"/>
  <c r="AF32" i="79"/>
  <c r="AA32" i="79"/>
  <c r="AB32" i="79" s="1"/>
  <c r="R32" i="79"/>
  <c r="W32" i="79" s="1"/>
  <c r="I32" i="79"/>
  <c r="AF31" i="79"/>
  <c r="AA31" i="79"/>
  <c r="AB31" i="79" s="1"/>
  <c r="R31" i="79"/>
  <c r="S31" i="79" s="1"/>
  <c r="I31" i="79"/>
  <c r="N31" i="79" s="1"/>
  <c r="AF30" i="79"/>
  <c r="AA30" i="79"/>
  <c r="AB30" i="79" s="1"/>
  <c r="R30" i="79"/>
  <c r="W30" i="79" s="1"/>
  <c r="I30" i="79"/>
  <c r="J30" i="79" s="1"/>
  <c r="AF29" i="79"/>
  <c r="AA29" i="79"/>
  <c r="AB29" i="79" s="1"/>
  <c r="R29" i="79"/>
  <c r="I29" i="79"/>
  <c r="N29" i="79" s="1"/>
  <c r="AF28" i="79"/>
  <c r="AA28" i="79"/>
  <c r="AB28" i="79" s="1"/>
  <c r="R28" i="79"/>
  <c r="W28" i="79" s="1"/>
  <c r="I28" i="79"/>
  <c r="N28" i="79" s="1"/>
  <c r="AF27" i="79"/>
  <c r="AA27" i="79"/>
  <c r="AB27" i="79" s="1"/>
  <c r="R27" i="79"/>
  <c r="I27" i="79"/>
  <c r="N27" i="79" s="1"/>
  <c r="AF26" i="79"/>
  <c r="AA26" i="79"/>
  <c r="AB26" i="79" s="1"/>
  <c r="R26" i="79"/>
  <c r="W26" i="79" s="1"/>
  <c r="I26" i="79"/>
  <c r="N26" i="79" s="1"/>
  <c r="AF25" i="79"/>
  <c r="AA25" i="79"/>
  <c r="AB25" i="79" s="1"/>
  <c r="R25" i="79"/>
  <c r="S25" i="79" s="1"/>
  <c r="I25" i="79"/>
  <c r="N25" i="79" s="1"/>
  <c r="AF24" i="79"/>
  <c r="AA24" i="79"/>
  <c r="AB24" i="79" s="1"/>
  <c r="R24" i="79"/>
  <c r="W24" i="79" s="1"/>
  <c r="I24" i="79"/>
  <c r="AF23" i="79"/>
  <c r="AA23" i="79"/>
  <c r="AB23" i="79" s="1"/>
  <c r="R23" i="79"/>
  <c r="W23" i="79" s="1"/>
  <c r="I23" i="79"/>
  <c r="N23" i="79" s="1"/>
  <c r="AF22" i="79"/>
  <c r="AA22" i="79"/>
  <c r="AB22" i="79" s="1"/>
  <c r="R22" i="79"/>
  <c r="W22" i="79" s="1"/>
  <c r="I22" i="79"/>
  <c r="J22" i="79" s="1"/>
  <c r="AF21" i="79"/>
  <c r="AA21" i="79"/>
  <c r="AB21" i="79" s="1"/>
  <c r="R21" i="79"/>
  <c r="I21" i="79"/>
  <c r="J21" i="79" s="1"/>
  <c r="AF20" i="79"/>
  <c r="AA20" i="79"/>
  <c r="AB20" i="79" s="1"/>
  <c r="R20" i="79"/>
  <c r="W20" i="79" s="1"/>
  <c r="I20" i="79"/>
  <c r="N20" i="79" s="1"/>
  <c r="AF19" i="79"/>
  <c r="AA19" i="79"/>
  <c r="AB19" i="79" s="1"/>
  <c r="R19" i="79"/>
  <c r="I19" i="79"/>
  <c r="N19" i="79" s="1"/>
  <c r="AF18" i="79"/>
  <c r="AA18" i="79"/>
  <c r="AB18" i="79" s="1"/>
  <c r="R18" i="79"/>
  <c r="W18" i="79" s="1"/>
  <c r="I18" i="79"/>
  <c r="N18" i="79" s="1"/>
  <c r="AF17" i="79"/>
  <c r="AA17" i="79"/>
  <c r="AB17" i="79" s="1"/>
  <c r="R17" i="79"/>
  <c r="S17" i="79" s="1"/>
  <c r="I17" i="79"/>
  <c r="N17" i="79" s="1"/>
  <c r="AF16" i="79"/>
  <c r="AA16" i="79"/>
  <c r="R16" i="79"/>
  <c r="W16" i="79" s="1"/>
  <c r="I16" i="79"/>
  <c r="N16" i="79" s="1"/>
  <c r="AF15" i="79"/>
  <c r="AA15" i="79"/>
  <c r="AB15" i="79" s="1"/>
  <c r="R15" i="79"/>
  <c r="S15" i="79" s="1"/>
  <c r="I15" i="79"/>
  <c r="N15" i="79" s="1"/>
  <c r="AF14" i="79"/>
  <c r="AA14" i="79"/>
  <c r="AB14" i="79" s="1"/>
  <c r="R14" i="79"/>
  <c r="W14" i="79" s="1"/>
  <c r="I14" i="79"/>
  <c r="N14" i="79" s="1"/>
  <c r="AF13" i="79"/>
  <c r="AA13" i="79"/>
  <c r="AB13" i="79" s="1"/>
  <c r="R13" i="79"/>
  <c r="I13" i="79"/>
  <c r="N13" i="79" s="1"/>
  <c r="AF12" i="79"/>
  <c r="AA12" i="79"/>
  <c r="AB12" i="79" s="1"/>
  <c r="R12" i="79"/>
  <c r="W12" i="79" s="1"/>
  <c r="I12" i="79"/>
  <c r="N12" i="79" s="1"/>
  <c r="AF11" i="79"/>
  <c r="AA11" i="79"/>
  <c r="AB11" i="79" s="1"/>
  <c r="R11" i="79"/>
  <c r="I11" i="79"/>
  <c r="N11" i="79" s="1"/>
  <c r="AF10" i="79"/>
  <c r="AA10" i="79"/>
  <c r="AB10" i="79" s="1"/>
  <c r="R10" i="79"/>
  <c r="W10" i="79" s="1"/>
  <c r="I10" i="79"/>
  <c r="N10" i="79" s="1"/>
  <c r="AF9" i="79"/>
  <c r="AA9" i="79"/>
  <c r="R9" i="79"/>
  <c r="S9" i="79" s="1"/>
  <c r="I9" i="79"/>
  <c r="N9" i="79" s="1"/>
  <c r="AF8" i="79"/>
  <c r="AA8" i="79"/>
  <c r="AB8" i="79" s="1"/>
  <c r="R8" i="79"/>
  <c r="S8" i="79" s="1"/>
  <c r="I8" i="79"/>
  <c r="C2" i="79"/>
  <c r="Y42" i="78"/>
  <c r="H42" i="78"/>
  <c r="AG39" i="78"/>
  <c r="AC39" i="78"/>
  <c r="Y39" i="78"/>
  <c r="P39" i="78"/>
  <c r="L39" i="78"/>
  <c r="H39" i="78"/>
  <c r="K30" i="78"/>
  <c r="H30" i="78"/>
  <c r="Q26" i="78"/>
  <c r="N26" i="78"/>
  <c r="K26" i="78"/>
  <c r="H26" i="78"/>
  <c r="N22" i="78"/>
  <c r="K22" i="78"/>
  <c r="H22" i="78"/>
  <c r="R14" i="78"/>
  <c r="M17" i="78"/>
  <c r="K17" i="78"/>
  <c r="K14" i="78" s="1"/>
  <c r="G17" i="78"/>
  <c r="E17" i="78"/>
  <c r="AG16" i="78"/>
  <c r="AC16" i="78"/>
  <c r="P16" i="78"/>
  <c r="AI14" i="78"/>
  <c r="AH14" i="78"/>
  <c r="AE14" i="78"/>
  <c r="AD14" i="78"/>
  <c r="Q14" i="78"/>
  <c r="AB35" i="76"/>
  <c r="AC35" i="76"/>
  <c r="AD35" i="76"/>
  <c r="AA35" i="76"/>
  <c r="V35" i="76"/>
  <c r="W35" i="76"/>
  <c r="X35" i="76"/>
  <c r="U35" i="76"/>
  <c r="Q35" i="76"/>
  <c r="R35" i="76"/>
  <c r="P35" i="76"/>
  <c r="K35" i="76"/>
  <c r="L35" i="76"/>
  <c r="M35" i="76"/>
  <c r="J35" i="76"/>
  <c r="AB34" i="76"/>
  <c r="AC34" i="76"/>
  <c r="AD34" i="76"/>
  <c r="AA34" i="76"/>
  <c r="V34" i="76"/>
  <c r="W34" i="76"/>
  <c r="X34" i="76"/>
  <c r="U34" i="76"/>
  <c r="Q34" i="76"/>
  <c r="R34" i="76"/>
  <c r="P34" i="76"/>
  <c r="K34" i="76"/>
  <c r="L34" i="76"/>
  <c r="M34" i="76"/>
  <c r="J34" i="76"/>
  <c r="G43" i="77"/>
  <c r="G42" i="77"/>
  <c r="G41" i="77"/>
  <c r="G40" i="77"/>
  <c r="G39" i="77"/>
  <c r="G35" i="77"/>
  <c r="G34" i="77"/>
  <c r="G33" i="77"/>
  <c r="G32" i="77"/>
  <c r="G31" i="77"/>
  <c r="L28" i="77"/>
  <c r="J21" i="77"/>
  <c r="I21" i="77"/>
  <c r="H21" i="77"/>
  <c r="G21" i="77"/>
  <c r="F21" i="77"/>
  <c r="E21" i="77"/>
  <c r="C20" i="77"/>
  <c r="D20" i="77" s="1"/>
  <c r="C19" i="77"/>
  <c r="D19" i="77" s="1"/>
  <c r="I17" i="77"/>
  <c r="H17" i="77"/>
  <c r="G17" i="77"/>
  <c r="F17" i="77"/>
  <c r="E17" i="77"/>
  <c r="C16" i="77"/>
  <c r="D16" i="77" s="1"/>
  <c r="C15" i="77"/>
  <c r="D15" i="77" s="1"/>
  <c r="J11" i="77"/>
  <c r="I11" i="77"/>
  <c r="H11" i="77"/>
  <c r="G11" i="77"/>
  <c r="F11" i="77"/>
  <c r="E11" i="77"/>
  <c r="C10" i="77"/>
  <c r="D10" i="77" s="1"/>
  <c r="C9" i="77"/>
  <c r="D9" i="77" s="1"/>
  <c r="I7" i="77"/>
  <c r="H7" i="77"/>
  <c r="G7" i="77"/>
  <c r="F7" i="77"/>
  <c r="E7" i="77"/>
  <c r="C6" i="77"/>
  <c r="D6" i="77" s="1"/>
  <c r="C5" i="77"/>
  <c r="D5" i="77" s="1"/>
  <c r="L4" i="77"/>
  <c r="B1" i="77"/>
  <c r="L16" i="77" s="1"/>
  <c r="AD37" i="76"/>
  <c r="AC37" i="76"/>
  <c r="AB37" i="76"/>
  <c r="AA37" i="76"/>
  <c r="X37" i="76"/>
  <c r="W37" i="76"/>
  <c r="V37" i="76"/>
  <c r="U37" i="76"/>
  <c r="R37" i="76"/>
  <c r="Q37" i="76"/>
  <c r="P37" i="76"/>
  <c r="M37" i="76"/>
  <c r="L37" i="76"/>
  <c r="K37" i="76"/>
  <c r="J37" i="76"/>
  <c r="AD36" i="76"/>
  <c r="AC36" i="76"/>
  <c r="AB36" i="76"/>
  <c r="AA36" i="76"/>
  <c r="X36" i="76"/>
  <c r="W36" i="76"/>
  <c r="V36" i="76"/>
  <c r="U36" i="76"/>
  <c r="R36" i="76"/>
  <c r="Q36" i="76"/>
  <c r="P36" i="76"/>
  <c r="M36" i="76"/>
  <c r="L36" i="76"/>
  <c r="K36" i="76"/>
  <c r="J36" i="76"/>
  <c r="Y32" i="76"/>
  <c r="Z32" i="76" s="1"/>
  <c r="S32" i="76"/>
  <c r="T32" i="76" s="1"/>
  <c r="N32" i="76"/>
  <c r="O32" i="76" s="1"/>
  <c r="I32" i="76"/>
  <c r="H32" i="76"/>
  <c r="G32" i="76"/>
  <c r="D32" i="76"/>
  <c r="C32" i="76"/>
  <c r="AE32" i="76" s="1"/>
  <c r="Y31" i="76"/>
  <c r="Z31" i="76" s="1"/>
  <c r="S31" i="76"/>
  <c r="T31" i="76" s="1"/>
  <c r="N31" i="76"/>
  <c r="O31" i="76" s="1"/>
  <c r="I31" i="76"/>
  <c r="H31" i="76"/>
  <c r="G31" i="76"/>
  <c r="D31" i="76"/>
  <c r="C31" i="76"/>
  <c r="AE31" i="76" s="1"/>
  <c r="Y30" i="76"/>
  <c r="Z30" i="76" s="1"/>
  <c r="S30" i="76"/>
  <c r="T30" i="76" s="1"/>
  <c r="N30" i="76"/>
  <c r="O30" i="76" s="1"/>
  <c r="I30" i="76"/>
  <c r="H30" i="76"/>
  <c r="G30" i="76"/>
  <c r="D30" i="76"/>
  <c r="C30" i="76"/>
  <c r="AE30" i="76" s="1"/>
  <c r="Y29" i="76"/>
  <c r="Z29" i="76" s="1"/>
  <c r="S29" i="76"/>
  <c r="T29" i="76" s="1"/>
  <c r="N29" i="76"/>
  <c r="O29" i="76" s="1"/>
  <c r="I29" i="76"/>
  <c r="H29" i="76"/>
  <c r="G29" i="76"/>
  <c r="D29" i="76"/>
  <c r="C29" i="76"/>
  <c r="AE29" i="76" s="1"/>
  <c r="Y28" i="76"/>
  <c r="Z28" i="76" s="1"/>
  <c r="S28" i="76"/>
  <c r="T28" i="76" s="1"/>
  <c r="N28" i="76"/>
  <c r="O28" i="76" s="1"/>
  <c r="I28" i="76"/>
  <c r="H28" i="76"/>
  <c r="G28" i="76"/>
  <c r="D28" i="76"/>
  <c r="C28" i="76"/>
  <c r="AE28" i="76" s="1"/>
  <c r="Y27" i="76"/>
  <c r="Z27" i="76" s="1"/>
  <c r="S27" i="76"/>
  <c r="T27" i="76" s="1"/>
  <c r="N27" i="76"/>
  <c r="O27" i="76" s="1"/>
  <c r="I27" i="76"/>
  <c r="H27" i="76"/>
  <c r="G27" i="76"/>
  <c r="D27" i="76"/>
  <c r="C27" i="76"/>
  <c r="AE27" i="76" s="1"/>
  <c r="Y26" i="76"/>
  <c r="Z26" i="76" s="1"/>
  <c r="S26" i="76"/>
  <c r="T26" i="76" s="1"/>
  <c r="N26" i="76"/>
  <c r="O26" i="76" s="1"/>
  <c r="I26" i="76"/>
  <c r="H26" i="76"/>
  <c r="G26" i="76"/>
  <c r="D26" i="76"/>
  <c r="C26" i="76"/>
  <c r="AE26" i="76" s="1"/>
  <c r="Y25" i="76"/>
  <c r="Z25" i="76" s="1"/>
  <c r="S25" i="76"/>
  <c r="T25" i="76" s="1"/>
  <c r="N25" i="76"/>
  <c r="O25" i="76" s="1"/>
  <c r="I25" i="76"/>
  <c r="H25" i="76"/>
  <c r="G25" i="76"/>
  <c r="D25" i="76"/>
  <c r="C25" i="76"/>
  <c r="AE25" i="76" s="1"/>
  <c r="Y24" i="76"/>
  <c r="Z24" i="76" s="1"/>
  <c r="S24" i="76"/>
  <c r="T24" i="76" s="1"/>
  <c r="N24" i="76"/>
  <c r="O24" i="76" s="1"/>
  <c r="I24" i="76"/>
  <c r="H24" i="76"/>
  <c r="G24" i="76"/>
  <c r="D24" i="76"/>
  <c r="C24" i="76"/>
  <c r="AE24" i="76" s="1"/>
  <c r="Y23" i="76"/>
  <c r="Z23" i="76" s="1"/>
  <c r="S23" i="76"/>
  <c r="T23" i="76" s="1"/>
  <c r="N23" i="76"/>
  <c r="O23" i="76" s="1"/>
  <c r="I23" i="76"/>
  <c r="H23" i="76"/>
  <c r="G23" i="76"/>
  <c r="D23" i="76"/>
  <c r="C23" i="76"/>
  <c r="AE23" i="76" s="1"/>
  <c r="Y22" i="76"/>
  <c r="Z22" i="76" s="1"/>
  <c r="S22" i="76"/>
  <c r="T22" i="76" s="1"/>
  <c r="N22" i="76"/>
  <c r="O22" i="76" s="1"/>
  <c r="I22" i="76"/>
  <c r="H22" i="76"/>
  <c r="G22" i="76"/>
  <c r="D22" i="76"/>
  <c r="C22" i="76"/>
  <c r="AE22" i="76" s="1"/>
  <c r="Y21" i="76"/>
  <c r="Z21" i="76" s="1"/>
  <c r="S21" i="76"/>
  <c r="T21" i="76" s="1"/>
  <c r="N21" i="76"/>
  <c r="O21" i="76" s="1"/>
  <c r="I21" i="76"/>
  <c r="H21" i="76"/>
  <c r="G21" i="76"/>
  <c r="D21" i="76"/>
  <c r="C21" i="76"/>
  <c r="AE21" i="76" s="1"/>
  <c r="Y20" i="76"/>
  <c r="Z20" i="76" s="1"/>
  <c r="S20" i="76"/>
  <c r="T20" i="76" s="1"/>
  <c r="N20" i="76"/>
  <c r="O20" i="76" s="1"/>
  <c r="I20" i="76"/>
  <c r="H20" i="76"/>
  <c r="G20" i="76"/>
  <c r="D20" i="76"/>
  <c r="C20" i="76"/>
  <c r="AE20" i="76" s="1"/>
  <c r="Y19" i="76"/>
  <c r="Z19" i="76" s="1"/>
  <c r="S19" i="76"/>
  <c r="T19" i="76" s="1"/>
  <c r="N19" i="76"/>
  <c r="O19" i="76" s="1"/>
  <c r="I19" i="76"/>
  <c r="H19" i="76"/>
  <c r="G19" i="76"/>
  <c r="D19" i="76"/>
  <c r="C19" i="76"/>
  <c r="AE19" i="76" s="1"/>
  <c r="Y18" i="76"/>
  <c r="Z18" i="76" s="1"/>
  <c r="S18" i="76"/>
  <c r="T18" i="76" s="1"/>
  <c r="N18" i="76"/>
  <c r="O18" i="76" s="1"/>
  <c r="I18" i="76"/>
  <c r="H18" i="76"/>
  <c r="G18" i="76"/>
  <c r="D18" i="76"/>
  <c r="C18" i="76"/>
  <c r="AE18" i="76" s="1"/>
  <c r="Y17" i="76"/>
  <c r="Z17" i="76" s="1"/>
  <c r="S17" i="76"/>
  <c r="T17" i="76" s="1"/>
  <c r="N17" i="76"/>
  <c r="O17" i="76" s="1"/>
  <c r="I17" i="76"/>
  <c r="H17" i="76"/>
  <c r="G17" i="76"/>
  <c r="D17" i="76"/>
  <c r="C17" i="76"/>
  <c r="AE17" i="76" s="1"/>
  <c r="Y16" i="76"/>
  <c r="Z16" i="76" s="1"/>
  <c r="S16" i="76"/>
  <c r="N16" i="76"/>
  <c r="O16" i="76" s="1"/>
  <c r="I16" i="76"/>
  <c r="H16" i="76"/>
  <c r="G16" i="76"/>
  <c r="D16" i="76"/>
  <c r="C16" i="76"/>
  <c r="AE16" i="76" s="1"/>
  <c r="Y15" i="76"/>
  <c r="Z15" i="76" s="1"/>
  <c r="S15" i="76"/>
  <c r="T15" i="76" s="1"/>
  <c r="N15" i="76"/>
  <c r="O15" i="76" s="1"/>
  <c r="I15" i="76"/>
  <c r="H15" i="76"/>
  <c r="G15" i="76"/>
  <c r="D15" i="76"/>
  <c r="C15" i="76"/>
  <c r="AE15" i="76" s="1"/>
  <c r="Y14" i="76"/>
  <c r="Z14" i="76" s="1"/>
  <c r="S14" i="76"/>
  <c r="T14" i="76" s="1"/>
  <c r="N14" i="76"/>
  <c r="O14" i="76" s="1"/>
  <c r="I14" i="76"/>
  <c r="H14" i="76"/>
  <c r="G14" i="76"/>
  <c r="D14" i="76"/>
  <c r="C14" i="76"/>
  <c r="AE14" i="76" s="1"/>
  <c r="Y13" i="76"/>
  <c r="Z13" i="76" s="1"/>
  <c r="S13" i="76"/>
  <c r="T13" i="76" s="1"/>
  <c r="N13" i="76"/>
  <c r="O13" i="76" s="1"/>
  <c r="I13" i="76"/>
  <c r="H13" i="76"/>
  <c r="G13" i="76"/>
  <c r="D13" i="76"/>
  <c r="C13" i="76"/>
  <c r="AE13" i="76" s="1"/>
  <c r="Y12" i="76"/>
  <c r="Z12" i="76" s="1"/>
  <c r="S12" i="76"/>
  <c r="T12" i="76" s="1"/>
  <c r="N12" i="76"/>
  <c r="O12" i="76" s="1"/>
  <c r="I12" i="76"/>
  <c r="H12" i="76"/>
  <c r="G12" i="76"/>
  <c r="D12" i="76"/>
  <c r="C12" i="76"/>
  <c r="AE12" i="76" s="1"/>
  <c r="Y11" i="76"/>
  <c r="Z11" i="76" s="1"/>
  <c r="S11" i="76"/>
  <c r="T11" i="76" s="1"/>
  <c r="N11" i="76"/>
  <c r="O11" i="76" s="1"/>
  <c r="I11" i="76"/>
  <c r="H11" i="76"/>
  <c r="G11" i="76"/>
  <c r="D11" i="76"/>
  <c r="C11" i="76"/>
  <c r="AE11" i="76" s="1"/>
  <c r="Y10" i="76"/>
  <c r="Z10" i="76" s="1"/>
  <c r="S10" i="76"/>
  <c r="T10" i="76" s="1"/>
  <c r="N10" i="76"/>
  <c r="O10" i="76" s="1"/>
  <c r="I10" i="76"/>
  <c r="H10" i="76"/>
  <c r="G10" i="76"/>
  <c r="D10" i="76"/>
  <c r="C10" i="76"/>
  <c r="AE10" i="76" s="1"/>
  <c r="Y9" i="76"/>
  <c r="Z9" i="76" s="1"/>
  <c r="S9" i="76"/>
  <c r="T9" i="76" s="1"/>
  <c r="N9" i="76"/>
  <c r="O9" i="76" s="1"/>
  <c r="I9" i="76"/>
  <c r="H9" i="76"/>
  <c r="G9" i="76"/>
  <c r="D9" i="76"/>
  <c r="C9" i="76"/>
  <c r="AE9" i="76" s="1"/>
  <c r="Y8" i="76"/>
  <c r="Z8" i="76" s="1"/>
  <c r="S8" i="76"/>
  <c r="T8" i="76" s="1"/>
  <c r="N8" i="76"/>
  <c r="O8" i="76" s="1"/>
  <c r="I8" i="76"/>
  <c r="H8" i="76"/>
  <c r="G8" i="76"/>
  <c r="D8" i="76"/>
  <c r="C8" i="76"/>
  <c r="AE8" i="76" s="1"/>
  <c r="C2" i="76"/>
  <c r="AE37" i="75"/>
  <c r="AD37" i="75"/>
  <c r="AC37" i="75"/>
  <c r="Z37" i="75"/>
  <c r="Y37" i="75"/>
  <c r="X37" i="75"/>
  <c r="V37" i="75"/>
  <c r="U37" i="75"/>
  <c r="T37" i="75"/>
  <c r="Q37" i="75"/>
  <c r="P37" i="75"/>
  <c r="O37" i="75"/>
  <c r="M37" i="75"/>
  <c r="L37" i="75"/>
  <c r="K37" i="75"/>
  <c r="AE36" i="75"/>
  <c r="AD36" i="75"/>
  <c r="AC36" i="75"/>
  <c r="Z36" i="75"/>
  <c r="Y36" i="75"/>
  <c r="X36" i="75"/>
  <c r="V36" i="75"/>
  <c r="U36" i="75"/>
  <c r="T36" i="75"/>
  <c r="Q36" i="75"/>
  <c r="P36" i="75"/>
  <c r="O36" i="75"/>
  <c r="M36" i="75"/>
  <c r="L36" i="75"/>
  <c r="K36" i="75"/>
  <c r="AE35" i="75"/>
  <c r="AD35" i="75"/>
  <c r="AC35" i="75"/>
  <c r="Z35" i="75"/>
  <c r="Y35" i="75"/>
  <c r="X35" i="75"/>
  <c r="V35" i="75"/>
  <c r="U35" i="75"/>
  <c r="T35" i="75"/>
  <c r="Q35" i="75"/>
  <c r="P35" i="75"/>
  <c r="O35" i="75"/>
  <c r="M35" i="75"/>
  <c r="L35" i="75"/>
  <c r="K35" i="75"/>
  <c r="AE34" i="75"/>
  <c r="AD34" i="75"/>
  <c r="AC34" i="75"/>
  <c r="Z34" i="75"/>
  <c r="Y34" i="75"/>
  <c r="X34" i="75"/>
  <c r="V34" i="75"/>
  <c r="U34" i="75"/>
  <c r="T34" i="75"/>
  <c r="Q34" i="75"/>
  <c r="P34" i="75"/>
  <c r="O34" i="75"/>
  <c r="M34" i="75"/>
  <c r="L34" i="75"/>
  <c r="K34" i="75"/>
  <c r="AF32" i="75"/>
  <c r="AA32" i="75"/>
  <c r="R32" i="75"/>
  <c r="W32" i="75" s="1"/>
  <c r="I32" i="75"/>
  <c r="AF31" i="75"/>
  <c r="AA31" i="75"/>
  <c r="AB31" i="75" s="1"/>
  <c r="R31" i="75"/>
  <c r="I31" i="75"/>
  <c r="N31" i="75" s="1"/>
  <c r="AF30" i="75"/>
  <c r="AA30" i="75"/>
  <c r="AB30" i="75" s="1"/>
  <c r="R30" i="75"/>
  <c r="S30" i="75" s="1"/>
  <c r="I30" i="75"/>
  <c r="J30" i="75" s="1"/>
  <c r="AF29" i="75"/>
  <c r="AA29" i="75"/>
  <c r="AB29" i="75" s="1"/>
  <c r="R29" i="75"/>
  <c r="I29" i="75"/>
  <c r="N29" i="75" s="1"/>
  <c r="AF28" i="75"/>
  <c r="AA28" i="75"/>
  <c r="AB28" i="75" s="1"/>
  <c r="R28" i="75"/>
  <c r="W28" i="75" s="1"/>
  <c r="I28" i="75"/>
  <c r="N28" i="75" s="1"/>
  <c r="AF27" i="75"/>
  <c r="AA27" i="75"/>
  <c r="AB27" i="75" s="1"/>
  <c r="R27" i="75"/>
  <c r="W27" i="75" s="1"/>
  <c r="I27" i="75"/>
  <c r="AF26" i="75"/>
  <c r="AA26" i="75"/>
  <c r="AB26" i="75" s="1"/>
  <c r="R26" i="75"/>
  <c r="S26" i="75" s="1"/>
  <c r="I26" i="75"/>
  <c r="N26" i="75" s="1"/>
  <c r="AF25" i="75"/>
  <c r="AA25" i="75"/>
  <c r="AB25" i="75" s="1"/>
  <c r="R25" i="75"/>
  <c r="W25" i="75" s="1"/>
  <c r="I25" i="75"/>
  <c r="N25" i="75" s="1"/>
  <c r="AF24" i="75"/>
  <c r="AA24" i="75"/>
  <c r="AB24" i="75" s="1"/>
  <c r="R24" i="75"/>
  <c r="W24" i="75" s="1"/>
  <c r="I24" i="75"/>
  <c r="N24" i="75" s="1"/>
  <c r="AF23" i="75"/>
  <c r="AA23" i="75"/>
  <c r="AB23" i="75" s="1"/>
  <c r="R23" i="75"/>
  <c r="W23" i="75" s="1"/>
  <c r="I23" i="75"/>
  <c r="J23" i="75" s="1"/>
  <c r="AF22" i="75"/>
  <c r="AA22" i="75"/>
  <c r="AB22" i="75" s="1"/>
  <c r="R22" i="75"/>
  <c r="W22" i="75" s="1"/>
  <c r="I22" i="75"/>
  <c r="N22" i="75" s="1"/>
  <c r="AF21" i="75"/>
  <c r="AA21" i="75"/>
  <c r="AB21" i="75" s="1"/>
  <c r="R21" i="75"/>
  <c r="W21" i="75" s="1"/>
  <c r="I21" i="75"/>
  <c r="N21" i="75" s="1"/>
  <c r="AF20" i="75"/>
  <c r="AA20" i="75"/>
  <c r="R20" i="75"/>
  <c r="W20" i="75" s="1"/>
  <c r="I20" i="75"/>
  <c r="N20" i="75" s="1"/>
  <c r="AF19" i="75"/>
  <c r="AA19" i="75"/>
  <c r="AB19" i="75" s="1"/>
  <c r="R19" i="75"/>
  <c r="S19" i="75" s="1"/>
  <c r="I19" i="75"/>
  <c r="N19" i="75" s="1"/>
  <c r="AF18" i="75"/>
  <c r="AA18" i="75"/>
  <c r="R18" i="75"/>
  <c r="W18" i="75" s="1"/>
  <c r="I18" i="75"/>
  <c r="N18" i="75" s="1"/>
  <c r="AF17" i="75"/>
  <c r="AA17" i="75"/>
  <c r="AB17" i="75" s="1"/>
  <c r="R17" i="75"/>
  <c r="W17" i="75" s="1"/>
  <c r="I17" i="75"/>
  <c r="N17" i="75" s="1"/>
  <c r="AF16" i="75"/>
  <c r="AA16" i="75"/>
  <c r="AB16" i="75" s="1"/>
  <c r="R16" i="75"/>
  <c r="S16" i="75" s="1"/>
  <c r="I16" i="75"/>
  <c r="J16" i="75" s="1"/>
  <c r="AF15" i="75"/>
  <c r="AA15" i="75"/>
  <c r="AB15" i="75" s="1"/>
  <c r="R15" i="75"/>
  <c r="I15" i="75"/>
  <c r="N15" i="75" s="1"/>
  <c r="AF14" i="75"/>
  <c r="AA14" i="75"/>
  <c r="AB14" i="75" s="1"/>
  <c r="R14" i="75"/>
  <c r="W14" i="75" s="1"/>
  <c r="I14" i="75"/>
  <c r="AF13" i="75"/>
  <c r="AA13" i="75"/>
  <c r="AB13" i="75" s="1"/>
  <c r="R13" i="75"/>
  <c r="W13" i="75" s="1"/>
  <c r="I13" i="75"/>
  <c r="AF12" i="75"/>
  <c r="AA12" i="75"/>
  <c r="AB12" i="75" s="1"/>
  <c r="R12" i="75"/>
  <c r="S12" i="75" s="1"/>
  <c r="I12" i="75"/>
  <c r="AF11" i="75"/>
  <c r="AA11" i="75"/>
  <c r="R11" i="75"/>
  <c r="W11" i="75" s="1"/>
  <c r="I11" i="75"/>
  <c r="N11" i="75" s="1"/>
  <c r="AF10" i="75"/>
  <c r="AA10" i="75"/>
  <c r="AB10" i="75" s="1"/>
  <c r="R10" i="75"/>
  <c r="W10" i="75" s="1"/>
  <c r="I10" i="75"/>
  <c r="N10" i="75" s="1"/>
  <c r="AF9" i="75"/>
  <c r="AA9" i="75"/>
  <c r="AB9" i="75" s="1"/>
  <c r="R9" i="75"/>
  <c r="W9" i="75" s="1"/>
  <c r="I9" i="75"/>
  <c r="J9" i="75" s="1"/>
  <c r="AF8" i="75"/>
  <c r="AA8" i="75"/>
  <c r="AB8" i="75" s="1"/>
  <c r="R8" i="75"/>
  <c r="W8" i="75" s="1"/>
  <c r="I8" i="75"/>
  <c r="C2" i="75"/>
  <c r="Y42" i="74"/>
  <c r="H42" i="74"/>
  <c r="AG39" i="74"/>
  <c r="AC39" i="74"/>
  <c r="Y39" i="74"/>
  <c r="P39" i="74"/>
  <c r="L39" i="74"/>
  <c r="H39" i="74"/>
  <c r="K30" i="74"/>
  <c r="H30" i="74"/>
  <c r="Q26" i="74"/>
  <c r="N26" i="74"/>
  <c r="K26" i="74"/>
  <c r="H26" i="74"/>
  <c r="N22" i="74"/>
  <c r="K22" i="74"/>
  <c r="H22" i="74"/>
  <c r="S17" i="74"/>
  <c r="Q17" i="74"/>
  <c r="Q14" i="74" s="1"/>
  <c r="M17" i="74"/>
  <c r="K17" i="74"/>
  <c r="K14" i="74" s="1"/>
  <c r="G17" i="74"/>
  <c r="E17" i="74"/>
  <c r="AG16" i="74"/>
  <c r="AC16" i="74"/>
  <c r="AI14" i="74"/>
  <c r="AH14" i="74"/>
  <c r="AE14" i="74"/>
  <c r="AD14" i="74"/>
  <c r="AD36" i="71"/>
  <c r="AE36" i="71"/>
  <c r="AC36" i="71"/>
  <c r="AE35" i="71"/>
  <c r="AD35" i="71"/>
  <c r="AC35" i="71"/>
  <c r="Y36" i="71"/>
  <c r="Z36" i="71"/>
  <c r="Y35" i="71"/>
  <c r="Z35" i="71"/>
  <c r="X36" i="71"/>
  <c r="X35" i="71"/>
  <c r="U36" i="71"/>
  <c r="V36" i="71"/>
  <c r="U35" i="71"/>
  <c r="V35" i="71"/>
  <c r="T36" i="71"/>
  <c r="T35" i="71"/>
  <c r="P36" i="71"/>
  <c r="Q36" i="71"/>
  <c r="P35" i="71"/>
  <c r="Q35" i="71"/>
  <c r="O36" i="71"/>
  <c r="O35" i="71"/>
  <c r="L36" i="71"/>
  <c r="M36" i="71"/>
  <c r="K36" i="71"/>
  <c r="L35" i="71"/>
  <c r="M35" i="71"/>
  <c r="K35" i="71"/>
  <c r="K36" i="72"/>
  <c r="L36" i="72"/>
  <c r="M36" i="72"/>
  <c r="K35" i="72"/>
  <c r="L35" i="72"/>
  <c r="M35" i="72"/>
  <c r="J35" i="72"/>
  <c r="J36" i="72"/>
  <c r="AD36" i="72"/>
  <c r="AB36" i="72"/>
  <c r="AC36" i="72"/>
  <c r="AA36" i="72"/>
  <c r="AB35" i="72"/>
  <c r="AC35" i="72"/>
  <c r="AD35" i="72"/>
  <c r="AA35" i="72"/>
  <c r="V36" i="72"/>
  <c r="W36" i="72"/>
  <c r="X36" i="72"/>
  <c r="U36" i="72"/>
  <c r="V35" i="72"/>
  <c r="W35" i="72"/>
  <c r="X35" i="72"/>
  <c r="U35" i="72"/>
  <c r="G43" i="73"/>
  <c r="G42" i="73"/>
  <c r="G41" i="73"/>
  <c r="G40" i="73"/>
  <c r="G39" i="73"/>
  <c r="G35" i="73"/>
  <c r="G34" i="73"/>
  <c r="G33" i="73"/>
  <c r="G32" i="73"/>
  <c r="G31" i="73"/>
  <c r="L28" i="73"/>
  <c r="J21" i="73"/>
  <c r="I21" i="73"/>
  <c r="H21" i="73"/>
  <c r="G21" i="73"/>
  <c r="F21" i="73"/>
  <c r="E21" i="73"/>
  <c r="C20" i="73"/>
  <c r="D20" i="73" s="1"/>
  <c r="C19" i="73"/>
  <c r="D19" i="73" s="1"/>
  <c r="I17" i="73"/>
  <c r="H17" i="73"/>
  <c r="G17" i="73"/>
  <c r="F17" i="73"/>
  <c r="E17" i="73"/>
  <c r="C16" i="73"/>
  <c r="D16" i="73" s="1"/>
  <c r="C15" i="73"/>
  <c r="D15" i="73" s="1"/>
  <c r="J11" i="73"/>
  <c r="I11" i="73"/>
  <c r="H11" i="73"/>
  <c r="G11" i="73"/>
  <c r="F11" i="73"/>
  <c r="E11" i="73"/>
  <c r="C10" i="73"/>
  <c r="D10" i="73" s="1"/>
  <c r="C9" i="73"/>
  <c r="D9" i="73" s="1"/>
  <c r="I7" i="73"/>
  <c r="H7" i="73"/>
  <c r="G7" i="73"/>
  <c r="F7" i="73"/>
  <c r="E7" i="73"/>
  <c r="C6" i="73"/>
  <c r="D6" i="73" s="1"/>
  <c r="C5" i="73"/>
  <c r="D5" i="73" s="1"/>
  <c r="L4" i="73"/>
  <c r="B1" i="73"/>
  <c r="A38" i="73" s="1"/>
  <c r="AD38" i="72"/>
  <c r="AC38" i="72"/>
  <c r="AB38" i="72"/>
  <c r="AA38" i="72"/>
  <c r="X38" i="72"/>
  <c r="W38" i="72"/>
  <c r="V38" i="72"/>
  <c r="U38" i="72"/>
  <c r="R38" i="72"/>
  <c r="Q38" i="72"/>
  <c r="P38" i="72"/>
  <c r="M38" i="72"/>
  <c r="L38" i="72"/>
  <c r="K38" i="72"/>
  <c r="J38" i="72"/>
  <c r="AD37" i="72"/>
  <c r="AC37" i="72"/>
  <c r="AB37" i="72"/>
  <c r="AA37" i="72"/>
  <c r="X37" i="72"/>
  <c r="W37" i="72"/>
  <c r="V37" i="72"/>
  <c r="U37" i="72"/>
  <c r="R37" i="72"/>
  <c r="Q37" i="72"/>
  <c r="P37" i="72"/>
  <c r="M37" i="72"/>
  <c r="L37" i="72"/>
  <c r="K37" i="72"/>
  <c r="J37" i="72"/>
  <c r="R36" i="72"/>
  <c r="Q36" i="72"/>
  <c r="P36" i="72"/>
  <c r="R35" i="72"/>
  <c r="Q35" i="72"/>
  <c r="P35" i="72"/>
  <c r="Y33" i="72"/>
  <c r="Z33" i="72" s="1"/>
  <c r="S33" i="72"/>
  <c r="T33" i="72" s="1"/>
  <c r="N33" i="72"/>
  <c r="O33" i="72" s="1"/>
  <c r="I33" i="72"/>
  <c r="H33" i="72"/>
  <c r="G33" i="72"/>
  <c r="D33" i="72"/>
  <c r="C33" i="72"/>
  <c r="AE33" i="72" s="1"/>
  <c r="Y32" i="72"/>
  <c r="Z32" i="72" s="1"/>
  <c r="S32" i="72"/>
  <c r="T32" i="72" s="1"/>
  <c r="N32" i="72"/>
  <c r="O32" i="72" s="1"/>
  <c r="I32" i="72"/>
  <c r="H32" i="72"/>
  <c r="G32" i="72"/>
  <c r="D32" i="72"/>
  <c r="C32" i="72"/>
  <c r="AE32" i="72" s="1"/>
  <c r="Y31" i="72"/>
  <c r="Z31" i="72" s="1"/>
  <c r="S31" i="72"/>
  <c r="T31" i="72" s="1"/>
  <c r="N31" i="72"/>
  <c r="O31" i="72" s="1"/>
  <c r="I31" i="72"/>
  <c r="H31" i="72"/>
  <c r="G31" i="72"/>
  <c r="D31" i="72"/>
  <c r="C31" i="72"/>
  <c r="AE31" i="72" s="1"/>
  <c r="Y30" i="72"/>
  <c r="Z30" i="72" s="1"/>
  <c r="S30" i="72"/>
  <c r="T30" i="72" s="1"/>
  <c r="N30" i="72"/>
  <c r="O30" i="72" s="1"/>
  <c r="I30" i="72"/>
  <c r="H30" i="72"/>
  <c r="G30" i="72"/>
  <c r="D30" i="72"/>
  <c r="C30" i="72"/>
  <c r="AE30" i="72" s="1"/>
  <c r="Y29" i="72"/>
  <c r="Z29" i="72" s="1"/>
  <c r="S29" i="72"/>
  <c r="T29" i="72" s="1"/>
  <c r="N29" i="72"/>
  <c r="O29" i="72" s="1"/>
  <c r="I29" i="72"/>
  <c r="H29" i="72"/>
  <c r="G29" i="72"/>
  <c r="D29" i="72"/>
  <c r="C29" i="72"/>
  <c r="AE29" i="72" s="1"/>
  <c r="Y28" i="72"/>
  <c r="Z28" i="72" s="1"/>
  <c r="S28" i="72"/>
  <c r="T28" i="72" s="1"/>
  <c r="N28" i="72"/>
  <c r="O28" i="72" s="1"/>
  <c r="I28" i="72"/>
  <c r="H28" i="72"/>
  <c r="G28" i="72"/>
  <c r="D28" i="72"/>
  <c r="C28" i="72"/>
  <c r="AE28" i="72" s="1"/>
  <c r="Y27" i="72"/>
  <c r="Z27" i="72" s="1"/>
  <c r="S27" i="72"/>
  <c r="T27" i="72" s="1"/>
  <c r="N27" i="72"/>
  <c r="O27" i="72" s="1"/>
  <c r="I27" i="72"/>
  <c r="H27" i="72"/>
  <c r="G27" i="72"/>
  <c r="D27" i="72"/>
  <c r="C27" i="72"/>
  <c r="AE27" i="72" s="1"/>
  <c r="Y26" i="72"/>
  <c r="Z26" i="72" s="1"/>
  <c r="S26" i="72"/>
  <c r="T26" i="72" s="1"/>
  <c r="N26" i="72"/>
  <c r="O26" i="72" s="1"/>
  <c r="I26" i="72"/>
  <c r="H26" i="72"/>
  <c r="G26" i="72"/>
  <c r="D26" i="72"/>
  <c r="C26" i="72"/>
  <c r="AE26" i="72" s="1"/>
  <c r="Y25" i="72"/>
  <c r="Z25" i="72" s="1"/>
  <c r="S25" i="72"/>
  <c r="T25" i="72" s="1"/>
  <c r="N25" i="72"/>
  <c r="O25" i="72" s="1"/>
  <c r="I25" i="72"/>
  <c r="H25" i="72"/>
  <c r="G25" i="72"/>
  <c r="D25" i="72"/>
  <c r="C25" i="72"/>
  <c r="AE25" i="72" s="1"/>
  <c r="Y24" i="72"/>
  <c r="Z24" i="72" s="1"/>
  <c r="S24" i="72"/>
  <c r="T24" i="72" s="1"/>
  <c r="N24" i="72"/>
  <c r="O24" i="72" s="1"/>
  <c r="I24" i="72"/>
  <c r="H24" i="72"/>
  <c r="G24" i="72"/>
  <c r="D24" i="72"/>
  <c r="C24" i="72"/>
  <c r="AE24" i="72" s="1"/>
  <c r="Y23" i="72"/>
  <c r="Z23" i="72" s="1"/>
  <c r="S23" i="72"/>
  <c r="T23" i="72" s="1"/>
  <c r="N23" i="72"/>
  <c r="O23" i="72" s="1"/>
  <c r="I23" i="72"/>
  <c r="H23" i="72"/>
  <c r="G23" i="72"/>
  <c r="D23" i="72"/>
  <c r="C23" i="72"/>
  <c r="AE23" i="72" s="1"/>
  <c r="Y22" i="72"/>
  <c r="Z22" i="72" s="1"/>
  <c r="S22" i="72"/>
  <c r="T22" i="72" s="1"/>
  <c r="N22" i="72"/>
  <c r="O22" i="72" s="1"/>
  <c r="I22" i="72"/>
  <c r="H22" i="72"/>
  <c r="G22" i="72"/>
  <c r="D22" i="72"/>
  <c r="C22" i="72"/>
  <c r="AE22" i="72" s="1"/>
  <c r="Y21" i="72"/>
  <c r="Z21" i="72" s="1"/>
  <c r="S21" i="72"/>
  <c r="T21" i="72" s="1"/>
  <c r="N21" i="72"/>
  <c r="O21" i="72" s="1"/>
  <c r="I21" i="72"/>
  <c r="H21" i="72"/>
  <c r="G21" i="72"/>
  <c r="D21" i="72"/>
  <c r="C21" i="72"/>
  <c r="AE21" i="72" s="1"/>
  <c r="Y20" i="72"/>
  <c r="Z20" i="72" s="1"/>
  <c r="S20" i="72"/>
  <c r="T20" i="72" s="1"/>
  <c r="N20" i="72"/>
  <c r="O20" i="72" s="1"/>
  <c r="I20" i="72"/>
  <c r="H20" i="72"/>
  <c r="G20" i="72"/>
  <c r="D20" i="72"/>
  <c r="C20" i="72"/>
  <c r="AE20" i="72" s="1"/>
  <c r="Y19" i="72"/>
  <c r="Z19" i="72" s="1"/>
  <c r="S19" i="72"/>
  <c r="T19" i="72" s="1"/>
  <c r="N19" i="72"/>
  <c r="O19" i="72" s="1"/>
  <c r="I19" i="72"/>
  <c r="H19" i="72"/>
  <c r="G19" i="72"/>
  <c r="D19" i="72"/>
  <c r="C19" i="72"/>
  <c r="AE19" i="72" s="1"/>
  <c r="Y18" i="72"/>
  <c r="S18" i="72"/>
  <c r="T18" i="72" s="1"/>
  <c r="N18" i="72"/>
  <c r="O18" i="72" s="1"/>
  <c r="I18" i="72"/>
  <c r="H18" i="72"/>
  <c r="G18" i="72"/>
  <c r="D18" i="72"/>
  <c r="C18" i="72"/>
  <c r="AE18" i="72" s="1"/>
  <c r="Y17" i="72"/>
  <c r="Z17" i="72" s="1"/>
  <c r="S17" i="72"/>
  <c r="T17" i="72" s="1"/>
  <c r="N17" i="72"/>
  <c r="I17" i="72"/>
  <c r="H17" i="72"/>
  <c r="G17" i="72"/>
  <c r="D17" i="72"/>
  <c r="C17" i="72"/>
  <c r="AE17" i="72" s="1"/>
  <c r="Y16" i="72"/>
  <c r="Z16" i="72" s="1"/>
  <c r="S16" i="72"/>
  <c r="N16" i="72"/>
  <c r="O16" i="72" s="1"/>
  <c r="I16" i="72"/>
  <c r="H16" i="72"/>
  <c r="G16" i="72"/>
  <c r="D16" i="72"/>
  <c r="C16" i="72"/>
  <c r="AE16" i="72" s="1"/>
  <c r="Y15" i="72"/>
  <c r="Z15" i="72" s="1"/>
  <c r="S15" i="72"/>
  <c r="T15" i="72" s="1"/>
  <c r="N15" i="72"/>
  <c r="O15" i="72" s="1"/>
  <c r="I15" i="72"/>
  <c r="H15" i="72"/>
  <c r="G15" i="72"/>
  <c r="D15" i="72"/>
  <c r="C15" i="72"/>
  <c r="AE15" i="72" s="1"/>
  <c r="Y14" i="72"/>
  <c r="Z14" i="72" s="1"/>
  <c r="S14" i="72"/>
  <c r="T14" i="72" s="1"/>
  <c r="N14" i="72"/>
  <c r="O14" i="72" s="1"/>
  <c r="I14" i="72"/>
  <c r="H14" i="72"/>
  <c r="G14" i="72"/>
  <c r="D14" i="72"/>
  <c r="C14" i="72"/>
  <c r="AE14" i="72" s="1"/>
  <c r="Y13" i="72"/>
  <c r="Z13" i="72" s="1"/>
  <c r="S13" i="72"/>
  <c r="T13" i="72" s="1"/>
  <c r="N13" i="72"/>
  <c r="O13" i="72" s="1"/>
  <c r="I13" i="72"/>
  <c r="H13" i="72"/>
  <c r="G13" i="72"/>
  <c r="D13" i="72"/>
  <c r="C13" i="72"/>
  <c r="AE13" i="72" s="1"/>
  <c r="Y12" i="72"/>
  <c r="S12" i="72"/>
  <c r="T12" i="72" s="1"/>
  <c r="N12" i="72"/>
  <c r="O12" i="72" s="1"/>
  <c r="I12" i="72"/>
  <c r="H12" i="72"/>
  <c r="G12" i="72"/>
  <c r="D12" i="72"/>
  <c r="C12" i="72"/>
  <c r="AE12" i="72" s="1"/>
  <c r="Y11" i="72"/>
  <c r="Z11" i="72" s="1"/>
  <c r="S11" i="72"/>
  <c r="T11" i="72" s="1"/>
  <c r="N11" i="72"/>
  <c r="O11" i="72" s="1"/>
  <c r="I11" i="72"/>
  <c r="H11" i="72"/>
  <c r="G11" i="72"/>
  <c r="D11" i="72"/>
  <c r="C11" i="72"/>
  <c r="AE11" i="72" s="1"/>
  <c r="Y10" i="72"/>
  <c r="Z10" i="72" s="1"/>
  <c r="S10" i="72"/>
  <c r="T10" i="72" s="1"/>
  <c r="N10" i="72"/>
  <c r="O10" i="72" s="1"/>
  <c r="I10" i="72"/>
  <c r="H10" i="72"/>
  <c r="G10" i="72"/>
  <c r="D10" i="72"/>
  <c r="C10" i="72"/>
  <c r="AE10" i="72" s="1"/>
  <c r="Y9" i="72"/>
  <c r="Z9" i="72" s="1"/>
  <c r="S9" i="72"/>
  <c r="T9" i="72" s="1"/>
  <c r="N9" i="72"/>
  <c r="O9" i="72" s="1"/>
  <c r="I9" i="72"/>
  <c r="H9" i="72"/>
  <c r="G9" i="72"/>
  <c r="D9" i="72"/>
  <c r="C9" i="72"/>
  <c r="AE9" i="72" s="1"/>
  <c r="Y8" i="72"/>
  <c r="S8" i="72"/>
  <c r="N8" i="72"/>
  <c r="I8" i="72"/>
  <c r="H8" i="72"/>
  <c r="G8" i="72"/>
  <c r="D8" i="72"/>
  <c r="C8" i="72"/>
  <c r="AE8" i="72" s="1"/>
  <c r="C2" i="72"/>
  <c r="AE38" i="71"/>
  <c r="AD38" i="71"/>
  <c r="AC38" i="71"/>
  <c r="Z38" i="71"/>
  <c r="Y38" i="71"/>
  <c r="X38" i="71"/>
  <c r="V38" i="71"/>
  <c r="U38" i="71"/>
  <c r="T38" i="71"/>
  <c r="Q38" i="71"/>
  <c r="P38" i="71"/>
  <c r="O38" i="71"/>
  <c r="M38" i="71"/>
  <c r="L38" i="71"/>
  <c r="K38" i="71"/>
  <c r="AE37" i="71"/>
  <c r="AD37" i="71"/>
  <c r="AC37" i="71"/>
  <c r="Z37" i="71"/>
  <c r="Y37" i="71"/>
  <c r="X37" i="71"/>
  <c r="V37" i="71"/>
  <c r="U37" i="71"/>
  <c r="T37" i="71"/>
  <c r="Q37" i="71"/>
  <c r="P37" i="71"/>
  <c r="O37" i="71"/>
  <c r="M37" i="71"/>
  <c r="L37" i="71"/>
  <c r="K37" i="71"/>
  <c r="AF33" i="71"/>
  <c r="AA33" i="71"/>
  <c r="AB33" i="71" s="1"/>
  <c r="R33" i="71"/>
  <c r="W33" i="71" s="1"/>
  <c r="I33" i="71"/>
  <c r="J33" i="71" s="1"/>
  <c r="AF32" i="71"/>
  <c r="AA32" i="71"/>
  <c r="AB32" i="71" s="1"/>
  <c r="R32" i="71"/>
  <c r="S32" i="71" s="1"/>
  <c r="I32" i="71"/>
  <c r="AF31" i="71"/>
  <c r="AA31" i="71"/>
  <c r="AB31" i="71" s="1"/>
  <c r="R31" i="71"/>
  <c r="W31" i="71" s="1"/>
  <c r="I31" i="71"/>
  <c r="AF30" i="71"/>
  <c r="AA30" i="71"/>
  <c r="AB30" i="71" s="1"/>
  <c r="R30" i="71"/>
  <c r="S30" i="71" s="1"/>
  <c r="I30" i="71"/>
  <c r="J30" i="71" s="1"/>
  <c r="AF29" i="71"/>
  <c r="AA29" i="71"/>
  <c r="AB29" i="71" s="1"/>
  <c r="R29" i="71"/>
  <c r="W29" i="71" s="1"/>
  <c r="I29" i="71"/>
  <c r="J29" i="71" s="1"/>
  <c r="AF28" i="71"/>
  <c r="AA28" i="71"/>
  <c r="AB28" i="71" s="1"/>
  <c r="R28" i="71"/>
  <c r="W28" i="71" s="1"/>
  <c r="I28" i="71"/>
  <c r="N28" i="71" s="1"/>
  <c r="AF27" i="71"/>
  <c r="AA27" i="71"/>
  <c r="AB27" i="71" s="1"/>
  <c r="R27" i="71"/>
  <c r="W27" i="71" s="1"/>
  <c r="I27" i="71"/>
  <c r="AF26" i="71"/>
  <c r="AA26" i="71"/>
  <c r="AB26" i="71" s="1"/>
  <c r="R26" i="71"/>
  <c r="S26" i="71" s="1"/>
  <c r="I26" i="71"/>
  <c r="J26" i="71" s="1"/>
  <c r="AF25" i="71"/>
  <c r="AA25" i="71"/>
  <c r="AB25" i="71" s="1"/>
  <c r="R25" i="71"/>
  <c r="W25" i="71" s="1"/>
  <c r="I25" i="71"/>
  <c r="N25" i="71" s="1"/>
  <c r="AF24" i="71"/>
  <c r="AA24" i="71"/>
  <c r="AB24" i="71" s="1"/>
  <c r="R24" i="71"/>
  <c r="W24" i="71" s="1"/>
  <c r="I24" i="71"/>
  <c r="N24" i="71" s="1"/>
  <c r="AF23" i="71"/>
  <c r="AA23" i="71"/>
  <c r="AB23" i="71" s="1"/>
  <c r="R23" i="71"/>
  <c r="S23" i="71" s="1"/>
  <c r="I23" i="71"/>
  <c r="J23" i="71" s="1"/>
  <c r="AF22" i="71"/>
  <c r="AA22" i="71"/>
  <c r="AB22" i="71" s="1"/>
  <c r="R22" i="71"/>
  <c r="W22" i="71" s="1"/>
  <c r="I22" i="71"/>
  <c r="N22" i="71" s="1"/>
  <c r="AF21" i="71"/>
  <c r="AA21" i="71"/>
  <c r="AB21" i="71" s="1"/>
  <c r="R21" i="71"/>
  <c r="S21" i="71" s="1"/>
  <c r="I21" i="71"/>
  <c r="J21" i="71" s="1"/>
  <c r="AF20" i="71"/>
  <c r="AA20" i="71"/>
  <c r="AB20" i="71" s="1"/>
  <c r="R20" i="71"/>
  <c r="S20" i="71" s="1"/>
  <c r="I20" i="71"/>
  <c r="AF19" i="71"/>
  <c r="AA19" i="71"/>
  <c r="AB19" i="71" s="1"/>
  <c r="R19" i="71"/>
  <c r="W19" i="71" s="1"/>
  <c r="I19" i="71"/>
  <c r="AF18" i="71"/>
  <c r="AA18" i="71"/>
  <c r="AB18" i="71" s="1"/>
  <c r="R18" i="71"/>
  <c r="S18" i="71" s="1"/>
  <c r="I18" i="71"/>
  <c r="J18" i="71" s="1"/>
  <c r="AF17" i="71"/>
  <c r="AA17" i="71"/>
  <c r="AB17" i="71" s="1"/>
  <c r="R17" i="71"/>
  <c r="W17" i="71" s="1"/>
  <c r="I17" i="71"/>
  <c r="J17" i="71" s="1"/>
  <c r="AF16" i="71"/>
  <c r="AA16" i="71"/>
  <c r="AB16" i="71" s="1"/>
  <c r="R16" i="71"/>
  <c r="W16" i="71" s="1"/>
  <c r="I16" i="71"/>
  <c r="AF15" i="71"/>
  <c r="AA15" i="71"/>
  <c r="AB15" i="71" s="1"/>
  <c r="R15" i="71"/>
  <c r="S15" i="71" s="1"/>
  <c r="I15" i="71"/>
  <c r="AF14" i="71"/>
  <c r="AA14" i="71"/>
  <c r="AB14" i="71" s="1"/>
  <c r="R14" i="71"/>
  <c r="S14" i="71" s="1"/>
  <c r="I14" i="71"/>
  <c r="J14" i="71" s="1"/>
  <c r="AF13" i="71"/>
  <c r="AA13" i="71"/>
  <c r="AB13" i="71" s="1"/>
  <c r="R13" i="71"/>
  <c r="W13" i="71" s="1"/>
  <c r="I13" i="71"/>
  <c r="N13" i="71" s="1"/>
  <c r="AF12" i="71"/>
  <c r="AA12" i="71"/>
  <c r="AB12" i="71" s="1"/>
  <c r="R12" i="71"/>
  <c r="W12" i="71" s="1"/>
  <c r="I12" i="71"/>
  <c r="AF11" i="71"/>
  <c r="AA11" i="71"/>
  <c r="AB11" i="71" s="1"/>
  <c r="R11" i="71"/>
  <c r="S11" i="71" s="1"/>
  <c r="I11" i="71"/>
  <c r="J11" i="71" s="1"/>
  <c r="AF10" i="71"/>
  <c r="AA10" i="71"/>
  <c r="AB10" i="71" s="1"/>
  <c r="R10" i="71"/>
  <c r="W10" i="71" s="1"/>
  <c r="I10" i="71"/>
  <c r="N10" i="71" s="1"/>
  <c r="AF9" i="71"/>
  <c r="AA9" i="71"/>
  <c r="AB9" i="71" s="1"/>
  <c r="R9" i="71"/>
  <c r="W9" i="71" s="1"/>
  <c r="I9" i="71"/>
  <c r="J9" i="71" s="1"/>
  <c r="AF8" i="71"/>
  <c r="AA8" i="71"/>
  <c r="AB8" i="71" s="1"/>
  <c r="R8" i="71"/>
  <c r="I8" i="71"/>
  <c r="C2" i="71"/>
  <c r="Y42" i="70"/>
  <c r="H42" i="70"/>
  <c r="AG39" i="70"/>
  <c r="AC39" i="70"/>
  <c r="Y39" i="70"/>
  <c r="P39" i="70"/>
  <c r="L39" i="70"/>
  <c r="H39" i="70"/>
  <c r="K30" i="70"/>
  <c r="H30" i="70"/>
  <c r="Q26" i="70"/>
  <c r="N26" i="70"/>
  <c r="K26" i="70"/>
  <c r="H26" i="70"/>
  <c r="N22" i="70"/>
  <c r="K22" i="70"/>
  <c r="H22" i="70"/>
  <c r="P16" i="70"/>
  <c r="M17" i="70"/>
  <c r="K17" i="70"/>
  <c r="G17" i="70"/>
  <c r="E17" i="70"/>
  <c r="E14" i="70" s="1"/>
  <c r="AG16" i="70"/>
  <c r="AC16" i="70"/>
  <c r="AI14" i="70"/>
  <c r="AH14" i="70"/>
  <c r="AE14" i="70"/>
  <c r="AD14" i="70"/>
  <c r="R14" i="70"/>
  <c r="AB35" i="68"/>
  <c r="AC35" i="68"/>
  <c r="AD35" i="68"/>
  <c r="AA35" i="68"/>
  <c r="V35" i="68"/>
  <c r="W35" i="68"/>
  <c r="X35" i="68"/>
  <c r="U35" i="68"/>
  <c r="Q35" i="68"/>
  <c r="R35" i="68"/>
  <c r="P35" i="68"/>
  <c r="K35" i="68"/>
  <c r="L35" i="68"/>
  <c r="M35" i="68"/>
  <c r="J35" i="68"/>
  <c r="AB34" i="68"/>
  <c r="AC34" i="68"/>
  <c r="AD34" i="68"/>
  <c r="AA34" i="68"/>
  <c r="V34" i="68"/>
  <c r="W34" i="68"/>
  <c r="X34" i="68"/>
  <c r="U34" i="68"/>
  <c r="Q34" i="68"/>
  <c r="R34" i="68"/>
  <c r="P34" i="68"/>
  <c r="K34" i="68"/>
  <c r="L34" i="68"/>
  <c r="M34" i="68"/>
  <c r="J34" i="68"/>
  <c r="AD35" i="67"/>
  <c r="AE35" i="67"/>
  <c r="AC35" i="67"/>
  <c r="Y35" i="67"/>
  <c r="Z35" i="67"/>
  <c r="X35" i="67"/>
  <c r="U35" i="67"/>
  <c r="V35" i="67"/>
  <c r="T35" i="67"/>
  <c r="P35" i="67"/>
  <c r="Q35" i="67"/>
  <c r="O35" i="67"/>
  <c r="M35" i="67"/>
  <c r="L35" i="67"/>
  <c r="K35" i="67"/>
  <c r="AE34" i="67"/>
  <c r="AD34" i="67"/>
  <c r="AC34" i="67"/>
  <c r="Y34" i="67"/>
  <c r="Z34" i="67"/>
  <c r="X34" i="67"/>
  <c r="U34" i="67"/>
  <c r="V34" i="67"/>
  <c r="T34" i="67"/>
  <c r="P34" i="67"/>
  <c r="Q34" i="67"/>
  <c r="O34" i="67"/>
  <c r="L34" i="67"/>
  <c r="M34" i="67"/>
  <c r="K34" i="67"/>
  <c r="G43" i="69"/>
  <c r="G42" i="69"/>
  <c r="G41" i="69"/>
  <c r="G40" i="69"/>
  <c r="G39" i="69"/>
  <c r="G35" i="69"/>
  <c r="G34" i="69"/>
  <c r="G33" i="69"/>
  <c r="G32" i="69"/>
  <c r="G31" i="69"/>
  <c r="L28" i="69"/>
  <c r="J21" i="69"/>
  <c r="I21" i="69"/>
  <c r="H21" i="69"/>
  <c r="G21" i="69"/>
  <c r="F21" i="69"/>
  <c r="E21" i="69"/>
  <c r="C20" i="69"/>
  <c r="D20" i="69" s="1"/>
  <c r="C19" i="69"/>
  <c r="D19" i="69" s="1"/>
  <c r="I17" i="69"/>
  <c r="H17" i="69"/>
  <c r="G17" i="69"/>
  <c r="F17" i="69"/>
  <c r="E17" i="69"/>
  <c r="C16" i="69"/>
  <c r="D16" i="69" s="1"/>
  <c r="C15" i="69"/>
  <c r="D15" i="69" s="1"/>
  <c r="J11" i="69"/>
  <c r="I11" i="69"/>
  <c r="H11" i="69"/>
  <c r="G11" i="69"/>
  <c r="F11" i="69"/>
  <c r="E11" i="69"/>
  <c r="C10" i="69"/>
  <c r="D10" i="69" s="1"/>
  <c r="C9" i="69"/>
  <c r="D9" i="69" s="1"/>
  <c r="I7" i="69"/>
  <c r="H7" i="69"/>
  <c r="G7" i="69"/>
  <c r="F7" i="69"/>
  <c r="E7" i="69"/>
  <c r="C6" i="69"/>
  <c r="D6" i="69" s="1"/>
  <c r="C5" i="69"/>
  <c r="D5" i="69" s="1"/>
  <c r="L4" i="69"/>
  <c r="B1" i="69"/>
  <c r="L16" i="69" s="1"/>
  <c r="AD37" i="68"/>
  <c r="AC37" i="68"/>
  <c r="AB37" i="68"/>
  <c r="AA37" i="68"/>
  <c r="X37" i="68"/>
  <c r="W37" i="68"/>
  <c r="V37" i="68"/>
  <c r="U37" i="68"/>
  <c r="R37" i="68"/>
  <c r="Q37" i="68"/>
  <c r="P37" i="68"/>
  <c r="M37" i="68"/>
  <c r="L37" i="68"/>
  <c r="K37" i="68"/>
  <c r="J37" i="68"/>
  <c r="AD36" i="68"/>
  <c r="AC36" i="68"/>
  <c r="AB36" i="68"/>
  <c r="AA36" i="68"/>
  <c r="X36" i="68"/>
  <c r="W36" i="68"/>
  <c r="V36" i="68"/>
  <c r="U36" i="68"/>
  <c r="R36" i="68"/>
  <c r="Q36" i="68"/>
  <c r="P36" i="68"/>
  <c r="M36" i="68"/>
  <c r="L36" i="68"/>
  <c r="K36" i="68"/>
  <c r="J36" i="68"/>
  <c r="Y32" i="68"/>
  <c r="Z32" i="68" s="1"/>
  <c r="S32" i="68"/>
  <c r="T32" i="68" s="1"/>
  <c r="N32" i="68"/>
  <c r="O32" i="68" s="1"/>
  <c r="I32" i="68"/>
  <c r="H32" i="68"/>
  <c r="G32" i="68"/>
  <c r="D32" i="68"/>
  <c r="C32" i="68"/>
  <c r="AE32" i="68" s="1"/>
  <c r="Y31" i="68"/>
  <c r="Z31" i="68" s="1"/>
  <c r="S31" i="68"/>
  <c r="T31" i="68" s="1"/>
  <c r="N31" i="68"/>
  <c r="O31" i="68" s="1"/>
  <c r="I31" i="68"/>
  <c r="H31" i="68"/>
  <c r="G31" i="68"/>
  <c r="D31" i="68"/>
  <c r="C31" i="68"/>
  <c r="AE31" i="68" s="1"/>
  <c r="Y30" i="68"/>
  <c r="Z30" i="68" s="1"/>
  <c r="S30" i="68"/>
  <c r="T30" i="68" s="1"/>
  <c r="N30" i="68"/>
  <c r="O30" i="68" s="1"/>
  <c r="I30" i="68"/>
  <c r="H30" i="68"/>
  <c r="G30" i="68"/>
  <c r="D30" i="68"/>
  <c r="C30" i="68"/>
  <c r="AE30" i="68" s="1"/>
  <c r="Y29" i="68"/>
  <c r="Z29" i="68" s="1"/>
  <c r="S29" i="68"/>
  <c r="T29" i="68" s="1"/>
  <c r="N29" i="68"/>
  <c r="O29" i="68" s="1"/>
  <c r="I29" i="68"/>
  <c r="H29" i="68"/>
  <c r="G29" i="68"/>
  <c r="D29" i="68"/>
  <c r="C29" i="68"/>
  <c r="AE29" i="68" s="1"/>
  <c r="Y28" i="68"/>
  <c r="Z28" i="68" s="1"/>
  <c r="S28" i="68"/>
  <c r="T28" i="68" s="1"/>
  <c r="N28" i="68"/>
  <c r="O28" i="68" s="1"/>
  <c r="I28" i="68"/>
  <c r="H28" i="68"/>
  <c r="G28" i="68"/>
  <c r="D28" i="68"/>
  <c r="C28" i="68"/>
  <c r="AE28" i="68" s="1"/>
  <c r="Y27" i="68"/>
  <c r="Z27" i="68" s="1"/>
  <c r="S27" i="68"/>
  <c r="T27" i="68" s="1"/>
  <c r="N27" i="68"/>
  <c r="O27" i="68" s="1"/>
  <c r="I27" i="68"/>
  <c r="H27" i="68"/>
  <c r="G27" i="68"/>
  <c r="D27" i="68"/>
  <c r="C27" i="68"/>
  <c r="AE27" i="68" s="1"/>
  <c r="Y26" i="68"/>
  <c r="Z26" i="68" s="1"/>
  <c r="S26" i="68"/>
  <c r="T26" i="68" s="1"/>
  <c r="N26" i="68"/>
  <c r="O26" i="68" s="1"/>
  <c r="I26" i="68"/>
  <c r="H26" i="68"/>
  <c r="G26" i="68"/>
  <c r="D26" i="68"/>
  <c r="C26" i="68"/>
  <c r="AE26" i="68" s="1"/>
  <c r="Y25" i="68"/>
  <c r="Z25" i="68" s="1"/>
  <c r="S25" i="68"/>
  <c r="T25" i="68" s="1"/>
  <c r="N25" i="68"/>
  <c r="O25" i="68" s="1"/>
  <c r="I25" i="68"/>
  <c r="H25" i="68"/>
  <c r="G25" i="68"/>
  <c r="D25" i="68"/>
  <c r="C25" i="68"/>
  <c r="AE25" i="68" s="1"/>
  <c r="Y24" i="68"/>
  <c r="Z24" i="68" s="1"/>
  <c r="S24" i="68"/>
  <c r="T24" i="68" s="1"/>
  <c r="N24" i="68"/>
  <c r="O24" i="68" s="1"/>
  <c r="I24" i="68"/>
  <c r="H24" i="68"/>
  <c r="G24" i="68"/>
  <c r="D24" i="68"/>
  <c r="C24" i="68"/>
  <c r="AE24" i="68" s="1"/>
  <c r="Y23" i="68"/>
  <c r="Z23" i="68" s="1"/>
  <c r="S23" i="68"/>
  <c r="T23" i="68" s="1"/>
  <c r="N23" i="68"/>
  <c r="O23" i="68" s="1"/>
  <c r="I23" i="68"/>
  <c r="H23" i="68"/>
  <c r="G23" i="68"/>
  <c r="D23" i="68"/>
  <c r="C23" i="68"/>
  <c r="AE23" i="68" s="1"/>
  <c r="Y22" i="68"/>
  <c r="Z22" i="68" s="1"/>
  <c r="S22" i="68"/>
  <c r="T22" i="68" s="1"/>
  <c r="N22" i="68"/>
  <c r="O22" i="68" s="1"/>
  <c r="I22" i="68"/>
  <c r="H22" i="68"/>
  <c r="G22" i="68"/>
  <c r="D22" i="68"/>
  <c r="C22" i="68"/>
  <c r="AE22" i="68" s="1"/>
  <c r="Y21" i="68"/>
  <c r="Z21" i="68" s="1"/>
  <c r="S21" i="68"/>
  <c r="T21" i="68" s="1"/>
  <c r="N21" i="68"/>
  <c r="O21" i="68" s="1"/>
  <c r="I21" i="68"/>
  <c r="H21" i="68"/>
  <c r="G21" i="68"/>
  <c r="D21" i="68"/>
  <c r="C21" i="68"/>
  <c r="AE21" i="68" s="1"/>
  <c r="Y20" i="68"/>
  <c r="Z20" i="68" s="1"/>
  <c r="S20" i="68"/>
  <c r="T20" i="68" s="1"/>
  <c r="N20" i="68"/>
  <c r="O20" i="68" s="1"/>
  <c r="I20" i="68"/>
  <c r="H20" i="68"/>
  <c r="G20" i="68"/>
  <c r="D20" i="68"/>
  <c r="C20" i="68"/>
  <c r="AE20" i="68" s="1"/>
  <c r="Y19" i="68"/>
  <c r="Z19" i="68" s="1"/>
  <c r="S19" i="68"/>
  <c r="T19" i="68" s="1"/>
  <c r="N19" i="68"/>
  <c r="O19" i="68" s="1"/>
  <c r="I19" i="68"/>
  <c r="H19" i="68"/>
  <c r="G19" i="68"/>
  <c r="D19" i="68"/>
  <c r="C19" i="68"/>
  <c r="AE19" i="68" s="1"/>
  <c r="Y18" i="68"/>
  <c r="Z18" i="68" s="1"/>
  <c r="S18" i="68"/>
  <c r="T18" i="68" s="1"/>
  <c r="N18" i="68"/>
  <c r="O18" i="68" s="1"/>
  <c r="I18" i="68"/>
  <c r="H18" i="68"/>
  <c r="G18" i="68"/>
  <c r="D18" i="68"/>
  <c r="C18" i="68"/>
  <c r="AE18" i="68" s="1"/>
  <c r="Y17" i="68"/>
  <c r="Z17" i="68" s="1"/>
  <c r="S17" i="68"/>
  <c r="T17" i="68" s="1"/>
  <c r="N17" i="68"/>
  <c r="O17" i="68" s="1"/>
  <c r="I17" i="68"/>
  <c r="H17" i="68"/>
  <c r="G17" i="68"/>
  <c r="D17" i="68"/>
  <c r="C17" i="68"/>
  <c r="AE17" i="68" s="1"/>
  <c r="Y16" i="68"/>
  <c r="Z16" i="68" s="1"/>
  <c r="S16" i="68"/>
  <c r="N16" i="68"/>
  <c r="O16" i="68" s="1"/>
  <c r="I16" i="68"/>
  <c r="H16" i="68"/>
  <c r="G16" i="68"/>
  <c r="D16" i="68"/>
  <c r="C16" i="68"/>
  <c r="AE16" i="68" s="1"/>
  <c r="Y15" i="68"/>
  <c r="Z15" i="68" s="1"/>
  <c r="S15" i="68"/>
  <c r="T15" i="68" s="1"/>
  <c r="N15" i="68"/>
  <c r="O15" i="68" s="1"/>
  <c r="I15" i="68"/>
  <c r="H15" i="68"/>
  <c r="G15" i="68"/>
  <c r="D15" i="68"/>
  <c r="C15" i="68"/>
  <c r="AE15" i="68" s="1"/>
  <c r="Y14" i="68"/>
  <c r="Z14" i="68" s="1"/>
  <c r="S14" i="68"/>
  <c r="T14" i="68" s="1"/>
  <c r="N14" i="68"/>
  <c r="O14" i="68" s="1"/>
  <c r="I14" i="68"/>
  <c r="H14" i="68"/>
  <c r="G14" i="68"/>
  <c r="D14" i="68"/>
  <c r="C14" i="68"/>
  <c r="AE14" i="68" s="1"/>
  <c r="Y13" i="68"/>
  <c r="Z13" i="68" s="1"/>
  <c r="S13" i="68"/>
  <c r="T13" i="68" s="1"/>
  <c r="N13" i="68"/>
  <c r="O13" i="68" s="1"/>
  <c r="I13" i="68"/>
  <c r="H13" i="68"/>
  <c r="G13" i="68"/>
  <c r="D13" i="68"/>
  <c r="C13" i="68"/>
  <c r="AE13" i="68" s="1"/>
  <c r="Y12" i="68"/>
  <c r="Z12" i="68" s="1"/>
  <c r="S12" i="68"/>
  <c r="T12" i="68" s="1"/>
  <c r="N12" i="68"/>
  <c r="O12" i="68" s="1"/>
  <c r="I12" i="68"/>
  <c r="H12" i="68"/>
  <c r="G12" i="68"/>
  <c r="D12" i="68"/>
  <c r="C12" i="68"/>
  <c r="AE12" i="68" s="1"/>
  <c r="Y11" i="68"/>
  <c r="Z11" i="68" s="1"/>
  <c r="S11" i="68"/>
  <c r="T11" i="68" s="1"/>
  <c r="N11" i="68"/>
  <c r="O11" i="68" s="1"/>
  <c r="I11" i="68"/>
  <c r="H11" i="68"/>
  <c r="G11" i="68"/>
  <c r="D11" i="68"/>
  <c r="C11" i="68"/>
  <c r="AE11" i="68" s="1"/>
  <c r="Y10" i="68"/>
  <c r="Z10" i="68" s="1"/>
  <c r="S10" i="68"/>
  <c r="T10" i="68" s="1"/>
  <c r="N10" i="68"/>
  <c r="O10" i="68" s="1"/>
  <c r="I10" i="68"/>
  <c r="H10" i="68"/>
  <c r="G10" i="68"/>
  <c r="D10" i="68"/>
  <c r="C10" i="68"/>
  <c r="AE10" i="68" s="1"/>
  <c r="Y9" i="68"/>
  <c r="Z9" i="68" s="1"/>
  <c r="S9" i="68"/>
  <c r="T9" i="68" s="1"/>
  <c r="N9" i="68"/>
  <c r="O9" i="68" s="1"/>
  <c r="I9" i="68"/>
  <c r="H9" i="68"/>
  <c r="G9" i="68"/>
  <c r="D9" i="68"/>
  <c r="C9" i="68"/>
  <c r="AE9" i="68" s="1"/>
  <c r="Y8" i="68"/>
  <c r="S8" i="68"/>
  <c r="N8" i="68"/>
  <c r="O8" i="68" s="1"/>
  <c r="I8" i="68"/>
  <c r="H8" i="68"/>
  <c r="G8" i="68"/>
  <c r="D8" i="68"/>
  <c r="C8" i="68"/>
  <c r="AE8" i="68" s="1"/>
  <c r="C2" i="68"/>
  <c r="AE37" i="67"/>
  <c r="AD37" i="67"/>
  <c r="AC37" i="67"/>
  <c r="Z37" i="67"/>
  <c r="Y37" i="67"/>
  <c r="X37" i="67"/>
  <c r="V37" i="67"/>
  <c r="U37" i="67"/>
  <c r="T37" i="67"/>
  <c r="Q37" i="67"/>
  <c r="P37" i="67"/>
  <c r="O37" i="67"/>
  <c r="M37" i="67"/>
  <c r="L37" i="67"/>
  <c r="K37" i="67"/>
  <c r="AE36" i="67"/>
  <c r="AD36" i="67"/>
  <c r="AC36" i="67"/>
  <c r="Z36" i="67"/>
  <c r="Y36" i="67"/>
  <c r="X36" i="67"/>
  <c r="V36" i="67"/>
  <c r="U36" i="67"/>
  <c r="T36" i="67"/>
  <c r="Q36" i="67"/>
  <c r="P36" i="67"/>
  <c r="O36" i="67"/>
  <c r="M36" i="67"/>
  <c r="L36" i="67"/>
  <c r="K36" i="67"/>
  <c r="AF32" i="67"/>
  <c r="AA32" i="67"/>
  <c r="AB32" i="67" s="1"/>
  <c r="R32" i="67"/>
  <c r="S32" i="67" s="1"/>
  <c r="I32" i="67"/>
  <c r="N32" i="67" s="1"/>
  <c r="AF31" i="67"/>
  <c r="AA31" i="67"/>
  <c r="AB31" i="67" s="1"/>
  <c r="R31" i="67"/>
  <c r="S31" i="67" s="1"/>
  <c r="I31" i="67"/>
  <c r="N31" i="67" s="1"/>
  <c r="AF30" i="67"/>
  <c r="AA30" i="67"/>
  <c r="AB30" i="67" s="1"/>
  <c r="R30" i="67"/>
  <c r="S30" i="67" s="1"/>
  <c r="I30" i="67"/>
  <c r="J30" i="67" s="1"/>
  <c r="AF29" i="67"/>
  <c r="AA29" i="67"/>
  <c r="AB29" i="67" s="1"/>
  <c r="R29" i="67"/>
  <c r="W29" i="67" s="1"/>
  <c r="I29" i="67"/>
  <c r="N29" i="67" s="1"/>
  <c r="AF28" i="67"/>
  <c r="AA28" i="67"/>
  <c r="AB28" i="67" s="1"/>
  <c r="R28" i="67"/>
  <c r="I28" i="67"/>
  <c r="AF27" i="67"/>
  <c r="AA27" i="67"/>
  <c r="AB27" i="67" s="1"/>
  <c r="R27" i="67"/>
  <c r="I27" i="67"/>
  <c r="AF26" i="67"/>
  <c r="AA26" i="67"/>
  <c r="AB26" i="67" s="1"/>
  <c r="R26" i="67"/>
  <c r="S26" i="67" s="1"/>
  <c r="I26" i="67"/>
  <c r="AF25" i="67"/>
  <c r="AA25" i="67"/>
  <c r="AB25" i="67" s="1"/>
  <c r="R25" i="67"/>
  <c r="W25" i="67" s="1"/>
  <c r="I25" i="67"/>
  <c r="N25" i="67" s="1"/>
  <c r="AF24" i="67"/>
  <c r="AA24" i="67"/>
  <c r="AB24" i="67" s="1"/>
  <c r="R24" i="67"/>
  <c r="W24" i="67" s="1"/>
  <c r="I24" i="67"/>
  <c r="AF23" i="67"/>
  <c r="AA23" i="67"/>
  <c r="AB23" i="67" s="1"/>
  <c r="R23" i="67"/>
  <c r="W23" i="67" s="1"/>
  <c r="I23" i="67"/>
  <c r="N23" i="67" s="1"/>
  <c r="AF22" i="67"/>
  <c r="AA22" i="67"/>
  <c r="AB22" i="67" s="1"/>
  <c r="R22" i="67"/>
  <c r="W22" i="67" s="1"/>
  <c r="I22" i="67"/>
  <c r="N22" i="67" s="1"/>
  <c r="AF21" i="67"/>
  <c r="AA21" i="67"/>
  <c r="AB21" i="67" s="1"/>
  <c r="R21" i="67"/>
  <c r="W21" i="67" s="1"/>
  <c r="I21" i="67"/>
  <c r="N21" i="67" s="1"/>
  <c r="AF20" i="67"/>
  <c r="AA20" i="67"/>
  <c r="AB20" i="67" s="1"/>
  <c r="R20" i="67"/>
  <c r="W20" i="67" s="1"/>
  <c r="I20" i="67"/>
  <c r="N20" i="67" s="1"/>
  <c r="AF19" i="67"/>
  <c r="AA19" i="67"/>
  <c r="AB19" i="67" s="1"/>
  <c r="R19" i="67"/>
  <c r="S19" i="67" s="1"/>
  <c r="I19" i="67"/>
  <c r="N19" i="67" s="1"/>
  <c r="AF18" i="67"/>
  <c r="AA18" i="67"/>
  <c r="AB18" i="67" s="1"/>
  <c r="R18" i="67"/>
  <c r="W18" i="67" s="1"/>
  <c r="I18" i="67"/>
  <c r="N18" i="67" s="1"/>
  <c r="AF17" i="67"/>
  <c r="AA17" i="67"/>
  <c r="AB17" i="67" s="1"/>
  <c r="R17" i="67"/>
  <c r="W17" i="67" s="1"/>
  <c r="I17" i="67"/>
  <c r="J17" i="67" s="1"/>
  <c r="AF16" i="67"/>
  <c r="AA16" i="67"/>
  <c r="R16" i="67"/>
  <c r="W16" i="67" s="1"/>
  <c r="I16" i="67"/>
  <c r="J16" i="67" s="1"/>
  <c r="AF15" i="67"/>
  <c r="AA15" i="67"/>
  <c r="AB15" i="67" s="1"/>
  <c r="R15" i="67"/>
  <c r="S15" i="67" s="1"/>
  <c r="I15" i="67"/>
  <c r="AF14" i="67"/>
  <c r="AA14" i="67"/>
  <c r="AB14" i="67" s="1"/>
  <c r="R14" i="67"/>
  <c r="W14" i="67" s="1"/>
  <c r="I14" i="67"/>
  <c r="AF13" i="67"/>
  <c r="AA13" i="67"/>
  <c r="AB13" i="67" s="1"/>
  <c r="R13" i="67"/>
  <c r="I13" i="67"/>
  <c r="AF12" i="67"/>
  <c r="AA12" i="67"/>
  <c r="AB12" i="67" s="1"/>
  <c r="R12" i="67"/>
  <c r="W12" i="67" s="1"/>
  <c r="I12" i="67"/>
  <c r="N12" i="67" s="1"/>
  <c r="AF11" i="67"/>
  <c r="AA11" i="67"/>
  <c r="AB11" i="67" s="1"/>
  <c r="R11" i="67"/>
  <c r="W11" i="67" s="1"/>
  <c r="I11" i="67"/>
  <c r="N11" i="67" s="1"/>
  <c r="AF10" i="67"/>
  <c r="AA10" i="67"/>
  <c r="AB10" i="67" s="1"/>
  <c r="R10" i="67"/>
  <c r="W10" i="67" s="1"/>
  <c r="I10" i="67"/>
  <c r="AF9" i="67"/>
  <c r="AA9" i="67"/>
  <c r="AB9" i="67" s="1"/>
  <c r="R9" i="67"/>
  <c r="W9" i="67" s="1"/>
  <c r="I9" i="67"/>
  <c r="J9" i="67" s="1"/>
  <c r="AF8" i="67"/>
  <c r="AA8" i="67"/>
  <c r="AB8" i="67" s="1"/>
  <c r="R8" i="67"/>
  <c r="W8" i="67" s="1"/>
  <c r="I8" i="67"/>
  <c r="J8" i="67" s="1"/>
  <c r="C2" i="67"/>
  <c r="Y42" i="66"/>
  <c r="H42" i="66"/>
  <c r="AG39" i="66"/>
  <c r="AC39" i="66"/>
  <c r="Y39" i="66"/>
  <c r="P39" i="66"/>
  <c r="L39" i="66"/>
  <c r="H39" i="66"/>
  <c r="K30" i="66"/>
  <c r="H30" i="66"/>
  <c r="Q26" i="66"/>
  <c r="N26" i="66"/>
  <c r="K26" i="66"/>
  <c r="H26" i="66"/>
  <c r="N22" i="66"/>
  <c r="K22" i="66"/>
  <c r="H22" i="66"/>
  <c r="M17" i="66"/>
  <c r="K17" i="66"/>
  <c r="K14" i="66" s="1"/>
  <c r="G17" i="66"/>
  <c r="E17" i="66"/>
  <c r="E14" i="66" s="1"/>
  <c r="AG16" i="66"/>
  <c r="AC16" i="66"/>
  <c r="AI14" i="66"/>
  <c r="AH14" i="66"/>
  <c r="AE14" i="66"/>
  <c r="AD14" i="66"/>
  <c r="AJ9" i="51"/>
  <c r="AJ10" i="51"/>
  <c r="AJ11" i="51"/>
  <c r="AJ12" i="51"/>
  <c r="AJ13" i="51"/>
  <c r="AJ14" i="51"/>
  <c r="AJ15" i="51"/>
  <c r="AJ16" i="51"/>
  <c r="AJ17" i="51"/>
  <c r="AJ18" i="51"/>
  <c r="AJ19" i="51"/>
  <c r="AJ20" i="51"/>
  <c r="AJ21" i="51"/>
  <c r="AJ22" i="51"/>
  <c r="AJ23" i="51"/>
  <c r="AJ24" i="51"/>
  <c r="AJ25" i="51"/>
  <c r="AJ26" i="51"/>
  <c r="AJ27" i="51"/>
  <c r="AJ28" i="51"/>
  <c r="AJ29" i="51"/>
  <c r="AJ30" i="51"/>
  <c r="AJ31" i="51"/>
  <c r="AJ32" i="51"/>
  <c r="AJ33" i="51"/>
  <c r="AJ8" i="51"/>
  <c r="AJ9" i="47"/>
  <c r="AJ10" i="47"/>
  <c r="AJ11" i="47"/>
  <c r="AJ12" i="47"/>
  <c r="AJ13" i="47"/>
  <c r="AJ14" i="47"/>
  <c r="AJ15" i="47"/>
  <c r="AJ16" i="47"/>
  <c r="AJ17" i="47"/>
  <c r="AJ18" i="47"/>
  <c r="AJ19" i="47"/>
  <c r="AJ20" i="47"/>
  <c r="AJ21" i="47"/>
  <c r="AJ22" i="47"/>
  <c r="AJ23" i="47"/>
  <c r="AJ24" i="47"/>
  <c r="AJ25" i="47"/>
  <c r="AJ26" i="47"/>
  <c r="AJ27" i="47"/>
  <c r="AJ28" i="47"/>
  <c r="AJ29" i="47"/>
  <c r="AJ30" i="47"/>
  <c r="AJ31" i="47"/>
  <c r="AJ32" i="47"/>
  <c r="AJ33" i="47"/>
  <c r="AJ8" i="47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33" i="43"/>
  <c r="AJ8" i="43"/>
  <c r="AJ9" i="40"/>
  <c r="AJ10" i="40"/>
  <c r="AJ11" i="40"/>
  <c r="AJ12" i="40"/>
  <c r="AJ13" i="40"/>
  <c r="AJ14" i="40"/>
  <c r="AJ15" i="40"/>
  <c r="AJ16" i="40"/>
  <c r="AJ17" i="40"/>
  <c r="AJ18" i="40"/>
  <c r="AJ19" i="40"/>
  <c r="AJ20" i="40"/>
  <c r="AJ21" i="40"/>
  <c r="AJ22" i="40"/>
  <c r="AJ23" i="40"/>
  <c r="AJ24" i="40"/>
  <c r="AJ25" i="40"/>
  <c r="AJ26" i="40"/>
  <c r="AJ27" i="40"/>
  <c r="AJ28" i="40"/>
  <c r="AJ29" i="40"/>
  <c r="AJ30" i="40"/>
  <c r="AJ31" i="40"/>
  <c r="AJ32" i="40"/>
  <c r="AJ33" i="40"/>
  <c r="AJ8" i="40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8" i="26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8" i="22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J8" i="17"/>
  <c r="AI9" i="51"/>
  <c r="AI10" i="51"/>
  <c r="AI11" i="51"/>
  <c r="AI12" i="51"/>
  <c r="AI13" i="51"/>
  <c r="AI14" i="51"/>
  <c r="AI15" i="51"/>
  <c r="AI16" i="51"/>
  <c r="AI17" i="51"/>
  <c r="AI18" i="51"/>
  <c r="AI19" i="51"/>
  <c r="AI20" i="51"/>
  <c r="AI21" i="51"/>
  <c r="AI22" i="51"/>
  <c r="AI23" i="51"/>
  <c r="AI24" i="51"/>
  <c r="AI25" i="51"/>
  <c r="AI26" i="51"/>
  <c r="AI27" i="51"/>
  <c r="AI28" i="51"/>
  <c r="AI29" i="51"/>
  <c r="AI30" i="51"/>
  <c r="AI31" i="51"/>
  <c r="AI32" i="51"/>
  <c r="AI33" i="51"/>
  <c r="AI8" i="51"/>
  <c r="AI9" i="47"/>
  <c r="AI10" i="47"/>
  <c r="AI11" i="47"/>
  <c r="AI12" i="47"/>
  <c r="AI13" i="47"/>
  <c r="AI14" i="47"/>
  <c r="AI15" i="47"/>
  <c r="AI16" i="47"/>
  <c r="AI17" i="47"/>
  <c r="AI18" i="47"/>
  <c r="AI19" i="47"/>
  <c r="AI20" i="47"/>
  <c r="AI21" i="47"/>
  <c r="AI22" i="47"/>
  <c r="AI23" i="47"/>
  <c r="AI24" i="47"/>
  <c r="AI25" i="47"/>
  <c r="AI26" i="47"/>
  <c r="AI27" i="47"/>
  <c r="AI28" i="47"/>
  <c r="AI29" i="47"/>
  <c r="AI30" i="47"/>
  <c r="AI31" i="47"/>
  <c r="AI32" i="47"/>
  <c r="AI33" i="47"/>
  <c r="AI8" i="47"/>
  <c r="AI9" i="43"/>
  <c r="AI10" i="43"/>
  <c r="AI11" i="43"/>
  <c r="AI12" i="43"/>
  <c r="AI13" i="43"/>
  <c r="AI14" i="43"/>
  <c r="AI15" i="43"/>
  <c r="AI16" i="43"/>
  <c r="AI17" i="43"/>
  <c r="AI18" i="43"/>
  <c r="AI19" i="43"/>
  <c r="AI20" i="43"/>
  <c r="AI21" i="43"/>
  <c r="AI22" i="43"/>
  <c r="AI23" i="43"/>
  <c r="AI24" i="43"/>
  <c r="AI25" i="43"/>
  <c r="AI26" i="43"/>
  <c r="AI27" i="43"/>
  <c r="AI28" i="43"/>
  <c r="AI29" i="43"/>
  <c r="AI30" i="43"/>
  <c r="AI31" i="43"/>
  <c r="AI32" i="43"/>
  <c r="AI33" i="43"/>
  <c r="AI8" i="43"/>
  <c r="AI9" i="40"/>
  <c r="AI10" i="40"/>
  <c r="AI11" i="40"/>
  <c r="AI12" i="40"/>
  <c r="AI13" i="40"/>
  <c r="AI14" i="40"/>
  <c r="AI15" i="40"/>
  <c r="AI16" i="40"/>
  <c r="AI17" i="40"/>
  <c r="AI18" i="40"/>
  <c r="AI19" i="40"/>
  <c r="AI20" i="40"/>
  <c r="AI21" i="40"/>
  <c r="AI22" i="40"/>
  <c r="AI23" i="40"/>
  <c r="AI24" i="40"/>
  <c r="AI25" i="40"/>
  <c r="AI26" i="40"/>
  <c r="AI27" i="40"/>
  <c r="AI28" i="40"/>
  <c r="AI29" i="40"/>
  <c r="AI30" i="40"/>
  <c r="AI31" i="40"/>
  <c r="AI32" i="40"/>
  <c r="AI33" i="40"/>
  <c r="AI8" i="40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8" i="26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8" i="22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8" i="17"/>
  <c r="AH9" i="51"/>
  <c r="AH10" i="51"/>
  <c r="AH11" i="51"/>
  <c r="AH12" i="51"/>
  <c r="AH13" i="51"/>
  <c r="AH14" i="51"/>
  <c r="AH15" i="51"/>
  <c r="AH16" i="51"/>
  <c r="AH17" i="51"/>
  <c r="AH18" i="51"/>
  <c r="AH19" i="51"/>
  <c r="AH20" i="51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8" i="51"/>
  <c r="AH9" i="47"/>
  <c r="AH10" i="47"/>
  <c r="AH11" i="47"/>
  <c r="AH12" i="47"/>
  <c r="AH13" i="47"/>
  <c r="AH14" i="47"/>
  <c r="AH15" i="47"/>
  <c r="AH16" i="47"/>
  <c r="AH17" i="47"/>
  <c r="AH18" i="47"/>
  <c r="AH19" i="47"/>
  <c r="AH20" i="47"/>
  <c r="AH21" i="47"/>
  <c r="AH22" i="47"/>
  <c r="AH23" i="47"/>
  <c r="AH24" i="47"/>
  <c r="AH25" i="47"/>
  <c r="AH26" i="47"/>
  <c r="AH27" i="47"/>
  <c r="AH28" i="47"/>
  <c r="AH29" i="47"/>
  <c r="AH30" i="47"/>
  <c r="AH31" i="47"/>
  <c r="AH32" i="47"/>
  <c r="AH33" i="47"/>
  <c r="AH8" i="47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8" i="26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8" i="22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8" i="17"/>
  <c r="AG9" i="60"/>
  <c r="AG10" i="60"/>
  <c r="AG11" i="60"/>
  <c r="AG12" i="60"/>
  <c r="AG13" i="60"/>
  <c r="AG14" i="60"/>
  <c r="AG15" i="60"/>
  <c r="AG16" i="60"/>
  <c r="AG17" i="60"/>
  <c r="AG18" i="60"/>
  <c r="AG19" i="60"/>
  <c r="AG20" i="60"/>
  <c r="AG21" i="60"/>
  <c r="AG22" i="60"/>
  <c r="AG23" i="60"/>
  <c r="AG24" i="60"/>
  <c r="AG25" i="60"/>
  <c r="AG26" i="60"/>
  <c r="AG27" i="60"/>
  <c r="AG28" i="60"/>
  <c r="AG29" i="60"/>
  <c r="AG30" i="60"/>
  <c r="AG31" i="60"/>
  <c r="AG32" i="60"/>
  <c r="AG33" i="60"/>
  <c r="AG8" i="60"/>
  <c r="AG9" i="52"/>
  <c r="AG10" i="52"/>
  <c r="AG11" i="52"/>
  <c r="AG12" i="52"/>
  <c r="AG13" i="52"/>
  <c r="AG14" i="52"/>
  <c r="AG15" i="52"/>
  <c r="AG16" i="52"/>
  <c r="AG17" i="52"/>
  <c r="AG18" i="52"/>
  <c r="AG19" i="52"/>
  <c r="AG20" i="52"/>
  <c r="AG21" i="52"/>
  <c r="AG22" i="52"/>
  <c r="AG23" i="52"/>
  <c r="AG24" i="52"/>
  <c r="AG25" i="52"/>
  <c r="AG26" i="52"/>
  <c r="AG27" i="52"/>
  <c r="AG28" i="52"/>
  <c r="AG29" i="52"/>
  <c r="AG30" i="52"/>
  <c r="AG31" i="52"/>
  <c r="AG32" i="52"/>
  <c r="AG33" i="52"/>
  <c r="AG8" i="52"/>
  <c r="AG9" i="48"/>
  <c r="AG10" i="48"/>
  <c r="AG11" i="48"/>
  <c r="AG12" i="48"/>
  <c r="AG13" i="48"/>
  <c r="AG14" i="48"/>
  <c r="AG15" i="48"/>
  <c r="AG16" i="48"/>
  <c r="AG17" i="48"/>
  <c r="AG18" i="48"/>
  <c r="AG19" i="48"/>
  <c r="AG20" i="48"/>
  <c r="AG21" i="48"/>
  <c r="AG22" i="48"/>
  <c r="AG23" i="48"/>
  <c r="AG24" i="48"/>
  <c r="AG25" i="48"/>
  <c r="AG26" i="48"/>
  <c r="AG27" i="48"/>
  <c r="AG28" i="48"/>
  <c r="AG29" i="48"/>
  <c r="AG30" i="48"/>
  <c r="AG31" i="48"/>
  <c r="AG32" i="48"/>
  <c r="AG33" i="48"/>
  <c r="AG8" i="48"/>
  <c r="AG9" i="44"/>
  <c r="AG10" i="44"/>
  <c r="AG11" i="44"/>
  <c r="AG12" i="44"/>
  <c r="AG13" i="44"/>
  <c r="AG14" i="44"/>
  <c r="AG15" i="44"/>
  <c r="AG16" i="44"/>
  <c r="AG17" i="44"/>
  <c r="AG18" i="44"/>
  <c r="AG19" i="44"/>
  <c r="AG20" i="44"/>
  <c r="AG21" i="44"/>
  <c r="AG22" i="44"/>
  <c r="AG23" i="44"/>
  <c r="AG24" i="44"/>
  <c r="AG25" i="44"/>
  <c r="AG26" i="44"/>
  <c r="AG27" i="44"/>
  <c r="AG28" i="44"/>
  <c r="AG29" i="44"/>
  <c r="AG30" i="44"/>
  <c r="AG31" i="44"/>
  <c r="AG32" i="44"/>
  <c r="AG33" i="44"/>
  <c r="AG8" i="44"/>
  <c r="AG9" i="27"/>
  <c r="AG10" i="27"/>
  <c r="AG11" i="27"/>
  <c r="AG12" i="27"/>
  <c r="AG13" i="27"/>
  <c r="AG14" i="27"/>
  <c r="AG15" i="27"/>
  <c r="AG16" i="27"/>
  <c r="AG17" i="27"/>
  <c r="AG18" i="27"/>
  <c r="AG19" i="27"/>
  <c r="AG20" i="27"/>
  <c r="AG21" i="27"/>
  <c r="AG22" i="27"/>
  <c r="AG23" i="27"/>
  <c r="AG24" i="27"/>
  <c r="AG25" i="27"/>
  <c r="AG26" i="27"/>
  <c r="AG27" i="27"/>
  <c r="AG28" i="27"/>
  <c r="AG29" i="27"/>
  <c r="AG30" i="27"/>
  <c r="AG31" i="27"/>
  <c r="AG32" i="27"/>
  <c r="AG33" i="27"/>
  <c r="AG8" i="27"/>
  <c r="AG9" i="39"/>
  <c r="AG10" i="39"/>
  <c r="AG11" i="39"/>
  <c r="AG12" i="39"/>
  <c r="AG13" i="39"/>
  <c r="AG14" i="39"/>
  <c r="AG15" i="39"/>
  <c r="AG16" i="39"/>
  <c r="AG17" i="39"/>
  <c r="AG18" i="39"/>
  <c r="AG19" i="39"/>
  <c r="AG20" i="39"/>
  <c r="AG21" i="39"/>
  <c r="AG22" i="39"/>
  <c r="AG23" i="39"/>
  <c r="AG24" i="39"/>
  <c r="AG25" i="39"/>
  <c r="AG26" i="39"/>
  <c r="AG27" i="39"/>
  <c r="AG28" i="39"/>
  <c r="AG29" i="39"/>
  <c r="AG30" i="39"/>
  <c r="AG31" i="39"/>
  <c r="AG32" i="39"/>
  <c r="AG33" i="39"/>
  <c r="AG8" i="39"/>
  <c r="AG9" i="18"/>
  <c r="AG10" i="18"/>
  <c r="AG11" i="18"/>
  <c r="AG12" i="18"/>
  <c r="AG13" i="18"/>
  <c r="AG14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G8" i="18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8" i="23"/>
  <c r="D33" i="60"/>
  <c r="Y30" i="60"/>
  <c r="Z30" i="60" s="1"/>
  <c r="Y31" i="60"/>
  <c r="Z31" i="60" s="1"/>
  <c r="AF8" i="59"/>
  <c r="AF9" i="59"/>
  <c r="AF10" i="59"/>
  <c r="AF11" i="59"/>
  <c r="AF12" i="59"/>
  <c r="AF13" i="59"/>
  <c r="AF14" i="59"/>
  <c r="AF15" i="59"/>
  <c r="AF16" i="59"/>
  <c r="AF17" i="59"/>
  <c r="AF18" i="59"/>
  <c r="AF19" i="59"/>
  <c r="AF20" i="59"/>
  <c r="AF21" i="59"/>
  <c r="AF22" i="59"/>
  <c r="AF23" i="59"/>
  <c r="AF24" i="59"/>
  <c r="AF25" i="59"/>
  <c r="AF26" i="59"/>
  <c r="AF27" i="59"/>
  <c r="AF28" i="59"/>
  <c r="AF29" i="59"/>
  <c r="AF30" i="59"/>
  <c r="AF31" i="59"/>
  <c r="AB36" i="60"/>
  <c r="AC36" i="60"/>
  <c r="AD36" i="60"/>
  <c r="AA36" i="60"/>
  <c r="V36" i="60"/>
  <c r="W36" i="60"/>
  <c r="X36" i="60"/>
  <c r="U36" i="60"/>
  <c r="Q36" i="60"/>
  <c r="R36" i="60"/>
  <c r="P36" i="60"/>
  <c r="K36" i="60"/>
  <c r="L36" i="60"/>
  <c r="M36" i="60"/>
  <c r="J36" i="60"/>
  <c r="AD35" i="60"/>
  <c r="AB35" i="60"/>
  <c r="AC35" i="60"/>
  <c r="AA35" i="60"/>
  <c r="V35" i="60"/>
  <c r="W35" i="60"/>
  <c r="X35" i="60"/>
  <c r="U35" i="60"/>
  <c r="Q35" i="60"/>
  <c r="R35" i="60"/>
  <c r="P35" i="60"/>
  <c r="K35" i="60"/>
  <c r="L35" i="60"/>
  <c r="M35" i="60"/>
  <c r="J35" i="60"/>
  <c r="AE36" i="59"/>
  <c r="AD36" i="59"/>
  <c r="AC36" i="59"/>
  <c r="Y36" i="59"/>
  <c r="Z36" i="59"/>
  <c r="X36" i="59"/>
  <c r="U36" i="59"/>
  <c r="V36" i="59"/>
  <c r="T36" i="59"/>
  <c r="P36" i="59"/>
  <c r="Q36" i="59"/>
  <c r="O36" i="59"/>
  <c r="L36" i="59"/>
  <c r="M36" i="59"/>
  <c r="K36" i="59"/>
  <c r="AD35" i="59"/>
  <c r="AE35" i="59"/>
  <c r="AC35" i="59"/>
  <c r="Y35" i="59"/>
  <c r="Z35" i="59"/>
  <c r="X35" i="59"/>
  <c r="U35" i="59"/>
  <c r="V35" i="59"/>
  <c r="T35" i="59"/>
  <c r="Q35" i="59"/>
  <c r="P35" i="59"/>
  <c r="O35" i="59"/>
  <c r="L35" i="59"/>
  <c r="M35" i="59"/>
  <c r="K35" i="59"/>
  <c r="G43" i="61"/>
  <c r="G42" i="61"/>
  <c r="G41" i="61"/>
  <c r="G40" i="61"/>
  <c r="G39" i="61"/>
  <c r="G35" i="61"/>
  <c r="G34" i="61"/>
  <c r="G33" i="61"/>
  <c r="G32" i="61"/>
  <c r="G31" i="61"/>
  <c r="L28" i="61"/>
  <c r="J21" i="61"/>
  <c r="I21" i="61"/>
  <c r="H21" i="61"/>
  <c r="G21" i="61"/>
  <c r="F21" i="61"/>
  <c r="E21" i="61"/>
  <c r="C20" i="61"/>
  <c r="D20" i="61" s="1"/>
  <c r="C19" i="61"/>
  <c r="D19" i="61" s="1"/>
  <c r="I17" i="61"/>
  <c r="H17" i="61"/>
  <c r="G17" i="61"/>
  <c r="F17" i="61"/>
  <c r="E17" i="61"/>
  <c r="C16" i="61"/>
  <c r="D16" i="61" s="1"/>
  <c r="C15" i="61"/>
  <c r="D15" i="61" s="1"/>
  <c r="J11" i="61"/>
  <c r="I11" i="61"/>
  <c r="H11" i="61"/>
  <c r="G11" i="61"/>
  <c r="F11" i="61"/>
  <c r="E11" i="61"/>
  <c r="C10" i="61"/>
  <c r="D10" i="61" s="1"/>
  <c r="C9" i="61"/>
  <c r="D9" i="61" s="1"/>
  <c r="I7" i="61"/>
  <c r="H7" i="61"/>
  <c r="G7" i="61"/>
  <c r="F7" i="61"/>
  <c r="E7" i="61"/>
  <c r="C6" i="61"/>
  <c r="D6" i="61" s="1"/>
  <c r="C5" i="61"/>
  <c r="D5" i="61" s="1"/>
  <c r="L4" i="61"/>
  <c r="B1" i="61"/>
  <c r="A14" i="61" s="1"/>
  <c r="AD38" i="60"/>
  <c r="AC38" i="60"/>
  <c r="AB38" i="60"/>
  <c r="AA38" i="60"/>
  <c r="X38" i="60"/>
  <c r="W38" i="60"/>
  <c r="V38" i="60"/>
  <c r="U38" i="60"/>
  <c r="R38" i="60"/>
  <c r="Q38" i="60"/>
  <c r="P38" i="60"/>
  <c r="M38" i="60"/>
  <c r="L38" i="60"/>
  <c r="K38" i="60"/>
  <c r="J38" i="60"/>
  <c r="AD37" i="60"/>
  <c r="AC37" i="60"/>
  <c r="AB37" i="60"/>
  <c r="AA37" i="60"/>
  <c r="X37" i="60"/>
  <c r="W37" i="60"/>
  <c r="V37" i="60"/>
  <c r="U37" i="60"/>
  <c r="R37" i="60"/>
  <c r="Q37" i="60"/>
  <c r="P37" i="60"/>
  <c r="M37" i="60"/>
  <c r="L37" i="60"/>
  <c r="K37" i="60"/>
  <c r="J37" i="60"/>
  <c r="Y33" i="60"/>
  <c r="Z33" i="60" s="1"/>
  <c r="S33" i="60"/>
  <c r="T33" i="60" s="1"/>
  <c r="N33" i="60"/>
  <c r="O33" i="60" s="1"/>
  <c r="I33" i="60"/>
  <c r="H33" i="60"/>
  <c r="G33" i="60"/>
  <c r="C33" i="60"/>
  <c r="AE33" i="60" s="1"/>
  <c r="Z32" i="60"/>
  <c r="T32" i="60"/>
  <c r="O32" i="60"/>
  <c r="I32" i="60"/>
  <c r="H32" i="60"/>
  <c r="D32" i="60"/>
  <c r="C32" i="60"/>
  <c r="AE32" i="60" s="1"/>
  <c r="S31" i="60"/>
  <c r="T31" i="60" s="1"/>
  <c r="N31" i="60"/>
  <c r="O31" i="60" s="1"/>
  <c r="I31" i="60"/>
  <c r="H31" i="60"/>
  <c r="G31" i="60"/>
  <c r="D31" i="60"/>
  <c r="C31" i="60"/>
  <c r="AE31" i="60" s="1"/>
  <c r="S30" i="60"/>
  <c r="T30" i="60" s="1"/>
  <c r="N30" i="60"/>
  <c r="O30" i="60" s="1"/>
  <c r="I30" i="60"/>
  <c r="H30" i="60"/>
  <c r="G30" i="60"/>
  <c r="D30" i="60"/>
  <c r="C30" i="60"/>
  <c r="AE30" i="60" s="1"/>
  <c r="Z29" i="60"/>
  <c r="T29" i="60"/>
  <c r="O29" i="60"/>
  <c r="I29" i="60"/>
  <c r="H29" i="60"/>
  <c r="D29" i="60"/>
  <c r="C29" i="60"/>
  <c r="AE29" i="60" s="1"/>
  <c r="Y28" i="60"/>
  <c r="Z28" i="60" s="1"/>
  <c r="S28" i="60"/>
  <c r="T28" i="60" s="1"/>
  <c r="N28" i="60"/>
  <c r="O28" i="60" s="1"/>
  <c r="I28" i="60"/>
  <c r="H28" i="60"/>
  <c r="G28" i="60"/>
  <c r="D28" i="60"/>
  <c r="C28" i="60"/>
  <c r="AE28" i="60" s="1"/>
  <c r="Z27" i="60"/>
  <c r="T27" i="60"/>
  <c r="O27" i="60"/>
  <c r="I27" i="60"/>
  <c r="H27" i="60"/>
  <c r="D27" i="60"/>
  <c r="C27" i="60"/>
  <c r="AE27" i="60" s="1"/>
  <c r="Y26" i="60"/>
  <c r="Z26" i="60" s="1"/>
  <c r="S26" i="60"/>
  <c r="T26" i="60" s="1"/>
  <c r="N26" i="60"/>
  <c r="O26" i="60" s="1"/>
  <c r="I26" i="60"/>
  <c r="H26" i="60"/>
  <c r="G26" i="60"/>
  <c r="D26" i="60"/>
  <c r="C26" i="60"/>
  <c r="AE26" i="60" s="1"/>
  <c r="Y25" i="60"/>
  <c r="Z25" i="60" s="1"/>
  <c r="S25" i="60"/>
  <c r="T25" i="60" s="1"/>
  <c r="N25" i="60"/>
  <c r="O25" i="60" s="1"/>
  <c r="I25" i="60"/>
  <c r="H25" i="60"/>
  <c r="G25" i="60"/>
  <c r="D25" i="60"/>
  <c r="C25" i="60"/>
  <c r="AE25" i="60" s="1"/>
  <c r="Y24" i="60"/>
  <c r="Z24" i="60" s="1"/>
  <c r="S24" i="60"/>
  <c r="T24" i="60" s="1"/>
  <c r="N24" i="60"/>
  <c r="O24" i="60" s="1"/>
  <c r="I24" i="60"/>
  <c r="H24" i="60"/>
  <c r="G24" i="60"/>
  <c r="D24" i="60"/>
  <c r="C24" i="60"/>
  <c r="AE24" i="60" s="1"/>
  <c r="Y23" i="60"/>
  <c r="Z23" i="60" s="1"/>
  <c r="S23" i="60"/>
  <c r="T23" i="60" s="1"/>
  <c r="N23" i="60"/>
  <c r="O23" i="60" s="1"/>
  <c r="I23" i="60"/>
  <c r="H23" i="60"/>
  <c r="G23" i="60"/>
  <c r="D23" i="60"/>
  <c r="C23" i="60"/>
  <c r="AE23" i="60" s="1"/>
  <c r="Y22" i="60"/>
  <c r="Z22" i="60" s="1"/>
  <c r="S22" i="60"/>
  <c r="T22" i="60" s="1"/>
  <c r="N22" i="60"/>
  <c r="O22" i="60" s="1"/>
  <c r="I22" i="60"/>
  <c r="H22" i="60"/>
  <c r="G22" i="60"/>
  <c r="D22" i="60"/>
  <c r="C22" i="60"/>
  <c r="AE22" i="60" s="1"/>
  <c r="Y21" i="60"/>
  <c r="Z21" i="60" s="1"/>
  <c r="S21" i="60"/>
  <c r="T21" i="60" s="1"/>
  <c r="N21" i="60"/>
  <c r="O21" i="60" s="1"/>
  <c r="I21" i="60"/>
  <c r="H21" i="60"/>
  <c r="G21" i="60"/>
  <c r="D21" i="60"/>
  <c r="C21" i="60"/>
  <c r="AE21" i="60" s="1"/>
  <c r="Y20" i="60"/>
  <c r="Z20" i="60" s="1"/>
  <c r="S20" i="60"/>
  <c r="T20" i="60" s="1"/>
  <c r="N20" i="60"/>
  <c r="O20" i="60" s="1"/>
  <c r="I20" i="60"/>
  <c r="H20" i="60"/>
  <c r="G20" i="60"/>
  <c r="D20" i="60"/>
  <c r="C20" i="60"/>
  <c r="AE20" i="60" s="1"/>
  <c r="Y19" i="60"/>
  <c r="Z19" i="60" s="1"/>
  <c r="S19" i="60"/>
  <c r="T19" i="60" s="1"/>
  <c r="N19" i="60"/>
  <c r="O19" i="60" s="1"/>
  <c r="I19" i="60"/>
  <c r="H19" i="60"/>
  <c r="G19" i="60"/>
  <c r="D19" i="60"/>
  <c r="C19" i="60"/>
  <c r="AE19" i="60" s="1"/>
  <c r="Y18" i="60"/>
  <c r="Z18" i="60" s="1"/>
  <c r="S18" i="60"/>
  <c r="T18" i="60" s="1"/>
  <c r="N18" i="60"/>
  <c r="O18" i="60" s="1"/>
  <c r="I18" i="60"/>
  <c r="H18" i="60"/>
  <c r="G18" i="60"/>
  <c r="D18" i="60"/>
  <c r="C18" i="60"/>
  <c r="AE18" i="60" s="1"/>
  <c r="Y17" i="60"/>
  <c r="Z17" i="60" s="1"/>
  <c r="S17" i="60"/>
  <c r="T17" i="60" s="1"/>
  <c r="N17" i="60"/>
  <c r="O17" i="60" s="1"/>
  <c r="I17" i="60"/>
  <c r="H17" i="60"/>
  <c r="G17" i="60"/>
  <c r="D17" i="60"/>
  <c r="C17" i="60"/>
  <c r="AE17" i="60" s="1"/>
  <c r="Y16" i="60"/>
  <c r="Z16" i="60" s="1"/>
  <c r="S16" i="60"/>
  <c r="N16" i="60"/>
  <c r="I16" i="60"/>
  <c r="H16" i="60"/>
  <c r="G16" i="60"/>
  <c r="D16" i="60"/>
  <c r="C16" i="60"/>
  <c r="AE16" i="60" s="1"/>
  <c r="Y15" i="60"/>
  <c r="Z15" i="60" s="1"/>
  <c r="S15" i="60"/>
  <c r="T15" i="60" s="1"/>
  <c r="N15" i="60"/>
  <c r="O15" i="60" s="1"/>
  <c r="I15" i="60"/>
  <c r="H15" i="60"/>
  <c r="G15" i="60"/>
  <c r="D15" i="60"/>
  <c r="C15" i="60"/>
  <c r="AE15" i="60" s="1"/>
  <c r="Y14" i="60"/>
  <c r="Z14" i="60" s="1"/>
  <c r="S14" i="60"/>
  <c r="T14" i="60" s="1"/>
  <c r="N14" i="60"/>
  <c r="O14" i="60" s="1"/>
  <c r="I14" i="60"/>
  <c r="H14" i="60"/>
  <c r="G14" i="60"/>
  <c r="D14" i="60"/>
  <c r="C14" i="60"/>
  <c r="AE14" i="60" s="1"/>
  <c r="Y13" i="60"/>
  <c r="Z13" i="60" s="1"/>
  <c r="S13" i="60"/>
  <c r="T13" i="60" s="1"/>
  <c r="N13" i="60"/>
  <c r="O13" i="60" s="1"/>
  <c r="I13" i="60"/>
  <c r="H13" i="60"/>
  <c r="G13" i="60"/>
  <c r="D13" i="60"/>
  <c r="C13" i="60"/>
  <c r="AE13" i="60" s="1"/>
  <c r="Y12" i="60"/>
  <c r="Z12" i="60" s="1"/>
  <c r="S12" i="60"/>
  <c r="T12" i="60" s="1"/>
  <c r="N12" i="60"/>
  <c r="O12" i="60" s="1"/>
  <c r="I12" i="60"/>
  <c r="H12" i="60"/>
  <c r="G12" i="60"/>
  <c r="D12" i="60"/>
  <c r="C12" i="60"/>
  <c r="AE12" i="60" s="1"/>
  <c r="Y11" i="60"/>
  <c r="Z11" i="60" s="1"/>
  <c r="S11" i="60"/>
  <c r="T11" i="60" s="1"/>
  <c r="N11" i="60"/>
  <c r="O11" i="60" s="1"/>
  <c r="I11" i="60"/>
  <c r="H11" i="60"/>
  <c r="G11" i="60"/>
  <c r="D11" i="60"/>
  <c r="C11" i="60"/>
  <c r="AE11" i="60" s="1"/>
  <c r="Y10" i="60"/>
  <c r="Z10" i="60" s="1"/>
  <c r="S10" i="60"/>
  <c r="T10" i="60" s="1"/>
  <c r="N10" i="60"/>
  <c r="O10" i="60" s="1"/>
  <c r="I10" i="60"/>
  <c r="H10" i="60"/>
  <c r="G10" i="60"/>
  <c r="D10" i="60"/>
  <c r="C10" i="60"/>
  <c r="AE10" i="60" s="1"/>
  <c r="Y9" i="60"/>
  <c r="Z9" i="60" s="1"/>
  <c r="S9" i="60"/>
  <c r="T9" i="60" s="1"/>
  <c r="N9" i="60"/>
  <c r="O9" i="60" s="1"/>
  <c r="I9" i="60"/>
  <c r="H9" i="60"/>
  <c r="G9" i="60"/>
  <c r="D9" i="60"/>
  <c r="C9" i="60"/>
  <c r="AE9" i="60" s="1"/>
  <c r="Y8" i="60"/>
  <c r="S8" i="60"/>
  <c r="N8" i="60"/>
  <c r="O8" i="60" s="1"/>
  <c r="I8" i="60"/>
  <c r="H8" i="60"/>
  <c r="G8" i="60"/>
  <c r="D8" i="60"/>
  <c r="C8" i="60"/>
  <c r="AE8" i="60" s="1"/>
  <c r="C2" i="60"/>
  <c r="AE38" i="59"/>
  <c r="AD38" i="59"/>
  <c r="AC38" i="59"/>
  <c r="Z38" i="59"/>
  <c r="Y38" i="59"/>
  <c r="X38" i="59"/>
  <c r="V38" i="59"/>
  <c r="U38" i="59"/>
  <c r="T38" i="59"/>
  <c r="Q38" i="59"/>
  <c r="P38" i="59"/>
  <c r="O38" i="59"/>
  <c r="M38" i="59"/>
  <c r="L38" i="59"/>
  <c r="K38" i="59"/>
  <c r="AE37" i="59"/>
  <c r="AD37" i="59"/>
  <c r="AC37" i="59"/>
  <c r="Z37" i="59"/>
  <c r="Y37" i="59"/>
  <c r="X37" i="59"/>
  <c r="V37" i="59"/>
  <c r="U37" i="59"/>
  <c r="T37" i="59"/>
  <c r="Q37" i="59"/>
  <c r="P37" i="59"/>
  <c r="O37" i="59"/>
  <c r="M37" i="59"/>
  <c r="L37" i="59"/>
  <c r="K37" i="59"/>
  <c r="AF33" i="59"/>
  <c r="AA33" i="59"/>
  <c r="AB33" i="59" s="1"/>
  <c r="R33" i="59"/>
  <c r="W33" i="59" s="1"/>
  <c r="I33" i="59"/>
  <c r="J33" i="59" s="1"/>
  <c r="AF32" i="59"/>
  <c r="AB32" i="59"/>
  <c r="W32" i="59"/>
  <c r="N32" i="59"/>
  <c r="J32" i="59"/>
  <c r="AA31" i="59"/>
  <c r="AB31" i="59" s="1"/>
  <c r="R31" i="59"/>
  <c r="W31" i="59" s="1"/>
  <c r="I31" i="59"/>
  <c r="N31" i="59" s="1"/>
  <c r="AA30" i="59"/>
  <c r="AB30" i="59" s="1"/>
  <c r="R30" i="59"/>
  <c r="I30" i="59"/>
  <c r="N30" i="59" s="1"/>
  <c r="AB29" i="59"/>
  <c r="W29" i="59"/>
  <c r="AA28" i="59"/>
  <c r="AB28" i="59" s="1"/>
  <c r="R28" i="59"/>
  <c r="S28" i="59" s="1"/>
  <c r="I28" i="59"/>
  <c r="N28" i="59" s="1"/>
  <c r="AB27" i="59"/>
  <c r="W27" i="59"/>
  <c r="AA26" i="59"/>
  <c r="AB26" i="59" s="1"/>
  <c r="R26" i="59"/>
  <c r="W26" i="59" s="1"/>
  <c r="I26" i="59"/>
  <c r="N26" i="59" s="1"/>
  <c r="AA25" i="59"/>
  <c r="AB25" i="59" s="1"/>
  <c r="R25" i="59"/>
  <c r="W25" i="59" s="1"/>
  <c r="I25" i="59"/>
  <c r="N25" i="59" s="1"/>
  <c r="AA24" i="59"/>
  <c r="AB24" i="59" s="1"/>
  <c r="R24" i="59"/>
  <c r="W24" i="59" s="1"/>
  <c r="I24" i="59"/>
  <c r="J24" i="59" s="1"/>
  <c r="AA23" i="59"/>
  <c r="AB23" i="59" s="1"/>
  <c r="R23" i="59"/>
  <c r="W23" i="59" s="1"/>
  <c r="I23" i="59"/>
  <c r="N23" i="59" s="1"/>
  <c r="AA22" i="59"/>
  <c r="AB22" i="59" s="1"/>
  <c r="R22" i="59"/>
  <c r="I22" i="59"/>
  <c r="N22" i="59" s="1"/>
  <c r="AA21" i="59"/>
  <c r="AB21" i="59" s="1"/>
  <c r="R21" i="59"/>
  <c r="W21" i="59" s="1"/>
  <c r="I21" i="59"/>
  <c r="AA20" i="59"/>
  <c r="AB20" i="59" s="1"/>
  <c r="R20" i="59"/>
  <c r="S20" i="59" s="1"/>
  <c r="I20" i="59"/>
  <c r="N20" i="59" s="1"/>
  <c r="AA19" i="59"/>
  <c r="AB19" i="59" s="1"/>
  <c r="R19" i="59"/>
  <c r="W19" i="59" s="1"/>
  <c r="I19" i="59"/>
  <c r="AA18" i="59"/>
  <c r="AB18" i="59" s="1"/>
  <c r="R18" i="59"/>
  <c r="W18" i="59" s="1"/>
  <c r="I18" i="59"/>
  <c r="AA17" i="59"/>
  <c r="AB17" i="59" s="1"/>
  <c r="R17" i="59"/>
  <c r="W17" i="59" s="1"/>
  <c r="I17" i="59"/>
  <c r="N17" i="59" s="1"/>
  <c r="AA16" i="59"/>
  <c r="AB16" i="59" s="1"/>
  <c r="R16" i="59"/>
  <c r="I16" i="59"/>
  <c r="AA15" i="59"/>
  <c r="AB15" i="59" s="1"/>
  <c r="R15" i="59"/>
  <c r="W15" i="59" s="1"/>
  <c r="I15" i="59"/>
  <c r="N15" i="59" s="1"/>
  <c r="AA14" i="59"/>
  <c r="AB14" i="59" s="1"/>
  <c r="R14" i="59"/>
  <c r="S14" i="59" s="1"/>
  <c r="I14" i="59"/>
  <c r="N14" i="59" s="1"/>
  <c r="AA13" i="59"/>
  <c r="AB13" i="59" s="1"/>
  <c r="R13" i="59"/>
  <c r="W13" i="59" s="1"/>
  <c r="I13" i="59"/>
  <c r="AA12" i="59"/>
  <c r="AB12" i="59" s="1"/>
  <c r="R12" i="59"/>
  <c r="S12" i="59" s="1"/>
  <c r="I12" i="59"/>
  <c r="N12" i="59" s="1"/>
  <c r="AA11" i="59"/>
  <c r="AB11" i="59" s="1"/>
  <c r="R11" i="59"/>
  <c r="W11" i="59" s="1"/>
  <c r="I11" i="59"/>
  <c r="AA10" i="59"/>
  <c r="AB10" i="59" s="1"/>
  <c r="R10" i="59"/>
  <c r="W10" i="59" s="1"/>
  <c r="I10" i="59"/>
  <c r="N10" i="59" s="1"/>
  <c r="AA9" i="59"/>
  <c r="AB9" i="59" s="1"/>
  <c r="R9" i="59"/>
  <c r="W9" i="59" s="1"/>
  <c r="I9" i="59"/>
  <c r="N9" i="59" s="1"/>
  <c r="AA8" i="59"/>
  <c r="AB8" i="59" s="1"/>
  <c r="R8" i="59"/>
  <c r="I8" i="59"/>
  <c r="N8" i="59" s="1"/>
  <c r="C2" i="59"/>
  <c r="Y42" i="58"/>
  <c r="H42" i="58"/>
  <c r="AG39" i="58"/>
  <c r="AC39" i="58"/>
  <c r="Y39" i="58"/>
  <c r="P39" i="58"/>
  <c r="L39" i="58"/>
  <c r="H39" i="58"/>
  <c r="K30" i="58"/>
  <c r="H30" i="58"/>
  <c r="Q26" i="58"/>
  <c r="N26" i="58"/>
  <c r="K26" i="58"/>
  <c r="H26" i="58"/>
  <c r="N22" i="58"/>
  <c r="K22" i="58"/>
  <c r="H22" i="58"/>
  <c r="S17" i="58"/>
  <c r="Q17" i="58"/>
  <c r="Q14" i="58" s="1"/>
  <c r="M17" i="58"/>
  <c r="K17" i="58"/>
  <c r="K14" i="58" s="1"/>
  <c r="G17" i="58"/>
  <c r="E17" i="58"/>
  <c r="E14" i="58" s="1"/>
  <c r="AG16" i="58"/>
  <c r="AC16" i="58"/>
  <c r="AI14" i="58"/>
  <c r="AH14" i="58"/>
  <c r="AE14" i="58"/>
  <c r="AD14" i="58"/>
  <c r="AB36" i="52"/>
  <c r="AC36" i="52"/>
  <c r="AD36" i="52"/>
  <c r="AA36" i="52"/>
  <c r="V36" i="52"/>
  <c r="W36" i="52"/>
  <c r="X36" i="52"/>
  <c r="U36" i="52"/>
  <c r="AB35" i="52"/>
  <c r="AC35" i="52"/>
  <c r="AD35" i="52"/>
  <c r="AA35" i="52"/>
  <c r="V35" i="52"/>
  <c r="W35" i="52"/>
  <c r="X35" i="52"/>
  <c r="U35" i="52"/>
  <c r="AD36" i="51"/>
  <c r="AE36" i="51"/>
  <c r="AC36" i="51"/>
  <c r="Y36" i="51"/>
  <c r="Z36" i="51"/>
  <c r="X36" i="51"/>
  <c r="V36" i="51"/>
  <c r="U36" i="51"/>
  <c r="T36" i="51"/>
  <c r="P36" i="51"/>
  <c r="Q36" i="51"/>
  <c r="O36" i="51"/>
  <c r="L36" i="51"/>
  <c r="M36" i="51"/>
  <c r="K36" i="51"/>
  <c r="AD35" i="51"/>
  <c r="AE35" i="51"/>
  <c r="AC35" i="51"/>
  <c r="Y35" i="51"/>
  <c r="Z35" i="51"/>
  <c r="X35" i="51"/>
  <c r="V35" i="51"/>
  <c r="U35" i="51"/>
  <c r="T35" i="51"/>
  <c r="O35" i="51"/>
  <c r="P35" i="51"/>
  <c r="Q35" i="51"/>
  <c r="L35" i="51"/>
  <c r="M35" i="51"/>
  <c r="K35" i="51"/>
  <c r="G43" i="53"/>
  <c r="G42" i="53"/>
  <c r="G41" i="53"/>
  <c r="G40" i="53"/>
  <c r="G39" i="53"/>
  <c r="G35" i="53"/>
  <c r="G34" i="53"/>
  <c r="G33" i="53"/>
  <c r="G32" i="53"/>
  <c r="G31" i="53"/>
  <c r="L28" i="53"/>
  <c r="J21" i="53"/>
  <c r="I21" i="53"/>
  <c r="H21" i="53"/>
  <c r="G21" i="53"/>
  <c r="F21" i="53"/>
  <c r="E21" i="53"/>
  <c r="C20" i="53"/>
  <c r="D20" i="53" s="1"/>
  <c r="C19" i="53"/>
  <c r="D19" i="53" s="1"/>
  <c r="I17" i="53"/>
  <c r="H17" i="53"/>
  <c r="G17" i="53"/>
  <c r="F17" i="53"/>
  <c r="E17" i="53"/>
  <c r="C16" i="53"/>
  <c r="D16" i="53" s="1"/>
  <c r="C15" i="53"/>
  <c r="D15" i="53" s="1"/>
  <c r="J11" i="53"/>
  <c r="I11" i="53"/>
  <c r="H11" i="53"/>
  <c r="G11" i="53"/>
  <c r="F11" i="53"/>
  <c r="E11" i="53"/>
  <c r="C10" i="53"/>
  <c r="D10" i="53" s="1"/>
  <c r="C9" i="53"/>
  <c r="D9" i="53" s="1"/>
  <c r="I7" i="53"/>
  <c r="H7" i="53"/>
  <c r="G7" i="53"/>
  <c r="F7" i="53"/>
  <c r="E7" i="53"/>
  <c r="C6" i="53"/>
  <c r="D6" i="53" s="1"/>
  <c r="C5" i="53"/>
  <c r="D5" i="53" s="1"/>
  <c r="L4" i="53"/>
  <c r="B1" i="53"/>
  <c r="A38" i="53" s="1"/>
  <c r="AD38" i="52"/>
  <c r="AC38" i="52"/>
  <c r="AB38" i="52"/>
  <c r="AA38" i="52"/>
  <c r="X38" i="52"/>
  <c r="W38" i="52"/>
  <c r="V38" i="52"/>
  <c r="U38" i="52"/>
  <c r="R38" i="52"/>
  <c r="Q38" i="52"/>
  <c r="P38" i="52"/>
  <c r="M38" i="52"/>
  <c r="L38" i="52"/>
  <c r="K38" i="52"/>
  <c r="J38" i="52"/>
  <c r="AD37" i="52"/>
  <c r="AC37" i="52"/>
  <c r="AB37" i="52"/>
  <c r="AA37" i="52"/>
  <c r="X37" i="52"/>
  <c r="W37" i="52"/>
  <c r="V37" i="52"/>
  <c r="U37" i="52"/>
  <c r="R37" i="52"/>
  <c r="Q37" i="52"/>
  <c r="P37" i="52"/>
  <c r="M37" i="52"/>
  <c r="L37" i="52"/>
  <c r="K37" i="52"/>
  <c r="J37" i="52"/>
  <c r="R36" i="52"/>
  <c r="Q36" i="52"/>
  <c r="P36" i="52"/>
  <c r="M36" i="52"/>
  <c r="L36" i="52"/>
  <c r="K36" i="52"/>
  <c r="J36" i="52"/>
  <c r="R35" i="52"/>
  <c r="Q35" i="52"/>
  <c r="P35" i="52"/>
  <c r="M35" i="52"/>
  <c r="L35" i="52"/>
  <c r="K35" i="52"/>
  <c r="J35" i="52"/>
  <c r="Y33" i="52"/>
  <c r="Z33" i="52" s="1"/>
  <c r="S33" i="52"/>
  <c r="T33" i="52" s="1"/>
  <c r="N33" i="52"/>
  <c r="O33" i="52" s="1"/>
  <c r="I33" i="52"/>
  <c r="H33" i="52"/>
  <c r="G33" i="52"/>
  <c r="D33" i="52"/>
  <c r="C33" i="52"/>
  <c r="AE33" i="52" s="1"/>
  <c r="Y32" i="52"/>
  <c r="Z32" i="52" s="1"/>
  <c r="S32" i="52"/>
  <c r="T32" i="52" s="1"/>
  <c r="N32" i="52"/>
  <c r="O32" i="52" s="1"/>
  <c r="I32" i="52"/>
  <c r="H32" i="52"/>
  <c r="G32" i="52"/>
  <c r="D32" i="52"/>
  <c r="C32" i="52"/>
  <c r="AE32" i="52" s="1"/>
  <c r="Y31" i="52"/>
  <c r="Z31" i="52" s="1"/>
  <c r="S31" i="52"/>
  <c r="T31" i="52" s="1"/>
  <c r="N31" i="52"/>
  <c r="O31" i="52" s="1"/>
  <c r="I31" i="52"/>
  <c r="H31" i="52"/>
  <c r="G31" i="52"/>
  <c r="D31" i="52"/>
  <c r="C31" i="52"/>
  <c r="AE31" i="52" s="1"/>
  <c r="Y30" i="52"/>
  <c r="Z30" i="52" s="1"/>
  <c r="S30" i="52"/>
  <c r="T30" i="52" s="1"/>
  <c r="N30" i="52"/>
  <c r="O30" i="52" s="1"/>
  <c r="I30" i="52"/>
  <c r="H30" i="52"/>
  <c r="G30" i="52"/>
  <c r="D30" i="52"/>
  <c r="C30" i="52"/>
  <c r="AE30" i="52" s="1"/>
  <c r="Y29" i="52"/>
  <c r="Z29" i="52" s="1"/>
  <c r="S29" i="52"/>
  <c r="T29" i="52" s="1"/>
  <c r="N29" i="52"/>
  <c r="O29" i="52" s="1"/>
  <c r="I29" i="52"/>
  <c r="H29" i="52"/>
  <c r="G29" i="52"/>
  <c r="D29" i="52"/>
  <c r="C29" i="52"/>
  <c r="AE29" i="52" s="1"/>
  <c r="Y28" i="52"/>
  <c r="Z28" i="52" s="1"/>
  <c r="S28" i="52"/>
  <c r="T28" i="52" s="1"/>
  <c r="N28" i="52"/>
  <c r="O28" i="52" s="1"/>
  <c r="I28" i="52"/>
  <c r="H28" i="52"/>
  <c r="G28" i="52"/>
  <c r="D28" i="52"/>
  <c r="C28" i="52"/>
  <c r="AE28" i="52" s="1"/>
  <c r="Y27" i="52"/>
  <c r="Z27" i="52" s="1"/>
  <c r="S27" i="52"/>
  <c r="T27" i="52" s="1"/>
  <c r="N27" i="52"/>
  <c r="O27" i="52" s="1"/>
  <c r="I27" i="52"/>
  <c r="H27" i="52"/>
  <c r="G27" i="52"/>
  <c r="D27" i="52"/>
  <c r="C27" i="52"/>
  <c r="AE27" i="52" s="1"/>
  <c r="Y26" i="52"/>
  <c r="Z26" i="52" s="1"/>
  <c r="S26" i="52"/>
  <c r="T26" i="52" s="1"/>
  <c r="N26" i="52"/>
  <c r="O26" i="52" s="1"/>
  <c r="I26" i="52"/>
  <c r="H26" i="52"/>
  <c r="G26" i="52"/>
  <c r="D26" i="52"/>
  <c r="C26" i="52"/>
  <c r="AE26" i="52" s="1"/>
  <c r="Y25" i="52"/>
  <c r="Z25" i="52" s="1"/>
  <c r="S25" i="52"/>
  <c r="T25" i="52" s="1"/>
  <c r="N25" i="52"/>
  <c r="O25" i="52" s="1"/>
  <c r="I25" i="52"/>
  <c r="H25" i="52"/>
  <c r="G25" i="52"/>
  <c r="D25" i="52"/>
  <c r="C25" i="52"/>
  <c r="AE25" i="52" s="1"/>
  <c r="Y24" i="52"/>
  <c r="Z24" i="52" s="1"/>
  <c r="S24" i="52"/>
  <c r="T24" i="52" s="1"/>
  <c r="N24" i="52"/>
  <c r="O24" i="52" s="1"/>
  <c r="I24" i="52"/>
  <c r="H24" i="52"/>
  <c r="G24" i="52"/>
  <c r="D24" i="52"/>
  <c r="C24" i="52"/>
  <c r="AE24" i="52" s="1"/>
  <c r="Y23" i="52"/>
  <c r="Z23" i="52" s="1"/>
  <c r="S23" i="52"/>
  <c r="T23" i="52" s="1"/>
  <c r="N23" i="52"/>
  <c r="O23" i="52" s="1"/>
  <c r="I23" i="52"/>
  <c r="H23" i="52"/>
  <c r="G23" i="52"/>
  <c r="D23" i="52"/>
  <c r="C23" i="52"/>
  <c r="AE23" i="52" s="1"/>
  <c r="Y22" i="52"/>
  <c r="Z22" i="52" s="1"/>
  <c r="S22" i="52"/>
  <c r="T22" i="52" s="1"/>
  <c r="N22" i="52"/>
  <c r="O22" i="52" s="1"/>
  <c r="I22" i="52"/>
  <c r="H22" i="52"/>
  <c r="G22" i="52"/>
  <c r="D22" i="52"/>
  <c r="C22" i="52"/>
  <c r="AE22" i="52" s="1"/>
  <c r="Y21" i="52"/>
  <c r="Z21" i="52" s="1"/>
  <c r="S21" i="52"/>
  <c r="T21" i="52" s="1"/>
  <c r="N21" i="52"/>
  <c r="O21" i="52" s="1"/>
  <c r="I21" i="52"/>
  <c r="H21" i="52"/>
  <c r="G21" i="52"/>
  <c r="D21" i="52"/>
  <c r="C21" i="52"/>
  <c r="AE21" i="52" s="1"/>
  <c r="Y20" i="52"/>
  <c r="Z20" i="52" s="1"/>
  <c r="S20" i="52"/>
  <c r="T20" i="52" s="1"/>
  <c r="N20" i="52"/>
  <c r="O20" i="52" s="1"/>
  <c r="I20" i="52"/>
  <c r="H20" i="52"/>
  <c r="G20" i="52"/>
  <c r="D20" i="52"/>
  <c r="C20" i="52"/>
  <c r="AE20" i="52" s="1"/>
  <c r="Y19" i="52"/>
  <c r="Z19" i="52" s="1"/>
  <c r="S19" i="52"/>
  <c r="T19" i="52" s="1"/>
  <c r="N19" i="52"/>
  <c r="O19" i="52" s="1"/>
  <c r="I19" i="52"/>
  <c r="H19" i="52"/>
  <c r="G19" i="52"/>
  <c r="D19" i="52"/>
  <c r="C19" i="52"/>
  <c r="AE19" i="52" s="1"/>
  <c r="Y18" i="52"/>
  <c r="Z18" i="52" s="1"/>
  <c r="S18" i="52"/>
  <c r="T18" i="52" s="1"/>
  <c r="N18" i="52"/>
  <c r="O18" i="52" s="1"/>
  <c r="I18" i="52"/>
  <c r="H18" i="52"/>
  <c r="G18" i="52"/>
  <c r="D18" i="52"/>
  <c r="C18" i="52"/>
  <c r="AE18" i="52" s="1"/>
  <c r="Y17" i="52"/>
  <c r="Z17" i="52" s="1"/>
  <c r="S17" i="52"/>
  <c r="T17" i="52" s="1"/>
  <c r="N17" i="52"/>
  <c r="O17" i="52" s="1"/>
  <c r="I17" i="52"/>
  <c r="H17" i="52"/>
  <c r="G17" i="52"/>
  <c r="D17" i="52"/>
  <c r="C17" i="52"/>
  <c r="AE17" i="52" s="1"/>
  <c r="Y16" i="52"/>
  <c r="S16" i="52"/>
  <c r="N16" i="52"/>
  <c r="O16" i="52" s="1"/>
  <c r="I16" i="52"/>
  <c r="H16" i="52"/>
  <c r="G16" i="52"/>
  <c r="D16" i="52"/>
  <c r="C16" i="52"/>
  <c r="AE16" i="52" s="1"/>
  <c r="Y15" i="52"/>
  <c r="Z15" i="52" s="1"/>
  <c r="S15" i="52"/>
  <c r="T15" i="52" s="1"/>
  <c r="N15" i="52"/>
  <c r="O15" i="52" s="1"/>
  <c r="I15" i="52"/>
  <c r="H15" i="52"/>
  <c r="G15" i="52"/>
  <c r="D15" i="52"/>
  <c r="C15" i="52"/>
  <c r="AE15" i="52" s="1"/>
  <c r="Y14" i="52"/>
  <c r="Z14" i="52" s="1"/>
  <c r="S14" i="52"/>
  <c r="T14" i="52" s="1"/>
  <c r="N14" i="52"/>
  <c r="O14" i="52" s="1"/>
  <c r="I14" i="52"/>
  <c r="H14" i="52"/>
  <c r="G14" i="52"/>
  <c r="D14" i="52"/>
  <c r="C14" i="52"/>
  <c r="AE14" i="52" s="1"/>
  <c r="Y13" i="52"/>
  <c r="Z13" i="52" s="1"/>
  <c r="S13" i="52"/>
  <c r="T13" i="52" s="1"/>
  <c r="N13" i="52"/>
  <c r="O13" i="52" s="1"/>
  <c r="I13" i="52"/>
  <c r="H13" i="52"/>
  <c r="G13" i="52"/>
  <c r="D13" i="52"/>
  <c r="C13" i="52"/>
  <c r="AE13" i="52" s="1"/>
  <c r="Y12" i="52"/>
  <c r="Z12" i="52" s="1"/>
  <c r="S12" i="52"/>
  <c r="T12" i="52" s="1"/>
  <c r="N12" i="52"/>
  <c r="O12" i="52" s="1"/>
  <c r="I12" i="52"/>
  <c r="H12" i="52"/>
  <c r="G12" i="52"/>
  <c r="D12" i="52"/>
  <c r="C12" i="52"/>
  <c r="AE12" i="52" s="1"/>
  <c r="Y11" i="52"/>
  <c r="Z11" i="52" s="1"/>
  <c r="S11" i="52"/>
  <c r="T11" i="52" s="1"/>
  <c r="N11" i="52"/>
  <c r="O11" i="52" s="1"/>
  <c r="I11" i="52"/>
  <c r="H11" i="52"/>
  <c r="G11" i="52"/>
  <c r="D11" i="52"/>
  <c r="C11" i="52"/>
  <c r="AE11" i="52" s="1"/>
  <c r="Y10" i="52"/>
  <c r="Z10" i="52" s="1"/>
  <c r="S10" i="52"/>
  <c r="N10" i="52"/>
  <c r="O10" i="52" s="1"/>
  <c r="I10" i="52"/>
  <c r="H10" i="52"/>
  <c r="G10" i="52"/>
  <c r="D10" i="52"/>
  <c r="C10" i="52"/>
  <c r="AE10" i="52" s="1"/>
  <c r="Y9" i="52"/>
  <c r="S9" i="52"/>
  <c r="T9" i="52" s="1"/>
  <c r="N9" i="52"/>
  <c r="O9" i="52" s="1"/>
  <c r="I9" i="52"/>
  <c r="H9" i="52"/>
  <c r="G9" i="52"/>
  <c r="D9" i="52"/>
  <c r="C9" i="52"/>
  <c r="AE9" i="52" s="1"/>
  <c r="Y8" i="52"/>
  <c r="Z8" i="52" s="1"/>
  <c r="S8" i="52"/>
  <c r="T8" i="52" s="1"/>
  <c r="N8" i="52"/>
  <c r="I8" i="52"/>
  <c r="H8" i="52"/>
  <c r="G8" i="52"/>
  <c r="D8" i="52"/>
  <c r="C8" i="52"/>
  <c r="AE8" i="52" s="1"/>
  <c r="C2" i="52"/>
  <c r="AE38" i="51"/>
  <c r="AD38" i="51"/>
  <c r="AC38" i="51"/>
  <c r="Z38" i="51"/>
  <c r="Y38" i="51"/>
  <c r="X38" i="51"/>
  <c r="V38" i="51"/>
  <c r="U38" i="51"/>
  <c r="T38" i="51"/>
  <c r="Q38" i="51"/>
  <c r="P38" i="51"/>
  <c r="O38" i="51"/>
  <c r="M38" i="51"/>
  <c r="L38" i="51"/>
  <c r="K38" i="51"/>
  <c r="AE37" i="51"/>
  <c r="AD37" i="51"/>
  <c r="AC37" i="51"/>
  <c r="Z37" i="51"/>
  <c r="Y37" i="51"/>
  <c r="X37" i="51"/>
  <c r="V37" i="51"/>
  <c r="U37" i="51"/>
  <c r="T37" i="51"/>
  <c r="Q37" i="51"/>
  <c r="P37" i="51"/>
  <c r="O37" i="51"/>
  <c r="M37" i="51"/>
  <c r="L37" i="51"/>
  <c r="K37" i="51"/>
  <c r="AF33" i="51"/>
  <c r="AA33" i="51"/>
  <c r="AB33" i="51" s="1"/>
  <c r="R33" i="51"/>
  <c r="W33" i="51" s="1"/>
  <c r="I33" i="51"/>
  <c r="AF32" i="51"/>
  <c r="AA32" i="51"/>
  <c r="AB32" i="51" s="1"/>
  <c r="R32" i="51"/>
  <c r="I32" i="51"/>
  <c r="N32" i="51" s="1"/>
  <c r="AF31" i="51"/>
  <c r="AA31" i="51"/>
  <c r="AB31" i="51" s="1"/>
  <c r="R31" i="51"/>
  <c r="W31" i="51" s="1"/>
  <c r="I31" i="51"/>
  <c r="AF30" i="51"/>
  <c r="AA30" i="51"/>
  <c r="AB30" i="51" s="1"/>
  <c r="R30" i="51"/>
  <c r="I30" i="51"/>
  <c r="N30" i="51" s="1"/>
  <c r="AF29" i="51"/>
  <c r="AA29" i="51"/>
  <c r="AB29" i="51" s="1"/>
  <c r="R29" i="51"/>
  <c r="W29" i="51" s="1"/>
  <c r="I29" i="51"/>
  <c r="J29" i="51" s="1"/>
  <c r="AF28" i="51"/>
  <c r="AA28" i="51"/>
  <c r="AB28" i="51" s="1"/>
  <c r="R28" i="51"/>
  <c r="W28" i="51" s="1"/>
  <c r="I28" i="51"/>
  <c r="N28" i="51" s="1"/>
  <c r="AF27" i="51"/>
  <c r="AA27" i="51"/>
  <c r="AB27" i="51" s="1"/>
  <c r="R27" i="51"/>
  <c r="W27" i="51" s="1"/>
  <c r="I27" i="51"/>
  <c r="N27" i="51" s="1"/>
  <c r="AF26" i="51"/>
  <c r="AA26" i="51"/>
  <c r="AB26" i="51" s="1"/>
  <c r="R26" i="51"/>
  <c r="S26" i="51" s="1"/>
  <c r="I26" i="51"/>
  <c r="N26" i="51" s="1"/>
  <c r="AF25" i="51"/>
  <c r="AA25" i="51"/>
  <c r="AB25" i="51" s="1"/>
  <c r="R25" i="51"/>
  <c r="W25" i="51" s="1"/>
  <c r="I25" i="51"/>
  <c r="AF24" i="51"/>
  <c r="AA24" i="51"/>
  <c r="AB24" i="51" s="1"/>
  <c r="R24" i="51"/>
  <c r="W24" i="51" s="1"/>
  <c r="I24" i="51"/>
  <c r="N24" i="51" s="1"/>
  <c r="AF23" i="51"/>
  <c r="AA23" i="51"/>
  <c r="AB23" i="51" s="1"/>
  <c r="R23" i="51"/>
  <c r="W23" i="51" s="1"/>
  <c r="I23" i="51"/>
  <c r="N23" i="51" s="1"/>
  <c r="AF22" i="51"/>
  <c r="AA22" i="51"/>
  <c r="AB22" i="51" s="1"/>
  <c r="R22" i="51"/>
  <c r="W22" i="51" s="1"/>
  <c r="I22" i="51"/>
  <c r="N22" i="51" s="1"/>
  <c r="AF21" i="51"/>
  <c r="AA21" i="51"/>
  <c r="AB21" i="51" s="1"/>
  <c r="R21" i="51"/>
  <c r="S21" i="51" s="1"/>
  <c r="I21" i="51"/>
  <c r="AF20" i="51"/>
  <c r="AA20" i="51"/>
  <c r="AB20" i="51" s="1"/>
  <c r="R20" i="51"/>
  <c r="I20" i="51"/>
  <c r="N20" i="51" s="1"/>
  <c r="AF19" i="51"/>
  <c r="AA19" i="51"/>
  <c r="AB19" i="51" s="1"/>
  <c r="R19" i="51"/>
  <c r="W19" i="51" s="1"/>
  <c r="I19" i="51"/>
  <c r="AF18" i="51"/>
  <c r="AA18" i="51"/>
  <c r="AB18" i="51" s="1"/>
  <c r="R18" i="51"/>
  <c r="I18" i="51"/>
  <c r="N18" i="51" s="1"/>
  <c r="AF17" i="51"/>
  <c r="AA17" i="51"/>
  <c r="AB17" i="51" s="1"/>
  <c r="R17" i="51"/>
  <c r="W17" i="51" s="1"/>
  <c r="I17" i="51"/>
  <c r="J17" i="51" s="1"/>
  <c r="AF16" i="51"/>
  <c r="AA16" i="51"/>
  <c r="R16" i="51"/>
  <c r="W16" i="51" s="1"/>
  <c r="I16" i="51"/>
  <c r="N16" i="51" s="1"/>
  <c r="AF15" i="51"/>
  <c r="AA15" i="51"/>
  <c r="AB15" i="51" s="1"/>
  <c r="R15" i="51"/>
  <c r="W15" i="51" s="1"/>
  <c r="I15" i="51"/>
  <c r="N15" i="51" s="1"/>
  <c r="AF14" i="51"/>
  <c r="AA14" i="51"/>
  <c r="AB14" i="51" s="1"/>
  <c r="R14" i="51"/>
  <c r="S14" i="51" s="1"/>
  <c r="I14" i="51"/>
  <c r="N14" i="51" s="1"/>
  <c r="AF13" i="51"/>
  <c r="AA13" i="51"/>
  <c r="AB13" i="51" s="1"/>
  <c r="R13" i="51"/>
  <c r="W13" i="51" s="1"/>
  <c r="I13" i="51"/>
  <c r="AF12" i="51"/>
  <c r="AA12" i="51"/>
  <c r="AB12" i="51" s="1"/>
  <c r="R12" i="51"/>
  <c r="W12" i="51" s="1"/>
  <c r="I12" i="51"/>
  <c r="N12" i="51" s="1"/>
  <c r="AF11" i="51"/>
  <c r="AA11" i="51"/>
  <c r="AB11" i="51" s="1"/>
  <c r="R11" i="51"/>
  <c r="W11" i="51" s="1"/>
  <c r="I11" i="51"/>
  <c r="N11" i="51" s="1"/>
  <c r="AF10" i="51"/>
  <c r="AA10" i="51"/>
  <c r="AB10" i="51" s="1"/>
  <c r="R10" i="51"/>
  <c r="S10" i="51" s="1"/>
  <c r="I10" i="51"/>
  <c r="N10" i="51" s="1"/>
  <c r="AF9" i="51"/>
  <c r="AA9" i="51"/>
  <c r="AB9" i="51" s="1"/>
  <c r="R9" i="51"/>
  <c r="W9" i="51" s="1"/>
  <c r="I9" i="51"/>
  <c r="AF8" i="51"/>
  <c r="AA8" i="51"/>
  <c r="AB8" i="51" s="1"/>
  <c r="R8" i="51"/>
  <c r="I8" i="51"/>
  <c r="N8" i="51" s="1"/>
  <c r="C2" i="51"/>
  <c r="Y42" i="50"/>
  <c r="H42" i="50"/>
  <c r="AG39" i="50"/>
  <c r="AC39" i="50"/>
  <c r="Y39" i="50"/>
  <c r="P39" i="50"/>
  <c r="L39" i="50"/>
  <c r="H39" i="50"/>
  <c r="K30" i="50"/>
  <c r="H30" i="50"/>
  <c r="Q26" i="50"/>
  <c r="N26" i="50"/>
  <c r="H26" i="50"/>
  <c r="N22" i="50"/>
  <c r="H22" i="50"/>
  <c r="R14" i="50"/>
  <c r="M17" i="50"/>
  <c r="K17" i="50"/>
  <c r="K14" i="50" s="1"/>
  <c r="G17" i="50"/>
  <c r="E17" i="50"/>
  <c r="E14" i="50" s="1"/>
  <c r="AG16" i="50"/>
  <c r="AC16" i="50"/>
  <c r="AI14" i="50"/>
  <c r="AH14" i="50"/>
  <c r="AE14" i="50"/>
  <c r="AD14" i="50"/>
  <c r="B1" i="49"/>
  <c r="A38" i="49" s="1"/>
  <c r="AD36" i="47"/>
  <c r="AE36" i="47"/>
  <c r="AC36" i="47"/>
  <c r="Y36" i="47"/>
  <c r="Z36" i="47"/>
  <c r="X36" i="47"/>
  <c r="U36" i="47"/>
  <c r="V36" i="47"/>
  <c r="T36" i="47"/>
  <c r="P36" i="47"/>
  <c r="Q36" i="47"/>
  <c r="O36" i="47"/>
  <c r="L36" i="47"/>
  <c r="M36" i="47"/>
  <c r="K36" i="47"/>
  <c r="AD35" i="47"/>
  <c r="AE35" i="47"/>
  <c r="AC35" i="47"/>
  <c r="Y35" i="47"/>
  <c r="Z35" i="47"/>
  <c r="X35" i="47"/>
  <c r="U35" i="47"/>
  <c r="V35" i="47"/>
  <c r="T35" i="47"/>
  <c r="P35" i="47"/>
  <c r="Q35" i="47"/>
  <c r="O35" i="47"/>
  <c r="L35" i="47"/>
  <c r="M35" i="47"/>
  <c r="K35" i="47"/>
  <c r="J37" i="48"/>
  <c r="AC36" i="48"/>
  <c r="AD36" i="48"/>
  <c r="AB36" i="48"/>
  <c r="AA36" i="48"/>
  <c r="V36" i="48"/>
  <c r="W36" i="48"/>
  <c r="X36" i="48"/>
  <c r="U36" i="48"/>
  <c r="Q36" i="48"/>
  <c r="R36" i="48"/>
  <c r="P36" i="48"/>
  <c r="M36" i="48"/>
  <c r="K36" i="48"/>
  <c r="L36" i="48"/>
  <c r="J36" i="48"/>
  <c r="AD35" i="48"/>
  <c r="AB35" i="48"/>
  <c r="AC35" i="48"/>
  <c r="AA35" i="48"/>
  <c r="V35" i="48"/>
  <c r="W35" i="48"/>
  <c r="X35" i="48"/>
  <c r="U35" i="48"/>
  <c r="Q35" i="48"/>
  <c r="R35" i="48"/>
  <c r="P35" i="48"/>
  <c r="K35" i="48"/>
  <c r="L35" i="48"/>
  <c r="M35" i="48"/>
  <c r="J35" i="48"/>
  <c r="G43" i="49"/>
  <c r="G42" i="49"/>
  <c r="G41" i="49"/>
  <c r="G40" i="49"/>
  <c r="G39" i="49"/>
  <c r="G35" i="49"/>
  <c r="G34" i="49"/>
  <c r="G33" i="49"/>
  <c r="G32" i="49"/>
  <c r="G31" i="49"/>
  <c r="L28" i="49"/>
  <c r="J21" i="49"/>
  <c r="I21" i="49"/>
  <c r="H21" i="49"/>
  <c r="G21" i="49"/>
  <c r="F21" i="49"/>
  <c r="E21" i="49"/>
  <c r="C20" i="49"/>
  <c r="D20" i="49" s="1"/>
  <c r="C19" i="49"/>
  <c r="D19" i="49" s="1"/>
  <c r="I17" i="49"/>
  <c r="H17" i="49"/>
  <c r="G17" i="49"/>
  <c r="F17" i="49"/>
  <c r="E17" i="49"/>
  <c r="C16" i="49"/>
  <c r="D16" i="49" s="1"/>
  <c r="C15" i="49"/>
  <c r="D15" i="49" s="1"/>
  <c r="J11" i="49"/>
  <c r="I11" i="49"/>
  <c r="H11" i="49"/>
  <c r="G11" i="49"/>
  <c r="F11" i="49"/>
  <c r="E11" i="49"/>
  <c r="C10" i="49"/>
  <c r="D10" i="49" s="1"/>
  <c r="C9" i="49"/>
  <c r="D9" i="49" s="1"/>
  <c r="I7" i="49"/>
  <c r="H7" i="49"/>
  <c r="G7" i="49"/>
  <c r="F7" i="49"/>
  <c r="E7" i="49"/>
  <c r="C6" i="49"/>
  <c r="D6" i="49" s="1"/>
  <c r="C5" i="49"/>
  <c r="D5" i="49" s="1"/>
  <c r="L4" i="49"/>
  <c r="AD38" i="48"/>
  <c r="AC38" i="48"/>
  <c r="AB38" i="48"/>
  <c r="AA38" i="48"/>
  <c r="X38" i="48"/>
  <c r="W38" i="48"/>
  <c r="V38" i="48"/>
  <c r="U38" i="48"/>
  <c r="R38" i="48"/>
  <c r="Q38" i="48"/>
  <c r="P38" i="48"/>
  <c r="M38" i="48"/>
  <c r="L38" i="48"/>
  <c r="K38" i="48"/>
  <c r="J38" i="48"/>
  <c r="AD37" i="48"/>
  <c r="AC37" i="48"/>
  <c r="AB37" i="48"/>
  <c r="AA37" i="48"/>
  <c r="X37" i="48"/>
  <c r="W37" i="48"/>
  <c r="V37" i="48"/>
  <c r="U37" i="48"/>
  <c r="R37" i="48"/>
  <c r="Q37" i="48"/>
  <c r="P37" i="48"/>
  <c r="M37" i="48"/>
  <c r="L37" i="48"/>
  <c r="K37" i="48"/>
  <c r="Y33" i="48"/>
  <c r="Z33" i="48" s="1"/>
  <c r="S33" i="48"/>
  <c r="T33" i="48" s="1"/>
  <c r="N33" i="48"/>
  <c r="O33" i="48" s="1"/>
  <c r="I33" i="48"/>
  <c r="H33" i="48"/>
  <c r="G33" i="48"/>
  <c r="D33" i="48"/>
  <c r="C33" i="48"/>
  <c r="AE33" i="48" s="1"/>
  <c r="Y32" i="48"/>
  <c r="Z32" i="48" s="1"/>
  <c r="S32" i="48"/>
  <c r="T32" i="48" s="1"/>
  <c r="N32" i="48"/>
  <c r="O32" i="48" s="1"/>
  <c r="I32" i="48"/>
  <c r="H32" i="48"/>
  <c r="G32" i="48"/>
  <c r="D32" i="48"/>
  <c r="C32" i="48"/>
  <c r="AE32" i="48" s="1"/>
  <c r="Y31" i="48"/>
  <c r="Z31" i="48" s="1"/>
  <c r="S31" i="48"/>
  <c r="T31" i="48" s="1"/>
  <c r="N31" i="48"/>
  <c r="O31" i="48" s="1"/>
  <c r="I31" i="48"/>
  <c r="H31" i="48"/>
  <c r="G31" i="48"/>
  <c r="D31" i="48"/>
  <c r="C31" i="48"/>
  <c r="AE31" i="48" s="1"/>
  <c r="Y30" i="48"/>
  <c r="Z30" i="48" s="1"/>
  <c r="S30" i="48"/>
  <c r="T30" i="48" s="1"/>
  <c r="N30" i="48"/>
  <c r="O30" i="48" s="1"/>
  <c r="I30" i="48"/>
  <c r="H30" i="48"/>
  <c r="G30" i="48"/>
  <c r="D30" i="48"/>
  <c r="C30" i="48"/>
  <c r="AE30" i="48" s="1"/>
  <c r="Y29" i="48"/>
  <c r="Z29" i="48" s="1"/>
  <c r="S29" i="48"/>
  <c r="T29" i="48" s="1"/>
  <c r="N29" i="48"/>
  <c r="O29" i="48" s="1"/>
  <c r="I29" i="48"/>
  <c r="H29" i="48"/>
  <c r="G29" i="48"/>
  <c r="D29" i="48"/>
  <c r="C29" i="48"/>
  <c r="AE29" i="48" s="1"/>
  <c r="Y28" i="48"/>
  <c r="Z28" i="48" s="1"/>
  <c r="S28" i="48"/>
  <c r="T28" i="48" s="1"/>
  <c r="N28" i="48"/>
  <c r="O28" i="48" s="1"/>
  <c r="I28" i="48"/>
  <c r="H28" i="48"/>
  <c r="G28" i="48"/>
  <c r="D28" i="48"/>
  <c r="C28" i="48"/>
  <c r="AE28" i="48" s="1"/>
  <c r="Y27" i="48"/>
  <c r="Z27" i="48" s="1"/>
  <c r="S27" i="48"/>
  <c r="T27" i="48" s="1"/>
  <c r="N27" i="48"/>
  <c r="O27" i="48" s="1"/>
  <c r="I27" i="48"/>
  <c r="H27" i="48"/>
  <c r="G27" i="48"/>
  <c r="D27" i="48"/>
  <c r="C27" i="48"/>
  <c r="AE27" i="48" s="1"/>
  <c r="Y26" i="48"/>
  <c r="Z26" i="48" s="1"/>
  <c r="S26" i="48"/>
  <c r="T26" i="48" s="1"/>
  <c r="N26" i="48"/>
  <c r="O26" i="48" s="1"/>
  <c r="I26" i="48"/>
  <c r="H26" i="48"/>
  <c r="G26" i="48"/>
  <c r="D26" i="48"/>
  <c r="C26" i="48"/>
  <c r="AE26" i="48" s="1"/>
  <c r="Y25" i="48"/>
  <c r="Z25" i="48" s="1"/>
  <c r="S25" i="48"/>
  <c r="T25" i="48" s="1"/>
  <c r="N25" i="48"/>
  <c r="O25" i="48" s="1"/>
  <c r="I25" i="48"/>
  <c r="H25" i="48"/>
  <c r="G25" i="48"/>
  <c r="D25" i="48"/>
  <c r="C25" i="48"/>
  <c r="AE25" i="48" s="1"/>
  <c r="Y24" i="48"/>
  <c r="Z24" i="48" s="1"/>
  <c r="S24" i="48"/>
  <c r="T24" i="48" s="1"/>
  <c r="N24" i="48"/>
  <c r="O24" i="48" s="1"/>
  <c r="I24" i="48"/>
  <c r="H24" i="48"/>
  <c r="G24" i="48"/>
  <c r="D24" i="48"/>
  <c r="C24" i="48"/>
  <c r="AE24" i="48" s="1"/>
  <c r="Y23" i="48"/>
  <c r="Z23" i="48" s="1"/>
  <c r="S23" i="48"/>
  <c r="T23" i="48" s="1"/>
  <c r="N23" i="48"/>
  <c r="O23" i="48" s="1"/>
  <c r="I23" i="48"/>
  <c r="H23" i="48"/>
  <c r="G23" i="48"/>
  <c r="D23" i="48"/>
  <c r="C23" i="48"/>
  <c r="AE23" i="48" s="1"/>
  <c r="Y22" i="48"/>
  <c r="Z22" i="48" s="1"/>
  <c r="S22" i="48"/>
  <c r="T22" i="48" s="1"/>
  <c r="N22" i="48"/>
  <c r="O22" i="48" s="1"/>
  <c r="I22" i="48"/>
  <c r="H22" i="48"/>
  <c r="G22" i="48"/>
  <c r="D22" i="48"/>
  <c r="C22" i="48"/>
  <c r="AE22" i="48" s="1"/>
  <c r="Y21" i="48"/>
  <c r="Z21" i="48" s="1"/>
  <c r="S21" i="48"/>
  <c r="T21" i="48" s="1"/>
  <c r="N21" i="48"/>
  <c r="O21" i="48" s="1"/>
  <c r="I21" i="48"/>
  <c r="H21" i="48"/>
  <c r="G21" i="48"/>
  <c r="D21" i="48"/>
  <c r="C21" i="48"/>
  <c r="AE21" i="48" s="1"/>
  <c r="Y20" i="48"/>
  <c r="Z20" i="48" s="1"/>
  <c r="S20" i="48"/>
  <c r="T20" i="48" s="1"/>
  <c r="N20" i="48"/>
  <c r="O20" i="48" s="1"/>
  <c r="I20" i="48"/>
  <c r="H20" i="48"/>
  <c r="G20" i="48"/>
  <c r="D20" i="48"/>
  <c r="C20" i="48"/>
  <c r="AE20" i="48" s="1"/>
  <c r="Y19" i="48"/>
  <c r="Z19" i="48" s="1"/>
  <c r="S19" i="48"/>
  <c r="T19" i="48" s="1"/>
  <c r="N19" i="48"/>
  <c r="O19" i="48" s="1"/>
  <c r="I19" i="48"/>
  <c r="H19" i="48"/>
  <c r="G19" i="48"/>
  <c r="D19" i="48"/>
  <c r="C19" i="48"/>
  <c r="AE19" i="48" s="1"/>
  <c r="Y18" i="48"/>
  <c r="Z18" i="48" s="1"/>
  <c r="S18" i="48"/>
  <c r="N18" i="48"/>
  <c r="O18" i="48" s="1"/>
  <c r="I18" i="48"/>
  <c r="H18" i="48"/>
  <c r="G18" i="48"/>
  <c r="D18" i="48"/>
  <c r="C18" i="48"/>
  <c r="AE18" i="48" s="1"/>
  <c r="Y17" i="48"/>
  <c r="Z17" i="48" s="1"/>
  <c r="S17" i="48"/>
  <c r="T17" i="48" s="1"/>
  <c r="N17" i="48"/>
  <c r="I17" i="48"/>
  <c r="H17" i="48"/>
  <c r="G17" i="48"/>
  <c r="D17" i="48"/>
  <c r="C17" i="48"/>
  <c r="AE17" i="48" s="1"/>
  <c r="Y16" i="48"/>
  <c r="Z16" i="48" s="1"/>
  <c r="S16" i="48"/>
  <c r="T16" i="48" s="1"/>
  <c r="N16" i="48"/>
  <c r="O16" i="48" s="1"/>
  <c r="I16" i="48"/>
  <c r="H16" i="48"/>
  <c r="G16" i="48"/>
  <c r="D16" i="48"/>
  <c r="C16" i="48"/>
  <c r="AE16" i="48" s="1"/>
  <c r="Y15" i="48"/>
  <c r="Z15" i="48" s="1"/>
  <c r="S15" i="48"/>
  <c r="T15" i="48" s="1"/>
  <c r="N15" i="48"/>
  <c r="O15" i="48" s="1"/>
  <c r="I15" i="48"/>
  <c r="H15" i="48"/>
  <c r="G15" i="48"/>
  <c r="D15" i="48"/>
  <c r="C15" i="48"/>
  <c r="AE15" i="48" s="1"/>
  <c r="Y14" i="48"/>
  <c r="Z14" i="48" s="1"/>
  <c r="S14" i="48"/>
  <c r="T14" i="48" s="1"/>
  <c r="N14" i="48"/>
  <c r="O14" i="48" s="1"/>
  <c r="I14" i="48"/>
  <c r="H14" i="48"/>
  <c r="G14" i="48"/>
  <c r="D14" i="48"/>
  <c r="C14" i="48"/>
  <c r="AE14" i="48" s="1"/>
  <c r="Y13" i="48"/>
  <c r="Z13" i="48" s="1"/>
  <c r="S13" i="48"/>
  <c r="T13" i="48" s="1"/>
  <c r="N13" i="48"/>
  <c r="O13" i="48" s="1"/>
  <c r="I13" i="48"/>
  <c r="H13" i="48"/>
  <c r="G13" i="48"/>
  <c r="D13" i="48"/>
  <c r="C13" i="48"/>
  <c r="AE13" i="48" s="1"/>
  <c r="Y12" i="48"/>
  <c r="Z12" i="48" s="1"/>
  <c r="S12" i="48"/>
  <c r="T12" i="48" s="1"/>
  <c r="N12" i="48"/>
  <c r="O12" i="48" s="1"/>
  <c r="I12" i="48"/>
  <c r="H12" i="48"/>
  <c r="G12" i="48"/>
  <c r="D12" i="48"/>
  <c r="C12" i="48"/>
  <c r="AE12" i="48" s="1"/>
  <c r="Y11" i="48"/>
  <c r="Z11" i="48" s="1"/>
  <c r="S11" i="48"/>
  <c r="T11" i="48" s="1"/>
  <c r="N11" i="48"/>
  <c r="O11" i="48" s="1"/>
  <c r="I11" i="48"/>
  <c r="H11" i="48"/>
  <c r="G11" i="48"/>
  <c r="D11" i="48"/>
  <c r="C11" i="48"/>
  <c r="AE11" i="48" s="1"/>
  <c r="Y10" i="48"/>
  <c r="Z10" i="48" s="1"/>
  <c r="S10" i="48"/>
  <c r="T10" i="48" s="1"/>
  <c r="N10" i="48"/>
  <c r="O10" i="48" s="1"/>
  <c r="I10" i="48"/>
  <c r="H10" i="48"/>
  <c r="G10" i="48"/>
  <c r="D10" i="48"/>
  <c r="C10" i="48"/>
  <c r="AE10" i="48" s="1"/>
  <c r="Y9" i="48"/>
  <c r="Z9" i="48" s="1"/>
  <c r="S9" i="48"/>
  <c r="T9" i="48" s="1"/>
  <c r="N9" i="48"/>
  <c r="O9" i="48" s="1"/>
  <c r="I9" i="48"/>
  <c r="H9" i="48"/>
  <c r="G9" i="48"/>
  <c r="D9" i="48"/>
  <c r="C9" i="48"/>
  <c r="AE9" i="48" s="1"/>
  <c r="Y8" i="48"/>
  <c r="Z8" i="48" s="1"/>
  <c r="S8" i="48"/>
  <c r="N8" i="48"/>
  <c r="O8" i="48" s="1"/>
  <c r="I8" i="48"/>
  <c r="H8" i="48"/>
  <c r="G8" i="48"/>
  <c r="D8" i="48"/>
  <c r="C8" i="48"/>
  <c r="AE8" i="48" s="1"/>
  <c r="C2" i="48"/>
  <c r="AE38" i="47"/>
  <c r="AD38" i="47"/>
  <c r="AC38" i="47"/>
  <c r="Z38" i="47"/>
  <c r="Y38" i="47"/>
  <c r="X38" i="47"/>
  <c r="V38" i="47"/>
  <c r="U38" i="47"/>
  <c r="T38" i="47"/>
  <c r="Q38" i="47"/>
  <c r="P38" i="47"/>
  <c r="O38" i="47"/>
  <c r="M38" i="47"/>
  <c r="L38" i="47"/>
  <c r="K38" i="47"/>
  <c r="AE37" i="47"/>
  <c r="AD37" i="47"/>
  <c r="AC37" i="47"/>
  <c r="Z37" i="47"/>
  <c r="Y37" i="47"/>
  <c r="X37" i="47"/>
  <c r="V37" i="47"/>
  <c r="U37" i="47"/>
  <c r="T37" i="47"/>
  <c r="Q37" i="47"/>
  <c r="P37" i="47"/>
  <c r="O37" i="47"/>
  <c r="M37" i="47"/>
  <c r="L37" i="47"/>
  <c r="K37" i="47"/>
  <c r="AF33" i="47"/>
  <c r="AA33" i="47"/>
  <c r="AB33" i="47" s="1"/>
  <c r="R33" i="47"/>
  <c r="W33" i="47" s="1"/>
  <c r="I33" i="47"/>
  <c r="N33" i="47" s="1"/>
  <c r="AF32" i="47"/>
  <c r="AA32" i="47"/>
  <c r="AB32" i="47" s="1"/>
  <c r="R32" i="47"/>
  <c r="W32" i="47" s="1"/>
  <c r="I32" i="47"/>
  <c r="AF31" i="47"/>
  <c r="AA31" i="47"/>
  <c r="AB31" i="47" s="1"/>
  <c r="R31" i="47"/>
  <c r="W31" i="47" s="1"/>
  <c r="I31" i="47"/>
  <c r="N31" i="47" s="1"/>
  <c r="AF30" i="47"/>
  <c r="AA30" i="47"/>
  <c r="R30" i="47"/>
  <c r="W30" i="47" s="1"/>
  <c r="I30" i="47"/>
  <c r="N30" i="47" s="1"/>
  <c r="AF29" i="47"/>
  <c r="AA29" i="47"/>
  <c r="R29" i="47"/>
  <c r="S29" i="47" s="1"/>
  <c r="I29" i="47"/>
  <c r="N29" i="47" s="1"/>
  <c r="AF28" i="47"/>
  <c r="AA28" i="47"/>
  <c r="AB28" i="47" s="1"/>
  <c r="R28" i="47"/>
  <c r="S28" i="47" s="1"/>
  <c r="I28" i="47"/>
  <c r="N28" i="47" s="1"/>
  <c r="AF27" i="47"/>
  <c r="AA27" i="47"/>
  <c r="AB27" i="47" s="1"/>
  <c r="R27" i="47"/>
  <c r="S27" i="47" s="1"/>
  <c r="I27" i="47"/>
  <c r="AF26" i="47"/>
  <c r="AA26" i="47"/>
  <c r="AB26" i="47" s="1"/>
  <c r="R26" i="47"/>
  <c r="W26" i="47" s="1"/>
  <c r="I26" i="47"/>
  <c r="N26" i="47" s="1"/>
  <c r="AF25" i="47"/>
  <c r="AA25" i="47"/>
  <c r="AB25" i="47" s="1"/>
  <c r="R25" i="47"/>
  <c r="W25" i="47" s="1"/>
  <c r="I25" i="47"/>
  <c r="N25" i="47" s="1"/>
  <c r="AF24" i="47"/>
  <c r="AA24" i="47"/>
  <c r="AB24" i="47" s="1"/>
  <c r="R24" i="47"/>
  <c r="W24" i="47" s="1"/>
  <c r="I24" i="47"/>
  <c r="N24" i="47" s="1"/>
  <c r="AF23" i="47"/>
  <c r="AA23" i="47"/>
  <c r="AB23" i="47" s="1"/>
  <c r="R23" i="47"/>
  <c r="W23" i="47" s="1"/>
  <c r="I23" i="47"/>
  <c r="J23" i="47" s="1"/>
  <c r="AF22" i="47"/>
  <c r="AA22" i="47"/>
  <c r="AB22" i="47" s="1"/>
  <c r="R22" i="47"/>
  <c r="S22" i="47" s="1"/>
  <c r="I22" i="47"/>
  <c r="N22" i="47" s="1"/>
  <c r="AF21" i="47"/>
  <c r="AA21" i="47"/>
  <c r="AB21" i="47" s="1"/>
  <c r="R21" i="47"/>
  <c r="W21" i="47" s="1"/>
  <c r="I21" i="47"/>
  <c r="N21" i="47" s="1"/>
  <c r="AF20" i="47"/>
  <c r="AA20" i="47"/>
  <c r="AB20" i="47" s="1"/>
  <c r="R20" i="47"/>
  <c r="S20" i="47" s="1"/>
  <c r="I20" i="47"/>
  <c r="J20" i="47" s="1"/>
  <c r="AF19" i="47"/>
  <c r="AA19" i="47"/>
  <c r="AB19" i="47" s="1"/>
  <c r="R19" i="47"/>
  <c r="S19" i="47" s="1"/>
  <c r="I19" i="47"/>
  <c r="AF18" i="47"/>
  <c r="AA18" i="47"/>
  <c r="AB18" i="47" s="1"/>
  <c r="R18" i="47"/>
  <c r="I18" i="47"/>
  <c r="N18" i="47" s="1"/>
  <c r="AF17" i="47"/>
  <c r="AA17" i="47"/>
  <c r="AB17" i="47" s="1"/>
  <c r="R17" i="47"/>
  <c r="S17" i="47" s="1"/>
  <c r="I17" i="47"/>
  <c r="J17" i="47" s="1"/>
  <c r="AF16" i="47"/>
  <c r="AA16" i="47"/>
  <c r="AB16" i="47" s="1"/>
  <c r="R16" i="47"/>
  <c r="S16" i="47" s="1"/>
  <c r="I16" i="47"/>
  <c r="AF15" i="47"/>
  <c r="AA15" i="47"/>
  <c r="AB15" i="47" s="1"/>
  <c r="R15" i="47"/>
  <c r="S15" i="47" s="1"/>
  <c r="I15" i="47"/>
  <c r="AF14" i="47"/>
  <c r="AA14" i="47"/>
  <c r="AB14" i="47" s="1"/>
  <c r="R14" i="47"/>
  <c r="S14" i="47" s="1"/>
  <c r="I14" i="47"/>
  <c r="N14" i="47" s="1"/>
  <c r="AF13" i="47"/>
  <c r="AA13" i="47"/>
  <c r="AB13" i="47" s="1"/>
  <c r="R13" i="47"/>
  <c r="W13" i="47" s="1"/>
  <c r="I13" i="47"/>
  <c r="N13" i="47" s="1"/>
  <c r="AF12" i="47"/>
  <c r="AA12" i="47"/>
  <c r="AB12" i="47" s="1"/>
  <c r="R12" i="47"/>
  <c r="W12" i="47" s="1"/>
  <c r="I12" i="47"/>
  <c r="N12" i="47" s="1"/>
  <c r="AF11" i="47"/>
  <c r="AA11" i="47"/>
  <c r="AB11" i="47" s="1"/>
  <c r="R11" i="47"/>
  <c r="S11" i="47" s="1"/>
  <c r="I11" i="47"/>
  <c r="N11" i="47" s="1"/>
  <c r="AF10" i="47"/>
  <c r="AA10" i="47"/>
  <c r="AB10" i="47" s="1"/>
  <c r="R10" i="47"/>
  <c r="W10" i="47" s="1"/>
  <c r="I10" i="47"/>
  <c r="N10" i="47" s="1"/>
  <c r="AF9" i="47"/>
  <c r="AA9" i="47"/>
  <c r="AB9" i="47" s="1"/>
  <c r="R9" i="47"/>
  <c r="S9" i="47" s="1"/>
  <c r="I9" i="47"/>
  <c r="AF8" i="47"/>
  <c r="AA8" i="47"/>
  <c r="AB8" i="47" s="1"/>
  <c r="R8" i="47"/>
  <c r="W8" i="47" s="1"/>
  <c r="I8" i="47"/>
  <c r="N8" i="47" s="1"/>
  <c r="C2" i="47"/>
  <c r="Y42" i="46"/>
  <c r="H42" i="46"/>
  <c r="AG39" i="46"/>
  <c r="AC39" i="46"/>
  <c r="Y39" i="46"/>
  <c r="P39" i="46"/>
  <c r="L39" i="46"/>
  <c r="H39" i="46"/>
  <c r="K30" i="46"/>
  <c r="H30" i="46"/>
  <c r="Q26" i="46"/>
  <c r="N26" i="46"/>
  <c r="K26" i="46"/>
  <c r="H26" i="46"/>
  <c r="N22" i="46"/>
  <c r="K22" i="46"/>
  <c r="H22" i="46"/>
  <c r="S17" i="46"/>
  <c r="Q17" i="46"/>
  <c r="M17" i="46"/>
  <c r="K17" i="46"/>
  <c r="G17" i="46"/>
  <c r="E17" i="46"/>
  <c r="AG16" i="46"/>
  <c r="AC16" i="46"/>
  <c r="AI14" i="46"/>
  <c r="AH14" i="46"/>
  <c r="AE14" i="46"/>
  <c r="AD14" i="46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8" i="44"/>
  <c r="C19" i="45"/>
  <c r="D19" i="45" s="1"/>
  <c r="G40" i="45"/>
  <c r="G41" i="45"/>
  <c r="G42" i="45"/>
  <c r="G32" i="45"/>
  <c r="G33" i="45"/>
  <c r="G34" i="45"/>
  <c r="C6" i="45"/>
  <c r="D6" i="45" s="1"/>
  <c r="AD36" i="43"/>
  <c r="AE36" i="43"/>
  <c r="AC36" i="43"/>
  <c r="Y36" i="43"/>
  <c r="Z36" i="43"/>
  <c r="X36" i="43"/>
  <c r="U36" i="43"/>
  <c r="V36" i="43"/>
  <c r="T36" i="43"/>
  <c r="P36" i="43"/>
  <c r="Q36" i="43"/>
  <c r="O36" i="43"/>
  <c r="L36" i="43"/>
  <c r="M36" i="43"/>
  <c r="K36" i="43"/>
  <c r="AD35" i="43"/>
  <c r="AE35" i="43"/>
  <c r="AC35" i="43"/>
  <c r="Y35" i="43"/>
  <c r="Z35" i="43"/>
  <c r="X35" i="43"/>
  <c r="V35" i="43"/>
  <c r="U35" i="43"/>
  <c r="T35" i="43"/>
  <c r="P35" i="43"/>
  <c r="Q35" i="43"/>
  <c r="O35" i="43"/>
  <c r="L35" i="43"/>
  <c r="M35" i="43"/>
  <c r="K35" i="43"/>
  <c r="AB36" i="44"/>
  <c r="AC36" i="44"/>
  <c r="AD36" i="44"/>
  <c r="AA36" i="44"/>
  <c r="V36" i="44"/>
  <c r="W36" i="44"/>
  <c r="X36" i="44"/>
  <c r="U36" i="44"/>
  <c r="Q36" i="44"/>
  <c r="R36" i="44"/>
  <c r="P36" i="44"/>
  <c r="K36" i="44"/>
  <c r="L36" i="44"/>
  <c r="M36" i="44"/>
  <c r="J36" i="44"/>
  <c r="K35" i="44"/>
  <c r="L35" i="44"/>
  <c r="M35" i="44"/>
  <c r="J35" i="44"/>
  <c r="AD35" i="44"/>
  <c r="AB35" i="44"/>
  <c r="AC35" i="44"/>
  <c r="AA35" i="44"/>
  <c r="V35" i="44"/>
  <c r="W35" i="44"/>
  <c r="X35" i="44"/>
  <c r="U35" i="44"/>
  <c r="C2" i="39"/>
  <c r="C2" i="44"/>
  <c r="G43" i="45"/>
  <c r="G39" i="45"/>
  <c r="G35" i="45"/>
  <c r="G31" i="45"/>
  <c r="L26" i="45"/>
  <c r="J21" i="45"/>
  <c r="I21" i="45"/>
  <c r="H21" i="45"/>
  <c r="G21" i="45"/>
  <c r="F21" i="45"/>
  <c r="E21" i="45"/>
  <c r="C20" i="45"/>
  <c r="D20" i="45" s="1"/>
  <c r="I17" i="45"/>
  <c r="H17" i="45"/>
  <c r="G17" i="45"/>
  <c r="F17" i="45"/>
  <c r="E17" i="45"/>
  <c r="C16" i="45"/>
  <c r="D16" i="45" s="1"/>
  <c r="C15" i="45"/>
  <c r="D15" i="45" s="1"/>
  <c r="J11" i="45"/>
  <c r="I11" i="45"/>
  <c r="H11" i="45"/>
  <c r="G11" i="45"/>
  <c r="F11" i="45"/>
  <c r="E11" i="45"/>
  <c r="C10" i="45"/>
  <c r="D10" i="45" s="1"/>
  <c r="C9" i="45"/>
  <c r="D9" i="45" s="1"/>
  <c r="I7" i="45"/>
  <c r="H7" i="45"/>
  <c r="G7" i="45"/>
  <c r="F7" i="45"/>
  <c r="E7" i="45"/>
  <c r="C5" i="45"/>
  <c r="D5" i="45" s="1"/>
  <c r="L4" i="45"/>
  <c r="B1" i="45"/>
  <c r="A38" i="45" s="1"/>
  <c r="AD38" i="44"/>
  <c r="AC38" i="44"/>
  <c r="AB38" i="44"/>
  <c r="AA38" i="44"/>
  <c r="X38" i="44"/>
  <c r="W38" i="44"/>
  <c r="V38" i="44"/>
  <c r="U38" i="44"/>
  <c r="R38" i="44"/>
  <c r="Q38" i="44"/>
  <c r="P38" i="44"/>
  <c r="M38" i="44"/>
  <c r="L38" i="44"/>
  <c r="K38" i="44"/>
  <c r="J38" i="44"/>
  <c r="AD37" i="44"/>
  <c r="AC37" i="44"/>
  <c r="AB37" i="44"/>
  <c r="AA37" i="44"/>
  <c r="X37" i="44"/>
  <c r="W37" i="44"/>
  <c r="V37" i="44"/>
  <c r="U37" i="44"/>
  <c r="R37" i="44"/>
  <c r="Q37" i="44"/>
  <c r="P37" i="44"/>
  <c r="M37" i="44"/>
  <c r="L37" i="44"/>
  <c r="K37" i="44"/>
  <c r="J37" i="44"/>
  <c r="R35" i="44"/>
  <c r="Q35" i="44"/>
  <c r="P35" i="44"/>
  <c r="Y33" i="44"/>
  <c r="Z33" i="44" s="1"/>
  <c r="S33" i="44"/>
  <c r="T33" i="44" s="1"/>
  <c r="N33" i="44"/>
  <c r="O33" i="44" s="1"/>
  <c r="I33" i="44"/>
  <c r="H33" i="44"/>
  <c r="G33" i="44"/>
  <c r="C33" i="44"/>
  <c r="AE33" i="44" s="1"/>
  <c r="Y32" i="44"/>
  <c r="Z32" i="44" s="1"/>
  <c r="S32" i="44"/>
  <c r="T32" i="44" s="1"/>
  <c r="N32" i="44"/>
  <c r="O32" i="44" s="1"/>
  <c r="I32" i="44"/>
  <c r="H32" i="44"/>
  <c r="G32" i="44"/>
  <c r="C32" i="44"/>
  <c r="AE32" i="44" s="1"/>
  <c r="Y31" i="44"/>
  <c r="Z31" i="44" s="1"/>
  <c r="S31" i="44"/>
  <c r="T31" i="44" s="1"/>
  <c r="N31" i="44"/>
  <c r="O31" i="44" s="1"/>
  <c r="I31" i="44"/>
  <c r="H31" i="44"/>
  <c r="G31" i="44"/>
  <c r="C31" i="44"/>
  <c r="AE31" i="44" s="1"/>
  <c r="Y30" i="44"/>
  <c r="Z30" i="44" s="1"/>
  <c r="S30" i="44"/>
  <c r="T30" i="44" s="1"/>
  <c r="N30" i="44"/>
  <c r="O30" i="44" s="1"/>
  <c r="I30" i="44"/>
  <c r="H30" i="44"/>
  <c r="G30" i="44"/>
  <c r="C30" i="44"/>
  <c r="AE30" i="44" s="1"/>
  <c r="Y29" i="44"/>
  <c r="Z29" i="44" s="1"/>
  <c r="S29" i="44"/>
  <c r="T29" i="44" s="1"/>
  <c r="N29" i="44"/>
  <c r="O29" i="44" s="1"/>
  <c r="I29" i="44"/>
  <c r="H29" i="44"/>
  <c r="G29" i="44"/>
  <c r="C29" i="44"/>
  <c r="AE29" i="44" s="1"/>
  <c r="Y28" i="44"/>
  <c r="Z28" i="44" s="1"/>
  <c r="S28" i="44"/>
  <c r="T28" i="44" s="1"/>
  <c r="N28" i="44"/>
  <c r="O28" i="44" s="1"/>
  <c r="I28" i="44"/>
  <c r="H28" i="44"/>
  <c r="G28" i="44"/>
  <c r="C28" i="44"/>
  <c r="AE28" i="44" s="1"/>
  <c r="Y27" i="44"/>
  <c r="Z27" i="44" s="1"/>
  <c r="S27" i="44"/>
  <c r="T27" i="44" s="1"/>
  <c r="N27" i="44"/>
  <c r="O27" i="44" s="1"/>
  <c r="I27" i="44"/>
  <c r="H27" i="44"/>
  <c r="G27" i="44"/>
  <c r="C27" i="44"/>
  <c r="AE27" i="44" s="1"/>
  <c r="Y26" i="44"/>
  <c r="Z26" i="44" s="1"/>
  <c r="S26" i="44"/>
  <c r="T26" i="44" s="1"/>
  <c r="N26" i="44"/>
  <c r="O26" i="44" s="1"/>
  <c r="I26" i="44"/>
  <c r="H26" i="44"/>
  <c r="G26" i="44"/>
  <c r="C26" i="44"/>
  <c r="AE26" i="44" s="1"/>
  <c r="Y25" i="44"/>
  <c r="Z25" i="44" s="1"/>
  <c r="S25" i="44"/>
  <c r="T25" i="44" s="1"/>
  <c r="N25" i="44"/>
  <c r="O25" i="44" s="1"/>
  <c r="I25" i="44"/>
  <c r="H25" i="44"/>
  <c r="G25" i="44"/>
  <c r="C25" i="44"/>
  <c r="AE25" i="44" s="1"/>
  <c r="Y24" i="44"/>
  <c r="Z24" i="44" s="1"/>
  <c r="S24" i="44"/>
  <c r="T24" i="44" s="1"/>
  <c r="N24" i="44"/>
  <c r="O24" i="44" s="1"/>
  <c r="I24" i="44"/>
  <c r="H24" i="44"/>
  <c r="G24" i="44"/>
  <c r="C24" i="44"/>
  <c r="AE24" i="44" s="1"/>
  <c r="Y23" i="44"/>
  <c r="Z23" i="44" s="1"/>
  <c r="S23" i="44"/>
  <c r="T23" i="44" s="1"/>
  <c r="N23" i="44"/>
  <c r="O23" i="44" s="1"/>
  <c r="I23" i="44"/>
  <c r="H23" i="44"/>
  <c r="G23" i="44"/>
  <c r="C23" i="44"/>
  <c r="AE23" i="44" s="1"/>
  <c r="Y22" i="44"/>
  <c r="Z22" i="44" s="1"/>
  <c r="S22" i="44"/>
  <c r="T22" i="44" s="1"/>
  <c r="N22" i="44"/>
  <c r="O22" i="44" s="1"/>
  <c r="I22" i="44"/>
  <c r="H22" i="44"/>
  <c r="G22" i="44"/>
  <c r="C22" i="44"/>
  <c r="AE22" i="44" s="1"/>
  <c r="Y21" i="44"/>
  <c r="Z21" i="44" s="1"/>
  <c r="S21" i="44"/>
  <c r="T21" i="44" s="1"/>
  <c r="N21" i="44"/>
  <c r="O21" i="44" s="1"/>
  <c r="I21" i="44"/>
  <c r="H21" i="44"/>
  <c r="G21" i="44"/>
  <c r="C21" i="44"/>
  <c r="AE21" i="44" s="1"/>
  <c r="Y20" i="44"/>
  <c r="Z20" i="44" s="1"/>
  <c r="S20" i="44"/>
  <c r="T20" i="44" s="1"/>
  <c r="N20" i="44"/>
  <c r="O20" i="44" s="1"/>
  <c r="I20" i="44"/>
  <c r="H20" i="44"/>
  <c r="G20" i="44"/>
  <c r="C20" i="44"/>
  <c r="AE20" i="44" s="1"/>
  <c r="Y19" i="44"/>
  <c r="Z19" i="44" s="1"/>
  <c r="S19" i="44"/>
  <c r="T19" i="44" s="1"/>
  <c r="N19" i="44"/>
  <c r="O19" i="44" s="1"/>
  <c r="I19" i="44"/>
  <c r="H19" i="44"/>
  <c r="G19" i="44"/>
  <c r="C19" i="44"/>
  <c r="AE19" i="44" s="1"/>
  <c r="Y18" i="44"/>
  <c r="Z18" i="44" s="1"/>
  <c r="S18" i="44"/>
  <c r="T18" i="44" s="1"/>
  <c r="N18" i="44"/>
  <c r="O18" i="44" s="1"/>
  <c r="I18" i="44"/>
  <c r="H18" i="44"/>
  <c r="G18" i="44"/>
  <c r="C18" i="44"/>
  <c r="AE18" i="44" s="1"/>
  <c r="Y17" i="44"/>
  <c r="Z17" i="44" s="1"/>
  <c r="S17" i="44"/>
  <c r="T17" i="44" s="1"/>
  <c r="N17" i="44"/>
  <c r="O17" i="44" s="1"/>
  <c r="I17" i="44"/>
  <c r="H17" i="44"/>
  <c r="G17" i="44"/>
  <c r="C17" i="44"/>
  <c r="AE17" i="44" s="1"/>
  <c r="Y16" i="44"/>
  <c r="S16" i="44"/>
  <c r="T16" i="44" s="1"/>
  <c r="N16" i="44"/>
  <c r="I16" i="44"/>
  <c r="H16" i="44"/>
  <c r="G16" i="44"/>
  <c r="C16" i="44"/>
  <c r="AE16" i="44" s="1"/>
  <c r="Y15" i="44"/>
  <c r="Z15" i="44" s="1"/>
  <c r="S15" i="44"/>
  <c r="T15" i="44" s="1"/>
  <c r="N15" i="44"/>
  <c r="O15" i="44" s="1"/>
  <c r="I15" i="44"/>
  <c r="H15" i="44"/>
  <c r="G15" i="44"/>
  <c r="C15" i="44"/>
  <c r="AE15" i="44" s="1"/>
  <c r="Y14" i="44"/>
  <c r="Z14" i="44" s="1"/>
  <c r="S14" i="44"/>
  <c r="T14" i="44" s="1"/>
  <c r="N14" i="44"/>
  <c r="O14" i="44" s="1"/>
  <c r="I14" i="44"/>
  <c r="H14" i="44"/>
  <c r="G14" i="44"/>
  <c r="C14" i="44"/>
  <c r="AE14" i="44" s="1"/>
  <c r="Y13" i="44"/>
  <c r="Z13" i="44" s="1"/>
  <c r="S13" i="44"/>
  <c r="T13" i="44" s="1"/>
  <c r="N13" i="44"/>
  <c r="O13" i="44" s="1"/>
  <c r="I13" i="44"/>
  <c r="H13" i="44"/>
  <c r="G13" i="44"/>
  <c r="C13" i="44"/>
  <c r="AE13" i="44" s="1"/>
  <c r="Y12" i="44"/>
  <c r="Z12" i="44" s="1"/>
  <c r="S12" i="44"/>
  <c r="T12" i="44" s="1"/>
  <c r="N12" i="44"/>
  <c r="O12" i="44" s="1"/>
  <c r="I12" i="44"/>
  <c r="H12" i="44"/>
  <c r="G12" i="44"/>
  <c r="C12" i="44"/>
  <c r="AE12" i="44" s="1"/>
  <c r="Y11" i="44"/>
  <c r="Z11" i="44" s="1"/>
  <c r="S11" i="44"/>
  <c r="T11" i="44" s="1"/>
  <c r="N11" i="44"/>
  <c r="O11" i="44" s="1"/>
  <c r="I11" i="44"/>
  <c r="H11" i="44"/>
  <c r="G11" i="44"/>
  <c r="C11" i="44"/>
  <c r="AE11" i="44" s="1"/>
  <c r="Y10" i="44"/>
  <c r="Z10" i="44" s="1"/>
  <c r="S10" i="44"/>
  <c r="T10" i="44" s="1"/>
  <c r="N10" i="44"/>
  <c r="O10" i="44" s="1"/>
  <c r="I10" i="44"/>
  <c r="H10" i="44"/>
  <c r="G10" i="44"/>
  <c r="C10" i="44"/>
  <c r="AE10" i="44" s="1"/>
  <c r="Y9" i="44"/>
  <c r="Z9" i="44" s="1"/>
  <c r="S9" i="44"/>
  <c r="T9" i="44" s="1"/>
  <c r="N9" i="44"/>
  <c r="O9" i="44" s="1"/>
  <c r="I9" i="44"/>
  <c r="H9" i="44"/>
  <c r="G9" i="44"/>
  <c r="C9" i="44"/>
  <c r="AE9" i="44" s="1"/>
  <c r="Y8" i="44"/>
  <c r="S8" i="44"/>
  <c r="T8" i="44" s="1"/>
  <c r="N8" i="44"/>
  <c r="I8" i="44"/>
  <c r="H8" i="44"/>
  <c r="G8" i="44"/>
  <c r="C8" i="44"/>
  <c r="AE8" i="44" s="1"/>
  <c r="AE38" i="43"/>
  <c r="AD38" i="43"/>
  <c r="AC38" i="43"/>
  <c r="Z38" i="43"/>
  <c r="Y38" i="43"/>
  <c r="X38" i="43"/>
  <c r="V38" i="43"/>
  <c r="U38" i="43"/>
  <c r="T38" i="43"/>
  <c r="Q38" i="43"/>
  <c r="P38" i="43"/>
  <c r="O38" i="43"/>
  <c r="M38" i="43"/>
  <c r="L38" i="43"/>
  <c r="K38" i="43"/>
  <c r="AE37" i="43"/>
  <c r="AD37" i="43"/>
  <c r="AC37" i="43"/>
  <c r="Z37" i="43"/>
  <c r="Y37" i="43"/>
  <c r="X37" i="43"/>
  <c r="V37" i="43"/>
  <c r="U37" i="43"/>
  <c r="T37" i="43"/>
  <c r="Q37" i="43"/>
  <c r="P37" i="43"/>
  <c r="O37" i="43"/>
  <c r="M37" i="43"/>
  <c r="L37" i="43"/>
  <c r="K37" i="43"/>
  <c r="AH33" i="43"/>
  <c r="AF33" i="43"/>
  <c r="AA33" i="43"/>
  <c r="AB33" i="43" s="1"/>
  <c r="R33" i="43"/>
  <c r="W33" i="43" s="1"/>
  <c r="I33" i="43"/>
  <c r="N33" i="43" s="1"/>
  <c r="AH32" i="43"/>
  <c r="AF32" i="43"/>
  <c r="AA32" i="43"/>
  <c r="AB32" i="43" s="1"/>
  <c r="R32" i="43"/>
  <c r="I32" i="43"/>
  <c r="J32" i="43" s="1"/>
  <c r="AH31" i="43"/>
  <c r="AF31" i="43"/>
  <c r="AA31" i="43"/>
  <c r="AB31" i="43" s="1"/>
  <c r="R31" i="43"/>
  <c r="W31" i="43" s="1"/>
  <c r="I31" i="43"/>
  <c r="N31" i="43" s="1"/>
  <c r="AH30" i="43"/>
  <c r="AF30" i="43"/>
  <c r="AA30" i="43"/>
  <c r="AB30" i="43" s="1"/>
  <c r="R30" i="43"/>
  <c r="S30" i="43" s="1"/>
  <c r="I30" i="43"/>
  <c r="N30" i="43" s="1"/>
  <c r="AH29" i="43"/>
  <c r="AF29" i="43"/>
  <c r="AA29" i="43"/>
  <c r="AB29" i="43" s="1"/>
  <c r="R29" i="43"/>
  <c r="S29" i="43" s="1"/>
  <c r="I29" i="43"/>
  <c r="N29" i="43" s="1"/>
  <c r="AH28" i="43"/>
  <c r="AF28" i="43"/>
  <c r="AA28" i="43"/>
  <c r="AB28" i="43" s="1"/>
  <c r="R28" i="43"/>
  <c r="W28" i="43" s="1"/>
  <c r="I28" i="43"/>
  <c r="J28" i="43" s="1"/>
  <c r="AH27" i="43"/>
  <c r="AF27" i="43"/>
  <c r="AA27" i="43"/>
  <c r="AB27" i="43" s="1"/>
  <c r="R27" i="43"/>
  <c r="W27" i="43" s="1"/>
  <c r="I27" i="43"/>
  <c r="N27" i="43" s="1"/>
  <c r="AH26" i="43"/>
  <c r="AF26" i="43"/>
  <c r="AA26" i="43"/>
  <c r="AB26" i="43" s="1"/>
  <c r="R26" i="43"/>
  <c r="I26" i="43"/>
  <c r="J26" i="43" s="1"/>
  <c r="AH25" i="43"/>
  <c r="AF25" i="43"/>
  <c r="AA25" i="43"/>
  <c r="AB25" i="43" s="1"/>
  <c r="R25" i="43"/>
  <c r="W25" i="43" s="1"/>
  <c r="I25" i="43"/>
  <c r="N25" i="43" s="1"/>
  <c r="AH24" i="43"/>
  <c r="AF24" i="43"/>
  <c r="AA24" i="43"/>
  <c r="AB24" i="43" s="1"/>
  <c r="R24" i="43"/>
  <c r="S24" i="43" s="1"/>
  <c r="I24" i="43"/>
  <c r="N24" i="43" s="1"/>
  <c r="AH23" i="43"/>
  <c r="AF23" i="43"/>
  <c r="AA23" i="43"/>
  <c r="AB23" i="43" s="1"/>
  <c r="R23" i="43"/>
  <c r="S23" i="43" s="1"/>
  <c r="I23" i="43"/>
  <c r="N23" i="43" s="1"/>
  <c r="AH22" i="43"/>
  <c r="AF22" i="43"/>
  <c r="AA22" i="43"/>
  <c r="AB22" i="43" s="1"/>
  <c r="R22" i="43"/>
  <c r="W22" i="43" s="1"/>
  <c r="I22" i="43"/>
  <c r="N22" i="43" s="1"/>
  <c r="AH21" i="43"/>
  <c r="AF21" i="43"/>
  <c r="AA21" i="43"/>
  <c r="AB21" i="43" s="1"/>
  <c r="R21" i="43"/>
  <c r="W21" i="43" s="1"/>
  <c r="I21" i="43"/>
  <c r="N21" i="43" s="1"/>
  <c r="AH20" i="43"/>
  <c r="AF20" i="43"/>
  <c r="AA20" i="43"/>
  <c r="AB20" i="43" s="1"/>
  <c r="R20" i="43"/>
  <c r="I20" i="43"/>
  <c r="N20" i="43" s="1"/>
  <c r="AH19" i="43"/>
  <c r="AF19" i="43"/>
  <c r="AA19" i="43"/>
  <c r="AB19" i="43" s="1"/>
  <c r="R19" i="43"/>
  <c r="W19" i="43" s="1"/>
  <c r="I19" i="43"/>
  <c r="N19" i="43" s="1"/>
  <c r="AH18" i="43"/>
  <c r="AF18" i="43"/>
  <c r="AA18" i="43"/>
  <c r="R18" i="43"/>
  <c r="S18" i="43" s="1"/>
  <c r="I18" i="43"/>
  <c r="N18" i="43" s="1"/>
  <c r="AH17" i="43"/>
  <c r="AF17" i="43"/>
  <c r="AA17" i="43"/>
  <c r="AB17" i="43" s="1"/>
  <c r="R17" i="43"/>
  <c r="S17" i="43" s="1"/>
  <c r="I17" i="43"/>
  <c r="N17" i="43" s="1"/>
  <c r="AH16" i="43"/>
  <c r="AF16" i="43"/>
  <c r="AA16" i="43"/>
  <c r="AB16" i="43" s="1"/>
  <c r="R16" i="43"/>
  <c r="I16" i="43"/>
  <c r="J16" i="43" s="1"/>
  <c r="AH15" i="43"/>
  <c r="AF15" i="43"/>
  <c r="AA15" i="43"/>
  <c r="AB15" i="43" s="1"/>
  <c r="R15" i="43"/>
  <c r="W15" i="43" s="1"/>
  <c r="I15" i="43"/>
  <c r="N15" i="43" s="1"/>
  <c r="AH14" i="43"/>
  <c r="AF14" i="43"/>
  <c r="AA14" i="43"/>
  <c r="AB14" i="43" s="1"/>
  <c r="R14" i="43"/>
  <c r="W14" i="43" s="1"/>
  <c r="I14" i="43"/>
  <c r="N14" i="43" s="1"/>
  <c r="AH13" i="43"/>
  <c r="AF13" i="43"/>
  <c r="AA13" i="43"/>
  <c r="AB13" i="43" s="1"/>
  <c r="R13" i="43"/>
  <c r="W13" i="43" s="1"/>
  <c r="I13" i="43"/>
  <c r="N13" i="43" s="1"/>
  <c r="AH12" i="43"/>
  <c r="AF12" i="43"/>
  <c r="AA12" i="43"/>
  <c r="R12" i="43"/>
  <c r="S12" i="43" s="1"/>
  <c r="I12" i="43"/>
  <c r="N12" i="43" s="1"/>
  <c r="AH11" i="43"/>
  <c r="AF11" i="43"/>
  <c r="AA11" i="43"/>
  <c r="AB11" i="43" s="1"/>
  <c r="R11" i="43"/>
  <c r="S11" i="43" s="1"/>
  <c r="I11" i="43"/>
  <c r="N11" i="43" s="1"/>
  <c r="AH10" i="43"/>
  <c r="AF10" i="43"/>
  <c r="AA10" i="43"/>
  <c r="AB10" i="43" s="1"/>
  <c r="R10" i="43"/>
  <c r="W10" i="43" s="1"/>
  <c r="I10" i="43"/>
  <c r="N10" i="43" s="1"/>
  <c r="AH9" i="43"/>
  <c r="AF9" i="43"/>
  <c r="AA9" i="43"/>
  <c r="AB9" i="43" s="1"/>
  <c r="R9" i="43"/>
  <c r="W9" i="43" s="1"/>
  <c r="I9" i="43"/>
  <c r="N9" i="43" s="1"/>
  <c r="AH8" i="43"/>
  <c r="AF8" i="43"/>
  <c r="AA8" i="43"/>
  <c r="R8" i="43"/>
  <c r="I8" i="43"/>
  <c r="N8" i="43" s="1"/>
  <c r="C2" i="43"/>
  <c r="Y42" i="42"/>
  <c r="H42" i="42"/>
  <c r="AG39" i="42"/>
  <c r="AC39" i="42"/>
  <c r="Y39" i="42"/>
  <c r="P39" i="42"/>
  <c r="L39" i="42"/>
  <c r="H39" i="42"/>
  <c r="K30" i="42"/>
  <c r="H30" i="42"/>
  <c r="Q26" i="42"/>
  <c r="N26" i="42"/>
  <c r="K26" i="42"/>
  <c r="H26" i="42"/>
  <c r="N22" i="42"/>
  <c r="K22" i="42"/>
  <c r="H22" i="42"/>
  <c r="M17" i="42"/>
  <c r="K17" i="42"/>
  <c r="K14" i="42" s="1"/>
  <c r="G17" i="42"/>
  <c r="E17" i="42"/>
  <c r="E14" i="42" s="1"/>
  <c r="AG16" i="42"/>
  <c r="AC16" i="42"/>
  <c r="P16" i="42"/>
  <c r="AI14" i="42"/>
  <c r="AH14" i="42"/>
  <c r="AE14" i="42"/>
  <c r="AD14" i="42"/>
  <c r="R14" i="42"/>
  <c r="Q14" i="42"/>
  <c r="AH9" i="40"/>
  <c r="AH10" i="40"/>
  <c r="AH11" i="40"/>
  <c r="AH12" i="40"/>
  <c r="AH13" i="40"/>
  <c r="AH14" i="40"/>
  <c r="AH15" i="40"/>
  <c r="AH16" i="40"/>
  <c r="AH17" i="40"/>
  <c r="AH18" i="40"/>
  <c r="AH19" i="40"/>
  <c r="AH20" i="40"/>
  <c r="AH21" i="40"/>
  <c r="AH22" i="40"/>
  <c r="AH23" i="40"/>
  <c r="AH24" i="40"/>
  <c r="AH25" i="40"/>
  <c r="AH26" i="40"/>
  <c r="AH27" i="40"/>
  <c r="AH28" i="40"/>
  <c r="AH29" i="40"/>
  <c r="AH30" i="40"/>
  <c r="AH31" i="40"/>
  <c r="AH32" i="40"/>
  <c r="AH33" i="40"/>
  <c r="AH8" i="40"/>
  <c r="J39" i="37"/>
  <c r="D8" i="39"/>
  <c r="D9" i="39"/>
  <c r="C2" i="40"/>
  <c r="G40" i="41"/>
  <c r="G41" i="41"/>
  <c r="G42" i="41"/>
  <c r="G43" i="41"/>
  <c r="G39" i="41"/>
  <c r="G32" i="41"/>
  <c r="G33" i="41"/>
  <c r="G34" i="41"/>
  <c r="G35" i="41"/>
  <c r="G31" i="41"/>
  <c r="F21" i="41"/>
  <c r="G21" i="41"/>
  <c r="H21" i="41"/>
  <c r="I21" i="41"/>
  <c r="J21" i="41"/>
  <c r="E21" i="41"/>
  <c r="F17" i="41"/>
  <c r="G17" i="41"/>
  <c r="H17" i="41"/>
  <c r="I17" i="41"/>
  <c r="E17" i="41"/>
  <c r="B1" i="41"/>
  <c r="A14" i="41" s="1"/>
  <c r="F11" i="41"/>
  <c r="G11" i="41"/>
  <c r="H11" i="41"/>
  <c r="I11" i="41"/>
  <c r="J11" i="41"/>
  <c r="E11" i="41"/>
  <c r="F7" i="41"/>
  <c r="G7" i="41"/>
  <c r="H7" i="41"/>
  <c r="I7" i="41"/>
  <c r="E7" i="41"/>
  <c r="L28" i="41"/>
  <c r="C20" i="41"/>
  <c r="D20" i="41" s="1"/>
  <c r="C19" i="41"/>
  <c r="D19" i="41" s="1"/>
  <c r="C16" i="41"/>
  <c r="D16" i="41" s="1"/>
  <c r="C15" i="41"/>
  <c r="D15" i="41" s="1"/>
  <c r="C10" i="41"/>
  <c r="D10" i="41" s="1"/>
  <c r="C9" i="41"/>
  <c r="D9" i="41" s="1"/>
  <c r="D6" i="41"/>
  <c r="C5" i="41"/>
  <c r="D5" i="41" s="1"/>
  <c r="L4" i="41"/>
  <c r="AB36" i="39"/>
  <c r="AC36" i="39"/>
  <c r="AD36" i="39"/>
  <c r="AA36" i="39"/>
  <c r="X36" i="39"/>
  <c r="V36" i="39"/>
  <c r="W36" i="39"/>
  <c r="U36" i="39"/>
  <c r="Q36" i="39"/>
  <c r="R36" i="39"/>
  <c r="P36" i="39"/>
  <c r="K36" i="39"/>
  <c r="L36" i="39"/>
  <c r="M36" i="39"/>
  <c r="J36" i="39"/>
  <c r="K35" i="39"/>
  <c r="L35" i="39"/>
  <c r="M35" i="39"/>
  <c r="J35" i="39"/>
  <c r="Q35" i="39"/>
  <c r="R35" i="39"/>
  <c r="P35" i="39"/>
  <c r="V35" i="39"/>
  <c r="W35" i="39"/>
  <c r="X35" i="39"/>
  <c r="U35" i="39"/>
  <c r="AC35" i="39"/>
  <c r="AD35" i="39"/>
  <c r="AB35" i="39"/>
  <c r="AA35" i="39"/>
  <c r="C25" i="39"/>
  <c r="AE25" i="39" s="1"/>
  <c r="C26" i="39"/>
  <c r="AE26" i="39" s="1"/>
  <c r="C27" i="39"/>
  <c r="AE27" i="39" s="1"/>
  <c r="C28" i="39"/>
  <c r="AE28" i="39" s="1"/>
  <c r="C29" i="39"/>
  <c r="AE29" i="39" s="1"/>
  <c r="C30" i="39"/>
  <c r="AE30" i="39" s="1"/>
  <c r="C31" i="39"/>
  <c r="AE31" i="39" s="1"/>
  <c r="C32" i="39"/>
  <c r="AE32" i="39" s="1"/>
  <c r="C33" i="39"/>
  <c r="AE33" i="39" s="1"/>
  <c r="C9" i="39"/>
  <c r="AE9" i="39" s="1"/>
  <c r="C10" i="39"/>
  <c r="AE10" i="39" s="1"/>
  <c r="C11" i="39"/>
  <c r="AE11" i="39" s="1"/>
  <c r="C12" i="39"/>
  <c r="AE12" i="39" s="1"/>
  <c r="C13" i="39"/>
  <c r="AE13" i="39" s="1"/>
  <c r="C14" i="39"/>
  <c r="AE14" i="39" s="1"/>
  <c r="C15" i="39"/>
  <c r="AE15" i="39" s="1"/>
  <c r="C16" i="39"/>
  <c r="AE16" i="39" s="1"/>
  <c r="C17" i="39"/>
  <c r="AE17" i="39" s="1"/>
  <c r="C18" i="39"/>
  <c r="AE18" i="39" s="1"/>
  <c r="C19" i="39"/>
  <c r="AE19" i="39" s="1"/>
  <c r="C20" i="39"/>
  <c r="AE20" i="39" s="1"/>
  <c r="C21" i="39"/>
  <c r="AE21" i="39" s="1"/>
  <c r="C22" i="39"/>
  <c r="AE22" i="39" s="1"/>
  <c r="C23" i="39"/>
  <c r="AE23" i="39" s="1"/>
  <c r="C24" i="39"/>
  <c r="AE24" i="39" s="1"/>
  <c r="C8" i="39"/>
  <c r="AE8" i="39" s="1"/>
  <c r="AE38" i="40"/>
  <c r="AD38" i="40"/>
  <c r="AC38" i="40"/>
  <c r="Z38" i="40"/>
  <c r="Y38" i="40"/>
  <c r="X38" i="40"/>
  <c r="V38" i="40"/>
  <c r="U38" i="40"/>
  <c r="T38" i="40"/>
  <c r="Q38" i="40"/>
  <c r="P38" i="40"/>
  <c r="O38" i="40"/>
  <c r="M38" i="40"/>
  <c r="L38" i="40"/>
  <c r="K38" i="40"/>
  <c r="AE37" i="40"/>
  <c r="AD37" i="40"/>
  <c r="AC37" i="40"/>
  <c r="Z37" i="40"/>
  <c r="Y37" i="40"/>
  <c r="X37" i="40"/>
  <c r="V37" i="40"/>
  <c r="U37" i="40"/>
  <c r="T37" i="40"/>
  <c r="Q37" i="40"/>
  <c r="P37" i="40"/>
  <c r="O37" i="40"/>
  <c r="M37" i="40"/>
  <c r="L37" i="40"/>
  <c r="K37" i="40"/>
  <c r="AE36" i="40"/>
  <c r="AD36" i="40"/>
  <c r="AC36" i="40"/>
  <c r="Z36" i="40"/>
  <c r="Y36" i="40"/>
  <c r="X36" i="40"/>
  <c r="V36" i="40"/>
  <c r="U36" i="40"/>
  <c r="T36" i="40"/>
  <c r="Q36" i="40"/>
  <c r="P36" i="40"/>
  <c r="O36" i="40"/>
  <c r="M36" i="40"/>
  <c r="L36" i="40"/>
  <c r="K36" i="40"/>
  <c r="AE35" i="40"/>
  <c r="AD35" i="40"/>
  <c r="AC35" i="40"/>
  <c r="Z35" i="40"/>
  <c r="Y35" i="40"/>
  <c r="X35" i="40"/>
  <c r="V35" i="40"/>
  <c r="U35" i="40"/>
  <c r="T35" i="40"/>
  <c r="Q35" i="40"/>
  <c r="P35" i="40"/>
  <c r="O35" i="40"/>
  <c r="M35" i="40"/>
  <c r="L35" i="40"/>
  <c r="K35" i="40"/>
  <c r="AF33" i="40"/>
  <c r="AA33" i="40"/>
  <c r="AB33" i="40" s="1"/>
  <c r="R33" i="40"/>
  <c r="S33" i="40" s="1"/>
  <c r="I33" i="40"/>
  <c r="N33" i="40" s="1"/>
  <c r="AF32" i="40"/>
  <c r="AA32" i="40"/>
  <c r="AB32" i="40" s="1"/>
  <c r="R32" i="40"/>
  <c r="W32" i="40" s="1"/>
  <c r="I32" i="40"/>
  <c r="J32" i="40" s="1"/>
  <c r="AF31" i="40"/>
  <c r="AA31" i="40"/>
  <c r="AB31" i="40" s="1"/>
  <c r="R31" i="40"/>
  <c r="S31" i="40" s="1"/>
  <c r="I31" i="40"/>
  <c r="N31" i="40" s="1"/>
  <c r="AF30" i="40"/>
  <c r="AA30" i="40"/>
  <c r="AB30" i="40" s="1"/>
  <c r="R30" i="40"/>
  <c r="I30" i="40"/>
  <c r="J30" i="40" s="1"/>
  <c r="AF29" i="40"/>
  <c r="AA29" i="40"/>
  <c r="AB29" i="40" s="1"/>
  <c r="R29" i="40"/>
  <c r="W29" i="40" s="1"/>
  <c r="I29" i="40"/>
  <c r="AF28" i="40"/>
  <c r="AA28" i="40"/>
  <c r="AB28" i="40" s="1"/>
  <c r="R28" i="40"/>
  <c r="W28" i="40" s="1"/>
  <c r="I28" i="40"/>
  <c r="N28" i="40" s="1"/>
  <c r="AF27" i="40"/>
  <c r="AA27" i="40"/>
  <c r="AB27" i="40" s="1"/>
  <c r="R27" i="40"/>
  <c r="I27" i="40"/>
  <c r="J27" i="40" s="1"/>
  <c r="AF26" i="40"/>
  <c r="AA26" i="40"/>
  <c r="AB26" i="40" s="1"/>
  <c r="R26" i="40"/>
  <c r="W26" i="40" s="1"/>
  <c r="I26" i="40"/>
  <c r="AF25" i="40"/>
  <c r="AA25" i="40"/>
  <c r="AB25" i="40" s="1"/>
  <c r="R25" i="40"/>
  <c r="W25" i="40" s="1"/>
  <c r="I25" i="40"/>
  <c r="N25" i="40" s="1"/>
  <c r="AF24" i="40"/>
  <c r="AA24" i="40"/>
  <c r="AB24" i="40" s="1"/>
  <c r="R24" i="40"/>
  <c r="W24" i="40" s="1"/>
  <c r="I24" i="40"/>
  <c r="N24" i="40" s="1"/>
  <c r="AF23" i="40"/>
  <c r="AA23" i="40"/>
  <c r="AB23" i="40" s="1"/>
  <c r="R23" i="40"/>
  <c r="S23" i="40" s="1"/>
  <c r="I23" i="40"/>
  <c r="N23" i="40" s="1"/>
  <c r="AF22" i="40"/>
  <c r="AA22" i="40"/>
  <c r="AB22" i="40" s="1"/>
  <c r="R22" i="40"/>
  <c r="I22" i="40"/>
  <c r="J22" i="40" s="1"/>
  <c r="AF21" i="40"/>
  <c r="AA21" i="40"/>
  <c r="AB21" i="40" s="1"/>
  <c r="R21" i="40"/>
  <c r="W21" i="40" s="1"/>
  <c r="I21" i="40"/>
  <c r="N21" i="40" s="1"/>
  <c r="AF20" i="40"/>
  <c r="AA20" i="40"/>
  <c r="AB20" i="40" s="1"/>
  <c r="R20" i="40"/>
  <c r="W20" i="40" s="1"/>
  <c r="I20" i="40"/>
  <c r="N20" i="40" s="1"/>
  <c r="AF19" i="40"/>
  <c r="AA19" i="40"/>
  <c r="AB19" i="40" s="1"/>
  <c r="R19" i="40"/>
  <c r="I19" i="40"/>
  <c r="N19" i="40" s="1"/>
  <c r="AF18" i="40"/>
  <c r="AA18" i="40"/>
  <c r="AB18" i="40" s="1"/>
  <c r="R18" i="40"/>
  <c r="W18" i="40" s="1"/>
  <c r="I18" i="40"/>
  <c r="J18" i="40" s="1"/>
  <c r="AF17" i="40"/>
  <c r="AA17" i="40"/>
  <c r="AB17" i="40" s="1"/>
  <c r="R17" i="40"/>
  <c r="S17" i="40" s="1"/>
  <c r="I17" i="40"/>
  <c r="N17" i="40" s="1"/>
  <c r="AF16" i="40"/>
  <c r="AA16" i="40"/>
  <c r="AB16" i="40" s="1"/>
  <c r="R16" i="40"/>
  <c r="I16" i="40"/>
  <c r="J16" i="40" s="1"/>
  <c r="AF15" i="40"/>
  <c r="AA15" i="40"/>
  <c r="AB15" i="40" s="1"/>
  <c r="R15" i="40"/>
  <c r="S15" i="40" s="1"/>
  <c r="I15" i="40"/>
  <c r="N15" i="40" s="1"/>
  <c r="AF14" i="40"/>
  <c r="AA14" i="40"/>
  <c r="AB14" i="40" s="1"/>
  <c r="R14" i="40"/>
  <c r="I14" i="40"/>
  <c r="J14" i="40" s="1"/>
  <c r="AF13" i="40"/>
  <c r="AA13" i="40"/>
  <c r="AB13" i="40" s="1"/>
  <c r="R13" i="40"/>
  <c r="W13" i="40" s="1"/>
  <c r="I13" i="40"/>
  <c r="AF12" i="40"/>
  <c r="AA12" i="40"/>
  <c r="AB12" i="40" s="1"/>
  <c r="R12" i="40"/>
  <c r="W12" i="40" s="1"/>
  <c r="I12" i="40"/>
  <c r="N12" i="40" s="1"/>
  <c r="AF11" i="40"/>
  <c r="AA11" i="40"/>
  <c r="AB11" i="40" s="1"/>
  <c r="R11" i="40"/>
  <c r="I11" i="40"/>
  <c r="J11" i="40" s="1"/>
  <c r="AF10" i="40"/>
  <c r="AA10" i="40"/>
  <c r="AB10" i="40" s="1"/>
  <c r="R10" i="40"/>
  <c r="W10" i="40" s="1"/>
  <c r="I10" i="40"/>
  <c r="AF9" i="40"/>
  <c r="AA9" i="40"/>
  <c r="AB9" i="40" s="1"/>
  <c r="R9" i="40"/>
  <c r="I9" i="40"/>
  <c r="N9" i="40" s="1"/>
  <c r="AF8" i="40"/>
  <c r="AA8" i="40"/>
  <c r="AB8" i="40" s="1"/>
  <c r="R8" i="40"/>
  <c r="I8" i="40"/>
  <c r="N8" i="40" s="1"/>
  <c r="AD38" i="39"/>
  <c r="AC38" i="39"/>
  <c r="AB38" i="39"/>
  <c r="AA38" i="39"/>
  <c r="X38" i="39"/>
  <c r="W38" i="39"/>
  <c r="V38" i="39"/>
  <c r="U38" i="39"/>
  <c r="R38" i="39"/>
  <c r="Q38" i="39"/>
  <c r="P38" i="39"/>
  <c r="M38" i="39"/>
  <c r="L38" i="39"/>
  <c r="K38" i="39"/>
  <c r="J38" i="39"/>
  <c r="AD37" i="39"/>
  <c r="AC37" i="39"/>
  <c r="AB37" i="39"/>
  <c r="AA37" i="39"/>
  <c r="X37" i="39"/>
  <c r="W37" i="39"/>
  <c r="V37" i="39"/>
  <c r="U37" i="39"/>
  <c r="R37" i="39"/>
  <c r="Q37" i="39"/>
  <c r="P37" i="39"/>
  <c r="M37" i="39"/>
  <c r="L37" i="39"/>
  <c r="K37" i="39"/>
  <c r="J37" i="39"/>
  <c r="Y33" i="39"/>
  <c r="Z33" i="39" s="1"/>
  <c r="S33" i="39"/>
  <c r="T33" i="39" s="1"/>
  <c r="N33" i="39"/>
  <c r="O33" i="39" s="1"/>
  <c r="I33" i="39"/>
  <c r="H33" i="39"/>
  <c r="G33" i="39"/>
  <c r="D33" i="39"/>
  <c r="Y32" i="39"/>
  <c r="Z32" i="39" s="1"/>
  <c r="S32" i="39"/>
  <c r="T32" i="39" s="1"/>
  <c r="N32" i="39"/>
  <c r="O32" i="39" s="1"/>
  <c r="I32" i="39"/>
  <c r="H32" i="39"/>
  <c r="G32" i="39"/>
  <c r="D32" i="39"/>
  <c r="Y31" i="39"/>
  <c r="Z31" i="39" s="1"/>
  <c r="S31" i="39"/>
  <c r="T31" i="39" s="1"/>
  <c r="N31" i="39"/>
  <c r="O31" i="39" s="1"/>
  <c r="I31" i="39"/>
  <c r="H31" i="39"/>
  <c r="G31" i="39"/>
  <c r="D31" i="39"/>
  <c r="Y30" i="39"/>
  <c r="Z30" i="39" s="1"/>
  <c r="S30" i="39"/>
  <c r="T30" i="39" s="1"/>
  <c r="N30" i="39"/>
  <c r="O30" i="39" s="1"/>
  <c r="I30" i="39"/>
  <c r="H30" i="39"/>
  <c r="G30" i="39"/>
  <c r="D30" i="39"/>
  <c r="Y29" i="39"/>
  <c r="Z29" i="39" s="1"/>
  <c r="S29" i="39"/>
  <c r="T29" i="39" s="1"/>
  <c r="N29" i="39"/>
  <c r="O29" i="39" s="1"/>
  <c r="I29" i="39"/>
  <c r="H29" i="39"/>
  <c r="G29" i="39"/>
  <c r="D29" i="39"/>
  <c r="Y28" i="39"/>
  <c r="Z28" i="39" s="1"/>
  <c r="S28" i="39"/>
  <c r="T28" i="39" s="1"/>
  <c r="N28" i="39"/>
  <c r="O28" i="39" s="1"/>
  <c r="I28" i="39"/>
  <c r="H28" i="39"/>
  <c r="G28" i="39"/>
  <c r="D28" i="39"/>
  <c r="Y27" i="39"/>
  <c r="Z27" i="39" s="1"/>
  <c r="S27" i="39"/>
  <c r="T27" i="39" s="1"/>
  <c r="N27" i="39"/>
  <c r="O27" i="39" s="1"/>
  <c r="I27" i="39"/>
  <c r="H27" i="39"/>
  <c r="G27" i="39"/>
  <c r="D27" i="39"/>
  <c r="Y26" i="39"/>
  <c r="Z26" i="39" s="1"/>
  <c r="S26" i="39"/>
  <c r="T26" i="39" s="1"/>
  <c r="N26" i="39"/>
  <c r="O26" i="39" s="1"/>
  <c r="I26" i="39"/>
  <c r="H26" i="39"/>
  <c r="G26" i="39"/>
  <c r="D26" i="39"/>
  <c r="Y25" i="39"/>
  <c r="Z25" i="39" s="1"/>
  <c r="S25" i="39"/>
  <c r="T25" i="39" s="1"/>
  <c r="N25" i="39"/>
  <c r="O25" i="39" s="1"/>
  <c r="I25" i="39"/>
  <c r="H25" i="39"/>
  <c r="G25" i="39"/>
  <c r="D25" i="39"/>
  <c r="Y24" i="39"/>
  <c r="Z24" i="39" s="1"/>
  <c r="S24" i="39"/>
  <c r="T24" i="39" s="1"/>
  <c r="N24" i="39"/>
  <c r="O24" i="39" s="1"/>
  <c r="I24" i="39"/>
  <c r="H24" i="39"/>
  <c r="G24" i="39"/>
  <c r="D24" i="39"/>
  <c r="Y23" i="39"/>
  <c r="Z23" i="39" s="1"/>
  <c r="S23" i="39"/>
  <c r="T23" i="39" s="1"/>
  <c r="N23" i="39"/>
  <c r="O23" i="39" s="1"/>
  <c r="I23" i="39"/>
  <c r="H23" i="39"/>
  <c r="G23" i="39"/>
  <c r="D23" i="39"/>
  <c r="Y22" i="39"/>
  <c r="Z22" i="39" s="1"/>
  <c r="S22" i="39"/>
  <c r="T22" i="39" s="1"/>
  <c r="N22" i="39"/>
  <c r="O22" i="39" s="1"/>
  <c r="I22" i="39"/>
  <c r="H22" i="39"/>
  <c r="G22" i="39"/>
  <c r="D22" i="39"/>
  <c r="Y21" i="39"/>
  <c r="Z21" i="39" s="1"/>
  <c r="S21" i="39"/>
  <c r="T21" i="39" s="1"/>
  <c r="N21" i="39"/>
  <c r="O21" i="39" s="1"/>
  <c r="I21" i="39"/>
  <c r="H21" i="39"/>
  <c r="G21" i="39"/>
  <c r="D21" i="39"/>
  <c r="Y20" i="39"/>
  <c r="Z20" i="39" s="1"/>
  <c r="S20" i="39"/>
  <c r="T20" i="39" s="1"/>
  <c r="N20" i="39"/>
  <c r="O20" i="39" s="1"/>
  <c r="I20" i="39"/>
  <c r="H20" i="39"/>
  <c r="G20" i="39"/>
  <c r="D20" i="39"/>
  <c r="Y19" i="39"/>
  <c r="Z19" i="39" s="1"/>
  <c r="S19" i="39"/>
  <c r="T19" i="39" s="1"/>
  <c r="N19" i="39"/>
  <c r="O19" i="39" s="1"/>
  <c r="I19" i="39"/>
  <c r="H19" i="39"/>
  <c r="G19" i="39"/>
  <c r="D19" i="39"/>
  <c r="Y18" i="39"/>
  <c r="Z18" i="39" s="1"/>
  <c r="S18" i="39"/>
  <c r="T18" i="39" s="1"/>
  <c r="N18" i="39"/>
  <c r="O18" i="39" s="1"/>
  <c r="I18" i="39"/>
  <c r="H18" i="39"/>
  <c r="G18" i="39"/>
  <c r="D18" i="39"/>
  <c r="Y17" i="39"/>
  <c r="Z17" i="39" s="1"/>
  <c r="S17" i="39"/>
  <c r="T17" i="39" s="1"/>
  <c r="N17" i="39"/>
  <c r="O17" i="39" s="1"/>
  <c r="I17" i="39"/>
  <c r="H17" i="39"/>
  <c r="G17" i="39"/>
  <c r="D17" i="39"/>
  <c r="Y16" i="39"/>
  <c r="Z16" i="39" s="1"/>
  <c r="S16" i="39"/>
  <c r="T16" i="39" s="1"/>
  <c r="N16" i="39"/>
  <c r="O16" i="39" s="1"/>
  <c r="I16" i="39"/>
  <c r="H16" i="39"/>
  <c r="G16" i="39"/>
  <c r="D16" i="39"/>
  <c r="Y15" i="39"/>
  <c r="Z15" i="39" s="1"/>
  <c r="S15" i="39"/>
  <c r="T15" i="39" s="1"/>
  <c r="N15" i="39"/>
  <c r="O15" i="39" s="1"/>
  <c r="I15" i="39"/>
  <c r="H15" i="39"/>
  <c r="G15" i="39"/>
  <c r="D15" i="39"/>
  <c r="Y14" i="39"/>
  <c r="Z14" i="39" s="1"/>
  <c r="S14" i="39"/>
  <c r="T14" i="39" s="1"/>
  <c r="N14" i="39"/>
  <c r="O14" i="39" s="1"/>
  <c r="I14" i="39"/>
  <c r="H14" i="39"/>
  <c r="G14" i="39"/>
  <c r="D14" i="39"/>
  <c r="Y13" i="39"/>
  <c r="Z13" i="39" s="1"/>
  <c r="S13" i="39"/>
  <c r="N13" i="39"/>
  <c r="O13" i="39" s="1"/>
  <c r="I13" i="39"/>
  <c r="H13" i="39"/>
  <c r="G13" i="39"/>
  <c r="D13" i="39"/>
  <c r="Y12" i="39"/>
  <c r="Z12" i="39" s="1"/>
  <c r="S12" i="39"/>
  <c r="T12" i="39" s="1"/>
  <c r="N12" i="39"/>
  <c r="O12" i="39" s="1"/>
  <c r="I12" i="39"/>
  <c r="H12" i="39"/>
  <c r="G12" i="39"/>
  <c r="D12" i="39"/>
  <c r="Y11" i="39"/>
  <c r="Z11" i="39" s="1"/>
  <c r="S11" i="39"/>
  <c r="T11" i="39" s="1"/>
  <c r="N11" i="39"/>
  <c r="O11" i="39" s="1"/>
  <c r="I11" i="39"/>
  <c r="H11" i="39"/>
  <c r="G11" i="39"/>
  <c r="D11" i="39"/>
  <c r="Y10" i="39"/>
  <c r="Z10" i="39" s="1"/>
  <c r="S10" i="39"/>
  <c r="T10" i="39" s="1"/>
  <c r="N10" i="39"/>
  <c r="O10" i="39" s="1"/>
  <c r="I10" i="39"/>
  <c r="H10" i="39"/>
  <c r="G10" i="39"/>
  <c r="D10" i="39"/>
  <c r="Y9" i="39"/>
  <c r="Z9" i="39" s="1"/>
  <c r="S9" i="39"/>
  <c r="T9" i="39" s="1"/>
  <c r="N9" i="39"/>
  <c r="O9" i="39" s="1"/>
  <c r="I9" i="39"/>
  <c r="H9" i="39"/>
  <c r="G9" i="39"/>
  <c r="Y8" i="39"/>
  <c r="Z8" i="39" s="1"/>
  <c r="S8" i="39"/>
  <c r="T8" i="39" s="1"/>
  <c r="N8" i="39"/>
  <c r="I8" i="39"/>
  <c r="H8" i="39"/>
  <c r="G8" i="39"/>
  <c r="Y42" i="37"/>
  <c r="H42" i="37"/>
  <c r="AG39" i="37"/>
  <c r="AC39" i="37"/>
  <c r="Y39" i="37"/>
  <c r="P39" i="37"/>
  <c r="L39" i="37"/>
  <c r="H39" i="37"/>
  <c r="K30" i="37"/>
  <c r="H30" i="37"/>
  <c r="Q26" i="37"/>
  <c r="N26" i="37"/>
  <c r="K26" i="37"/>
  <c r="H26" i="37"/>
  <c r="N22" i="37"/>
  <c r="K22" i="37"/>
  <c r="H22" i="37"/>
  <c r="S17" i="37"/>
  <c r="Q17" i="37"/>
  <c r="Q14" i="37" s="1"/>
  <c r="M17" i="37"/>
  <c r="K17" i="37"/>
  <c r="G17" i="37"/>
  <c r="E17" i="37"/>
  <c r="AG16" i="37"/>
  <c r="AC16" i="37"/>
  <c r="AI14" i="37"/>
  <c r="AH14" i="37"/>
  <c r="AE14" i="37"/>
  <c r="AD14" i="37"/>
  <c r="I14" i="14"/>
  <c r="J35" i="14"/>
  <c r="AE37" i="26"/>
  <c r="AD36" i="26"/>
  <c r="AE36" i="26"/>
  <c r="AC36" i="26"/>
  <c r="Y36" i="26"/>
  <c r="Z36" i="26"/>
  <c r="X36" i="26"/>
  <c r="U36" i="26"/>
  <c r="V36" i="26"/>
  <c r="T36" i="26"/>
  <c r="P36" i="26"/>
  <c r="Q36" i="26"/>
  <c r="O36" i="26"/>
  <c r="L36" i="26"/>
  <c r="M36" i="26"/>
  <c r="K36" i="26"/>
  <c r="Y37" i="26"/>
  <c r="K38" i="26"/>
  <c r="K37" i="26"/>
  <c r="AE35" i="26"/>
  <c r="AD35" i="26"/>
  <c r="AC35" i="26"/>
  <c r="Y35" i="26"/>
  <c r="Z35" i="26"/>
  <c r="X35" i="26"/>
  <c r="V35" i="26"/>
  <c r="U35" i="26"/>
  <c r="T35" i="26"/>
  <c r="P35" i="26"/>
  <c r="Q35" i="26"/>
  <c r="O35" i="26"/>
  <c r="L35" i="26"/>
  <c r="K35" i="26"/>
  <c r="M35" i="26"/>
  <c r="AF8" i="26"/>
  <c r="AF9" i="26"/>
  <c r="AF10" i="26"/>
  <c r="AF11" i="26"/>
  <c r="AF12" i="26"/>
  <c r="AF13" i="26"/>
  <c r="AF14" i="26"/>
  <c r="AF15" i="26"/>
  <c r="AF16" i="26"/>
  <c r="AF17" i="26"/>
  <c r="AF18" i="26"/>
  <c r="AF19" i="26"/>
  <c r="AF20" i="26"/>
  <c r="AF21" i="26"/>
  <c r="AF22" i="26"/>
  <c r="AF23" i="26"/>
  <c r="AF24" i="26"/>
  <c r="AF25" i="26"/>
  <c r="AF26" i="26"/>
  <c r="AF27" i="26"/>
  <c r="AF28" i="26"/>
  <c r="AF29" i="26"/>
  <c r="AF30" i="26"/>
  <c r="AF31" i="26"/>
  <c r="G43" i="28"/>
  <c r="G42" i="28"/>
  <c r="G41" i="28"/>
  <c r="G40" i="28"/>
  <c r="G39" i="28"/>
  <c r="G35" i="28"/>
  <c r="G34" i="28"/>
  <c r="G33" i="28"/>
  <c r="G32" i="28"/>
  <c r="G31" i="28"/>
  <c r="L28" i="28"/>
  <c r="J21" i="28"/>
  <c r="I21" i="28"/>
  <c r="H21" i="28"/>
  <c r="G21" i="28"/>
  <c r="F21" i="28"/>
  <c r="E21" i="28"/>
  <c r="C20" i="28"/>
  <c r="D20" i="28" s="1"/>
  <c r="C19" i="28"/>
  <c r="D19" i="28" s="1"/>
  <c r="I17" i="28"/>
  <c r="H17" i="28"/>
  <c r="G17" i="28"/>
  <c r="F17" i="28"/>
  <c r="E17" i="28"/>
  <c r="C16" i="28"/>
  <c r="D16" i="28" s="1"/>
  <c r="C15" i="28"/>
  <c r="D15" i="28" s="1"/>
  <c r="J11" i="28"/>
  <c r="I11" i="28"/>
  <c r="H11" i="28"/>
  <c r="G11" i="28"/>
  <c r="F11" i="28"/>
  <c r="E11" i="28"/>
  <c r="C10" i="28"/>
  <c r="D10" i="28" s="1"/>
  <c r="C9" i="28"/>
  <c r="D9" i="28" s="1"/>
  <c r="I7" i="28"/>
  <c r="H7" i="28"/>
  <c r="G7" i="28"/>
  <c r="F7" i="28"/>
  <c r="E7" i="28"/>
  <c r="C6" i="28"/>
  <c r="D6" i="28" s="1"/>
  <c r="C5" i="28"/>
  <c r="D5" i="28" s="1"/>
  <c r="L4" i="28"/>
  <c r="B1" i="28"/>
  <c r="A38" i="28" s="1"/>
  <c r="AD38" i="27"/>
  <c r="AC38" i="27"/>
  <c r="AB38" i="27"/>
  <c r="AA38" i="27"/>
  <c r="X38" i="27"/>
  <c r="W38" i="27"/>
  <c r="V38" i="27"/>
  <c r="U38" i="27"/>
  <c r="R38" i="27"/>
  <c r="Q38" i="27"/>
  <c r="P38" i="27"/>
  <c r="M38" i="27"/>
  <c r="L38" i="27"/>
  <c r="K38" i="27"/>
  <c r="J38" i="27"/>
  <c r="AD37" i="27"/>
  <c r="AC37" i="27"/>
  <c r="AB37" i="27"/>
  <c r="AA37" i="27"/>
  <c r="X37" i="27"/>
  <c r="W37" i="27"/>
  <c r="V37" i="27"/>
  <c r="U37" i="27"/>
  <c r="R37" i="27"/>
  <c r="Q37" i="27"/>
  <c r="P37" i="27"/>
  <c r="M37" i="27"/>
  <c r="L37" i="27"/>
  <c r="K37" i="27"/>
  <c r="J37" i="27"/>
  <c r="AD36" i="27"/>
  <c r="AC36" i="27"/>
  <c r="AB36" i="27"/>
  <c r="AA36" i="27"/>
  <c r="X36" i="27"/>
  <c r="W36" i="27"/>
  <c r="V36" i="27"/>
  <c r="U36" i="27"/>
  <c r="R36" i="27"/>
  <c r="Q36" i="27"/>
  <c r="P36" i="27"/>
  <c r="M36" i="27"/>
  <c r="L36" i="27"/>
  <c r="K36" i="27"/>
  <c r="J36" i="27"/>
  <c r="AD35" i="27"/>
  <c r="AC35" i="27"/>
  <c r="AB35" i="27"/>
  <c r="AA35" i="27"/>
  <c r="X35" i="27"/>
  <c r="W35" i="27"/>
  <c r="V35" i="27"/>
  <c r="U35" i="27"/>
  <c r="R35" i="27"/>
  <c r="Q35" i="27"/>
  <c r="P35" i="27"/>
  <c r="M35" i="27"/>
  <c r="L35" i="27"/>
  <c r="K35" i="27"/>
  <c r="J35" i="27"/>
  <c r="Y33" i="27"/>
  <c r="Z33" i="27" s="1"/>
  <c r="S33" i="27"/>
  <c r="T33" i="27" s="1"/>
  <c r="N33" i="27"/>
  <c r="O33" i="27" s="1"/>
  <c r="I33" i="27"/>
  <c r="H33" i="27"/>
  <c r="G33" i="27"/>
  <c r="D33" i="27"/>
  <c r="C33" i="27"/>
  <c r="AE33" i="27" s="1"/>
  <c r="Y32" i="27"/>
  <c r="Z32" i="27" s="1"/>
  <c r="S32" i="27"/>
  <c r="T32" i="27" s="1"/>
  <c r="N32" i="27"/>
  <c r="O32" i="27" s="1"/>
  <c r="I32" i="27"/>
  <c r="H32" i="27"/>
  <c r="G32" i="27"/>
  <c r="D32" i="27"/>
  <c r="C32" i="27"/>
  <c r="AE32" i="27" s="1"/>
  <c r="Y31" i="27"/>
  <c r="Z31" i="27" s="1"/>
  <c r="S31" i="27"/>
  <c r="T31" i="27" s="1"/>
  <c r="N31" i="27"/>
  <c r="O31" i="27" s="1"/>
  <c r="I31" i="27"/>
  <c r="H31" i="27"/>
  <c r="G31" i="27"/>
  <c r="D31" i="27"/>
  <c r="C31" i="27"/>
  <c r="AE31" i="27" s="1"/>
  <c r="Y30" i="27"/>
  <c r="Z30" i="27" s="1"/>
  <c r="S30" i="27"/>
  <c r="T30" i="27" s="1"/>
  <c r="N30" i="27"/>
  <c r="O30" i="27" s="1"/>
  <c r="I30" i="27"/>
  <c r="H30" i="27"/>
  <c r="G30" i="27"/>
  <c r="D30" i="27"/>
  <c r="C30" i="27"/>
  <c r="AE30" i="27" s="1"/>
  <c r="Y29" i="27"/>
  <c r="Z29" i="27" s="1"/>
  <c r="S29" i="27"/>
  <c r="T29" i="27" s="1"/>
  <c r="N29" i="27"/>
  <c r="O29" i="27" s="1"/>
  <c r="I29" i="27"/>
  <c r="H29" i="27"/>
  <c r="G29" i="27"/>
  <c r="D29" i="27"/>
  <c r="C29" i="27"/>
  <c r="AE29" i="27" s="1"/>
  <c r="Y28" i="27"/>
  <c r="Z28" i="27" s="1"/>
  <c r="S28" i="27"/>
  <c r="T28" i="27" s="1"/>
  <c r="N28" i="27"/>
  <c r="O28" i="27" s="1"/>
  <c r="I28" i="27"/>
  <c r="H28" i="27"/>
  <c r="G28" i="27"/>
  <c r="D28" i="27"/>
  <c r="C28" i="27"/>
  <c r="AE28" i="27" s="1"/>
  <c r="Y27" i="27"/>
  <c r="Z27" i="27" s="1"/>
  <c r="S27" i="27"/>
  <c r="T27" i="27" s="1"/>
  <c r="N27" i="27"/>
  <c r="O27" i="27" s="1"/>
  <c r="I27" i="27"/>
  <c r="H27" i="27"/>
  <c r="G27" i="27"/>
  <c r="D27" i="27"/>
  <c r="C27" i="27"/>
  <c r="AE27" i="27" s="1"/>
  <c r="Y26" i="27"/>
  <c r="Z26" i="27" s="1"/>
  <c r="S26" i="27"/>
  <c r="T26" i="27" s="1"/>
  <c r="N26" i="27"/>
  <c r="O26" i="27" s="1"/>
  <c r="I26" i="27"/>
  <c r="H26" i="27"/>
  <c r="G26" i="27"/>
  <c r="D26" i="27"/>
  <c r="C26" i="27"/>
  <c r="AE26" i="27" s="1"/>
  <c r="Y25" i="27"/>
  <c r="Z25" i="27" s="1"/>
  <c r="S25" i="27"/>
  <c r="T25" i="27" s="1"/>
  <c r="N25" i="27"/>
  <c r="O25" i="27" s="1"/>
  <c r="I25" i="27"/>
  <c r="H25" i="27"/>
  <c r="G25" i="27"/>
  <c r="D25" i="27"/>
  <c r="C25" i="27"/>
  <c r="AE25" i="27" s="1"/>
  <c r="Y24" i="27"/>
  <c r="Z24" i="27" s="1"/>
  <c r="S24" i="27"/>
  <c r="T24" i="27" s="1"/>
  <c r="N24" i="27"/>
  <c r="O24" i="27" s="1"/>
  <c r="I24" i="27"/>
  <c r="H24" i="27"/>
  <c r="G24" i="27"/>
  <c r="D24" i="27"/>
  <c r="C24" i="27"/>
  <c r="AE24" i="27" s="1"/>
  <c r="Y23" i="27"/>
  <c r="Z23" i="27" s="1"/>
  <c r="S23" i="27"/>
  <c r="T23" i="27" s="1"/>
  <c r="N23" i="27"/>
  <c r="O23" i="27" s="1"/>
  <c r="I23" i="27"/>
  <c r="H23" i="27"/>
  <c r="G23" i="27"/>
  <c r="D23" i="27"/>
  <c r="C23" i="27"/>
  <c r="AE23" i="27" s="1"/>
  <c r="Y22" i="27"/>
  <c r="Z22" i="27" s="1"/>
  <c r="S22" i="27"/>
  <c r="T22" i="27" s="1"/>
  <c r="N22" i="27"/>
  <c r="O22" i="27" s="1"/>
  <c r="I22" i="27"/>
  <c r="H22" i="27"/>
  <c r="G22" i="27"/>
  <c r="D22" i="27"/>
  <c r="C22" i="27"/>
  <c r="AE22" i="27" s="1"/>
  <c r="Y21" i="27"/>
  <c r="Z21" i="27" s="1"/>
  <c r="S21" i="27"/>
  <c r="T21" i="27" s="1"/>
  <c r="N21" i="27"/>
  <c r="O21" i="27" s="1"/>
  <c r="I21" i="27"/>
  <c r="H21" i="27"/>
  <c r="G21" i="27"/>
  <c r="D21" i="27"/>
  <c r="C21" i="27"/>
  <c r="AE21" i="27" s="1"/>
  <c r="Y20" i="27"/>
  <c r="Z20" i="27" s="1"/>
  <c r="S20" i="27"/>
  <c r="T20" i="27" s="1"/>
  <c r="N20" i="27"/>
  <c r="O20" i="27" s="1"/>
  <c r="I20" i="27"/>
  <c r="H20" i="27"/>
  <c r="G20" i="27"/>
  <c r="D20" i="27"/>
  <c r="C20" i="27"/>
  <c r="AE20" i="27" s="1"/>
  <c r="Y19" i="27"/>
  <c r="Z19" i="27" s="1"/>
  <c r="S19" i="27"/>
  <c r="T19" i="27" s="1"/>
  <c r="N19" i="27"/>
  <c r="O19" i="27" s="1"/>
  <c r="I19" i="27"/>
  <c r="H19" i="27"/>
  <c r="G19" i="27"/>
  <c r="D19" i="27"/>
  <c r="C19" i="27"/>
  <c r="AE19" i="27" s="1"/>
  <c r="Y18" i="27"/>
  <c r="Z18" i="27" s="1"/>
  <c r="S18" i="27"/>
  <c r="T18" i="27" s="1"/>
  <c r="N18" i="27"/>
  <c r="O18" i="27" s="1"/>
  <c r="I18" i="27"/>
  <c r="H18" i="27"/>
  <c r="G18" i="27"/>
  <c r="D18" i="27"/>
  <c r="C18" i="27"/>
  <c r="AE18" i="27" s="1"/>
  <c r="Y17" i="27"/>
  <c r="Z17" i="27" s="1"/>
  <c r="S17" i="27"/>
  <c r="T17" i="27" s="1"/>
  <c r="N17" i="27"/>
  <c r="O17" i="27" s="1"/>
  <c r="I17" i="27"/>
  <c r="H17" i="27"/>
  <c r="G17" i="27"/>
  <c r="D17" i="27"/>
  <c r="C17" i="27"/>
  <c r="AE17" i="27" s="1"/>
  <c r="Y16" i="27"/>
  <c r="S16" i="27"/>
  <c r="T16" i="27" s="1"/>
  <c r="N16" i="27"/>
  <c r="O16" i="27" s="1"/>
  <c r="I16" i="27"/>
  <c r="H16" i="27"/>
  <c r="G16" i="27"/>
  <c r="D16" i="27"/>
  <c r="C16" i="27"/>
  <c r="AE16" i="27" s="1"/>
  <c r="Y15" i="27"/>
  <c r="Z15" i="27" s="1"/>
  <c r="S15" i="27"/>
  <c r="T15" i="27" s="1"/>
  <c r="N15" i="27"/>
  <c r="O15" i="27" s="1"/>
  <c r="I15" i="27"/>
  <c r="H15" i="27"/>
  <c r="G15" i="27"/>
  <c r="D15" i="27"/>
  <c r="C15" i="27"/>
  <c r="AE15" i="27" s="1"/>
  <c r="Y14" i="27"/>
  <c r="Z14" i="27" s="1"/>
  <c r="S14" i="27"/>
  <c r="T14" i="27" s="1"/>
  <c r="N14" i="27"/>
  <c r="O14" i="27" s="1"/>
  <c r="I14" i="27"/>
  <c r="H14" i="27"/>
  <c r="G14" i="27"/>
  <c r="D14" i="27"/>
  <c r="C14" i="27"/>
  <c r="AE14" i="27" s="1"/>
  <c r="Y13" i="27"/>
  <c r="Z13" i="27" s="1"/>
  <c r="S13" i="27"/>
  <c r="T13" i="27" s="1"/>
  <c r="N13" i="27"/>
  <c r="O13" i="27" s="1"/>
  <c r="I13" i="27"/>
  <c r="H13" i="27"/>
  <c r="G13" i="27"/>
  <c r="D13" i="27"/>
  <c r="C13" i="27"/>
  <c r="AE13" i="27" s="1"/>
  <c r="Y12" i="27"/>
  <c r="Z12" i="27" s="1"/>
  <c r="S12" i="27"/>
  <c r="T12" i="27" s="1"/>
  <c r="N12" i="27"/>
  <c r="O12" i="27" s="1"/>
  <c r="I12" i="27"/>
  <c r="H12" i="27"/>
  <c r="G12" i="27"/>
  <c r="D12" i="27"/>
  <c r="C12" i="27"/>
  <c r="AE12" i="27" s="1"/>
  <c r="Y11" i="27"/>
  <c r="Z11" i="27" s="1"/>
  <c r="S11" i="27"/>
  <c r="T11" i="27" s="1"/>
  <c r="N11" i="27"/>
  <c r="O11" i="27" s="1"/>
  <c r="I11" i="27"/>
  <c r="H11" i="27"/>
  <c r="G11" i="27"/>
  <c r="D11" i="27"/>
  <c r="C11" i="27"/>
  <c r="AE11" i="27" s="1"/>
  <c r="Y10" i="27"/>
  <c r="Z10" i="27" s="1"/>
  <c r="S10" i="27"/>
  <c r="T10" i="27" s="1"/>
  <c r="N10" i="27"/>
  <c r="O10" i="27" s="1"/>
  <c r="I10" i="27"/>
  <c r="H10" i="27"/>
  <c r="G10" i="27"/>
  <c r="D10" i="27"/>
  <c r="C10" i="27"/>
  <c r="AE10" i="27" s="1"/>
  <c r="Y9" i="27"/>
  <c r="Z9" i="27" s="1"/>
  <c r="S9" i="27"/>
  <c r="T9" i="27" s="1"/>
  <c r="N9" i="27"/>
  <c r="O9" i="27" s="1"/>
  <c r="I9" i="27"/>
  <c r="H9" i="27"/>
  <c r="G9" i="27"/>
  <c r="D9" i="27"/>
  <c r="C9" i="27"/>
  <c r="AE9" i="27" s="1"/>
  <c r="Y8" i="27"/>
  <c r="Z8" i="27" s="1"/>
  <c r="S8" i="27"/>
  <c r="N8" i="27"/>
  <c r="I8" i="27"/>
  <c r="H8" i="27"/>
  <c r="G8" i="27"/>
  <c r="C8" i="27"/>
  <c r="AE8" i="27" s="1"/>
  <c r="C2" i="27"/>
  <c r="AE38" i="26"/>
  <c r="AD38" i="26"/>
  <c r="AC38" i="26"/>
  <c r="Z38" i="26"/>
  <c r="Y38" i="26"/>
  <c r="X38" i="26"/>
  <c r="V38" i="26"/>
  <c r="U38" i="26"/>
  <c r="T38" i="26"/>
  <c r="Q38" i="26"/>
  <c r="P38" i="26"/>
  <c r="O38" i="26"/>
  <c r="M38" i="26"/>
  <c r="L38" i="26"/>
  <c r="AD37" i="26"/>
  <c r="AC37" i="26"/>
  <c r="Z37" i="26"/>
  <c r="X37" i="26"/>
  <c r="V37" i="26"/>
  <c r="U37" i="26"/>
  <c r="T37" i="26"/>
  <c r="Q37" i="26"/>
  <c r="P37" i="26"/>
  <c r="O37" i="26"/>
  <c r="M37" i="26"/>
  <c r="L37" i="26"/>
  <c r="AF33" i="26"/>
  <c r="AA33" i="26"/>
  <c r="AB33" i="26" s="1"/>
  <c r="R33" i="26"/>
  <c r="W33" i="26" s="1"/>
  <c r="I33" i="26"/>
  <c r="AF32" i="26"/>
  <c r="AA32" i="26"/>
  <c r="AB32" i="26" s="1"/>
  <c r="R32" i="26"/>
  <c r="S32" i="26" s="1"/>
  <c r="I32" i="26"/>
  <c r="AA31" i="26"/>
  <c r="AB31" i="26" s="1"/>
  <c r="R31" i="26"/>
  <c r="I31" i="26"/>
  <c r="N31" i="26" s="1"/>
  <c r="AA30" i="26"/>
  <c r="AB30" i="26" s="1"/>
  <c r="R30" i="26"/>
  <c r="W30" i="26" s="1"/>
  <c r="I30" i="26"/>
  <c r="AA29" i="26"/>
  <c r="AB29" i="26" s="1"/>
  <c r="R29" i="26"/>
  <c r="S29" i="26" s="1"/>
  <c r="I29" i="26"/>
  <c r="J29" i="26" s="1"/>
  <c r="AA28" i="26"/>
  <c r="AB28" i="26" s="1"/>
  <c r="R28" i="26"/>
  <c r="W28" i="26" s="1"/>
  <c r="I28" i="26"/>
  <c r="N28" i="26" s="1"/>
  <c r="AA27" i="26"/>
  <c r="AB27" i="26" s="1"/>
  <c r="R27" i="26"/>
  <c r="I27" i="26"/>
  <c r="J27" i="26" s="1"/>
  <c r="AA26" i="26"/>
  <c r="AB26" i="26" s="1"/>
  <c r="R26" i="26"/>
  <c r="S26" i="26" s="1"/>
  <c r="I26" i="26"/>
  <c r="N26" i="26" s="1"/>
  <c r="AA25" i="26"/>
  <c r="AB25" i="26" s="1"/>
  <c r="R25" i="26"/>
  <c r="S25" i="26" s="1"/>
  <c r="I25" i="26"/>
  <c r="N25" i="26" s="1"/>
  <c r="AA24" i="26"/>
  <c r="AB24" i="26" s="1"/>
  <c r="R24" i="26"/>
  <c r="S24" i="26" s="1"/>
  <c r="I24" i="26"/>
  <c r="AA23" i="26"/>
  <c r="AB23" i="26" s="1"/>
  <c r="R23" i="26"/>
  <c r="W23" i="26" s="1"/>
  <c r="I23" i="26"/>
  <c r="AA22" i="26"/>
  <c r="AB22" i="26" s="1"/>
  <c r="R22" i="26"/>
  <c r="W22" i="26" s="1"/>
  <c r="I22" i="26"/>
  <c r="N22" i="26" s="1"/>
  <c r="AA21" i="26"/>
  <c r="AB21" i="26" s="1"/>
  <c r="R21" i="26"/>
  <c r="W21" i="26" s="1"/>
  <c r="I21" i="26"/>
  <c r="J21" i="26" s="1"/>
  <c r="AA20" i="26"/>
  <c r="AB20" i="26" s="1"/>
  <c r="R20" i="26"/>
  <c r="S20" i="26" s="1"/>
  <c r="I20" i="26"/>
  <c r="AA19" i="26"/>
  <c r="AB19" i="26" s="1"/>
  <c r="R19" i="26"/>
  <c r="I19" i="26"/>
  <c r="N19" i="26" s="1"/>
  <c r="AA18" i="26"/>
  <c r="AB18" i="26" s="1"/>
  <c r="R18" i="26"/>
  <c r="W18" i="26" s="1"/>
  <c r="I18" i="26"/>
  <c r="AA17" i="26"/>
  <c r="AB17" i="26" s="1"/>
  <c r="R17" i="26"/>
  <c r="S17" i="26" s="1"/>
  <c r="I17" i="26"/>
  <c r="AA16" i="26"/>
  <c r="R16" i="26"/>
  <c r="I16" i="26"/>
  <c r="N16" i="26" s="1"/>
  <c r="AA15" i="26"/>
  <c r="AB15" i="26" s="1"/>
  <c r="R15" i="26"/>
  <c r="W15" i="26" s="1"/>
  <c r="I15" i="26"/>
  <c r="J15" i="26" s="1"/>
  <c r="AA14" i="26"/>
  <c r="AB14" i="26" s="1"/>
  <c r="R14" i="26"/>
  <c r="S14" i="26" s="1"/>
  <c r="I14" i="26"/>
  <c r="N14" i="26" s="1"/>
  <c r="AA13" i="26"/>
  <c r="AB13" i="26" s="1"/>
  <c r="R13" i="26"/>
  <c r="W13" i="26" s="1"/>
  <c r="I13" i="26"/>
  <c r="N13" i="26" s="1"/>
  <c r="AA12" i="26"/>
  <c r="AB12" i="26" s="1"/>
  <c r="R12" i="26"/>
  <c r="S12" i="26" s="1"/>
  <c r="I12" i="26"/>
  <c r="AA11" i="26"/>
  <c r="AB11" i="26" s="1"/>
  <c r="R11" i="26"/>
  <c r="W11" i="26" s="1"/>
  <c r="I11" i="26"/>
  <c r="J11" i="26" s="1"/>
  <c r="AA10" i="26"/>
  <c r="AB10" i="26" s="1"/>
  <c r="R10" i="26"/>
  <c r="W10" i="26" s="1"/>
  <c r="I10" i="26"/>
  <c r="AA9" i="26"/>
  <c r="AB9" i="26" s="1"/>
  <c r="R9" i="26"/>
  <c r="S9" i="26" s="1"/>
  <c r="I9" i="26"/>
  <c r="N9" i="26" s="1"/>
  <c r="AA8" i="26"/>
  <c r="R8" i="26"/>
  <c r="I8" i="26"/>
  <c r="C2" i="26"/>
  <c r="Y42" i="25"/>
  <c r="H42" i="25"/>
  <c r="AG39" i="25"/>
  <c r="AC39" i="25"/>
  <c r="Y39" i="25"/>
  <c r="P39" i="25"/>
  <c r="L39" i="25"/>
  <c r="H39" i="25"/>
  <c r="K30" i="25"/>
  <c r="H30" i="25"/>
  <c r="Q26" i="25"/>
  <c r="N26" i="25"/>
  <c r="K26" i="25"/>
  <c r="H26" i="25"/>
  <c r="N22" i="25"/>
  <c r="K22" i="25"/>
  <c r="H22" i="25"/>
  <c r="S17" i="25"/>
  <c r="Q17" i="25"/>
  <c r="M17" i="25"/>
  <c r="K17" i="25"/>
  <c r="G17" i="25"/>
  <c r="E17" i="25"/>
  <c r="E14" i="25" s="1"/>
  <c r="AG16" i="25"/>
  <c r="AC16" i="25"/>
  <c r="AI14" i="25"/>
  <c r="AH14" i="25"/>
  <c r="AE14" i="25"/>
  <c r="AD14" i="25"/>
  <c r="I9" i="14"/>
  <c r="I10" i="14"/>
  <c r="I11" i="14"/>
  <c r="I12" i="14"/>
  <c r="I13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8" i="14"/>
  <c r="AF30" i="9"/>
  <c r="AF31" i="9"/>
  <c r="AF32" i="9"/>
  <c r="G21" i="23"/>
  <c r="H9" i="18"/>
  <c r="I9" i="18"/>
  <c r="H10" i="18"/>
  <c r="I10" i="18"/>
  <c r="H11" i="18"/>
  <c r="I11" i="18"/>
  <c r="H12" i="18"/>
  <c r="I12" i="18"/>
  <c r="H13" i="18"/>
  <c r="I13" i="18"/>
  <c r="H14" i="18"/>
  <c r="I14" i="18"/>
  <c r="H15" i="18"/>
  <c r="I15" i="18"/>
  <c r="H16" i="18"/>
  <c r="I16" i="18"/>
  <c r="H17" i="18"/>
  <c r="I17" i="18"/>
  <c r="H18" i="18"/>
  <c r="I18" i="18"/>
  <c r="H19" i="18"/>
  <c r="I19" i="18"/>
  <c r="H20" i="18"/>
  <c r="I20" i="18"/>
  <c r="H21" i="18"/>
  <c r="I21" i="18"/>
  <c r="H22" i="18"/>
  <c r="I22" i="18"/>
  <c r="H23" i="18"/>
  <c r="I23" i="18"/>
  <c r="H24" i="18"/>
  <c r="I24" i="18"/>
  <c r="H25" i="18"/>
  <c r="I25" i="18"/>
  <c r="H26" i="18"/>
  <c r="I26" i="18"/>
  <c r="H27" i="18"/>
  <c r="I27" i="18"/>
  <c r="H28" i="18"/>
  <c r="I28" i="18"/>
  <c r="H29" i="18"/>
  <c r="I29" i="18"/>
  <c r="H30" i="18"/>
  <c r="I30" i="18"/>
  <c r="H31" i="18"/>
  <c r="I31" i="18"/>
  <c r="H32" i="18"/>
  <c r="I32" i="18"/>
  <c r="H33" i="18"/>
  <c r="I33" i="18"/>
  <c r="H34" i="18"/>
  <c r="I34" i="18"/>
  <c r="H35" i="18"/>
  <c r="I35" i="18"/>
  <c r="H36" i="18"/>
  <c r="I36" i="18"/>
  <c r="H37" i="18"/>
  <c r="I37" i="18"/>
  <c r="I8" i="18"/>
  <c r="H8" i="18"/>
  <c r="J42" i="18"/>
  <c r="J43" i="18"/>
  <c r="J45" i="18"/>
  <c r="G33" i="18"/>
  <c r="G32" i="18"/>
  <c r="G31" i="18"/>
  <c r="G30" i="18"/>
  <c r="G29" i="18"/>
  <c r="G28" i="18"/>
  <c r="G27" i="18"/>
  <c r="G21" i="18"/>
  <c r="G20" i="18"/>
  <c r="G19" i="18"/>
  <c r="G18" i="18"/>
  <c r="G17" i="18"/>
  <c r="G16" i="18"/>
  <c r="G15" i="18"/>
  <c r="G9" i="18"/>
  <c r="G8" i="18"/>
  <c r="I32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3" i="23"/>
  <c r="I8" i="23"/>
  <c r="E17" i="21"/>
  <c r="AB36" i="23"/>
  <c r="AC36" i="23"/>
  <c r="AD36" i="23"/>
  <c r="AA36" i="23"/>
  <c r="AB35" i="23"/>
  <c r="AC35" i="23"/>
  <c r="AD35" i="23"/>
  <c r="AA35" i="23"/>
  <c r="X36" i="23"/>
  <c r="V36" i="23"/>
  <c r="W36" i="23"/>
  <c r="V35" i="23"/>
  <c r="W35" i="23"/>
  <c r="X35" i="23"/>
  <c r="U36" i="23"/>
  <c r="U35" i="23"/>
  <c r="S31" i="23"/>
  <c r="T31" i="23" s="1"/>
  <c r="Q36" i="23"/>
  <c r="R36" i="23"/>
  <c r="P36" i="23"/>
  <c r="Q35" i="23"/>
  <c r="R35" i="23"/>
  <c r="P35" i="23"/>
  <c r="K36" i="23"/>
  <c r="L36" i="23"/>
  <c r="M36" i="23"/>
  <c r="K35" i="23"/>
  <c r="L35" i="23"/>
  <c r="M35" i="23"/>
  <c r="J36" i="23"/>
  <c r="J35" i="23"/>
  <c r="AE35" i="22"/>
  <c r="AE36" i="22"/>
  <c r="AD36" i="22"/>
  <c r="AC36" i="22"/>
  <c r="Y35" i="22"/>
  <c r="Z35" i="22"/>
  <c r="X36" i="22"/>
  <c r="U36" i="22"/>
  <c r="V36" i="22"/>
  <c r="T36" i="22"/>
  <c r="P36" i="22"/>
  <c r="Q36" i="22"/>
  <c r="O36" i="22"/>
  <c r="L36" i="22"/>
  <c r="M36" i="22"/>
  <c r="K36" i="22"/>
  <c r="AD35" i="22"/>
  <c r="AC35" i="22"/>
  <c r="X35" i="22"/>
  <c r="V35" i="22"/>
  <c r="U35" i="22"/>
  <c r="T35" i="22"/>
  <c r="P35" i="22"/>
  <c r="Q35" i="22"/>
  <c r="O35" i="22"/>
  <c r="M35" i="22"/>
  <c r="L35" i="22"/>
  <c r="K35" i="22"/>
  <c r="D32" i="22"/>
  <c r="D32" i="23" s="1"/>
  <c r="D28" i="22"/>
  <c r="D28" i="23" s="1"/>
  <c r="D27" i="22"/>
  <c r="D27" i="23" s="1"/>
  <c r="D26" i="22"/>
  <c r="D26" i="23" s="1"/>
  <c r="D25" i="22"/>
  <c r="D25" i="23" s="1"/>
  <c r="D24" i="22"/>
  <c r="D24" i="23" s="1"/>
  <c r="D23" i="22"/>
  <c r="D23" i="23" s="1"/>
  <c r="G43" i="24"/>
  <c r="G42" i="24"/>
  <c r="G41" i="24"/>
  <c r="G40" i="24"/>
  <c r="G39" i="24"/>
  <c r="G35" i="24"/>
  <c r="G34" i="24"/>
  <c r="G33" i="24"/>
  <c r="G32" i="24"/>
  <c r="G31" i="24"/>
  <c r="L28" i="24"/>
  <c r="J21" i="24"/>
  <c r="I21" i="24"/>
  <c r="H21" i="24"/>
  <c r="G21" i="24"/>
  <c r="F21" i="24"/>
  <c r="E21" i="24"/>
  <c r="C20" i="24"/>
  <c r="D20" i="24" s="1"/>
  <c r="C19" i="24"/>
  <c r="D19" i="24" s="1"/>
  <c r="I17" i="24"/>
  <c r="H17" i="24"/>
  <c r="G17" i="24"/>
  <c r="F17" i="24"/>
  <c r="E17" i="24"/>
  <c r="C16" i="24"/>
  <c r="D16" i="24" s="1"/>
  <c r="C15" i="24"/>
  <c r="D15" i="24" s="1"/>
  <c r="J11" i="24"/>
  <c r="I11" i="24"/>
  <c r="H11" i="24"/>
  <c r="G11" i="24"/>
  <c r="F11" i="24"/>
  <c r="E11" i="24"/>
  <c r="C10" i="24"/>
  <c r="D10" i="24" s="1"/>
  <c r="C9" i="24"/>
  <c r="D9" i="24" s="1"/>
  <c r="I7" i="24"/>
  <c r="H7" i="24"/>
  <c r="G7" i="24"/>
  <c r="F7" i="24"/>
  <c r="E7" i="24"/>
  <c r="C6" i="24"/>
  <c r="D6" i="24" s="1"/>
  <c r="C5" i="24"/>
  <c r="D5" i="24" s="1"/>
  <c r="L4" i="24"/>
  <c r="B1" i="24"/>
  <c r="A14" i="24" s="1"/>
  <c r="AD38" i="23"/>
  <c r="AC38" i="23"/>
  <c r="AB38" i="23"/>
  <c r="AA38" i="23"/>
  <c r="X38" i="23"/>
  <c r="W38" i="23"/>
  <c r="V38" i="23"/>
  <c r="U38" i="23"/>
  <c r="R38" i="23"/>
  <c r="Q38" i="23"/>
  <c r="P38" i="23"/>
  <c r="M38" i="23"/>
  <c r="L38" i="23"/>
  <c r="K38" i="23"/>
  <c r="J38" i="23"/>
  <c r="AD37" i="23"/>
  <c r="AC37" i="23"/>
  <c r="AB37" i="23"/>
  <c r="AA37" i="23"/>
  <c r="X37" i="23"/>
  <c r="W37" i="23"/>
  <c r="V37" i="23"/>
  <c r="U37" i="23"/>
  <c r="R37" i="23"/>
  <c r="Q37" i="23"/>
  <c r="P37" i="23"/>
  <c r="M37" i="23"/>
  <c r="L37" i="23"/>
  <c r="K37" i="23"/>
  <c r="J37" i="23"/>
  <c r="Y33" i="23"/>
  <c r="Z33" i="23" s="1"/>
  <c r="S33" i="23"/>
  <c r="T33" i="23" s="1"/>
  <c r="N33" i="23"/>
  <c r="O33" i="23" s="1"/>
  <c r="G33" i="23"/>
  <c r="D33" i="23"/>
  <c r="C33" i="23"/>
  <c r="AE33" i="23" s="1"/>
  <c r="Y32" i="23"/>
  <c r="Z32" i="23" s="1"/>
  <c r="S32" i="23"/>
  <c r="T32" i="23" s="1"/>
  <c r="N32" i="23"/>
  <c r="O32" i="23" s="1"/>
  <c r="G32" i="23"/>
  <c r="C32" i="23"/>
  <c r="AE32" i="23" s="1"/>
  <c r="Y31" i="23"/>
  <c r="Z31" i="23" s="1"/>
  <c r="N31" i="23"/>
  <c r="O31" i="23" s="1"/>
  <c r="G31" i="23"/>
  <c r="D31" i="23"/>
  <c r="C31" i="23"/>
  <c r="AE31" i="23" s="1"/>
  <c r="Y30" i="23"/>
  <c r="Z30" i="23" s="1"/>
  <c r="S30" i="23"/>
  <c r="T30" i="23" s="1"/>
  <c r="N30" i="23"/>
  <c r="O30" i="23" s="1"/>
  <c r="G30" i="23"/>
  <c r="D30" i="23"/>
  <c r="C30" i="23"/>
  <c r="AE30" i="23" s="1"/>
  <c r="Y29" i="23"/>
  <c r="Z29" i="23" s="1"/>
  <c r="S29" i="23"/>
  <c r="T29" i="23" s="1"/>
  <c r="N29" i="23"/>
  <c r="O29" i="23" s="1"/>
  <c r="G29" i="23"/>
  <c r="D29" i="23"/>
  <c r="C29" i="23"/>
  <c r="AE29" i="23" s="1"/>
  <c r="Y28" i="23"/>
  <c r="Z28" i="23" s="1"/>
  <c r="S28" i="23"/>
  <c r="T28" i="23" s="1"/>
  <c r="N28" i="23"/>
  <c r="O28" i="23" s="1"/>
  <c r="G28" i="23"/>
  <c r="C28" i="23"/>
  <c r="AE28" i="23" s="1"/>
  <c r="Y27" i="23"/>
  <c r="Z27" i="23" s="1"/>
  <c r="S27" i="23"/>
  <c r="T27" i="23" s="1"/>
  <c r="N27" i="23"/>
  <c r="O27" i="23" s="1"/>
  <c r="G27" i="23"/>
  <c r="C27" i="23"/>
  <c r="AE27" i="23" s="1"/>
  <c r="Y26" i="23"/>
  <c r="Z26" i="23" s="1"/>
  <c r="S26" i="23"/>
  <c r="T26" i="23" s="1"/>
  <c r="N26" i="23"/>
  <c r="O26" i="23" s="1"/>
  <c r="G26" i="23"/>
  <c r="C26" i="23"/>
  <c r="AE26" i="23" s="1"/>
  <c r="Y25" i="23"/>
  <c r="Z25" i="23" s="1"/>
  <c r="S25" i="23"/>
  <c r="T25" i="23" s="1"/>
  <c r="N25" i="23"/>
  <c r="O25" i="23" s="1"/>
  <c r="G25" i="23"/>
  <c r="C25" i="23"/>
  <c r="AE25" i="23" s="1"/>
  <c r="Y24" i="23"/>
  <c r="Z24" i="23" s="1"/>
  <c r="S24" i="23"/>
  <c r="T24" i="23" s="1"/>
  <c r="N24" i="23"/>
  <c r="O24" i="23" s="1"/>
  <c r="G24" i="23"/>
  <c r="C24" i="23"/>
  <c r="AE24" i="23" s="1"/>
  <c r="Y23" i="23"/>
  <c r="Z23" i="23" s="1"/>
  <c r="S23" i="23"/>
  <c r="T23" i="23" s="1"/>
  <c r="N23" i="23"/>
  <c r="G23" i="23"/>
  <c r="C23" i="23"/>
  <c r="AE23" i="23" s="1"/>
  <c r="Y22" i="23"/>
  <c r="Z22" i="23" s="1"/>
  <c r="S22" i="23"/>
  <c r="T22" i="23" s="1"/>
  <c r="N22" i="23"/>
  <c r="O22" i="23" s="1"/>
  <c r="G22" i="23"/>
  <c r="D22" i="23"/>
  <c r="C22" i="23"/>
  <c r="AE22" i="23" s="1"/>
  <c r="Y21" i="23"/>
  <c r="Z21" i="23" s="1"/>
  <c r="S21" i="23"/>
  <c r="T21" i="23" s="1"/>
  <c r="N21" i="23"/>
  <c r="O21" i="23" s="1"/>
  <c r="D21" i="23"/>
  <c r="C21" i="23"/>
  <c r="AE21" i="23" s="1"/>
  <c r="Y20" i="23"/>
  <c r="Z20" i="23" s="1"/>
  <c r="S20" i="23"/>
  <c r="T20" i="23" s="1"/>
  <c r="N20" i="23"/>
  <c r="O20" i="23" s="1"/>
  <c r="G20" i="23"/>
  <c r="D20" i="23"/>
  <c r="C20" i="23"/>
  <c r="AE20" i="23" s="1"/>
  <c r="Y19" i="23"/>
  <c r="Z19" i="23" s="1"/>
  <c r="S19" i="23"/>
  <c r="T19" i="23" s="1"/>
  <c r="N19" i="23"/>
  <c r="O19" i="23" s="1"/>
  <c r="G19" i="23"/>
  <c r="D19" i="23"/>
  <c r="C19" i="23"/>
  <c r="AE19" i="23" s="1"/>
  <c r="Y18" i="23"/>
  <c r="Z18" i="23" s="1"/>
  <c r="S18" i="23"/>
  <c r="T18" i="23" s="1"/>
  <c r="N18" i="23"/>
  <c r="O18" i="23" s="1"/>
  <c r="G18" i="23"/>
  <c r="D18" i="23"/>
  <c r="C18" i="23"/>
  <c r="AE18" i="23" s="1"/>
  <c r="Y17" i="23"/>
  <c r="Z17" i="23" s="1"/>
  <c r="S17" i="23"/>
  <c r="T17" i="23" s="1"/>
  <c r="N17" i="23"/>
  <c r="O17" i="23" s="1"/>
  <c r="G17" i="23"/>
  <c r="D17" i="23"/>
  <c r="C17" i="23"/>
  <c r="AE17" i="23" s="1"/>
  <c r="Y16" i="23"/>
  <c r="S16" i="23"/>
  <c r="T16" i="23" s="1"/>
  <c r="N16" i="23"/>
  <c r="O16" i="23" s="1"/>
  <c r="G16" i="23"/>
  <c r="D16" i="23"/>
  <c r="C16" i="23"/>
  <c r="AE16" i="23" s="1"/>
  <c r="Y15" i="23"/>
  <c r="Z15" i="23" s="1"/>
  <c r="S15" i="23"/>
  <c r="T15" i="23" s="1"/>
  <c r="N15" i="23"/>
  <c r="O15" i="23" s="1"/>
  <c r="G15" i="23"/>
  <c r="D15" i="23"/>
  <c r="C15" i="23"/>
  <c r="AE15" i="23" s="1"/>
  <c r="Y14" i="23"/>
  <c r="Z14" i="23" s="1"/>
  <c r="S14" i="23"/>
  <c r="T14" i="23" s="1"/>
  <c r="N14" i="23"/>
  <c r="O14" i="23" s="1"/>
  <c r="G14" i="23"/>
  <c r="D14" i="23"/>
  <c r="C14" i="23"/>
  <c r="AE14" i="23" s="1"/>
  <c r="Y13" i="23"/>
  <c r="Z13" i="23" s="1"/>
  <c r="S13" i="23"/>
  <c r="T13" i="23" s="1"/>
  <c r="N13" i="23"/>
  <c r="O13" i="23" s="1"/>
  <c r="G13" i="23"/>
  <c r="D13" i="23"/>
  <c r="C13" i="23"/>
  <c r="AE13" i="23" s="1"/>
  <c r="Y12" i="23"/>
  <c r="Z12" i="23" s="1"/>
  <c r="S12" i="23"/>
  <c r="T12" i="23" s="1"/>
  <c r="N12" i="23"/>
  <c r="O12" i="23" s="1"/>
  <c r="G12" i="23"/>
  <c r="D12" i="23"/>
  <c r="C12" i="23"/>
  <c r="AE12" i="23" s="1"/>
  <c r="Y11" i="23"/>
  <c r="Z11" i="23" s="1"/>
  <c r="S11" i="23"/>
  <c r="T11" i="23" s="1"/>
  <c r="N11" i="23"/>
  <c r="O11" i="23" s="1"/>
  <c r="G11" i="23"/>
  <c r="D11" i="23"/>
  <c r="C11" i="23"/>
  <c r="AE11" i="23" s="1"/>
  <c r="Y10" i="23"/>
  <c r="Z10" i="23" s="1"/>
  <c r="S10" i="23"/>
  <c r="T10" i="23" s="1"/>
  <c r="N10" i="23"/>
  <c r="O10" i="23" s="1"/>
  <c r="G10" i="23"/>
  <c r="D10" i="23"/>
  <c r="C10" i="23"/>
  <c r="AE10" i="23" s="1"/>
  <c r="Y9" i="23"/>
  <c r="Z9" i="23" s="1"/>
  <c r="S9" i="23"/>
  <c r="T9" i="23" s="1"/>
  <c r="N9" i="23"/>
  <c r="O9" i="23" s="1"/>
  <c r="G9" i="23"/>
  <c r="D9" i="23"/>
  <c r="C9" i="23"/>
  <c r="AE9" i="23" s="1"/>
  <c r="Y8" i="23"/>
  <c r="Z8" i="23" s="1"/>
  <c r="S8" i="23"/>
  <c r="N8" i="23"/>
  <c r="O8" i="23" s="1"/>
  <c r="G8" i="23"/>
  <c r="D8" i="23"/>
  <c r="C8" i="23"/>
  <c r="AE8" i="23" s="1"/>
  <c r="C2" i="23"/>
  <c r="AE38" i="22"/>
  <c r="AD38" i="22"/>
  <c r="AC38" i="22"/>
  <c r="Z38" i="22"/>
  <c r="Y38" i="22"/>
  <c r="X38" i="22"/>
  <c r="V38" i="22"/>
  <c r="U38" i="22"/>
  <c r="T38" i="22"/>
  <c r="Q38" i="22"/>
  <c r="P38" i="22"/>
  <c r="O38" i="22"/>
  <c r="M38" i="22"/>
  <c r="L38" i="22"/>
  <c r="K38" i="22"/>
  <c r="AE37" i="22"/>
  <c r="AD37" i="22"/>
  <c r="AC37" i="22"/>
  <c r="Z37" i="22"/>
  <c r="Y37" i="22"/>
  <c r="X37" i="22"/>
  <c r="V37" i="22"/>
  <c r="U37" i="22"/>
  <c r="T37" i="22"/>
  <c r="Q37" i="22"/>
  <c r="P37" i="22"/>
  <c r="O37" i="22"/>
  <c r="M37" i="22"/>
  <c r="L37" i="22"/>
  <c r="K37" i="22"/>
  <c r="Z36" i="22"/>
  <c r="Y36" i="22"/>
  <c r="AF35" i="22"/>
  <c r="AF34" i="22"/>
  <c r="AA33" i="22"/>
  <c r="AB33" i="22" s="1"/>
  <c r="R33" i="22"/>
  <c r="I33" i="22"/>
  <c r="N33" i="22" s="1"/>
  <c r="AA32" i="22"/>
  <c r="AB32" i="22" s="1"/>
  <c r="R32" i="22"/>
  <c r="I32" i="22"/>
  <c r="J32" i="22" s="1"/>
  <c r="AA31" i="22"/>
  <c r="AB31" i="22" s="1"/>
  <c r="R31" i="22"/>
  <c r="S31" i="22" s="1"/>
  <c r="I31" i="22"/>
  <c r="AF30" i="22"/>
  <c r="AA30" i="22"/>
  <c r="AB30" i="22" s="1"/>
  <c r="R30" i="22"/>
  <c r="S30" i="22" s="1"/>
  <c r="I30" i="22"/>
  <c r="J30" i="22" s="1"/>
  <c r="AF29" i="22"/>
  <c r="AA29" i="22"/>
  <c r="AB29" i="22" s="1"/>
  <c r="R29" i="22"/>
  <c r="W29" i="22" s="1"/>
  <c r="I29" i="22"/>
  <c r="N29" i="22" s="1"/>
  <c r="AF28" i="22"/>
  <c r="AA28" i="22"/>
  <c r="AB28" i="22" s="1"/>
  <c r="R28" i="22"/>
  <c r="I28" i="22"/>
  <c r="J28" i="22" s="1"/>
  <c r="AF27" i="22"/>
  <c r="AA27" i="22"/>
  <c r="AB27" i="22" s="1"/>
  <c r="R27" i="22"/>
  <c r="I27" i="22"/>
  <c r="J27" i="22" s="1"/>
  <c r="AF26" i="22"/>
  <c r="AA26" i="22"/>
  <c r="AB26" i="22" s="1"/>
  <c r="R26" i="22"/>
  <c r="W26" i="22" s="1"/>
  <c r="I26" i="22"/>
  <c r="AF25" i="22"/>
  <c r="AA25" i="22"/>
  <c r="AB25" i="22" s="1"/>
  <c r="R25" i="22"/>
  <c r="W25" i="22" s="1"/>
  <c r="I25" i="22"/>
  <c r="AF24" i="22"/>
  <c r="AA24" i="22"/>
  <c r="AB24" i="22" s="1"/>
  <c r="R24" i="22"/>
  <c r="S24" i="22" s="1"/>
  <c r="I24" i="22"/>
  <c r="AF23" i="22"/>
  <c r="AA23" i="22"/>
  <c r="AB23" i="22" s="1"/>
  <c r="R23" i="22"/>
  <c r="W23" i="22" s="1"/>
  <c r="I23" i="22"/>
  <c r="J23" i="22" s="1"/>
  <c r="AF22" i="22"/>
  <c r="AA22" i="22"/>
  <c r="AB22" i="22" s="1"/>
  <c r="R22" i="22"/>
  <c r="S22" i="22" s="1"/>
  <c r="I22" i="22"/>
  <c r="J22" i="22" s="1"/>
  <c r="AF21" i="22"/>
  <c r="AA21" i="22"/>
  <c r="AB21" i="22" s="1"/>
  <c r="R21" i="22"/>
  <c r="W21" i="22" s="1"/>
  <c r="I21" i="22"/>
  <c r="N21" i="22" s="1"/>
  <c r="AF20" i="22"/>
  <c r="AA20" i="22"/>
  <c r="AB20" i="22" s="1"/>
  <c r="R20" i="22"/>
  <c r="S20" i="22" s="1"/>
  <c r="I20" i="22"/>
  <c r="AF19" i="22"/>
  <c r="AA19" i="22"/>
  <c r="AB19" i="22" s="1"/>
  <c r="R19" i="22"/>
  <c r="I19" i="22"/>
  <c r="AF18" i="22"/>
  <c r="AA18" i="22"/>
  <c r="R18" i="22"/>
  <c r="S18" i="22" s="1"/>
  <c r="I18" i="22"/>
  <c r="AF17" i="22"/>
  <c r="AA17" i="22"/>
  <c r="AB17" i="22" s="1"/>
  <c r="R17" i="22"/>
  <c r="W17" i="22" s="1"/>
  <c r="I17" i="22"/>
  <c r="AF16" i="22"/>
  <c r="AA16" i="22"/>
  <c r="AB16" i="22" s="1"/>
  <c r="R16" i="22"/>
  <c r="W16" i="22" s="1"/>
  <c r="I16" i="22"/>
  <c r="AF15" i="22"/>
  <c r="AA15" i="22"/>
  <c r="AB15" i="22" s="1"/>
  <c r="R15" i="22"/>
  <c r="W15" i="22" s="1"/>
  <c r="I15" i="22"/>
  <c r="J15" i="22" s="1"/>
  <c r="AF14" i="22"/>
  <c r="AA14" i="22"/>
  <c r="AB14" i="22" s="1"/>
  <c r="R14" i="22"/>
  <c r="S14" i="22" s="1"/>
  <c r="I14" i="22"/>
  <c r="J14" i="22" s="1"/>
  <c r="AF13" i="22"/>
  <c r="AA13" i="22"/>
  <c r="AB13" i="22" s="1"/>
  <c r="R13" i="22"/>
  <c r="W13" i="22" s="1"/>
  <c r="I13" i="22"/>
  <c r="AF12" i="22"/>
  <c r="AA12" i="22"/>
  <c r="AB12" i="22" s="1"/>
  <c r="R12" i="22"/>
  <c r="W12" i="22" s="1"/>
  <c r="I12" i="22"/>
  <c r="AF11" i="22"/>
  <c r="AA11" i="22"/>
  <c r="AB11" i="22" s="1"/>
  <c r="R11" i="22"/>
  <c r="I11" i="22"/>
  <c r="AF10" i="22"/>
  <c r="AA10" i="22"/>
  <c r="R10" i="22"/>
  <c r="S10" i="22" s="1"/>
  <c r="I10" i="22"/>
  <c r="AF9" i="22"/>
  <c r="AA9" i="22"/>
  <c r="AB9" i="22" s="1"/>
  <c r="R9" i="22"/>
  <c r="S9" i="22" s="1"/>
  <c r="I9" i="22"/>
  <c r="AF8" i="22"/>
  <c r="AA8" i="22"/>
  <c r="AB8" i="22" s="1"/>
  <c r="R8" i="22"/>
  <c r="S8" i="22" s="1"/>
  <c r="I8" i="22"/>
  <c r="C2" i="22"/>
  <c r="Y42" i="21"/>
  <c r="H42" i="21"/>
  <c r="AG39" i="21"/>
  <c r="AC39" i="21"/>
  <c r="Y39" i="21"/>
  <c r="P39" i="21"/>
  <c r="L39" i="21"/>
  <c r="H39" i="21"/>
  <c r="K30" i="21"/>
  <c r="H30" i="21"/>
  <c r="Q26" i="21"/>
  <c r="N26" i="21"/>
  <c r="K26" i="21"/>
  <c r="H26" i="21"/>
  <c r="N22" i="21"/>
  <c r="K22" i="21"/>
  <c r="H22" i="21"/>
  <c r="S17" i="21"/>
  <c r="Q17" i="21"/>
  <c r="Q14" i="21" s="1"/>
  <c r="M17" i="21"/>
  <c r="K17" i="21"/>
  <c r="K14" i="21" s="1"/>
  <c r="G17" i="21"/>
  <c r="AG16" i="21"/>
  <c r="AC16" i="21"/>
  <c r="AI14" i="21"/>
  <c r="AH14" i="21"/>
  <c r="AE14" i="21"/>
  <c r="AD14" i="21"/>
  <c r="A38" i="19"/>
  <c r="Q22" i="20"/>
  <c r="AE31" i="18"/>
  <c r="AE32" i="18"/>
  <c r="AE33" i="18"/>
  <c r="AE34" i="18"/>
  <c r="AE35" i="18"/>
  <c r="AE36" i="18"/>
  <c r="Q45" i="18"/>
  <c r="R45" i="18"/>
  <c r="P45" i="18"/>
  <c r="M45" i="18"/>
  <c r="K45" i="18"/>
  <c r="L45" i="18"/>
  <c r="R43" i="18"/>
  <c r="Q43" i="18"/>
  <c r="P43" i="18"/>
  <c r="K43" i="18"/>
  <c r="L43" i="18"/>
  <c r="M43" i="18"/>
  <c r="Q42" i="18"/>
  <c r="R42" i="18"/>
  <c r="P42" i="18"/>
  <c r="M42" i="18"/>
  <c r="K42" i="18"/>
  <c r="L42" i="18"/>
  <c r="G34" i="18"/>
  <c r="G35" i="18"/>
  <c r="G36" i="18"/>
  <c r="G37" i="18"/>
  <c r="G26" i="18"/>
  <c r="G25" i="18"/>
  <c r="G24" i="18"/>
  <c r="G23" i="18"/>
  <c r="G22" i="18"/>
  <c r="G14" i="18"/>
  <c r="G13" i="18"/>
  <c r="G12" i="18"/>
  <c r="G11" i="18"/>
  <c r="G10" i="18"/>
  <c r="N8" i="18"/>
  <c r="O8" i="18" s="1"/>
  <c r="N9" i="18"/>
  <c r="O9" i="18" s="1"/>
  <c r="N10" i="18"/>
  <c r="O10" i="18" s="1"/>
  <c r="N11" i="18"/>
  <c r="O11" i="18" s="1"/>
  <c r="N12" i="18"/>
  <c r="O12" i="18" s="1"/>
  <c r="N13" i="18"/>
  <c r="O13" i="18" s="1"/>
  <c r="N14" i="18"/>
  <c r="O14" i="18" s="1"/>
  <c r="N15" i="18"/>
  <c r="N16" i="18"/>
  <c r="O16" i="18" s="1"/>
  <c r="N17" i="18"/>
  <c r="O17" i="18" s="1"/>
  <c r="N18" i="18"/>
  <c r="O18" i="18" s="1"/>
  <c r="N19" i="18"/>
  <c r="N20" i="18"/>
  <c r="O20" i="18" s="1"/>
  <c r="N21" i="18"/>
  <c r="N22" i="18"/>
  <c r="O22" i="18" s="1"/>
  <c r="N23" i="18"/>
  <c r="O23" i="18" s="1"/>
  <c r="N24" i="18"/>
  <c r="O24" i="18" s="1"/>
  <c r="N25" i="18"/>
  <c r="O25" i="18" s="1"/>
  <c r="N26" i="18"/>
  <c r="O26" i="18" s="1"/>
  <c r="N27" i="18"/>
  <c r="O27" i="18" s="1"/>
  <c r="N28" i="18"/>
  <c r="O28" i="18" s="1"/>
  <c r="N29" i="18"/>
  <c r="O29" i="18" s="1"/>
  <c r="N30" i="18"/>
  <c r="O30" i="18" s="1"/>
  <c r="N31" i="18"/>
  <c r="O31" i="18" s="1"/>
  <c r="N32" i="18"/>
  <c r="O32" i="18" s="1"/>
  <c r="N33" i="18"/>
  <c r="O33" i="18" s="1"/>
  <c r="N34" i="18"/>
  <c r="O34" i="18" s="1"/>
  <c r="N35" i="18"/>
  <c r="O35" i="18" s="1"/>
  <c r="N36" i="18"/>
  <c r="O36" i="18" s="1"/>
  <c r="N37" i="18"/>
  <c r="O37" i="18" s="1"/>
  <c r="L35" i="14"/>
  <c r="L36" i="14"/>
  <c r="L37" i="14"/>
  <c r="L38" i="14"/>
  <c r="K35" i="14"/>
  <c r="K36" i="14"/>
  <c r="K37" i="14"/>
  <c r="K38" i="14"/>
  <c r="AA42" i="18"/>
  <c r="AE42" i="17"/>
  <c r="AD42" i="17"/>
  <c r="AC42" i="17"/>
  <c r="AE41" i="17"/>
  <c r="AD41" i="17"/>
  <c r="AC41" i="17"/>
  <c r="AE40" i="17"/>
  <c r="AD40" i="17"/>
  <c r="AC40" i="17"/>
  <c r="AE39" i="17"/>
  <c r="AD39" i="17"/>
  <c r="AC39" i="17"/>
  <c r="X42" i="17"/>
  <c r="Y42" i="17"/>
  <c r="Z42" i="17"/>
  <c r="Z41" i="17"/>
  <c r="Y41" i="17"/>
  <c r="X41" i="17"/>
  <c r="Z40" i="17"/>
  <c r="Y40" i="17"/>
  <c r="X40" i="17"/>
  <c r="Z39" i="17"/>
  <c r="Y39" i="17"/>
  <c r="X39" i="17"/>
  <c r="V42" i="17"/>
  <c r="U42" i="17"/>
  <c r="T42" i="17"/>
  <c r="V41" i="17"/>
  <c r="U41" i="17"/>
  <c r="T41" i="17"/>
  <c r="V40" i="17"/>
  <c r="U40" i="17"/>
  <c r="T40" i="17"/>
  <c r="V39" i="17"/>
  <c r="U39" i="17"/>
  <c r="T39" i="17"/>
  <c r="P39" i="17"/>
  <c r="O42" i="17"/>
  <c r="P42" i="17"/>
  <c r="Q42" i="17"/>
  <c r="Q41" i="17"/>
  <c r="P41" i="17"/>
  <c r="O41" i="17"/>
  <c r="Q40" i="17"/>
  <c r="P40" i="17"/>
  <c r="O40" i="17"/>
  <c r="Q39" i="17"/>
  <c r="O39" i="17"/>
  <c r="M42" i="17"/>
  <c r="M41" i="17"/>
  <c r="M40" i="17"/>
  <c r="M39" i="17"/>
  <c r="L39" i="17"/>
  <c r="L42" i="17"/>
  <c r="L41" i="17"/>
  <c r="L40" i="17"/>
  <c r="K42" i="17"/>
  <c r="K41" i="17"/>
  <c r="K40" i="17"/>
  <c r="K39" i="17"/>
  <c r="AF36" i="17"/>
  <c r="AF37" i="17"/>
  <c r="AF31" i="17"/>
  <c r="AF32" i="17"/>
  <c r="AF33" i="17"/>
  <c r="AF34" i="17"/>
  <c r="AF35" i="17"/>
  <c r="D37" i="17"/>
  <c r="AA45" i="18"/>
  <c r="AB45" i="18"/>
  <c r="AC45" i="18"/>
  <c r="AD45" i="18"/>
  <c r="V45" i="18"/>
  <c r="W45" i="18"/>
  <c r="X45" i="18"/>
  <c r="U45" i="18"/>
  <c r="AA44" i="18"/>
  <c r="AB44" i="18"/>
  <c r="AC44" i="18"/>
  <c r="AD44" i="18"/>
  <c r="V44" i="18"/>
  <c r="W44" i="18"/>
  <c r="X44" i="18"/>
  <c r="U44" i="18"/>
  <c r="AD43" i="18"/>
  <c r="AB43" i="18"/>
  <c r="AC43" i="18"/>
  <c r="AA43" i="18"/>
  <c r="V43" i="18"/>
  <c r="W43" i="18"/>
  <c r="X43" i="18"/>
  <c r="U43" i="18"/>
  <c r="AC42" i="18"/>
  <c r="AD42" i="18"/>
  <c r="AB42" i="18"/>
  <c r="V42" i="18"/>
  <c r="W42" i="18"/>
  <c r="X42" i="18"/>
  <c r="U42" i="18"/>
  <c r="C37" i="18"/>
  <c r="AE37" i="18" s="1"/>
  <c r="AE9" i="18"/>
  <c r="AE11" i="18"/>
  <c r="AE13" i="18"/>
  <c r="AE14" i="18"/>
  <c r="AE18" i="18"/>
  <c r="AE19" i="18"/>
  <c r="AE23" i="18"/>
  <c r="AE24" i="18"/>
  <c r="AE25" i="18"/>
  <c r="AE26" i="18"/>
  <c r="AE29" i="18"/>
  <c r="AE30" i="18"/>
  <c r="AE12" i="18"/>
  <c r="AE15" i="18"/>
  <c r="AE16" i="18"/>
  <c r="AE17" i="18"/>
  <c r="AE28" i="18"/>
  <c r="Y37" i="18"/>
  <c r="Z37" i="18" s="1"/>
  <c r="S37" i="18"/>
  <c r="T37" i="18" s="1"/>
  <c r="F37" i="18"/>
  <c r="E37" i="18"/>
  <c r="D37" i="18"/>
  <c r="Y36" i="18"/>
  <c r="Z36" i="18" s="1"/>
  <c r="S36" i="18"/>
  <c r="T36" i="18" s="1"/>
  <c r="Y35" i="18"/>
  <c r="Z35" i="18" s="1"/>
  <c r="S35" i="18"/>
  <c r="T35" i="18" s="1"/>
  <c r="Y34" i="18"/>
  <c r="S34" i="18"/>
  <c r="AE42" i="18"/>
  <c r="AA37" i="17"/>
  <c r="AB37" i="17" s="1"/>
  <c r="R37" i="17"/>
  <c r="S37" i="17" s="1"/>
  <c r="I37" i="17"/>
  <c r="N37" i="17" s="1"/>
  <c r="AA36" i="17"/>
  <c r="AB36" i="17" s="1"/>
  <c r="R36" i="17"/>
  <c r="S36" i="17" s="1"/>
  <c r="I36" i="17"/>
  <c r="N36" i="17" s="1"/>
  <c r="AA35" i="17"/>
  <c r="AB35" i="17" s="1"/>
  <c r="R35" i="17"/>
  <c r="W35" i="17" s="1"/>
  <c r="I35" i="17"/>
  <c r="N35" i="17" s="1"/>
  <c r="AA34" i="17"/>
  <c r="AB34" i="17" s="1"/>
  <c r="R34" i="17"/>
  <c r="W34" i="17" s="1"/>
  <c r="I34" i="17"/>
  <c r="AF39" i="17"/>
  <c r="M35" i="14"/>
  <c r="P35" i="14"/>
  <c r="Q35" i="14"/>
  <c r="R35" i="14"/>
  <c r="U35" i="14"/>
  <c r="V35" i="14"/>
  <c r="W35" i="14"/>
  <c r="X35" i="14"/>
  <c r="AA35" i="14"/>
  <c r="AB35" i="14"/>
  <c r="AC35" i="14"/>
  <c r="AD35" i="14"/>
  <c r="J36" i="14"/>
  <c r="M36" i="14"/>
  <c r="P36" i="14"/>
  <c r="Q36" i="14"/>
  <c r="R36" i="14"/>
  <c r="U36" i="14"/>
  <c r="V36" i="14"/>
  <c r="W36" i="14"/>
  <c r="X36" i="14"/>
  <c r="AA36" i="14"/>
  <c r="AB36" i="14"/>
  <c r="AC36" i="14"/>
  <c r="AD36" i="14"/>
  <c r="J37" i="14"/>
  <c r="M37" i="14"/>
  <c r="P37" i="14"/>
  <c r="Q37" i="14"/>
  <c r="R37" i="14"/>
  <c r="U37" i="14"/>
  <c r="V37" i="14"/>
  <c r="W37" i="14"/>
  <c r="X37" i="14"/>
  <c r="AA37" i="14"/>
  <c r="AB37" i="14"/>
  <c r="AC37" i="14"/>
  <c r="AD37" i="14"/>
  <c r="J38" i="14"/>
  <c r="M38" i="14"/>
  <c r="P38" i="14"/>
  <c r="Q38" i="14"/>
  <c r="R38" i="14"/>
  <c r="U38" i="14"/>
  <c r="V38" i="14"/>
  <c r="W38" i="14"/>
  <c r="X38" i="14"/>
  <c r="AA38" i="14"/>
  <c r="AB38" i="14"/>
  <c r="AC38" i="14"/>
  <c r="AD38" i="14"/>
  <c r="Y42" i="20"/>
  <c r="H42" i="20"/>
  <c r="AG39" i="20"/>
  <c r="AC39" i="20"/>
  <c r="Y39" i="20"/>
  <c r="P39" i="20"/>
  <c r="L39" i="20"/>
  <c r="H39" i="20"/>
  <c r="K30" i="20"/>
  <c r="H30" i="20"/>
  <c r="Q26" i="20"/>
  <c r="N26" i="20"/>
  <c r="K26" i="20"/>
  <c r="H26" i="20"/>
  <c r="N22" i="20"/>
  <c r="K22" i="20"/>
  <c r="H22" i="20"/>
  <c r="S17" i="20"/>
  <c r="Q17" i="20"/>
  <c r="Q14" i="20" s="1"/>
  <c r="M17" i="20"/>
  <c r="K17" i="20"/>
  <c r="G17" i="20"/>
  <c r="E17" i="20"/>
  <c r="AG16" i="20"/>
  <c r="AC16" i="20"/>
  <c r="AI14" i="20"/>
  <c r="AH14" i="20"/>
  <c r="AE14" i="20"/>
  <c r="AD14" i="20"/>
  <c r="G43" i="19"/>
  <c r="G42" i="19"/>
  <c r="G41" i="19"/>
  <c r="G40" i="19"/>
  <c r="G39" i="19"/>
  <c r="G35" i="19"/>
  <c r="G34" i="19"/>
  <c r="G33" i="19"/>
  <c r="G32" i="19"/>
  <c r="G31" i="19"/>
  <c r="L28" i="19"/>
  <c r="J21" i="19"/>
  <c r="I21" i="19"/>
  <c r="H21" i="19"/>
  <c r="G21" i="19"/>
  <c r="F21" i="19"/>
  <c r="E21" i="19"/>
  <c r="C20" i="19"/>
  <c r="D20" i="19" s="1"/>
  <c r="C19" i="19"/>
  <c r="D19" i="19" s="1"/>
  <c r="I17" i="19"/>
  <c r="H17" i="19"/>
  <c r="G17" i="19"/>
  <c r="F17" i="19"/>
  <c r="E17" i="19"/>
  <c r="C16" i="19"/>
  <c r="D16" i="19" s="1"/>
  <c r="C15" i="19"/>
  <c r="D15" i="19" s="1"/>
  <c r="J11" i="19"/>
  <c r="I11" i="19"/>
  <c r="H11" i="19"/>
  <c r="G11" i="19"/>
  <c r="F11" i="19"/>
  <c r="E11" i="19"/>
  <c r="C10" i="19"/>
  <c r="D10" i="19" s="1"/>
  <c r="C9" i="19"/>
  <c r="D9" i="19" s="1"/>
  <c r="I7" i="19"/>
  <c r="H7" i="19"/>
  <c r="G7" i="19"/>
  <c r="F7" i="19"/>
  <c r="E7" i="19"/>
  <c r="C6" i="19"/>
  <c r="D6" i="19" s="1"/>
  <c r="C5" i="19"/>
  <c r="D5" i="19" s="1"/>
  <c r="L4" i="19"/>
  <c r="Y33" i="18"/>
  <c r="Z33" i="18" s="1"/>
  <c r="S33" i="18"/>
  <c r="T33" i="18" s="1"/>
  <c r="Y32" i="18"/>
  <c r="Z32" i="18" s="1"/>
  <c r="S32" i="18"/>
  <c r="T32" i="18" s="1"/>
  <c r="Y31" i="18"/>
  <c r="Z31" i="18" s="1"/>
  <c r="S31" i="18"/>
  <c r="T31" i="18" s="1"/>
  <c r="Y30" i="18"/>
  <c r="Z30" i="18" s="1"/>
  <c r="S30" i="18"/>
  <c r="T30" i="18" s="1"/>
  <c r="Y29" i="18"/>
  <c r="Z29" i="18" s="1"/>
  <c r="S29" i="18"/>
  <c r="T29" i="18" s="1"/>
  <c r="Y28" i="18"/>
  <c r="Z28" i="18" s="1"/>
  <c r="S28" i="18"/>
  <c r="T28" i="18" s="1"/>
  <c r="Y27" i="18"/>
  <c r="Z27" i="18" s="1"/>
  <c r="S27" i="18"/>
  <c r="T27" i="18" s="1"/>
  <c r="AE27" i="18"/>
  <c r="Y26" i="18"/>
  <c r="Z26" i="18" s="1"/>
  <c r="S26" i="18"/>
  <c r="T26" i="18" s="1"/>
  <c r="Y25" i="18"/>
  <c r="S25" i="18"/>
  <c r="T25" i="18" s="1"/>
  <c r="Y24" i="18"/>
  <c r="Z24" i="18" s="1"/>
  <c r="S24" i="18"/>
  <c r="T24" i="18" s="1"/>
  <c r="Y23" i="18"/>
  <c r="Z23" i="18" s="1"/>
  <c r="S23" i="18"/>
  <c r="T23" i="18" s="1"/>
  <c r="Y22" i="18"/>
  <c r="Z22" i="18" s="1"/>
  <c r="S22" i="18"/>
  <c r="T22" i="18" s="1"/>
  <c r="AE22" i="18"/>
  <c r="Y21" i="18"/>
  <c r="Z21" i="18" s="1"/>
  <c r="S21" i="18"/>
  <c r="T21" i="18" s="1"/>
  <c r="AE21" i="18"/>
  <c r="Y20" i="18"/>
  <c r="Z20" i="18" s="1"/>
  <c r="S20" i="18"/>
  <c r="T20" i="18" s="1"/>
  <c r="AE20" i="18"/>
  <c r="Y19" i="18"/>
  <c r="Z19" i="18" s="1"/>
  <c r="S19" i="18"/>
  <c r="T19" i="18" s="1"/>
  <c r="Y18" i="18"/>
  <c r="Z18" i="18" s="1"/>
  <c r="S18" i="18"/>
  <c r="T18" i="18" s="1"/>
  <c r="Y17" i="18"/>
  <c r="Z17" i="18" s="1"/>
  <c r="S17" i="18"/>
  <c r="T17" i="18" s="1"/>
  <c r="Y16" i="18"/>
  <c r="Z16" i="18" s="1"/>
  <c r="S16" i="18"/>
  <c r="T16" i="18" s="1"/>
  <c r="Y15" i="18"/>
  <c r="Z15" i="18" s="1"/>
  <c r="S15" i="18"/>
  <c r="T15" i="18" s="1"/>
  <c r="Y14" i="18"/>
  <c r="Z14" i="18" s="1"/>
  <c r="S14" i="18"/>
  <c r="T14" i="18" s="1"/>
  <c r="Y13" i="18"/>
  <c r="Z13" i="18" s="1"/>
  <c r="S13" i="18"/>
  <c r="T13" i="18" s="1"/>
  <c r="Y12" i="18"/>
  <c r="Z12" i="18" s="1"/>
  <c r="S12" i="18"/>
  <c r="T12" i="18" s="1"/>
  <c r="Y11" i="18"/>
  <c r="Z11" i="18" s="1"/>
  <c r="S11" i="18"/>
  <c r="T11" i="18" s="1"/>
  <c r="Y10" i="18"/>
  <c r="Z10" i="18" s="1"/>
  <c r="S10" i="18"/>
  <c r="T10" i="18" s="1"/>
  <c r="AE10" i="18"/>
  <c r="Y9" i="18"/>
  <c r="Z9" i="18" s="1"/>
  <c r="S9" i="18"/>
  <c r="T9" i="18" s="1"/>
  <c r="Y8" i="18"/>
  <c r="S8" i="18"/>
  <c r="AE8" i="18"/>
  <c r="AA33" i="17"/>
  <c r="AB33" i="17" s="1"/>
  <c r="R33" i="17"/>
  <c r="S33" i="17" s="1"/>
  <c r="I33" i="17"/>
  <c r="AA32" i="17"/>
  <c r="AB32" i="17" s="1"/>
  <c r="R32" i="17"/>
  <c r="I32" i="17"/>
  <c r="N32" i="17" s="1"/>
  <c r="AA31" i="17"/>
  <c r="AB31" i="17" s="1"/>
  <c r="R31" i="17"/>
  <c r="I31" i="17"/>
  <c r="N31" i="17" s="1"/>
  <c r="AF30" i="17"/>
  <c r="AA30" i="17"/>
  <c r="AB30" i="17" s="1"/>
  <c r="R30" i="17"/>
  <c r="W30" i="17" s="1"/>
  <c r="I30" i="17"/>
  <c r="J30" i="17" s="1"/>
  <c r="AF29" i="17"/>
  <c r="AA29" i="17"/>
  <c r="AB29" i="17" s="1"/>
  <c r="R29" i="17"/>
  <c r="W29" i="17" s="1"/>
  <c r="I29" i="17"/>
  <c r="N29" i="17" s="1"/>
  <c r="AF28" i="17"/>
  <c r="AA28" i="17"/>
  <c r="AB28" i="17" s="1"/>
  <c r="R28" i="17"/>
  <c r="W28" i="17" s="1"/>
  <c r="I28" i="17"/>
  <c r="N28" i="17" s="1"/>
  <c r="AF27" i="17"/>
  <c r="AA27" i="17"/>
  <c r="AB27" i="17" s="1"/>
  <c r="R27" i="17"/>
  <c r="S27" i="17" s="1"/>
  <c r="I27" i="17"/>
  <c r="N27" i="17" s="1"/>
  <c r="AF26" i="17"/>
  <c r="AA26" i="17"/>
  <c r="AB26" i="17" s="1"/>
  <c r="R26" i="17"/>
  <c r="W26" i="17" s="1"/>
  <c r="I26" i="17"/>
  <c r="AF25" i="17"/>
  <c r="AA25" i="17"/>
  <c r="AB25" i="17" s="1"/>
  <c r="R25" i="17"/>
  <c r="W25" i="17" s="1"/>
  <c r="I25" i="17"/>
  <c r="N25" i="17" s="1"/>
  <c r="AF24" i="17"/>
  <c r="AA24" i="17"/>
  <c r="AB24" i="17" s="1"/>
  <c r="R24" i="17"/>
  <c r="W24" i="17" s="1"/>
  <c r="I24" i="17"/>
  <c r="N24" i="17" s="1"/>
  <c r="AF23" i="17"/>
  <c r="AA23" i="17"/>
  <c r="AB23" i="17" s="1"/>
  <c r="R23" i="17"/>
  <c r="S23" i="17" s="1"/>
  <c r="I23" i="17"/>
  <c r="J23" i="17" s="1"/>
  <c r="AF22" i="17"/>
  <c r="AA22" i="17"/>
  <c r="AB22" i="17" s="1"/>
  <c r="R22" i="17"/>
  <c r="W22" i="17" s="1"/>
  <c r="I22" i="17"/>
  <c r="N22" i="17" s="1"/>
  <c r="AF21" i="17"/>
  <c r="AA21" i="17"/>
  <c r="AB21" i="17" s="1"/>
  <c r="R21" i="17"/>
  <c r="W21" i="17" s="1"/>
  <c r="I21" i="17"/>
  <c r="J21" i="17" s="1"/>
  <c r="AF20" i="17"/>
  <c r="AA20" i="17"/>
  <c r="AB20" i="17" s="1"/>
  <c r="R20" i="17"/>
  <c r="S20" i="17" s="1"/>
  <c r="I20" i="17"/>
  <c r="AF19" i="17"/>
  <c r="AA19" i="17"/>
  <c r="AB19" i="17" s="1"/>
  <c r="R19" i="17"/>
  <c r="W19" i="17" s="1"/>
  <c r="I19" i="17"/>
  <c r="J19" i="17" s="1"/>
  <c r="AF18" i="17"/>
  <c r="AA18" i="17"/>
  <c r="AB18" i="17" s="1"/>
  <c r="R18" i="17"/>
  <c r="W18" i="17" s="1"/>
  <c r="I18" i="17"/>
  <c r="J18" i="17" s="1"/>
  <c r="AF17" i="17"/>
  <c r="AA17" i="17"/>
  <c r="AB17" i="17" s="1"/>
  <c r="R17" i="17"/>
  <c r="W17" i="17" s="1"/>
  <c r="I17" i="17"/>
  <c r="N17" i="17" s="1"/>
  <c r="AF16" i="17"/>
  <c r="AA16" i="17"/>
  <c r="AB16" i="17" s="1"/>
  <c r="R16" i="17"/>
  <c r="W16" i="17" s="1"/>
  <c r="I16" i="17"/>
  <c r="AF15" i="17"/>
  <c r="AA15" i="17"/>
  <c r="AB15" i="17" s="1"/>
  <c r="R15" i="17"/>
  <c r="W15" i="17" s="1"/>
  <c r="I15" i="17"/>
  <c r="N15" i="17" s="1"/>
  <c r="AF14" i="17"/>
  <c r="AA14" i="17"/>
  <c r="AB14" i="17" s="1"/>
  <c r="R14" i="17"/>
  <c r="W14" i="17" s="1"/>
  <c r="I14" i="17"/>
  <c r="J14" i="17" s="1"/>
  <c r="AF13" i="17"/>
  <c r="AA13" i="17"/>
  <c r="AB13" i="17" s="1"/>
  <c r="R13" i="17"/>
  <c r="W13" i="17" s="1"/>
  <c r="I13" i="17"/>
  <c r="N13" i="17" s="1"/>
  <c r="AF12" i="17"/>
  <c r="AA12" i="17"/>
  <c r="AB12" i="17" s="1"/>
  <c r="R12" i="17"/>
  <c r="W12" i="17" s="1"/>
  <c r="I12" i="17"/>
  <c r="N12" i="17" s="1"/>
  <c r="AF11" i="17"/>
  <c r="AA11" i="17"/>
  <c r="AB11" i="17" s="1"/>
  <c r="R11" i="17"/>
  <c r="W11" i="17" s="1"/>
  <c r="I11" i="17"/>
  <c r="J11" i="17" s="1"/>
  <c r="AF10" i="17"/>
  <c r="AA10" i="17"/>
  <c r="AB10" i="17" s="1"/>
  <c r="R10" i="17"/>
  <c r="W10" i="17" s="1"/>
  <c r="I10" i="17"/>
  <c r="AF9" i="17"/>
  <c r="AA9" i="17"/>
  <c r="AB9" i="17" s="1"/>
  <c r="R9" i="17"/>
  <c r="W9" i="17" s="1"/>
  <c r="I9" i="17"/>
  <c r="N9" i="17" s="1"/>
  <c r="AF8" i="17"/>
  <c r="AA8" i="17"/>
  <c r="R8" i="17"/>
  <c r="I8" i="17"/>
  <c r="J8" i="17" s="1"/>
  <c r="AF29" i="9"/>
  <c r="AF28" i="9"/>
  <c r="AF27" i="9"/>
  <c r="AF26" i="9"/>
  <c r="AF25" i="9"/>
  <c r="AF24" i="9"/>
  <c r="AF23" i="9"/>
  <c r="AF22" i="9"/>
  <c r="AF21" i="9"/>
  <c r="AF20" i="9"/>
  <c r="AF19" i="9"/>
  <c r="AF18" i="9"/>
  <c r="AF17" i="9"/>
  <c r="AF16" i="9"/>
  <c r="AF15" i="9"/>
  <c r="AF14" i="9"/>
  <c r="AF13" i="9"/>
  <c r="AF12" i="9"/>
  <c r="AF11" i="9"/>
  <c r="AF10" i="9"/>
  <c r="AF9" i="9"/>
  <c r="AF8" i="9"/>
  <c r="AA42" i="106" l="1"/>
  <c r="W43" i="106" s="1"/>
  <c r="D21" i="109"/>
  <c r="AG41" i="106" s="1"/>
  <c r="H13" i="107"/>
  <c r="E21" i="112"/>
  <c r="E21" i="113" s="1"/>
  <c r="I39" i="105"/>
  <c r="E30" i="103"/>
  <c r="I33" i="113"/>
  <c r="H34" i="113"/>
  <c r="J4" i="113" s="1"/>
  <c r="I32" i="113"/>
  <c r="E22" i="112"/>
  <c r="E22" i="113" s="1"/>
  <c r="E12" i="112"/>
  <c r="E12" i="113" s="1"/>
  <c r="E17" i="112"/>
  <c r="F17" i="112" s="1"/>
  <c r="F17" i="113" s="1"/>
  <c r="H19" i="112"/>
  <c r="F9" i="112"/>
  <c r="F9" i="113" s="1"/>
  <c r="E25" i="113"/>
  <c r="H30" i="112"/>
  <c r="E30" i="112"/>
  <c r="H9" i="112"/>
  <c r="D21" i="114"/>
  <c r="AG41" i="111" s="1"/>
  <c r="AA42" i="111"/>
  <c r="W43" i="111" s="1"/>
  <c r="J45" i="111"/>
  <c r="D46" i="111" s="1"/>
  <c r="N33" i="112"/>
  <c r="J33" i="112"/>
  <c r="H20" i="112"/>
  <c r="E20" i="112"/>
  <c r="F12" i="112"/>
  <c r="F12" i="113" s="1"/>
  <c r="E11" i="112"/>
  <c r="H11" i="112"/>
  <c r="F27" i="112"/>
  <c r="F27" i="113" s="1"/>
  <c r="E27" i="113"/>
  <c r="G34" i="112"/>
  <c r="G35" i="112"/>
  <c r="H8" i="112"/>
  <c r="G32" i="112"/>
  <c r="E8" i="112"/>
  <c r="D17" i="114"/>
  <c r="P41" i="111" s="1"/>
  <c r="H14" i="112"/>
  <c r="E14" i="112"/>
  <c r="Z14" i="111"/>
  <c r="V43" i="111"/>
  <c r="D11" i="114"/>
  <c r="AC41" i="111" s="1"/>
  <c r="H16" i="112"/>
  <c r="G33" i="112"/>
  <c r="E16" i="112"/>
  <c r="E24" i="112"/>
  <c r="H24" i="112"/>
  <c r="F19" i="112"/>
  <c r="F19" i="113" s="1"/>
  <c r="E19" i="113"/>
  <c r="E28" i="112"/>
  <c r="H28" i="112"/>
  <c r="H13" i="112"/>
  <c r="E13" i="112"/>
  <c r="H29" i="112"/>
  <c r="E29" i="112"/>
  <c r="E23" i="112"/>
  <c r="H23" i="112"/>
  <c r="N32" i="112"/>
  <c r="J32" i="112"/>
  <c r="H15" i="112"/>
  <c r="E15" i="112"/>
  <c r="F26" i="112"/>
  <c r="F26" i="113" s="1"/>
  <c r="E26" i="113"/>
  <c r="J34" i="112"/>
  <c r="N34" i="112"/>
  <c r="E10" i="112"/>
  <c r="H10" i="112"/>
  <c r="F22" i="112"/>
  <c r="F22" i="113" s="1"/>
  <c r="E18" i="113"/>
  <c r="F18" i="112"/>
  <c r="F18" i="113" s="1"/>
  <c r="I39" i="101"/>
  <c r="I43" i="101"/>
  <c r="E15" i="107"/>
  <c r="F15" i="107" s="1"/>
  <c r="F15" i="108" s="1"/>
  <c r="I42" i="101"/>
  <c r="H22" i="107"/>
  <c r="E14" i="107"/>
  <c r="E17" i="99"/>
  <c r="E17" i="100" s="1"/>
  <c r="A38" i="77"/>
  <c r="AA39" i="94"/>
  <c r="V43" i="94" s="1"/>
  <c r="I43" i="109"/>
  <c r="E15" i="108"/>
  <c r="E29" i="107"/>
  <c r="F29" i="107" s="1"/>
  <c r="F29" i="108" s="1"/>
  <c r="E21" i="107"/>
  <c r="E21" i="108" s="1"/>
  <c r="E23" i="107"/>
  <c r="E8" i="107"/>
  <c r="F8" i="107" s="1"/>
  <c r="F8" i="108" s="1"/>
  <c r="H10" i="107"/>
  <c r="E26" i="107"/>
  <c r="E26" i="108" s="1"/>
  <c r="H18" i="107"/>
  <c r="G35" i="107"/>
  <c r="I40" i="109"/>
  <c r="I41" i="109"/>
  <c r="I42" i="109"/>
  <c r="D17" i="109"/>
  <c r="P41" i="106" s="1"/>
  <c r="N33" i="107"/>
  <c r="F30" i="107"/>
  <c r="F30" i="108" s="1"/>
  <c r="E30" i="108"/>
  <c r="Z14" i="106"/>
  <c r="G33" i="107"/>
  <c r="E16" i="107"/>
  <c r="H16" i="107"/>
  <c r="E9" i="107"/>
  <c r="H9" i="107"/>
  <c r="G34" i="107"/>
  <c r="H27" i="107"/>
  <c r="E27" i="107"/>
  <c r="V43" i="106"/>
  <c r="AA45" i="106"/>
  <c r="U46" i="106" s="1"/>
  <c r="E12" i="107"/>
  <c r="H12" i="107"/>
  <c r="F22" i="107"/>
  <c r="F22" i="108" s="1"/>
  <c r="E22" i="108"/>
  <c r="E13" i="108"/>
  <c r="F13" i="107"/>
  <c r="F13" i="108" s="1"/>
  <c r="J45" i="106"/>
  <c r="D46" i="106" s="1"/>
  <c r="E43" i="106"/>
  <c r="E28" i="107"/>
  <c r="H28" i="107"/>
  <c r="H11" i="107"/>
  <c r="E11" i="107"/>
  <c r="F18" i="107"/>
  <c r="F18" i="108" s="1"/>
  <c r="E18" i="108"/>
  <c r="H34" i="108"/>
  <c r="J4" i="108" s="1"/>
  <c r="I34" i="108"/>
  <c r="I32" i="109"/>
  <c r="I31" i="109"/>
  <c r="H19" i="107"/>
  <c r="E19" i="107"/>
  <c r="F10" i="107"/>
  <c r="F10" i="108" s="1"/>
  <c r="E10" i="108"/>
  <c r="H32" i="108"/>
  <c r="I32" i="108"/>
  <c r="D11" i="109"/>
  <c r="AC41" i="106" s="1"/>
  <c r="D7" i="109"/>
  <c r="L41" i="106" s="1"/>
  <c r="H33" i="108"/>
  <c r="I33" i="108"/>
  <c r="E20" i="107"/>
  <c r="H20" i="107"/>
  <c r="F14" i="107"/>
  <c r="F14" i="108" s="1"/>
  <c r="E14" i="108"/>
  <c r="J34" i="107"/>
  <c r="N34" i="107"/>
  <c r="E24" i="107"/>
  <c r="H24" i="107"/>
  <c r="I34" i="109"/>
  <c r="I33" i="109"/>
  <c r="E25" i="107"/>
  <c r="H25" i="107"/>
  <c r="J32" i="107"/>
  <c r="N32" i="107"/>
  <c r="E17" i="107"/>
  <c r="H17" i="107"/>
  <c r="G32" i="107"/>
  <c r="E26" i="103"/>
  <c r="E26" i="104" s="1"/>
  <c r="E22" i="103"/>
  <c r="E10" i="103"/>
  <c r="E10" i="104" s="1"/>
  <c r="H14" i="103"/>
  <c r="E23" i="103"/>
  <c r="F23" i="103" s="1"/>
  <c r="F23" i="104" s="1"/>
  <c r="G32" i="103"/>
  <c r="AA23" i="102" s="1"/>
  <c r="Y22" i="102" s="1"/>
  <c r="H24" i="103"/>
  <c r="H8" i="103"/>
  <c r="E17" i="103"/>
  <c r="E17" i="104" s="1"/>
  <c r="N33" i="103"/>
  <c r="E15" i="103"/>
  <c r="F15" i="103" s="1"/>
  <c r="F15" i="104" s="1"/>
  <c r="H13" i="103"/>
  <c r="H9" i="103"/>
  <c r="E9" i="103"/>
  <c r="H19" i="103"/>
  <c r="E19" i="103"/>
  <c r="E12" i="95"/>
  <c r="E12" i="96" s="1"/>
  <c r="H29" i="103"/>
  <c r="E29" i="103"/>
  <c r="J42" i="94"/>
  <c r="F43" i="94" s="1"/>
  <c r="H9" i="91"/>
  <c r="F9" i="91"/>
  <c r="F9" i="92" s="1"/>
  <c r="E27" i="99"/>
  <c r="F27" i="99" s="1"/>
  <c r="F27" i="100" s="1"/>
  <c r="D11" i="105"/>
  <c r="AC41" i="102" s="1"/>
  <c r="E23" i="95"/>
  <c r="F23" i="95" s="1"/>
  <c r="F23" i="96" s="1"/>
  <c r="I41" i="101"/>
  <c r="J34" i="103"/>
  <c r="E16" i="103"/>
  <c r="E16" i="104" s="1"/>
  <c r="F26" i="103"/>
  <c r="F26" i="104" s="1"/>
  <c r="I33" i="104"/>
  <c r="D21" i="105"/>
  <c r="AG41" i="102" s="1"/>
  <c r="AA42" i="102"/>
  <c r="J32" i="103"/>
  <c r="N32" i="103"/>
  <c r="E18" i="103"/>
  <c r="H18" i="103"/>
  <c r="I32" i="105"/>
  <c r="I34" i="104"/>
  <c r="H34" i="104"/>
  <c r="J4" i="104" s="1"/>
  <c r="E12" i="104"/>
  <c r="F12" i="103"/>
  <c r="F12" i="104" s="1"/>
  <c r="D7" i="105"/>
  <c r="L41" i="102" s="1"/>
  <c r="I35" i="105"/>
  <c r="E27" i="104"/>
  <c r="F27" i="103"/>
  <c r="F27" i="104" s="1"/>
  <c r="E43" i="102"/>
  <c r="J45" i="102"/>
  <c r="D46" i="102" s="1"/>
  <c r="I34" i="105"/>
  <c r="Z14" i="102"/>
  <c r="G34" i="103"/>
  <c r="F25" i="103"/>
  <c r="F25" i="104" s="1"/>
  <c r="E25" i="104"/>
  <c r="F10" i="103"/>
  <c r="F10" i="104" s="1"/>
  <c r="I31" i="105"/>
  <c r="I32" i="104"/>
  <c r="H32" i="104"/>
  <c r="E21" i="103"/>
  <c r="H21" i="103"/>
  <c r="E23" i="104"/>
  <c r="F13" i="103"/>
  <c r="F13" i="104" s="1"/>
  <c r="E13" i="104"/>
  <c r="F20" i="103"/>
  <c r="F20" i="104" s="1"/>
  <c r="E20" i="104"/>
  <c r="F30" i="103"/>
  <c r="F30" i="104" s="1"/>
  <c r="E30" i="104"/>
  <c r="E28" i="103"/>
  <c r="H28" i="103"/>
  <c r="E11" i="103"/>
  <c r="H11" i="103"/>
  <c r="E24" i="104"/>
  <c r="F24" i="103"/>
  <c r="F24" i="104" s="1"/>
  <c r="G33" i="103"/>
  <c r="E22" i="104"/>
  <c r="F22" i="103"/>
  <c r="F22" i="104" s="1"/>
  <c r="E8" i="104"/>
  <c r="F8" i="103"/>
  <c r="F8" i="104" s="1"/>
  <c r="G35" i="103"/>
  <c r="F14" i="103"/>
  <c r="F14" i="104" s="1"/>
  <c r="E14" i="104"/>
  <c r="I32" i="101"/>
  <c r="I34" i="101"/>
  <c r="I35" i="101"/>
  <c r="I33" i="101"/>
  <c r="J22" i="101"/>
  <c r="D11" i="101"/>
  <c r="AC41" i="98" s="1"/>
  <c r="H12" i="99"/>
  <c r="E18" i="99"/>
  <c r="E18" i="100" s="1"/>
  <c r="H26" i="99"/>
  <c r="E28" i="99"/>
  <c r="F28" i="99" s="1"/>
  <c r="F28" i="100" s="1"/>
  <c r="E15" i="99"/>
  <c r="E15" i="100" s="1"/>
  <c r="E13" i="99"/>
  <c r="F13" i="99" s="1"/>
  <c r="F13" i="100" s="1"/>
  <c r="E29" i="99"/>
  <c r="E10" i="95"/>
  <c r="F10" i="95" s="1"/>
  <c r="F10" i="96" s="1"/>
  <c r="H19" i="99"/>
  <c r="D7" i="101"/>
  <c r="L41" i="98" s="1"/>
  <c r="I32" i="100"/>
  <c r="E23" i="99"/>
  <c r="E23" i="100" s="1"/>
  <c r="E19" i="100"/>
  <c r="E19" i="91"/>
  <c r="H30" i="99"/>
  <c r="E30" i="99"/>
  <c r="H22" i="99"/>
  <c r="E22" i="99"/>
  <c r="H9" i="99"/>
  <c r="E9" i="99"/>
  <c r="H16" i="99"/>
  <c r="G33" i="99"/>
  <c r="E16" i="99"/>
  <c r="F12" i="99"/>
  <c r="F12" i="100" s="1"/>
  <c r="E12" i="100"/>
  <c r="H33" i="100"/>
  <c r="I33" i="100"/>
  <c r="I34" i="100"/>
  <c r="H34" i="100"/>
  <c r="J4" i="100" s="1"/>
  <c r="E25" i="99"/>
  <c r="H25" i="99"/>
  <c r="E20" i="99"/>
  <c r="H20" i="99"/>
  <c r="Z14" i="98"/>
  <c r="F26" i="99"/>
  <c r="F26" i="100" s="1"/>
  <c r="E26" i="100"/>
  <c r="W43" i="98"/>
  <c r="AA45" i="98"/>
  <c r="U46" i="98" s="1"/>
  <c r="J45" i="98"/>
  <c r="D46" i="98" s="1"/>
  <c r="E43" i="98"/>
  <c r="F14" i="99"/>
  <c r="F14" i="100" s="1"/>
  <c r="E14" i="100"/>
  <c r="E11" i="99"/>
  <c r="H11" i="99"/>
  <c r="V14" i="98"/>
  <c r="D17" i="101"/>
  <c r="P41" i="98" s="1"/>
  <c r="E10" i="99"/>
  <c r="H10" i="99"/>
  <c r="G34" i="99"/>
  <c r="H8" i="99"/>
  <c r="G32" i="99"/>
  <c r="G35" i="99"/>
  <c r="E8" i="99"/>
  <c r="N32" i="99"/>
  <c r="J32" i="99"/>
  <c r="F29" i="99"/>
  <c r="F29" i="100" s="1"/>
  <c r="E29" i="100"/>
  <c r="H21" i="99"/>
  <c r="E21" i="99"/>
  <c r="N33" i="99"/>
  <c r="J33" i="99"/>
  <c r="E24" i="99"/>
  <c r="H24" i="99"/>
  <c r="J34" i="99"/>
  <c r="N34" i="99"/>
  <c r="E24" i="91"/>
  <c r="E24" i="92" s="1"/>
  <c r="F14" i="86"/>
  <c r="I43" i="97"/>
  <c r="I42" i="97"/>
  <c r="I41" i="97"/>
  <c r="J22" i="97"/>
  <c r="D21" i="97"/>
  <c r="AG41" i="94" s="1"/>
  <c r="I33" i="96"/>
  <c r="F12" i="95"/>
  <c r="F12" i="96" s="1"/>
  <c r="E15" i="95"/>
  <c r="F15" i="95" s="1"/>
  <c r="F15" i="96" s="1"/>
  <c r="F26" i="95"/>
  <c r="F26" i="96" s="1"/>
  <c r="E25" i="96"/>
  <c r="E22" i="95"/>
  <c r="F22" i="95" s="1"/>
  <c r="F22" i="96" s="1"/>
  <c r="E19" i="95"/>
  <c r="E19" i="96" s="1"/>
  <c r="E9" i="95"/>
  <c r="E9" i="96" s="1"/>
  <c r="H16" i="95"/>
  <c r="E26" i="96"/>
  <c r="G34" i="95"/>
  <c r="M4" i="95" s="1"/>
  <c r="H13" i="95"/>
  <c r="E13" i="95"/>
  <c r="N33" i="95"/>
  <c r="N32" i="95"/>
  <c r="E16" i="96"/>
  <c r="F16" i="95"/>
  <c r="F16" i="96" s="1"/>
  <c r="E17" i="95"/>
  <c r="H17" i="95"/>
  <c r="I34" i="96"/>
  <c r="H34" i="96"/>
  <c r="J4" i="96" s="1"/>
  <c r="F30" i="95"/>
  <c r="F30" i="96" s="1"/>
  <c r="E30" i="96"/>
  <c r="E14" i="95"/>
  <c r="H14" i="95"/>
  <c r="E11" i="95"/>
  <c r="H11" i="95"/>
  <c r="I34" i="97"/>
  <c r="G32" i="95"/>
  <c r="G33" i="95"/>
  <c r="E43" i="94"/>
  <c r="E8" i="96"/>
  <c r="F8" i="95"/>
  <c r="F8" i="96" s="1"/>
  <c r="I31" i="97"/>
  <c r="E24" i="95"/>
  <c r="H24" i="95"/>
  <c r="F20" i="95"/>
  <c r="F20" i="96" s="1"/>
  <c r="E20" i="96"/>
  <c r="D7" i="97"/>
  <c r="L41" i="94" s="1"/>
  <c r="H28" i="95"/>
  <c r="E28" i="95"/>
  <c r="I32" i="96"/>
  <c r="H32" i="96"/>
  <c r="E27" i="96"/>
  <c r="F27" i="95"/>
  <c r="F27" i="96" s="1"/>
  <c r="J34" i="95"/>
  <c r="N34" i="95"/>
  <c r="E21" i="95"/>
  <c r="H21" i="95"/>
  <c r="G35" i="95"/>
  <c r="H18" i="95"/>
  <c r="E18" i="95"/>
  <c r="I35" i="97"/>
  <c r="I33" i="97"/>
  <c r="D16" i="74"/>
  <c r="G12" i="75"/>
  <c r="G27" i="75"/>
  <c r="H27" i="75" s="1"/>
  <c r="E30" i="91"/>
  <c r="E30" i="92" s="1"/>
  <c r="C7" i="89"/>
  <c r="J39" i="86" s="1"/>
  <c r="E43" i="86" s="1"/>
  <c r="H16" i="91"/>
  <c r="G33" i="91"/>
  <c r="AD23" i="90" s="1"/>
  <c r="AB22" i="90" s="1"/>
  <c r="H8" i="91"/>
  <c r="G32" i="91"/>
  <c r="H32" i="92"/>
  <c r="F25" i="91"/>
  <c r="F25" i="92" s="1"/>
  <c r="H34" i="92"/>
  <c r="J4" i="92" s="1"/>
  <c r="I39" i="93"/>
  <c r="I33" i="93"/>
  <c r="I32" i="93"/>
  <c r="D21" i="93"/>
  <c r="AG41" i="90" s="1"/>
  <c r="J22" i="93"/>
  <c r="D17" i="93"/>
  <c r="P41" i="90" s="1"/>
  <c r="D11" i="93"/>
  <c r="AC41" i="90" s="1"/>
  <c r="E12" i="91"/>
  <c r="E12" i="92" s="1"/>
  <c r="E21" i="91"/>
  <c r="F21" i="91" s="1"/>
  <c r="F21" i="92" s="1"/>
  <c r="E28" i="92"/>
  <c r="E8" i="91"/>
  <c r="E8" i="92" s="1"/>
  <c r="E22" i="91"/>
  <c r="F22" i="91" s="1"/>
  <c r="F22" i="92" s="1"/>
  <c r="E29" i="91"/>
  <c r="E14" i="91"/>
  <c r="H14" i="91"/>
  <c r="J33" i="91"/>
  <c r="E26" i="91"/>
  <c r="F26" i="91" s="1"/>
  <c r="F26" i="92" s="1"/>
  <c r="H10" i="91"/>
  <c r="E10" i="91"/>
  <c r="G35" i="91"/>
  <c r="G34" i="91"/>
  <c r="M4" i="91" s="1"/>
  <c r="E16" i="91"/>
  <c r="F16" i="91" s="1"/>
  <c r="F16" i="92" s="1"/>
  <c r="E20" i="91"/>
  <c r="H20" i="91"/>
  <c r="H33" i="92"/>
  <c r="I33" i="92"/>
  <c r="J32" i="91"/>
  <c r="N32" i="91"/>
  <c r="E15" i="91"/>
  <c r="H15" i="91"/>
  <c r="H27" i="91"/>
  <c r="E27" i="91"/>
  <c r="Z14" i="90"/>
  <c r="E43" i="90"/>
  <c r="J45" i="90"/>
  <c r="D46" i="90" s="1"/>
  <c r="N34" i="91"/>
  <c r="J34" i="91"/>
  <c r="I43" i="93"/>
  <c r="I40" i="93"/>
  <c r="H13" i="91"/>
  <c r="E13" i="91"/>
  <c r="D7" i="93"/>
  <c r="L41" i="90" s="1"/>
  <c r="I31" i="93"/>
  <c r="I35" i="93"/>
  <c r="H11" i="91"/>
  <c r="E11" i="91"/>
  <c r="F24" i="91"/>
  <c r="F24" i="92" s="1"/>
  <c r="I41" i="93"/>
  <c r="H23" i="91"/>
  <c r="E23" i="91"/>
  <c r="E19" i="92"/>
  <c r="F19" i="91"/>
  <c r="F19" i="92" s="1"/>
  <c r="V43" i="90"/>
  <c r="AA45" i="90"/>
  <c r="U46" i="90" s="1"/>
  <c r="E18" i="91"/>
  <c r="H18" i="91"/>
  <c r="H17" i="91"/>
  <c r="E17" i="91"/>
  <c r="J14" i="83"/>
  <c r="AA35" i="79"/>
  <c r="G17" i="83"/>
  <c r="H17" i="83" s="1"/>
  <c r="C7" i="81"/>
  <c r="J39" i="78" s="1"/>
  <c r="E43" i="78" s="1"/>
  <c r="R32" i="87"/>
  <c r="S32" i="87" s="1"/>
  <c r="S33" i="71"/>
  <c r="W16" i="87"/>
  <c r="R33" i="87"/>
  <c r="S33" i="87" s="1"/>
  <c r="S32" i="79"/>
  <c r="AB16" i="87"/>
  <c r="AA33" i="87"/>
  <c r="I34" i="79"/>
  <c r="N34" i="79" s="1"/>
  <c r="S32" i="88"/>
  <c r="T32" i="88" s="1"/>
  <c r="L14" i="86"/>
  <c r="K14" i="86"/>
  <c r="J16" i="86"/>
  <c r="D16" i="86"/>
  <c r="E14" i="86"/>
  <c r="G33" i="88"/>
  <c r="I33" i="88" s="1"/>
  <c r="AB26" i="87"/>
  <c r="AA32" i="87"/>
  <c r="I32" i="87"/>
  <c r="AB34" i="87"/>
  <c r="AB33" i="87"/>
  <c r="W34" i="87"/>
  <c r="G12" i="87"/>
  <c r="H12" i="87" s="1"/>
  <c r="G23" i="87"/>
  <c r="H23" i="87" s="1"/>
  <c r="G19" i="87"/>
  <c r="H19" i="87" s="1"/>
  <c r="W24" i="87"/>
  <c r="S27" i="87"/>
  <c r="S25" i="87"/>
  <c r="AA26" i="86"/>
  <c r="AD26" i="86"/>
  <c r="AE4" i="87"/>
  <c r="N18" i="87"/>
  <c r="N21" i="87"/>
  <c r="G21" i="87"/>
  <c r="E21" i="87" s="1"/>
  <c r="G13" i="87"/>
  <c r="H13" i="87" s="1"/>
  <c r="J15" i="87"/>
  <c r="G27" i="87"/>
  <c r="H27" i="87" s="1"/>
  <c r="A14" i="89"/>
  <c r="R14" i="86"/>
  <c r="S34" i="88"/>
  <c r="T34" i="88" s="1"/>
  <c r="X4" i="88" s="1"/>
  <c r="AA35" i="87"/>
  <c r="W11" i="87"/>
  <c r="S15" i="87"/>
  <c r="S21" i="87"/>
  <c r="N23" i="87"/>
  <c r="N29" i="87"/>
  <c r="AB9" i="87"/>
  <c r="G14" i="87"/>
  <c r="S17" i="87"/>
  <c r="S19" i="87"/>
  <c r="G29" i="87"/>
  <c r="H29" i="87" s="1"/>
  <c r="S23" i="87"/>
  <c r="S29" i="87"/>
  <c r="J10" i="87"/>
  <c r="J12" i="87"/>
  <c r="J14" i="87"/>
  <c r="G20" i="87"/>
  <c r="E20" i="87" s="1"/>
  <c r="G24" i="87"/>
  <c r="H24" i="87" s="1"/>
  <c r="G30" i="87"/>
  <c r="H30" i="87" s="1"/>
  <c r="G16" i="87"/>
  <c r="H16" i="87" s="1"/>
  <c r="G22" i="87"/>
  <c r="H22" i="87" s="1"/>
  <c r="N8" i="87"/>
  <c r="G10" i="87"/>
  <c r="H10" i="87" s="1"/>
  <c r="W14" i="87"/>
  <c r="J16" i="87"/>
  <c r="J20" i="87"/>
  <c r="J22" i="87"/>
  <c r="R35" i="87"/>
  <c r="S8" i="87"/>
  <c r="S16" i="87"/>
  <c r="G18" i="87"/>
  <c r="H18" i="87" s="1"/>
  <c r="W22" i="87"/>
  <c r="J24" i="87"/>
  <c r="J26" i="87"/>
  <c r="J30" i="87"/>
  <c r="J23" i="87"/>
  <c r="W32" i="87"/>
  <c r="G11" i="87"/>
  <c r="H11" i="87" s="1"/>
  <c r="N13" i="87"/>
  <c r="G15" i="87"/>
  <c r="E15" i="87" s="1"/>
  <c r="W30" i="87"/>
  <c r="S9" i="87"/>
  <c r="W33" i="87"/>
  <c r="Y35" i="88"/>
  <c r="Z8" i="88"/>
  <c r="S33" i="88"/>
  <c r="T33" i="88" s="1"/>
  <c r="S35" i="88"/>
  <c r="T16" i="88"/>
  <c r="N34" i="88"/>
  <c r="O34" i="88" s="1"/>
  <c r="R4" i="88" s="1"/>
  <c r="T11" i="88"/>
  <c r="Y33" i="88"/>
  <c r="Z33" i="88" s="1"/>
  <c r="O10" i="88"/>
  <c r="Z16" i="88"/>
  <c r="G35" i="88"/>
  <c r="N33" i="88"/>
  <c r="O33" i="88" s="1"/>
  <c r="O18" i="88"/>
  <c r="H44" i="89"/>
  <c r="I39" i="89" s="1"/>
  <c r="C17" i="89"/>
  <c r="D17" i="89" s="1"/>
  <c r="P41" i="86" s="1"/>
  <c r="D7" i="89"/>
  <c r="L41" i="86" s="1"/>
  <c r="P16" i="86"/>
  <c r="G9" i="87"/>
  <c r="G17" i="87"/>
  <c r="G25" i="87"/>
  <c r="R34" i="87"/>
  <c r="S34" i="87" s="1"/>
  <c r="AA34" i="87"/>
  <c r="N32" i="88"/>
  <c r="O32" i="88" s="1"/>
  <c r="G32" i="88"/>
  <c r="G34" i="88"/>
  <c r="G37" i="89"/>
  <c r="I32" i="89" s="1"/>
  <c r="AA22" i="86"/>
  <c r="W8" i="87"/>
  <c r="J9" i="87"/>
  <c r="S10" i="87"/>
  <c r="N12" i="87"/>
  <c r="W13" i="87"/>
  <c r="J17" i="87"/>
  <c r="S18" i="87"/>
  <c r="N20" i="87"/>
  <c r="W21" i="87"/>
  <c r="J25" i="87"/>
  <c r="S26" i="87"/>
  <c r="W29" i="87"/>
  <c r="A38" i="89"/>
  <c r="G8" i="87"/>
  <c r="W10" i="87"/>
  <c r="W18" i="87"/>
  <c r="W26" i="87"/>
  <c r="Y32" i="88"/>
  <c r="Z32" i="88" s="1"/>
  <c r="Y34" i="88"/>
  <c r="Z34" i="88" s="1"/>
  <c r="AC4" i="88" s="1"/>
  <c r="L38" i="89"/>
  <c r="Z17" i="86"/>
  <c r="J11" i="87"/>
  <c r="S12" i="87"/>
  <c r="J19" i="87"/>
  <c r="S20" i="87"/>
  <c r="J27" i="87"/>
  <c r="S28" i="87"/>
  <c r="C11" i="89"/>
  <c r="AA39" i="86" s="1"/>
  <c r="C21" i="89"/>
  <c r="AA42" i="86" s="1"/>
  <c r="W43" i="86" s="1"/>
  <c r="J8" i="87"/>
  <c r="N16" i="87"/>
  <c r="W34" i="75"/>
  <c r="R34" i="79"/>
  <c r="S34" i="79" s="1"/>
  <c r="R35" i="79"/>
  <c r="S35" i="79" s="1"/>
  <c r="S35" i="76"/>
  <c r="T35" i="76" s="1"/>
  <c r="S35" i="72"/>
  <c r="T35" i="72" s="1"/>
  <c r="AA35" i="67"/>
  <c r="Y35" i="72"/>
  <c r="W10" i="51"/>
  <c r="G15" i="71"/>
  <c r="H15" i="71" s="1"/>
  <c r="Z8" i="72"/>
  <c r="W35" i="75"/>
  <c r="H44" i="77"/>
  <c r="I40" i="77" s="1"/>
  <c r="Y37" i="76"/>
  <c r="S34" i="76"/>
  <c r="T34" i="76" s="1"/>
  <c r="I35" i="79"/>
  <c r="R14" i="82"/>
  <c r="I35" i="71"/>
  <c r="W15" i="71"/>
  <c r="Z17" i="74"/>
  <c r="Z14" i="74" s="1"/>
  <c r="R35" i="71"/>
  <c r="S35" i="71" s="1"/>
  <c r="AA34" i="79"/>
  <c r="N18" i="71"/>
  <c r="W30" i="71"/>
  <c r="S36" i="72"/>
  <c r="C21" i="85"/>
  <c r="AA42" i="82" s="1"/>
  <c r="W43" i="82" s="1"/>
  <c r="H44" i="85"/>
  <c r="I43" i="85" s="1"/>
  <c r="L14" i="82"/>
  <c r="J16" i="82"/>
  <c r="F14" i="82"/>
  <c r="D16" i="82"/>
  <c r="G32" i="84"/>
  <c r="AA32" i="83"/>
  <c r="AB34" i="83"/>
  <c r="W33" i="83"/>
  <c r="G20" i="83"/>
  <c r="E20" i="83" s="1"/>
  <c r="G19" i="83"/>
  <c r="E19" i="83" s="1"/>
  <c r="F19" i="83" s="1"/>
  <c r="F19" i="84" s="1"/>
  <c r="S15" i="83"/>
  <c r="S20" i="83"/>
  <c r="G10" i="83"/>
  <c r="H10" i="83" s="1"/>
  <c r="S8" i="83"/>
  <c r="S10" i="83"/>
  <c r="S18" i="83"/>
  <c r="W16" i="83"/>
  <c r="J17" i="83"/>
  <c r="N17" i="83"/>
  <c r="J19" i="83"/>
  <c r="N19" i="83"/>
  <c r="I33" i="83"/>
  <c r="N33" i="83" s="1"/>
  <c r="N26" i="83"/>
  <c r="G14" i="83"/>
  <c r="E14" i="83" s="1"/>
  <c r="I32" i="83"/>
  <c r="J11" i="83"/>
  <c r="J27" i="83"/>
  <c r="AD22" i="82"/>
  <c r="R33" i="83"/>
  <c r="S33" i="83" s="1"/>
  <c r="AB33" i="83"/>
  <c r="AA35" i="83"/>
  <c r="N33" i="84"/>
  <c r="O33" i="84" s="1"/>
  <c r="S33" i="84"/>
  <c r="T33" i="84" s="1"/>
  <c r="T16" i="84"/>
  <c r="N34" i="84"/>
  <c r="O34" i="84" s="1"/>
  <c r="R4" i="84" s="1"/>
  <c r="N32" i="84"/>
  <c r="O32" i="84" s="1"/>
  <c r="G33" i="84"/>
  <c r="H33" i="84" s="1"/>
  <c r="O8" i="84"/>
  <c r="S32" i="84"/>
  <c r="T32" i="84" s="1"/>
  <c r="Y32" i="84"/>
  <c r="Z32" i="84" s="1"/>
  <c r="Y35" i="84"/>
  <c r="G35" i="84"/>
  <c r="Y33" i="84"/>
  <c r="Z33" i="84" s="1"/>
  <c r="S13" i="83"/>
  <c r="G21" i="83"/>
  <c r="H21" i="83" s="1"/>
  <c r="N24" i="83"/>
  <c r="W25" i="83"/>
  <c r="S26" i="83"/>
  <c r="W30" i="83"/>
  <c r="AD26" i="82"/>
  <c r="G24" i="83"/>
  <c r="E24" i="83" s="1"/>
  <c r="AB9" i="83"/>
  <c r="S14" i="83"/>
  <c r="AA33" i="83"/>
  <c r="H29" i="83"/>
  <c r="G9" i="83"/>
  <c r="G16" i="83"/>
  <c r="N21" i="83"/>
  <c r="S24" i="83"/>
  <c r="J15" i="83"/>
  <c r="J16" i="83"/>
  <c r="G27" i="83"/>
  <c r="H27" i="83" s="1"/>
  <c r="S28" i="83"/>
  <c r="I35" i="83"/>
  <c r="J9" i="83"/>
  <c r="G26" i="83"/>
  <c r="AB32" i="83"/>
  <c r="G11" i="83"/>
  <c r="H11" i="83" s="1"/>
  <c r="J25" i="83"/>
  <c r="G30" i="83"/>
  <c r="E30" i="83" s="1"/>
  <c r="F29" i="83"/>
  <c r="F29" i="84" s="1"/>
  <c r="E29" i="84"/>
  <c r="S9" i="83"/>
  <c r="J10" i="83"/>
  <c r="W12" i="83"/>
  <c r="N13" i="83"/>
  <c r="S19" i="83"/>
  <c r="J20" i="83"/>
  <c r="W22" i="83"/>
  <c r="S29" i="83"/>
  <c r="J30" i="83"/>
  <c r="T8" i="84"/>
  <c r="O16" i="84"/>
  <c r="Y34" i="84"/>
  <c r="Z34" i="84" s="1"/>
  <c r="AC4" i="84" s="1"/>
  <c r="C7" i="85"/>
  <c r="J39" i="82" s="1"/>
  <c r="W9" i="83"/>
  <c r="N10" i="83"/>
  <c r="G18" i="83"/>
  <c r="N20" i="83"/>
  <c r="N30" i="83"/>
  <c r="AA34" i="83"/>
  <c r="C11" i="85"/>
  <c r="AA39" i="82" s="1"/>
  <c r="Q14" i="82"/>
  <c r="G8" i="83"/>
  <c r="G15" i="83"/>
  <c r="G25" i="83"/>
  <c r="G34" i="84"/>
  <c r="P16" i="82"/>
  <c r="AB16" i="83"/>
  <c r="S17" i="83"/>
  <c r="J18" i="83"/>
  <c r="S27" i="83"/>
  <c r="J28" i="83"/>
  <c r="Z16" i="84"/>
  <c r="S34" i="84"/>
  <c r="T34" i="84" s="1"/>
  <c r="X4" i="84" s="1"/>
  <c r="S35" i="84"/>
  <c r="L16" i="85"/>
  <c r="W17" i="83"/>
  <c r="N18" i="83"/>
  <c r="C17" i="85"/>
  <c r="J42" i="82" s="1"/>
  <c r="F43" i="82" s="1"/>
  <c r="G22" i="83"/>
  <c r="N8" i="83"/>
  <c r="S11" i="83"/>
  <c r="J12" i="83"/>
  <c r="G13" i="83"/>
  <c r="W14" i="83"/>
  <c r="S21" i="83"/>
  <c r="J22" i="83"/>
  <c r="W24" i="83"/>
  <c r="Z9" i="84"/>
  <c r="O10" i="84"/>
  <c r="G37" i="85"/>
  <c r="I31" i="85" s="1"/>
  <c r="G12" i="83"/>
  <c r="I34" i="83"/>
  <c r="A38" i="85"/>
  <c r="L38" i="85"/>
  <c r="F14" i="78"/>
  <c r="L14" i="78"/>
  <c r="D16" i="78"/>
  <c r="E14" i="78"/>
  <c r="G35" i="80"/>
  <c r="I35" i="80" s="1"/>
  <c r="Y34" i="80"/>
  <c r="Z34" i="80" s="1"/>
  <c r="G37" i="80"/>
  <c r="Y35" i="80"/>
  <c r="Z35" i="80" s="1"/>
  <c r="Y37" i="80"/>
  <c r="Z19" i="80"/>
  <c r="S36" i="80"/>
  <c r="T36" i="80" s="1"/>
  <c r="X4" i="80" s="1"/>
  <c r="S35" i="80"/>
  <c r="T35" i="80" s="1"/>
  <c r="T8" i="80"/>
  <c r="T16" i="80"/>
  <c r="J19" i="79"/>
  <c r="N22" i="79"/>
  <c r="W34" i="79"/>
  <c r="S22" i="79"/>
  <c r="W15" i="79"/>
  <c r="S16" i="79"/>
  <c r="S23" i="79"/>
  <c r="J13" i="79"/>
  <c r="G13" i="79"/>
  <c r="E13" i="79" s="1"/>
  <c r="AB34" i="79"/>
  <c r="AB35" i="79"/>
  <c r="W35" i="79"/>
  <c r="W36" i="79"/>
  <c r="W17" i="79"/>
  <c r="S20" i="79"/>
  <c r="W31" i="79"/>
  <c r="G32" i="79"/>
  <c r="AA4" i="79"/>
  <c r="G27" i="79"/>
  <c r="N21" i="79"/>
  <c r="J23" i="79"/>
  <c r="AD22" i="78"/>
  <c r="G11" i="79"/>
  <c r="G21" i="79"/>
  <c r="AA22" i="78"/>
  <c r="G19" i="79"/>
  <c r="G22" i="79"/>
  <c r="J29" i="79"/>
  <c r="G29" i="79"/>
  <c r="E29" i="79" s="1"/>
  <c r="AA26" i="78"/>
  <c r="N32" i="79"/>
  <c r="J14" i="79"/>
  <c r="AD26" i="78"/>
  <c r="R37" i="79"/>
  <c r="W9" i="79"/>
  <c r="J15" i="79"/>
  <c r="AB16" i="79"/>
  <c r="W25" i="79"/>
  <c r="J31" i="79"/>
  <c r="S12" i="79"/>
  <c r="S24" i="79"/>
  <c r="S28" i="79"/>
  <c r="I37" i="79"/>
  <c r="AA37" i="79"/>
  <c r="G12" i="79"/>
  <c r="G24" i="79"/>
  <c r="G28" i="79"/>
  <c r="N8" i="79"/>
  <c r="AB9" i="79"/>
  <c r="G14" i="79"/>
  <c r="G17" i="79"/>
  <c r="E17" i="79" s="1"/>
  <c r="N24" i="79"/>
  <c r="G30" i="79"/>
  <c r="Z17" i="78"/>
  <c r="Z14" i="78" s="1"/>
  <c r="AA36" i="79"/>
  <c r="N30" i="79"/>
  <c r="S14" i="79"/>
  <c r="G20" i="79"/>
  <c r="S30" i="79"/>
  <c r="G9" i="79"/>
  <c r="E9" i="79" s="1"/>
  <c r="G25" i="79"/>
  <c r="E25" i="79" s="1"/>
  <c r="J11" i="79"/>
  <c r="J27" i="79"/>
  <c r="V17" i="78"/>
  <c r="V14" i="78" s="1"/>
  <c r="AB36" i="79"/>
  <c r="H44" i="81"/>
  <c r="I40" i="81" s="1"/>
  <c r="C17" i="81"/>
  <c r="J42" i="78" s="1"/>
  <c r="F43" i="78" s="1"/>
  <c r="G10" i="79"/>
  <c r="E10" i="79" s="1"/>
  <c r="G18" i="79"/>
  <c r="E18" i="79" s="1"/>
  <c r="G26" i="79"/>
  <c r="E26" i="79" s="1"/>
  <c r="R36" i="79"/>
  <c r="S36" i="79" s="1"/>
  <c r="J16" i="78"/>
  <c r="J8" i="79"/>
  <c r="G15" i="79"/>
  <c r="E15" i="79" s="1"/>
  <c r="J16" i="79"/>
  <c r="G23" i="79"/>
  <c r="E23" i="79" s="1"/>
  <c r="J24" i="79"/>
  <c r="G31" i="79"/>
  <c r="E31" i="79" s="1"/>
  <c r="J32" i="79"/>
  <c r="N34" i="80"/>
  <c r="O34" i="80" s="1"/>
  <c r="N35" i="80"/>
  <c r="O35" i="80" s="1"/>
  <c r="N36" i="80"/>
  <c r="O36" i="80" s="1"/>
  <c r="R4" i="80" s="1"/>
  <c r="G34" i="80"/>
  <c r="G36" i="80"/>
  <c r="S37" i="80"/>
  <c r="L16" i="81"/>
  <c r="G37" i="81"/>
  <c r="I34" i="81" s="1"/>
  <c r="AE4" i="79"/>
  <c r="J10" i="79"/>
  <c r="S11" i="79"/>
  <c r="J18" i="79"/>
  <c r="S19" i="79"/>
  <c r="J26" i="79"/>
  <c r="S27" i="79"/>
  <c r="A38" i="81"/>
  <c r="W11" i="79"/>
  <c r="W19" i="79"/>
  <c r="W27" i="79"/>
  <c r="Y36" i="80"/>
  <c r="Z36" i="80" s="1"/>
  <c r="AC4" i="80" s="1"/>
  <c r="L38" i="81"/>
  <c r="W8" i="79"/>
  <c r="J12" i="79"/>
  <c r="S13" i="79"/>
  <c r="J20" i="79"/>
  <c r="S21" i="79"/>
  <c r="J28" i="79"/>
  <c r="S29" i="79"/>
  <c r="C11" i="81"/>
  <c r="AA39" i="78" s="1"/>
  <c r="G8" i="79"/>
  <c r="J9" i="79"/>
  <c r="S10" i="79"/>
  <c r="W13" i="79"/>
  <c r="G16" i="79"/>
  <c r="J17" i="79"/>
  <c r="S18" i="79"/>
  <c r="W21" i="79"/>
  <c r="J25" i="79"/>
  <c r="S26" i="79"/>
  <c r="W29" i="79"/>
  <c r="S34" i="80"/>
  <c r="T34" i="80" s="1"/>
  <c r="C21" i="81"/>
  <c r="AA42" i="78" s="1"/>
  <c r="W43" i="78" s="1"/>
  <c r="I36" i="79"/>
  <c r="N35" i="76"/>
  <c r="O35" i="76" s="1"/>
  <c r="N34" i="76"/>
  <c r="O34" i="76" s="1"/>
  <c r="G35" i="76"/>
  <c r="H35" i="76" s="1"/>
  <c r="G34" i="76"/>
  <c r="H34" i="76" s="1"/>
  <c r="E14" i="74"/>
  <c r="F14" i="74"/>
  <c r="L14" i="74"/>
  <c r="R14" i="74"/>
  <c r="AB36" i="75"/>
  <c r="AE4" i="75"/>
  <c r="W12" i="75"/>
  <c r="S23" i="75"/>
  <c r="G14" i="75"/>
  <c r="E14" i="75" s="1"/>
  <c r="G13" i="75"/>
  <c r="E13" i="75" s="1"/>
  <c r="S21" i="75"/>
  <c r="G32" i="75"/>
  <c r="H32" i="75" s="1"/>
  <c r="S27" i="75"/>
  <c r="S9" i="75"/>
  <c r="S20" i="75"/>
  <c r="S25" i="75"/>
  <c r="AD22" i="74"/>
  <c r="AA4" i="75"/>
  <c r="AA34" i="75"/>
  <c r="AA35" i="75"/>
  <c r="W19" i="75"/>
  <c r="AB34" i="75"/>
  <c r="J24" i="75"/>
  <c r="W26" i="75"/>
  <c r="J22" i="75"/>
  <c r="AB35" i="75"/>
  <c r="W36" i="75"/>
  <c r="S18" i="75"/>
  <c r="S13" i="75"/>
  <c r="S32" i="75"/>
  <c r="R34" i="75"/>
  <c r="S34" i="75" s="1"/>
  <c r="S11" i="75"/>
  <c r="G9" i="75"/>
  <c r="H9" i="75" s="1"/>
  <c r="N9" i="75"/>
  <c r="V17" i="74"/>
  <c r="V14" i="74" s="1"/>
  <c r="AA22" i="74"/>
  <c r="J15" i="75"/>
  <c r="J17" i="75"/>
  <c r="N23" i="75"/>
  <c r="G15" i="75"/>
  <c r="H15" i="75" s="1"/>
  <c r="G20" i="75"/>
  <c r="H20" i="75" s="1"/>
  <c r="AD26" i="74"/>
  <c r="N16" i="75"/>
  <c r="J20" i="75"/>
  <c r="G24" i="75"/>
  <c r="H24" i="75" s="1"/>
  <c r="G19" i="75"/>
  <c r="H19" i="75" s="1"/>
  <c r="G26" i="75"/>
  <c r="E26" i="75" s="1"/>
  <c r="N30" i="75"/>
  <c r="J32" i="75"/>
  <c r="I36" i="75"/>
  <c r="J36" i="75" s="1"/>
  <c r="N32" i="75"/>
  <c r="J8" i="75"/>
  <c r="G18" i="75"/>
  <c r="H18" i="75" s="1"/>
  <c r="G23" i="75"/>
  <c r="H23" i="75" s="1"/>
  <c r="G10" i="75"/>
  <c r="H10" i="75" s="1"/>
  <c r="J10" i="75"/>
  <c r="I37" i="75"/>
  <c r="J18" i="75"/>
  <c r="J31" i="75"/>
  <c r="G25" i="75"/>
  <c r="E25" i="75" s="1"/>
  <c r="F25" i="75" s="1"/>
  <c r="F25" i="76" s="1"/>
  <c r="J29" i="75"/>
  <c r="G31" i="75"/>
  <c r="H31" i="75" s="1"/>
  <c r="G29" i="75"/>
  <c r="H29" i="75" s="1"/>
  <c r="AA26" i="74"/>
  <c r="G11" i="75"/>
  <c r="E11" i="75" s="1"/>
  <c r="F11" i="75" s="1"/>
  <c r="F11" i="76" s="1"/>
  <c r="Y35" i="76"/>
  <c r="Z35" i="76" s="1"/>
  <c r="Y34" i="76"/>
  <c r="Z34" i="76" s="1"/>
  <c r="N36" i="76"/>
  <c r="O36" i="76" s="1"/>
  <c r="R4" i="76" s="1"/>
  <c r="E12" i="75"/>
  <c r="F12" i="75" s="1"/>
  <c r="F12" i="76" s="1"/>
  <c r="G36" i="76"/>
  <c r="I36" i="76" s="1"/>
  <c r="S36" i="76"/>
  <c r="T36" i="76" s="1"/>
  <c r="X4" i="76" s="1"/>
  <c r="T16" i="76"/>
  <c r="S37" i="76"/>
  <c r="Y36" i="76"/>
  <c r="Z36" i="76" s="1"/>
  <c r="AC4" i="76" s="1"/>
  <c r="G37" i="77"/>
  <c r="I33" i="77" s="1"/>
  <c r="C21" i="77"/>
  <c r="J22" i="77" s="1"/>
  <c r="C7" i="77"/>
  <c r="J39" i="74" s="1"/>
  <c r="E43" i="74" s="1"/>
  <c r="L38" i="77"/>
  <c r="A14" i="77"/>
  <c r="E27" i="75"/>
  <c r="I41" i="77"/>
  <c r="R37" i="75"/>
  <c r="H12" i="75"/>
  <c r="J14" i="75"/>
  <c r="S17" i="75"/>
  <c r="AB20" i="75"/>
  <c r="J28" i="75"/>
  <c r="S31" i="75"/>
  <c r="I35" i="75"/>
  <c r="AA36" i="75"/>
  <c r="J12" i="75"/>
  <c r="N13" i="75"/>
  <c r="S15" i="75"/>
  <c r="W16" i="75"/>
  <c r="AB18" i="75"/>
  <c r="J26" i="75"/>
  <c r="N27" i="75"/>
  <c r="S29" i="75"/>
  <c r="W30" i="75"/>
  <c r="AB32" i="75"/>
  <c r="G8" i="75"/>
  <c r="J11" i="75"/>
  <c r="N12" i="75"/>
  <c r="S14" i="75"/>
  <c r="W15" i="75"/>
  <c r="G22" i="75"/>
  <c r="J25" i="75"/>
  <c r="S28" i="75"/>
  <c r="W29" i="75"/>
  <c r="G37" i="76"/>
  <c r="J16" i="74"/>
  <c r="G21" i="75"/>
  <c r="I34" i="75"/>
  <c r="P16" i="74"/>
  <c r="R36" i="75"/>
  <c r="S36" i="75" s="1"/>
  <c r="J27" i="75"/>
  <c r="AA37" i="75"/>
  <c r="N8" i="75"/>
  <c r="S10" i="75"/>
  <c r="J21" i="75"/>
  <c r="S24" i="75"/>
  <c r="N14" i="75"/>
  <c r="W31" i="75"/>
  <c r="S8" i="75"/>
  <c r="AB11" i="75"/>
  <c r="G16" i="75"/>
  <c r="J19" i="75"/>
  <c r="S22" i="75"/>
  <c r="G30" i="75"/>
  <c r="R35" i="75"/>
  <c r="S35" i="75" s="1"/>
  <c r="C11" i="77"/>
  <c r="AA39" i="74" s="1"/>
  <c r="C17" i="77"/>
  <c r="J42" i="74" s="1"/>
  <c r="F43" i="74" s="1"/>
  <c r="J13" i="75"/>
  <c r="G17" i="75"/>
  <c r="G28" i="75"/>
  <c r="N36" i="72"/>
  <c r="O36" i="72" s="1"/>
  <c r="I36" i="71"/>
  <c r="N36" i="71" s="1"/>
  <c r="R36" i="71"/>
  <c r="S36" i="71" s="1"/>
  <c r="N35" i="72"/>
  <c r="AA35" i="71"/>
  <c r="O17" i="72"/>
  <c r="AA36" i="71"/>
  <c r="I34" i="67"/>
  <c r="N37" i="72"/>
  <c r="O37" i="72" s="1"/>
  <c r="R4" i="72" s="1"/>
  <c r="AA26" i="20"/>
  <c r="J24" i="71"/>
  <c r="G27" i="71"/>
  <c r="H27" i="71" s="1"/>
  <c r="Y36" i="72"/>
  <c r="Z36" i="72" s="1"/>
  <c r="G36" i="72"/>
  <c r="I36" i="72" s="1"/>
  <c r="G35" i="72"/>
  <c r="L14" i="70"/>
  <c r="J16" i="70"/>
  <c r="K14" i="70"/>
  <c r="F14" i="70"/>
  <c r="H44" i="73"/>
  <c r="I42" i="73" s="1"/>
  <c r="G37" i="73"/>
  <c r="I35" i="73" s="1"/>
  <c r="C21" i="73"/>
  <c r="J22" i="73" s="1"/>
  <c r="C17" i="73"/>
  <c r="J42" i="70" s="1"/>
  <c r="F43" i="70" s="1"/>
  <c r="C7" i="73"/>
  <c r="D7" i="73" s="1"/>
  <c r="L41" i="70" s="1"/>
  <c r="T36" i="72"/>
  <c r="T16" i="72"/>
  <c r="S38" i="72"/>
  <c r="T8" i="72"/>
  <c r="Y37" i="72"/>
  <c r="Z37" i="72" s="1"/>
  <c r="AC4" i="72" s="1"/>
  <c r="G38" i="72"/>
  <c r="AB35" i="71"/>
  <c r="AB37" i="71"/>
  <c r="AB36" i="71"/>
  <c r="W36" i="71"/>
  <c r="W37" i="71"/>
  <c r="G31" i="71"/>
  <c r="H31" i="71" s="1"/>
  <c r="S31" i="71"/>
  <c r="G32" i="71"/>
  <c r="E32" i="71" s="1"/>
  <c r="W32" i="71"/>
  <c r="G24" i="71"/>
  <c r="H24" i="71" s="1"/>
  <c r="S27" i="71"/>
  <c r="S12" i="71"/>
  <c r="W23" i="71"/>
  <c r="W21" i="71"/>
  <c r="W14" i="71"/>
  <c r="W26" i="71"/>
  <c r="AA26" i="70"/>
  <c r="S24" i="71"/>
  <c r="W11" i="71"/>
  <c r="W20" i="71"/>
  <c r="S9" i="71"/>
  <c r="W18" i="71"/>
  <c r="AE4" i="71"/>
  <c r="G12" i="71"/>
  <c r="H12" i="71" s="1"/>
  <c r="G19" i="71"/>
  <c r="H19" i="71" s="1"/>
  <c r="R38" i="71"/>
  <c r="S19" i="71"/>
  <c r="W8" i="71"/>
  <c r="G20" i="71"/>
  <c r="H20" i="71" s="1"/>
  <c r="G33" i="71"/>
  <c r="E33" i="71" s="1"/>
  <c r="E33" i="72" s="1"/>
  <c r="N33" i="71"/>
  <c r="G30" i="71"/>
  <c r="H30" i="71" s="1"/>
  <c r="J27" i="71"/>
  <c r="N27" i="71"/>
  <c r="N26" i="71"/>
  <c r="N30" i="71"/>
  <c r="N29" i="71"/>
  <c r="N23" i="71"/>
  <c r="N21" i="71"/>
  <c r="J10" i="71"/>
  <c r="AD22" i="70"/>
  <c r="J12" i="71"/>
  <c r="AD26" i="70"/>
  <c r="N12" i="71"/>
  <c r="N14" i="71"/>
  <c r="G21" i="71"/>
  <c r="E21" i="71" s="1"/>
  <c r="F21" i="71" s="1"/>
  <c r="F21" i="72" s="1"/>
  <c r="G18" i="71"/>
  <c r="H18" i="71" s="1"/>
  <c r="AA22" i="70"/>
  <c r="V17" i="70"/>
  <c r="V14" i="70" s="1"/>
  <c r="Z17" i="70"/>
  <c r="Z14" i="70" s="1"/>
  <c r="I38" i="71"/>
  <c r="J15" i="71"/>
  <c r="AA4" i="71"/>
  <c r="N15" i="71"/>
  <c r="N17" i="71"/>
  <c r="G9" i="71"/>
  <c r="E9" i="71" s="1"/>
  <c r="F9" i="71" s="1"/>
  <c r="F9" i="72" s="1"/>
  <c r="N9" i="71"/>
  <c r="N11" i="71"/>
  <c r="J22" i="71"/>
  <c r="D16" i="70"/>
  <c r="G10" i="71"/>
  <c r="S16" i="71"/>
  <c r="J19" i="71"/>
  <c r="G22" i="71"/>
  <c r="S28" i="71"/>
  <c r="J31" i="71"/>
  <c r="L38" i="73"/>
  <c r="J8" i="71"/>
  <c r="G11" i="71"/>
  <c r="S17" i="71"/>
  <c r="N19" i="71"/>
  <c r="J20" i="71"/>
  <c r="G23" i="71"/>
  <c r="S29" i="71"/>
  <c r="N31" i="71"/>
  <c r="J32" i="71"/>
  <c r="W35" i="71"/>
  <c r="AA38" i="71"/>
  <c r="C11" i="73"/>
  <c r="AA39" i="70" s="1"/>
  <c r="Q14" i="70"/>
  <c r="N8" i="71"/>
  <c r="N20" i="71"/>
  <c r="N32" i="71"/>
  <c r="G37" i="72"/>
  <c r="S37" i="72"/>
  <c r="T37" i="72" s="1"/>
  <c r="X4" i="72" s="1"/>
  <c r="L16" i="73"/>
  <c r="G13" i="71"/>
  <c r="E15" i="71"/>
  <c r="G25" i="71"/>
  <c r="Y38" i="72"/>
  <c r="S8" i="71"/>
  <c r="G14" i="71"/>
  <c r="G26" i="71"/>
  <c r="AA37" i="71"/>
  <c r="S10" i="71"/>
  <c r="J13" i="71"/>
  <c r="G16" i="71"/>
  <c r="S22" i="71"/>
  <c r="J25" i="71"/>
  <c r="G28" i="71"/>
  <c r="O8" i="72"/>
  <c r="Z12" i="72"/>
  <c r="Z18" i="72"/>
  <c r="G17" i="71"/>
  <c r="G29" i="71"/>
  <c r="R37" i="71"/>
  <c r="S37" i="71" s="1"/>
  <c r="Z35" i="72"/>
  <c r="S13" i="71"/>
  <c r="J16" i="71"/>
  <c r="S25" i="71"/>
  <c r="J28" i="71"/>
  <c r="O35" i="72"/>
  <c r="A14" i="73"/>
  <c r="G8" i="71"/>
  <c r="N16" i="71"/>
  <c r="I37" i="71"/>
  <c r="S34" i="68"/>
  <c r="T34" i="68" s="1"/>
  <c r="S18" i="59"/>
  <c r="AA34" i="67"/>
  <c r="S36" i="52"/>
  <c r="T36" i="52" s="1"/>
  <c r="Y38" i="60"/>
  <c r="R35" i="67"/>
  <c r="S35" i="67" s="1"/>
  <c r="J33" i="47"/>
  <c r="I35" i="51"/>
  <c r="S35" i="68"/>
  <c r="T35" i="68" s="1"/>
  <c r="G37" i="69"/>
  <c r="I31" i="69" s="1"/>
  <c r="A38" i="69"/>
  <c r="L38" i="69"/>
  <c r="R34" i="67"/>
  <c r="S34" i="67" s="1"/>
  <c r="AA22" i="50"/>
  <c r="C21" i="69"/>
  <c r="I35" i="67"/>
  <c r="N35" i="68"/>
  <c r="O35" i="68" s="1"/>
  <c r="N34" i="68"/>
  <c r="O34" i="68" s="1"/>
  <c r="G35" i="68"/>
  <c r="G36" i="68"/>
  <c r="I36" i="68" s="1"/>
  <c r="G34" i="68"/>
  <c r="I34" i="68" s="1"/>
  <c r="F14" i="66"/>
  <c r="D16" i="66"/>
  <c r="Y35" i="68"/>
  <c r="Z35" i="68" s="1"/>
  <c r="Y34" i="68"/>
  <c r="T16" i="68"/>
  <c r="S36" i="68"/>
  <c r="T36" i="68" s="1"/>
  <c r="X4" i="68" s="1"/>
  <c r="T8" i="68"/>
  <c r="Y36" i="68"/>
  <c r="Z36" i="68" s="1"/>
  <c r="AC4" i="68" s="1"/>
  <c r="Z8" i="68"/>
  <c r="Y37" i="68"/>
  <c r="G37" i="68"/>
  <c r="Z34" i="68"/>
  <c r="N36" i="68"/>
  <c r="O36" i="68" s="1"/>
  <c r="R4" i="68" s="1"/>
  <c r="S37" i="68"/>
  <c r="AB36" i="67"/>
  <c r="AB34" i="67"/>
  <c r="W26" i="67"/>
  <c r="G15" i="67"/>
  <c r="H15" i="67" s="1"/>
  <c r="G23" i="67"/>
  <c r="H23" i="67" s="1"/>
  <c r="G14" i="67"/>
  <c r="E14" i="67" s="1"/>
  <c r="S12" i="67"/>
  <c r="AA22" i="66"/>
  <c r="J23" i="67"/>
  <c r="W19" i="67"/>
  <c r="W32" i="67"/>
  <c r="W35" i="67"/>
  <c r="S24" i="67"/>
  <c r="J25" i="67"/>
  <c r="N9" i="67"/>
  <c r="N15" i="67"/>
  <c r="S25" i="67"/>
  <c r="G18" i="67"/>
  <c r="H18" i="67" s="1"/>
  <c r="N8" i="67"/>
  <c r="S29" i="67"/>
  <c r="N17" i="67"/>
  <c r="G13" i="67"/>
  <c r="E13" i="67" s="1"/>
  <c r="F13" i="67" s="1"/>
  <c r="F13" i="68" s="1"/>
  <c r="S18" i="67"/>
  <c r="J21" i="67"/>
  <c r="G26" i="67"/>
  <c r="E26" i="67" s="1"/>
  <c r="G29" i="67"/>
  <c r="E29" i="67" s="1"/>
  <c r="G24" i="67"/>
  <c r="E24" i="67" s="1"/>
  <c r="J29" i="67"/>
  <c r="G8" i="67"/>
  <c r="G27" i="67"/>
  <c r="G31" i="67"/>
  <c r="H31" i="67" s="1"/>
  <c r="G10" i="67"/>
  <c r="H10" i="67" s="1"/>
  <c r="G12" i="67"/>
  <c r="E12" i="67" s="1"/>
  <c r="F12" i="67" s="1"/>
  <c r="F12" i="68" s="1"/>
  <c r="W31" i="67"/>
  <c r="V17" i="66"/>
  <c r="V14" i="66" s="1"/>
  <c r="S10" i="67"/>
  <c r="J12" i="67"/>
  <c r="N16" i="67"/>
  <c r="AA26" i="66"/>
  <c r="G22" i="67"/>
  <c r="S20" i="67"/>
  <c r="J22" i="67"/>
  <c r="N30" i="67"/>
  <c r="G32" i="67"/>
  <c r="H32" i="67" s="1"/>
  <c r="AA4" i="67"/>
  <c r="G30" i="67"/>
  <c r="H30" i="67" s="1"/>
  <c r="W34" i="67"/>
  <c r="G9" i="67"/>
  <c r="G11" i="67"/>
  <c r="W30" i="67"/>
  <c r="J15" i="67"/>
  <c r="G19" i="67"/>
  <c r="S11" i="67"/>
  <c r="J13" i="67"/>
  <c r="G17" i="67"/>
  <c r="H17" i="67" s="1"/>
  <c r="J31" i="67"/>
  <c r="N13" i="67"/>
  <c r="W15" i="67"/>
  <c r="S17" i="67"/>
  <c r="AB35" i="67"/>
  <c r="AD22" i="66"/>
  <c r="AD26" i="66"/>
  <c r="L14" i="66"/>
  <c r="J16" i="66"/>
  <c r="N10" i="67"/>
  <c r="J10" i="67"/>
  <c r="J26" i="67"/>
  <c r="Q14" i="66"/>
  <c r="P16" i="66"/>
  <c r="W13" i="67"/>
  <c r="S13" i="67"/>
  <c r="N26" i="67"/>
  <c r="G28" i="67"/>
  <c r="R14" i="66"/>
  <c r="G25" i="67"/>
  <c r="J28" i="67"/>
  <c r="AB16" i="67"/>
  <c r="AA36" i="67"/>
  <c r="C17" i="69"/>
  <c r="J42" i="66" s="1"/>
  <c r="F43" i="66" s="1"/>
  <c r="AE4" i="67"/>
  <c r="N28" i="67"/>
  <c r="W28" i="67"/>
  <c r="S28" i="67"/>
  <c r="J14" i="67"/>
  <c r="H44" i="69"/>
  <c r="I40" i="69" s="1"/>
  <c r="C11" i="69"/>
  <c r="AA39" i="66" s="1"/>
  <c r="I36" i="67"/>
  <c r="N14" i="67"/>
  <c r="J11" i="67"/>
  <c r="S14" i="67"/>
  <c r="J27" i="67"/>
  <c r="C7" i="69"/>
  <c r="J39" i="66" s="1"/>
  <c r="G16" i="67"/>
  <c r="N24" i="67"/>
  <c r="J24" i="67"/>
  <c r="N27" i="67"/>
  <c r="W36" i="67"/>
  <c r="R37" i="67"/>
  <c r="S16" i="67"/>
  <c r="W27" i="67"/>
  <c r="S27" i="67"/>
  <c r="Z17" i="66"/>
  <c r="G21" i="67"/>
  <c r="A14" i="69"/>
  <c r="G20" i="67"/>
  <c r="R36" i="67"/>
  <c r="S36" i="67" s="1"/>
  <c r="I37" i="67"/>
  <c r="AA37" i="67"/>
  <c r="S9" i="67"/>
  <c r="J20" i="67"/>
  <c r="S23" i="67"/>
  <c r="S8" i="67"/>
  <c r="J19" i="67"/>
  <c r="S22" i="67"/>
  <c r="J18" i="67"/>
  <c r="S21" i="67"/>
  <c r="J32" i="67"/>
  <c r="L14" i="58"/>
  <c r="F14" i="58"/>
  <c r="W36" i="59"/>
  <c r="W35" i="59"/>
  <c r="R14" i="46"/>
  <c r="Y36" i="52"/>
  <c r="Z36" i="52" s="1"/>
  <c r="D16" i="58"/>
  <c r="G21" i="59"/>
  <c r="E21" i="59" s="1"/>
  <c r="C11" i="53"/>
  <c r="AA39" i="50" s="1"/>
  <c r="L16" i="53"/>
  <c r="I37" i="59"/>
  <c r="AA36" i="51"/>
  <c r="J10" i="47"/>
  <c r="G35" i="60"/>
  <c r="G36" i="60"/>
  <c r="I36" i="60" s="1"/>
  <c r="N36" i="60"/>
  <c r="O36" i="60" s="1"/>
  <c r="O16" i="60"/>
  <c r="AA26" i="58"/>
  <c r="Z17" i="58"/>
  <c r="Z14" i="58" s="1"/>
  <c r="Y36" i="60"/>
  <c r="Z36" i="60" s="1"/>
  <c r="S37" i="60"/>
  <c r="T37" i="60" s="1"/>
  <c r="X4" i="60" s="1"/>
  <c r="AB35" i="59"/>
  <c r="AB37" i="59"/>
  <c r="S23" i="59"/>
  <c r="G11" i="59"/>
  <c r="E11" i="59" s="1"/>
  <c r="AD26" i="58"/>
  <c r="G13" i="59"/>
  <c r="E13" i="59" s="1"/>
  <c r="H27" i="59"/>
  <c r="S10" i="59"/>
  <c r="S15" i="59"/>
  <c r="W12" i="59"/>
  <c r="G19" i="59"/>
  <c r="H19" i="59" s="1"/>
  <c r="S26" i="59"/>
  <c r="S19" i="59"/>
  <c r="W37" i="59"/>
  <c r="N33" i="59"/>
  <c r="N19" i="59"/>
  <c r="J25" i="59"/>
  <c r="J30" i="59"/>
  <c r="N11" i="59"/>
  <c r="J22" i="59"/>
  <c r="I36" i="59"/>
  <c r="N36" i="59" s="1"/>
  <c r="G22" i="59"/>
  <c r="H22" i="59" s="1"/>
  <c r="G30" i="59"/>
  <c r="H30" i="59" s="1"/>
  <c r="N16" i="59"/>
  <c r="G12" i="59"/>
  <c r="H12" i="59" s="1"/>
  <c r="J16" i="59"/>
  <c r="G16" i="59"/>
  <c r="E16" i="59" s="1"/>
  <c r="AA4" i="59"/>
  <c r="I35" i="59"/>
  <c r="J8" i="59"/>
  <c r="S35" i="52"/>
  <c r="T35" i="52" s="1"/>
  <c r="G9" i="59"/>
  <c r="G17" i="59"/>
  <c r="G23" i="59"/>
  <c r="G24" i="59"/>
  <c r="H24" i="59" s="1"/>
  <c r="G37" i="53"/>
  <c r="I33" i="53" s="1"/>
  <c r="G25" i="59"/>
  <c r="G31" i="59"/>
  <c r="G33" i="59"/>
  <c r="H33" i="59" s="1"/>
  <c r="AA35" i="59"/>
  <c r="S35" i="60"/>
  <c r="T35" i="60" s="1"/>
  <c r="Q14" i="46"/>
  <c r="R36" i="51"/>
  <c r="S36" i="51" s="1"/>
  <c r="Y35" i="52"/>
  <c r="Z35" i="52" s="1"/>
  <c r="P16" i="58"/>
  <c r="R14" i="58"/>
  <c r="R38" i="59"/>
  <c r="J9" i="59"/>
  <c r="J14" i="59"/>
  <c r="J17" i="59"/>
  <c r="W20" i="59"/>
  <c r="N24" i="59"/>
  <c r="N27" i="59"/>
  <c r="W28" i="59"/>
  <c r="AA38" i="59"/>
  <c r="G14" i="59"/>
  <c r="E14" i="59" s="1"/>
  <c r="R14" i="25"/>
  <c r="S30" i="47"/>
  <c r="R35" i="59"/>
  <c r="S35" i="59" s="1"/>
  <c r="AA36" i="59"/>
  <c r="N35" i="60"/>
  <c r="O35" i="60" s="1"/>
  <c r="S36" i="60"/>
  <c r="T36" i="60" s="1"/>
  <c r="I36" i="51"/>
  <c r="J36" i="51" s="1"/>
  <c r="S9" i="59"/>
  <c r="J13" i="59"/>
  <c r="S17" i="59"/>
  <c r="S22" i="59"/>
  <c r="S31" i="59"/>
  <c r="R36" i="59"/>
  <c r="S36" i="59" s="1"/>
  <c r="Y35" i="60"/>
  <c r="Z35" i="60" s="1"/>
  <c r="C21" i="53"/>
  <c r="AA42" i="50" s="1"/>
  <c r="W43" i="50" s="1"/>
  <c r="AA35" i="51"/>
  <c r="J21" i="59"/>
  <c r="S25" i="59"/>
  <c r="J29" i="59"/>
  <c r="S30" i="59"/>
  <c r="S33" i="59"/>
  <c r="Z8" i="60"/>
  <c r="A38" i="61"/>
  <c r="I37" i="51"/>
  <c r="N37" i="51" s="1"/>
  <c r="I38" i="59"/>
  <c r="G15" i="59"/>
  <c r="G20" i="59"/>
  <c r="H20" i="59" s="1"/>
  <c r="G28" i="59"/>
  <c r="H28" i="59" s="1"/>
  <c r="G38" i="60"/>
  <c r="H44" i="61"/>
  <c r="I41" i="61" s="1"/>
  <c r="C7" i="61"/>
  <c r="J39" i="58" s="1"/>
  <c r="E43" i="58" s="1"/>
  <c r="C17" i="61"/>
  <c r="D17" i="61" s="1"/>
  <c r="P41" i="58" s="1"/>
  <c r="AB36" i="59"/>
  <c r="AD22" i="58"/>
  <c r="AE4" i="59"/>
  <c r="L16" i="61"/>
  <c r="H29" i="59"/>
  <c r="H32" i="59"/>
  <c r="G10" i="59"/>
  <c r="J11" i="59"/>
  <c r="G18" i="59"/>
  <c r="J19" i="59"/>
  <c r="G26" i="59"/>
  <c r="J27" i="59"/>
  <c r="R37" i="59"/>
  <c r="S37" i="59" s="1"/>
  <c r="T8" i="60"/>
  <c r="T16" i="60"/>
  <c r="J16" i="58"/>
  <c r="AA37" i="59"/>
  <c r="N37" i="60"/>
  <c r="O37" i="60" s="1"/>
  <c r="R4" i="60" s="1"/>
  <c r="G37" i="60"/>
  <c r="S38" i="60"/>
  <c r="G37" i="61"/>
  <c r="I32" i="61" s="1"/>
  <c r="J10" i="59"/>
  <c r="S11" i="59"/>
  <c r="N13" i="59"/>
  <c r="W14" i="59"/>
  <c r="J18" i="59"/>
  <c r="N21" i="59"/>
  <c r="W22" i="59"/>
  <c r="J26" i="59"/>
  <c r="S27" i="59"/>
  <c r="N29" i="59"/>
  <c r="W30" i="59"/>
  <c r="S8" i="59"/>
  <c r="J15" i="59"/>
  <c r="S16" i="59"/>
  <c r="N18" i="59"/>
  <c r="J23" i="59"/>
  <c r="S24" i="59"/>
  <c r="J31" i="59"/>
  <c r="S32" i="59"/>
  <c r="Y37" i="60"/>
  <c r="Z37" i="60" s="1"/>
  <c r="AC4" i="60" s="1"/>
  <c r="L38" i="61"/>
  <c r="V17" i="58"/>
  <c r="AA22" i="58"/>
  <c r="W8" i="59"/>
  <c r="J12" i="59"/>
  <c r="S13" i="59"/>
  <c r="W16" i="59"/>
  <c r="J20" i="59"/>
  <c r="S21" i="59"/>
  <c r="J28" i="59"/>
  <c r="S29" i="59"/>
  <c r="C11" i="61"/>
  <c r="AA39" i="58" s="1"/>
  <c r="G8" i="59"/>
  <c r="C21" i="61"/>
  <c r="AA42" i="58" s="1"/>
  <c r="W43" i="58" s="1"/>
  <c r="H44" i="53"/>
  <c r="I43" i="53" s="1"/>
  <c r="C17" i="53"/>
  <c r="J42" i="50" s="1"/>
  <c r="F43" i="50" s="1"/>
  <c r="C7" i="53"/>
  <c r="J39" i="50" s="1"/>
  <c r="G36" i="52"/>
  <c r="H36" i="52" s="1"/>
  <c r="N37" i="52"/>
  <c r="O37" i="52" s="1"/>
  <c r="R4" i="52" s="1"/>
  <c r="G38" i="52"/>
  <c r="O8" i="52"/>
  <c r="J16" i="50"/>
  <c r="L14" i="50"/>
  <c r="F14" i="50"/>
  <c r="S23" i="51"/>
  <c r="S15" i="51"/>
  <c r="W26" i="51"/>
  <c r="W21" i="51"/>
  <c r="S11" i="51"/>
  <c r="S9" i="51"/>
  <c r="G12" i="51"/>
  <c r="H12" i="51" s="1"/>
  <c r="R35" i="51"/>
  <c r="S35" i="51" s="1"/>
  <c r="G21" i="51"/>
  <c r="E21" i="51" s="1"/>
  <c r="G33" i="51"/>
  <c r="E33" i="51" s="1"/>
  <c r="S33" i="51"/>
  <c r="W14" i="51"/>
  <c r="G13" i="51"/>
  <c r="H13" i="51" s="1"/>
  <c r="G31" i="51"/>
  <c r="E31" i="51" s="1"/>
  <c r="S29" i="51"/>
  <c r="S17" i="51"/>
  <c r="S22" i="51"/>
  <c r="S27" i="51"/>
  <c r="G25" i="51"/>
  <c r="H25" i="51" s="1"/>
  <c r="AB36" i="51"/>
  <c r="AB37" i="51"/>
  <c r="AA37" i="51"/>
  <c r="AA38" i="51"/>
  <c r="AB35" i="51"/>
  <c r="W37" i="51"/>
  <c r="W36" i="51"/>
  <c r="W35" i="51"/>
  <c r="AE4" i="51"/>
  <c r="AA4" i="51"/>
  <c r="G23" i="51"/>
  <c r="E23" i="51" s="1"/>
  <c r="E23" i="52" s="1"/>
  <c r="J25" i="51"/>
  <c r="J14" i="51"/>
  <c r="N29" i="51"/>
  <c r="N25" i="51"/>
  <c r="N13" i="51"/>
  <c r="N17" i="51"/>
  <c r="J26" i="51"/>
  <c r="G28" i="51"/>
  <c r="H28" i="51" s="1"/>
  <c r="J13" i="51"/>
  <c r="G11" i="51"/>
  <c r="E11" i="51" s="1"/>
  <c r="E11" i="52" s="1"/>
  <c r="J18" i="51"/>
  <c r="J20" i="51"/>
  <c r="G24" i="51"/>
  <c r="H24" i="51" s="1"/>
  <c r="N31" i="51"/>
  <c r="G18" i="51"/>
  <c r="H18" i="51" s="1"/>
  <c r="G20" i="51"/>
  <c r="H20" i="51" s="1"/>
  <c r="J24" i="51"/>
  <c r="G17" i="51"/>
  <c r="H17" i="51" s="1"/>
  <c r="J8" i="51"/>
  <c r="N19" i="51"/>
  <c r="J30" i="51"/>
  <c r="J32" i="51"/>
  <c r="G30" i="51"/>
  <c r="E30" i="51" s="1"/>
  <c r="G8" i="51"/>
  <c r="J12" i="51"/>
  <c r="G32" i="51"/>
  <c r="H32" i="51" s="1"/>
  <c r="G29" i="51"/>
  <c r="H29" i="51" s="1"/>
  <c r="AD22" i="50"/>
  <c r="Y37" i="52"/>
  <c r="Z37" i="52" s="1"/>
  <c r="AC4" i="52" s="1"/>
  <c r="S38" i="52"/>
  <c r="I38" i="51"/>
  <c r="D16" i="50"/>
  <c r="G10" i="51"/>
  <c r="S16" i="51"/>
  <c r="J19" i="51"/>
  <c r="G22" i="51"/>
  <c r="S28" i="51"/>
  <c r="J31" i="51"/>
  <c r="Z9" i="52"/>
  <c r="T10" i="52"/>
  <c r="T16" i="52"/>
  <c r="L38" i="53"/>
  <c r="Q14" i="50"/>
  <c r="P16" i="50"/>
  <c r="J9" i="51"/>
  <c r="S18" i="51"/>
  <c r="J21" i="51"/>
  <c r="S30" i="51"/>
  <c r="J33" i="51"/>
  <c r="Z16" i="52"/>
  <c r="G35" i="52"/>
  <c r="G37" i="52"/>
  <c r="S37" i="52"/>
  <c r="T37" i="52" s="1"/>
  <c r="X4" i="52" s="1"/>
  <c r="Y38" i="52"/>
  <c r="V17" i="50"/>
  <c r="Z17" i="50"/>
  <c r="N9" i="51"/>
  <c r="J10" i="51"/>
  <c r="AB16" i="51"/>
  <c r="W18" i="51"/>
  <c r="S19" i="51"/>
  <c r="N21" i="51"/>
  <c r="J22" i="51"/>
  <c r="W30" i="51"/>
  <c r="S31" i="51"/>
  <c r="N33" i="51"/>
  <c r="S8" i="51"/>
  <c r="J11" i="51"/>
  <c r="G14" i="51"/>
  <c r="S20" i="51"/>
  <c r="J23" i="51"/>
  <c r="G26" i="51"/>
  <c r="S32" i="51"/>
  <c r="W8" i="51"/>
  <c r="G15" i="51"/>
  <c r="W20" i="51"/>
  <c r="G27" i="51"/>
  <c r="W32" i="51"/>
  <c r="G16" i="51"/>
  <c r="R38" i="51"/>
  <c r="AA26" i="50"/>
  <c r="S12" i="51"/>
  <c r="J15" i="51"/>
  <c r="S24" i="51"/>
  <c r="J27" i="51"/>
  <c r="R37" i="51"/>
  <c r="S37" i="51" s="1"/>
  <c r="AD26" i="50"/>
  <c r="S13" i="51"/>
  <c r="J16" i="51"/>
  <c r="G19" i="51"/>
  <c r="S25" i="51"/>
  <c r="J28" i="51"/>
  <c r="N35" i="52"/>
  <c r="O35" i="52" s="1"/>
  <c r="N36" i="52"/>
  <c r="O36" i="52" s="1"/>
  <c r="A14" i="53"/>
  <c r="G9" i="51"/>
  <c r="Y35" i="48"/>
  <c r="Z35" i="48" s="1"/>
  <c r="I35" i="47"/>
  <c r="Y36" i="48"/>
  <c r="Z36" i="48" s="1"/>
  <c r="AA35" i="47"/>
  <c r="J11" i="47"/>
  <c r="S33" i="47"/>
  <c r="N20" i="47"/>
  <c r="AA26" i="37"/>
  <c r="G32" i="47"/>
  <c r="H32" i="47" s="1"/>
  <c r="R35" i="47"/>
  <c r="S35" i="47" s="1"/>
  <c r="AA36" i="47"/>
  <c r="N32" i="47"/>
  <c r="I36" i="47"/>
  <c r="J36" i="47" s="1"/>
  <c r="G18" i="47"/>
  <c r="H18" i="47" s="1"/>
  <c r="S32" i="47"/>
  <c r="R35" i="43"/>
  <c r="S35" i="43" s="1"/>
  <c r="S36" i="48"/>
  <c r="T36" i="48" s="1"/>
  <c r="J16" i="46"/>
  <c r="F14" i="46"/>
  <c r="N36" i="48"/>
  <c r="O36" i="48" s="1"/>
  <c r="O17" i="48"/>
  <c r="N35" i="48"/>
  <c r="O35" i="48" s="1"/>
  <c r="G36" i="48"/>
  <c r="H36" i="48" s="1"/>
  <c r="G35" i="48"/>
  <c r="H35" i="48" s="1"/>
  <c r="H44" i="49"/>
  <c r="I39" i="49" s="1"/>
  <c r="G37" i="49"/>
  <c r="I34" i="49" s="1"/>
  <c r="R36" i="47"/>
  <c r="S36" i="47" s="1"/>
  <c r="AD22" i="46"/>
  <c r="AB37" i="47"/>
  <c r="AB35" i="47"/>
  <c r="AB36" i="47"/>
  <c r="W22" i="47"/>
  <c r="S18" i="47"/>
  <c r="S23" i="47"/>
  <c r="S31" i="47"/>
  <c r="W27" i="47"/>
  <c r="W15" i="47"/>
  <c r="W14" i="47"/>
  <c r="W19" i="47"/>
  <c r="W18" i="47"/>
  <c r="W29" i="47"/>
  <c r="W17" i="47"/>
  <c r="W28" i="47"/>
  <c r="W16" i="47"/>
  <c r="Z17" i="46"/>
  <c r="Z14" i="46" s="1"/>
  <c r="W11" i="47"/>
  <c r="G27" i="47"/>
  <c r="E27" i="47" s="1"/>
  <c r="E27" i="48" s="1"/>
  <c r="W9" i="47"/>
  <c r="W20" i="47"/>
  <c r="AA26" i="46"/>
  <c r="R38" i="47"/>
  <c r="AA22" i="46"/>
  <c r="S8" i="47"/>
  <c r="G15" i="47"/>
  <c r="H15" i="47" s="1"/>
  <c r="G19" i="47"/>
  <c r="H19" i="47" s="1"/>
  <c r="G9" i="47"/>
  <c r="E9" i="47" s="1"/>
  <c r="G14" i="47"/>
  <c r="H14" i="47" s="1"/>
  <c r="G16" i="47"/>
  <c r="E16" i="47" s="1"/>
  <c r="E16" i="48" s="1"/>
  <c r="AE4" i="47"/>
  <c r="N23" i="47"/>
  <c r="N19" i="47"/>
  <c r="G30" i="47"/>
  <c r="H30" i="47" s="1"/>
  <c r="J18" i="47"/>
  <c r="G31" i="47"/>
  <c r="H31" i="47" s="1"/>
  <c r="J9" i="47"/>
  <c r="J22" i="47"/>
  <c r="N9" i="47"/>
  <c r="G24" i="47"/>
  <c r="E24" i="47" s="1"/>
  <c r="E24" i="48" s="1"/>
  <c r="G28" i="47"/>
  <c r="E28" i="47" s="1"/>
  <c r="E28" i="48" s="1"/>
  <c r="J31" i="47"/>
  <c r="AA4" i="47"/>
  <c r="J24" i="47"/>
  <c r="J21" i="47"/>
  <c r="J26" i="47"/>
  <c r="AD26" i="46"/>
  <c r="G17" i="47"/>
  <c r="G25" i="47"/>
  <c r="E25" i="47" s="1"/>
  <c r="E25" i="48" s="1"/>
  <c r="J8" i="47"/>
  <c r="G13" i="47"/>
  <c r="N17" i="47"/>
  <c r="J30" i="47"/>
  <c r="J13" i="47"/>
  <c r="G29" i="47"/>
  <c r="H29" i="47" s="1"/>
  <c r="V17" i="46"/>
  <c r="V14" i="46" s="1"/>
  <c r="G26" i="47"/>
  <c r="J19" i="47"/>
  <c r="J32" i="47"/>
  <c r="S35" i="48"/>
  <c r="T35" i="48" s="1"/>
  <c r="P16" i="46"/>
  <c r="S12" i="47"/>
  <c r="G38" i="48"/>
  <c r="G37" i="48"/>
  <c r="AA38" i="47"/>
  <c r="G10" i="47"/>
  <c r="G22" i="47"/>
  <c r="G33" i="47"/>
  <c r="W36" i="47"/>
  <c r="J27" i="47"/>
  <c r="N27" i="47"/>
  <c r="N37" i="48"/>
  <c r="O37" i="48" s="1"/>
  <c r="R4" i="48" s="1"/>
  <c r="AB29" i="47"/>
  <c r="AB30" i="47"/>
  <c r="S10" i="47"/>
  <c r="J15" i="47"/>
  <c r="N15" i="47"/>
  <c r="G21" i="47"/>
  <c r="S38" i="48"/>
  <c r="T8" i="48"/>
  <c r="S37" i="48"/>
  <c r="T37" i="48" s="1"/>
  <c r="X4" i="48" s="1"/>
  <c r="G12" i="47"/>
  <c r="J14" i="47"/>
  <c r="J25" i="47"/>
  <c r="T18" i="48"/>
  <c r="I38" i="47"/>
  <c r="W35" i="47"/>
  <c r="W37" i="47"/>
  <c r="J12" i="47"/>
  <c r="S21" i="47"/>
  <c r="G20" i="47"/>
  <c r="Y37" i="48"/>
  <c r="Z37" i="48" s="1"/>
  <c r="AC4" i="48" s="1"/>
  <c r="Y38" i="48"/>
  <c r="E14" i="46"/>
  <c r="D16" i="46"/>
  <c r="R37" i="47"/>
  <c r="S37" i="47" s="1"/>
  <c r="G11" i="47"/>
  <c r="G23" i="47"/>
  <c r="S24" i="47"/>
  <c r="AA37" i="47"/>
  <c r="K14" i="46"/>
  <c r="L38" i="49"/>
  <c r="L14" i="46"/>
  <c r="C11" i="49"/>
  <c r="AA39" i="46" s="1"/>
  <c r="C7" i="49"/>
  <c r="J39" i="46" s="1"/>
  <c r="L16" i="49"/>
  <c r="C21" i="49"/>
  <c r="AA42" i="46" s="1"/>
  <c r="W43" i="46" s="1"/>
  <c r="C17" i="49"/>
  <c r="J42" i="46" s="1"/>
  <c r="F43" i="46" s="1"/>
  <c r="S13" i="47"/>
  <c r="J16" i="47"/>
  <c r="S25" i="47"/>
  <c r="J28" i="47"/>
  <c r="A14" i="49"/>
  <c r="G8" i="47"/>
  <c r="N16" i="47"/>
  <c r="S26" i="47"/>
  <c r="J29" i="47"/>
  <c r="I37" i="47"/>
  <c r="C7" i="45"/>
  <c r="J39" i="42" s="1"/>
  <c r="E43" i="42" s="1"/>
  <c r="AA35" i="43"/>
  <c r="Y36" i="44"/>
  <c r="Z36" i="44" s="1"/>
  <c r="W32" i="26"/>
  <c r="AD26" i="37"/>
  <c r="W37" i="43"/>
  <c r="Y35" i="44"/>
  <c r="Z35" i="44" s="1"/>
  <c r="C17" i="45"/>
  <c r="D17" i="45" s="1"/>
  <c r="P41" i="42" s="1"/>
  <c r="C11" i="45"/>
  <c r="AA39" i="42" s="1"/>
  <c r="V43" i="42" s="1"/>
  <c r="S36" i="44"/>
  <c r="T36" i="44" s="1"/>
  <c r="G37" i="45"/>
  <c r="I33" i="45" s="1"/>
  <c r="R36" i="43"/>
  <c r="S36" i="43" s="1"/>
  <c r="G27" i="26"/>
  <c r="H27" i="26" s="1"/>
  <c r="R14" i="37"/>
  <c r="J13" i="43"/>
  <c r="S35" i="44"/>
  <c r="T35" i="44" s="1"/>
  <c r="G20" i="26"/>
  <c r="E20" i="26" s="1"/>
  <c r="G32" i="26"/>
  <c r="H32" i="26" s="1"/>
  <c r="V17" i="37"/>
  <c r="S25" i="43"/>
  <c r="C21" i="45"/>
  <c r="AA42" i="42" s="1"/>
  <c r="W43" i="42" s="1"/>
  <c r="H44" i="45"/>
  <c r="I42" i="45" s="1"/>
  <c r="I36" i="43"/>
  <c r="AA36" i="43"/>
  <c r="Z17" i="42"/>
  <c r="Z14" i="42" s="1"/>
  <c r="N26" i="43"/>
  <c r="AA22" i="37"/>
  <c r="Z17" i="37"/>
  <c r="G26" i="43"/>
  <c r="E26" i="43" s="1"/>
  <c r="I35" i="43"/>
  <c r="N36" i="44"/>
  <c r="O36" i="44" s="1"/>
  <c r="G36" i="44"/>
  <c r="I36" i="44" s="1"/>
  <c r="N37" i="44"/>
  <c r="O37" i="44" s="1"/>
  <c r="R4" i="44" s="1"/>
  <c r="G38" i="44"/>
  <c r="N35" i="44"/>
  <c r="O35" i="44" s="1"/>
  <c r="O8" i="44"/>
  <c r="G35" i="44"/>
  <c r="L14" i="42"/>
  <c r="J16" i="42"/>
  <c r="F14" i="42"/>
  <c r="L18" i="45"/>
  <c r="AB36" i="43"/>
  <c r="W36" i="43"/>
  <c r="AB37" i="43"/>
  <c r="AB35" i="43"/>
  <c r="AA37" i="43"/>
  <c r="W35" i="43"/>
  <c r="S13" i="43"/>
  <c r="G22" i="43"/>
  <c r="H22" i="43" s="1"/>
  <c r="W17" i="43"/>
  <c r="W18" i="43"/>
  <c r="W24" i="43"/>
  <c r="W30" i="43"/>
  <c r="W11" i="43"/>
  <c r="S19" i="43"/>
  <c r="W23" i="43"/>
  <c r="S10" i="43"/>
  <c r="W29" i="43"/>
  <c r="R37" i="43"/>
  <c r="S37" i="43" s="1"/>
  <c r="W12" i="43"/>
  <c r="S16" i="43"/>
  <c r="S31" i="43"/>
  <c r="AE4" i="43"/>
  <c r="G17" i="43"/>
  <c r="H17" i="43" s="1"/>
  <c r="J8" i="43"/>
  <c r="G19" i="43"/>
  <c r="E19" i="43" s="1"/>
  <c r="G29" i="43"/>
  <c r="H29" i="43" s="1"/>
  <c r="G11" i="43"/>
  <c r="H11" i="43" s="1"/>
  <c r="J14" i="43"/>
  <c r="G24" i="43"/>
  <c r="J25" i="43"/>
  <c r="G32" i="43"/>
  <c r="E32" i="43" s="1"/>
  <c r="G13" i="43"/>
  <c r="E13" i="43" s="1"/>
  <c r="G28" i="43"/>
  <c r="H28" i="43" s="1"/>
  <c r="G23" i="43"/>
  <c r="G16" i="43"/>
  <c r="J19" i="43"/>
  <c r="N32" i="43"/>
  <c r="J31" i="43"/>
  <c r="G10" i="43"/>
  <c r="G18" i="43"/>
  <c r="G31" i="43"/>
  <c r="E31" i="43" s="1"/>
  <c r="AD22" i="42"/>
  <c r="G30" i="43"/>
  <c r="J33" i="43"/>
  <c r="J20" i="43"/>
  <c r="G25" i="43"/>
  <c r="E25" i="43" s="1"/>
  <c r="G12" i="43"/>
  <c r="G20" i="43"/>
  <c r="E20" i="43" s="1"/>
  <c r="AA22" i="42"/>
  <c r="Y38" i="44"/>
  <c r="Y37" i="44"/>
  <c r="Z37" i="44" s="1"/>
  <c r="AC4" i="44" s="1"/>
  <c r="S37" i="44"/>
  <c r="T37" i="44" s="1"/>
  <c r="X4" i="44" s="1"/>
  <c r="S32" i="43"/>
  <c r="J10" i="43"/>
  <c r="J22" i="43"/>
  <c r="W26" i="43"/>
  <c r="W32" i="43"/>
  <c r="D16" i="42"/>
  <c r="G9" i="43"/>
  <c r="E9" i="43" s="1"/>
  <c r="E9" i="44" s="1"/>
  <c r="G15" i="43"/>
  <c r="E15" i="43" s="1"/>
  <c r="E15" i="44" s="1"/>
  <c r="G21" i="43"/>
  <c r="E21" i="43" s="1"/>
  <c r="E21" i="44" s="1"/>
  <c r="G27" i="43"/>
  <c r="E27" i="43" s="1"/>
  <c r="E27" i="44" s="1"/>
  <c r="G33" i="43"/>
  <c r="E33" i="43" s="1"/>
  <c r="E33" i="44" s="1"/>
  <c r="Z8" i="44"/>
  <c r="O16" i="44"/>
  <c r="S38" i="44"/>
  <c r="L36" i="45"/>
  <c r="S20" i="43"/>
  <c r="V17" i="42"/>
  <c r="I37" i="43"/>
  <c r="I38" i="43"/>
  <c r="J9" i="43"/>
  <c r="AB12" i="43"/>
  <c r="AB18" i="43"/>
  <c r="J21" i="43"/>
  <c r="J27" i="43"/>
  <c r="AA38" i="43"/>
  <c r="S8" i="43"/>
  <c r="S14" i="43"/>
  <c r="S26" i="43"/>
  <c r="Z16" i="44"/>
  <c r="G37" i="44"/>
  <c r="AA4" i="43"/>
  <c r="S9" i="43"/>
  <c r="S15" i="43"/>
  <c r="N16" i="43"/>
  <c r="S21" i="43"/>
  <c r="S27" i="43"/>
  <c r="N28" i="43"/>
  <c r="S33" i="43"/>
  <c r="AA26" i="42"/>
  <c r="AB8" i="43"/>
  <c r="J11" i="43"/>
  <c r="J17" i="43"/>
  <c r="J23" i="43"/>
  <c r="J29" i="43"/>
  <c r="J15" i="43"/>
  <c r="S22" i="43"/>
  <c r="S28" i="43"/>
  <c r="R38" i="43"/>
  <c r="AD26" i="42"/>
  <c r="J12" i="43"/>
  <c r="W16" i="43"/>
  <c r="J18" i="43"/>
  <c r="J24" i="43"/>
  <c r="J30" i="43"/>
  <c r="A14" i="45"/>
  <c r="W8" i="43"/>
  <c r="W20" i="43"/>
  <c r="G8" i="43"/>
  <c r="G14" i="43"/>
  <c r="E14" i="43" s="1"/>
  <c r="E14" i="44" s="1"/>
  <c r="Q14" i="25"/>
  <c r="W36" i="40"/>
  <c r="AD22" i="37"/>
  <c r="I37" i="23"/>
  <c r="G33" i="26"/>
  <c r="H33" i="26" s="1"/>
  <c r="H36" i="23"/>
  <c r="G9" i="40"/>
  <c r="I35" i="26"/>
  <c r="D7" i="41"/>
  <c r="L41" i="37" s="1"/>
  <c r="G36" i="39"/>
  <c r="I36" i="39" s="1"/>
  <c r="N35" i="39"/>
  <c r="O35" i="39" s="1"/>
  <c r="L14" i="37"/>
  <c r="D16" i="37"/>
  <c r="E14" i="37"/>
  <c r="W33" i="40"/>
  <c r="G33" i="40"/>
  <c r="AB35" i="40"/>
  <c r="AB36" i="40"/>
  <c r="AB37" i="40"/>
  <c r="W35" i="40"/>
  <c r="W37" i="40"/>
  <c r="W15" i="40"/>
  <c r="AE4" i="40"/>
  <c r="G17" i="40"/>
  <c r="G10" i="40"/>
  <c r="S9" i="40"/>
  <c r="W9" i="40"/>
  <c r="S12" i="40"/>
  <c r="G13" i="40"/>
  <c r="W23" i="40"/>
  <c r="W31" i="40"/>
  <c r="G26" i="40"/>
  <c r="W17" i="40"/>
  <c r="S25" i="40"/>
  <c r="N14" i="40"/>
  <c r="N32" i="40"/>
  <c r="G25" i="40"/>
  <c r="N16" i="40"/>
  <c r="N27" i="40"/>
  <c r="G27" i="40"/>
  <c r="G28" i="40"/>
  <c r="N11" i="40"/>
  <c r="G12" i="40"/>
  <c r="H12" i="40" s="1"/>
  <c r="J8" i="40"/>
  <c r="G14" i="40"/>
  <c r="H14" i="40" s="1"/>
  <c r="J24" i="40"/>
  <c r="AA4" i="40"/>
  <c r="I36" i="23"/>
  <c r="J16" i="37"/>
  <c r="G18" i="40"/>
  <c r="AB37" i="26"/>
  <c r="G20" i="40"/>
  <c r="E20" i="40" s="1"/>
  <c r="E20" i="39" s="1"/>
  <c r="N36" i="39"/>
  <c r="O36" i="39" s="1"/>
  <c r="R36" i="40"/>
  <c r="S36" i="40" s="1"/>
  <c r="S27" i="40"/>
  <c r="G29" i="40"/>
  <c r="W24" i="22"/>
  <c r="G38" i="39"/>
  <c r="W14" i="40"/>
  <c r="G24" i="40"/>
  <c r="N29" i="40"/>
  <c r="H37" i="23"/>
  <c r="R35" i="26"/>
  <c r="S35" i="26" s="1"/>
  <c r="R36" i="26"/>
  <c r="S36" i="26" s="1"/>
  <c r="G11" i="40"/>
  <c r="S20" i="40"/>
  <c r="N22" i="40"/>
  <c r="J26" i="40"/>
  <c r="S36" i="39"/>
  <c r="T36" i="39" s="1"/>
  <c r="AA35" i="26"/>
  <c r="N37" i="39"/>
  <c r="O37" i="39" s="1"/>
  <c r="R4" i="39" s="1"/>
  <c r="S11" i="40"/>
  <c r="G22" i="40"/>
  <c r="P16" i="37"/>
  <c r="O8" i="39"/>
  <c r="I38" i="40"/>
  <c r="N13" i="40"/>
  <c r="J19" i="40"/>
  <c r="W22" i="40"/>
  <c r="G32" i="40"/>
  <c r="G35" i="39"/>
  <c r="H35" i="23"/>
  <c r="G37" i="28"/>
  <c r="I35" i="28" s="1"/>
  <c r="J10" i="40"/>
  <c r="G19" i="40"/>
  <c r="S28" i="40"/>
  <c r="N30" i="40"/>
  <c r="Y35" i="39"/>
  <c r="Z35" i="39" s="1"/>
  <c r="J33" i="26"/>
  <c r="R37" i="40"/>
  <c r="S37" i="40" s="1"/>
  <c r="S19" i="40"/>
  <c r="G21" i="40"/>
  <c r="G30" i="40"/>
  <c r="S35" i="39"/>
  <c r="T35" i="39" s="1"/>
  <c r="Y36" i="39"/>
  <c r="Z36" i="39" s="1"/>
  <c r="N33" i="26"/>
  <c r="F14" i="37"/>
  <c r="I36" i="40"/>
  <c r="N36" i="40" s="1"/>
  <c r="W30" i="40"/>
  <c r="H44" i="41"/>
  <c r="I40" i="41" s="1"/>
  <c r="G37" i="41"/>
  <c r="I31" i="41" s="1"/>
  <c r="C17" i="41"/>
  <c r="A38" i="41"/>
  <c r="L16" i="41"/>
  <c r="L38" i="41"/>
  <c r="C11" i="41"/>
  <c r="C21" i="41"/>
  <c r="S37" i="39"/>
  <c r="T37" i="39" s="1"/>
  <c r="X4" i="39" s="1"/>
  <c r="T13" i="39"/>
  <c r="S38" i="39"/>
  <c r="G15" i="40"/>
  <c r="E15" i="40" s="1"/>
  <c r="E15" i="39" s="1"/>
  <c r="G23" i="40"/>
  <c r="E23" i="40" s="1"/>
  <c r="E23" i="39" s="1"/>
  <c r="G31" i="40"/>
  <c r="E31" i="40" s="1"/>
  <c r="E31" i="39" s="1"/>
  <c r="AA35" i="40"/>
  <c r="AA36" i="40"/>
  <c r="AA37" i="40"/>
  <c r="J13" i="40"/>
  <c r="S14" i="40"/>
  <c r="J21" i="40"/>
  <c r="S22" i="40"/>
  <c r="J29" i="40"/>
  <c r="S30" i="40"/>
  <c r="S8" i="40"/>
  <c r="N10" i="40"/>
  <c r="W11" i="40"/>
  <c r="J15" i="40"/>
  <c r="S16" i="40"/>
  <c r="N18" i="40"/>
  <c r="W19" i="40"/>
  <c r="J23" i="40"/>
  <c r="S24" i="40"/>
  <c r="N26" i="40"/>
  <c r="W27" i="40"/>
  <c r="J31" i="40"/>
  <c r="S32" i="40"/>
  <c r="W8" i="40"/>
  <c r="J12" i="40"/>
  <c r="S13" i="40"/>
  <c r="W16" i="40"/>
  <c r="J20" i="40"/>
  <c r="S21" i="40"/>
  <c r="J28" i="40"/>
  <c r="S29" i="40"/>
  <c r="AA38" i="40"/>
  <c r="G8" i="40"/>
  <c r="E8" i="40" s="1"/>
  <c r="E8" i="39" s="1"/>
  <c r="J9" i="40"/>
  <c r="S10" i="40"/>
  <c r="G16" i="40"/>
  <c r="E16" i="40" s="1"/>
  <c r="E16" i="39" s="1"/>
  <c r="J17" i="40"/>
  <c r="S18" i="40"/>
  <c r="J25" i="40"/>
  <c r="S26" i="40"/>
  <c r="J33" i="40"/>
  <c r="R38" i="40"/>
  <c r="I35" i="40"/>
  <c r="I37" i="40"/>
  <c r="R35" i="40"/>
  <c r="S35" i="40" s="1"/>
  <c r="Y37" i="39"/>
  <c r="Z37" i="39" s="1"/>
  <c r="AC4" i="39" s="1"/>
  <c r="Y38" i="39"/>
  <c r="G37" i="39"/>
  <c r="K14" i="37"/>
  <c r="C11" i="28"/>
  <c r="AA39" i="25" s="1"/>
  <c r="V43" i="25" s="1"/>
  <c r="P16" i="25"/>
  <c r="R39" i="17"/>
  <c r="AD26" i="20"/>
  <c r="I37" i="22"/>
  <c r="I35" i="23"/>
  <c r="L38" i="28"/>
  <c r="H44" i="28"/>
  <c r="I39" i="28" s="1"/>
  <c r="AD26" i="25"/>
  <c r="G30" i="26"/>
  <c r="E30" i="26" s="1"/>
  <c r="L16" i="28"/>
  <c r="G15" i="26"/>
  <c r="H15" i="26" s="1"/>
  <c r="AE4" i="17"/>
  <c r="I36" i="26"/>
  <c r="J36" i="26" s="1"/>
  <c r="Y36" i="27"/>
  <c r="Z36" i="27" s="1"/>
  <c r="AA36" i="26"/>
  <c r="S33" i="26"/>
  <c r="Z16" i="27"/>
  <c r="I35" i="22"/>
  <c r="I36" i="22"/>
  <c r="W20" i="26"/>
  <c r="N32" i="26"/>
  <c r="S38" i="27"/>
  <c r="C7" i="28"/>
  <c r="J39" i="25" s="1"/>
  <c r="E43" i="25" s="1"/>
  <c r="C21" i="28"/>
  <c r="AA42" i="25" s="1"/>
  <c r="W43" i="25" s="1"/>
  <c r="N37" i="27"/>
  <c r="O37" i="27" s="1"/>
  <c r="R4" i="27" s="1"/>
  <c r="G38" i="27"/>
  <c r="G36" i="27"/>
  <c r="H36" i="27" s="1"/>
  <c r="J16" i="25"/>
  <c r="L14" i="25"/>
  <c r="F14" i="25"/>
  <c r="A14" i="28"/>
  <c r="AB36" i="26"/>
  <c r="AA38" i="26"/>
  <c r="AB8" i="26"/>
  <c r="AB35" i="26"/>
  <c r="AA37" i="26"/>
  <c r="W36" i="26"/>
  <c r="W37" i="26"/>
  <c r="W29" i="26"/>
  <c r="Z17" i="25"/>
  <c r="Z14" i="25" s="1"/>
  <c r="W9" i="26"/>
  <c r="S11" i="26"/>
  <c r="S27" i="26"/>
  <c r="W27" i="26"/>
  <c r="R37" i="26"/>
  <c r="S37" i="26" s="1"/>
  <c r="G23" i="26"/>
  <c r="H23" i="26" s="1"/>
  <c r="AA26" i="25"/>
  <c r="G12" i="26"/>
  <c r="H12" i="26" s="1"/>
  <c r="S18" i="26"/>
  <c r="G8" i="26"/>
  <c r="H8" i="26" s="1"/>
  <c r="W12" i="26"/>
  <c r="W25" i="26"/>
  <c r="S23" i="26"/>
  <c r="S15" i="26"/>
  <c r="S13" i="26"/>
  <c r="G24" i="26"/>
  <c r="H24" i="26" s="1"/>
  <c r="S30" i="26"/>
  <c r="AE4" i="26"/>
  <c r="W8" i="26"/>
  <c r="S21" i="26"/>
  <c r="W17" i="26"/>
  <c r="G18" i="26"/>
  <c r="H18" i="26" s="1"/>
  <c r="W24" i="26"/>
  <c r="N24" i="26"/>
  <c r="G9" i="26"/>
  <c r="E9" i="26" s="1"/>
  <c r="N21" i="26"/>
  <c r="J9" i="26"/>
  <c r="G21" i="26"/>
  <c r="E21" i="26" s="1"/>
  <c r="N23" i="26"/>
  <c r="AD22" i="25"/>
  <c r="J12" i="26"/>
  <c r="J23" i="26"/>
  <c r="N12" i="26"/>
  <c r="J24" i="26"/>
  <c r="AA22" i="25"/>
  <c r="J14" i="26"/>
  <c r="J26" i="26"/>
  <c r="G16" i="26"/>
  <c r="G19" i="26"/>
  <c r="H19" i="26" s="1"/>
  <c r="G28" i="26"/>
  <c r="G31" i="26"/>
  <c r="H31" i="26" s="1"/>
  <c r="N11" i="26"/>
  <c r="J16" i="26"/>
  <c r="J28" i="26"/>
  <c r="N15" i="26"/>
  <c r="N27" i="26"/>
  <c r="V17" i="25"/>
  <c r="V14" i="25" s="1"/>
  <c r="J30" i="26"/>
  <c r="N8" i="26"/>
  <c r="AA4" i="26"/>
  <c r="J18" i="26"/>
  <c r="N18" i="26"/>
  <c r="N20" i="26"/>
  <c r="N30" i="26"/>
  <c r="I38" i="26"/>
  <c r="E32" i="26"/>
  <c r="W26" i="26"/>
  <c r="K14" i="25"/>
  <c r="D16" i="25"/>
  <c r="G10" i="26"/>
  <c r="S16" i="26"/>
  <c r="J19" i="26"/>
  <c r="G22" i="26"/>
  <c r="S28" i="26"/>
  <c r="J31" i="26"/>
  <c r="W14" i="26"/>
  <c r="N17" i="26"/>
  <c r="N29" i="26"/>
  <c r="J8" i="26"/>
  <c r="G11" i="26"/>
  <c r="W16" i="26"/>
  <c r="J20" i="26"/>
  <c r="J32" i="26"/>
  <c r="W35" i="26"/>
  <c r="G35" i="27"/>
  <c r="S35" i="27"/>
  <c r="T35" i="27" s="1"/>
  <c r="S36" i="27"/>
  <c r="T36" i="27" s="1"/>
  <c r="G37" i="27"/>
  <c r="S37" i="27"/>
  <c r="T37" i="27" s="1"/>
  <c r="X4" i="27" s="1"/>
  <c r="J10" i="26"/>
  <c r="G13" i="26"/>
  <c r="AB16" i="26"/>
  <c r="S19" i="26"/>
  <c r="J22" i="26"/>
  <c r="G25" i="26"/>
  <c r="S31" i="26"/>
  <c r="Y38" i="27"/>
  <c r="C17" i="28"/>
  <c r="J42" i="25" s="1"/>
  <c r="F43" i="25" s="1"/>
  <c r="S8" i="26"/>
  <c r="N10" i="26"/>
  <c r="G14" i="26"/>
  <c r="W19" i="26"/>
  <c r="G26" i="26"/>
  <c r="W31" i="26"/>
  <c r="S10" i="26"/>
  <c r="J13" i="26"/>
  <c r="S22" i="26"/>
  <c r="J25" i="26"/>
  <c r="R38" i="26"/>
  <c r="O8" i="27"/>
  <c r="G17" i="26"/>
  <c r="G29" i="26"/>
  <c r="T8" i="27"/>
  <c r="Y35" i="27"/>
  <c r="Z35" i="27" s="1"/>
  <c r="Y37" i="27"/>
  <c r="Z37" i="27" s="1"/>
  <c r="AC4" i="27" s="1"/>
  <c r="N35" i="27"/>
  <c r="O35" i="27" s="1"/>
  <c r="N36" i="27"/>
  <c r="O36" i="27" s="1"/>
  <c r="J17" i="26"/>
  <c r="I37" i="26"/>
  <c r="J44" i="18"/>
  <c r="L44" i="18"/>
  <c r="AA4" i="17"/>
  <c r="W31" i="22"/>
  <c r="I40" i="17"/>
  <c r="V17" i="20"/>
  <c r="V14" i="20" s="1"/>
  <c r="J31" i="22"/>
  <c r="R14" i="20"/>
  <c r="M44" i="18"/>
  <c r="G8" i="22"/>
  <c r="G10" i="22"/>
  <c r="E10" i="22" s="1"/>
  <c r="E10" i="23" s="1"/>
  <c r="G20" i="22"/>
  <c r="H20" i="22" s="1"/>
  <c r="G24" i="22"/>
  <c r="E24" i="22" s="1"/>
  <c r="F24" i="22" s="1"/>
  <c r="F24" i="23" s="1"/>
  <c r="G33" i="22"/>
  <c r="H33" i="22" s="1"/>
  <c r="I38" i="22"/>
  <c r="G36" i="23"/>
  <c r="G35" i="23"/>
  <c r="D16" i="21"/>
  <c r="E14" i="21"/>
  <c r="G37" i="17"/>
  <c r="E37" i="17" s="1"/>
  <c r="F37" i="17" s="1"/>
  <c r="AA22" i="20"/>
  <c r="N31" i="22"/>
  <c r="D16" i="20"/>
  <c r="F14" i="21"/>
  <c r="G37" i="23"/>
  <c r="N35" i="23"/>
  <c r="O35" i="23" s="1"/>
  <c r="N37" i="23"/>
  <c r="O37" i="23" s="1"/>
  <c r="R4" i="23" s="1"/>
  <c r="S35" i="23"/>
  <c r="T35" i="23" s="1"/>
  <c r="AA41" i="17"/>
  <c r="G13" i="22"/>
  <c r="E13" i="22" s="1"/>
  <c r="F13" i="22" s="1"/>
  <c r="F13" i="23" s="1"/>
  <c r="AA35" i="22"/>
  <c r="S36" i="23"/>
  <c r="T36" i="23" s="1"/>
  <c r="N44" i="18"/>
  <c r="L14" i="21"/>
  <c r="N36" i="23"/>
  <c r="O36" i="23" s="1"/>
  <c r="AD22" i="20"/>
  <c r="G31" i="22"/>
  <c r="H31" i="22" s="1"/>
  <c r="R36" i="22"/>
  <c r="S36" i="22" s="1"/>
  <c r="AA36" i="22"/>
  <c r="Y35" i="23"/>
  <c r="Z35" i="23" s="1"/>
  <c r="I39" i="17"/>
  <c r="N39" i="17" s="1"/>
  <c r="R35" i="22"/>
  <c r="S35" i="22" s="1"/>
  <c r="Y36" i="23"/>
  <c r="Z36" i="23" s="1"/>
  <c r="H44" i="24"/>
  <c r="I41" i="24" s="1"/>
  <c r="G37" i="24"/>
  <c r="I35" i="24" s="1"/>
  <c r="C21" i="24"/>
  <c r="J22" i="24" s="1"/>
  <c r="C17" i="24"/>
  <c r="J42" i="21" s="1"/>
  <c r="F43" i="21" s="1"/>
  <c r="C7" i="24"/>
  <c r="J39" i="21" s="1"/>
  <c r="E43" i="21" s="1"/>
  <c r="P16" i="21"/>
  <c r="R14" i="21"/>
  <c r="AB36" i="22"/>
  <c r="AB35" i="22"/>
  <c r="AB10" i="22"/>
  <c r="AB37" i="22"/>
  <c r="W35" i="22"/>
  <c r="W36" i="22"/>
  <c r="AD26" i="21"/>
  <c r="S16" i="22"/>
  <c r="W18" i="22"/>
  <c r="G26" i="22"/>
  <c r="E26" i="22" s="1"/>
  <c r="S23" i="22"/>
  <c r="W8" i="22"/>
  <c r="W10" i="22"/>
  <c r="S15" i="22"/>
  <c r="G12" i="22"/>
  <c r="H12" i="22" s="1"/>
  <c r="S25" i="22"/>
  <c r="G19" i="22"/>
  <c r="E19" i="22" s="1"/>
  <c r="G17" i="22"/>
  <c r="H17" i="22" s="1"/>
  <c r="S26" i="22"/>
  <c r="G16" i="22"/>
  <c r="G18" i="22"/>
  <c r="H18" i="22" s="1"/>
  <c r="W20" i="22"/>
  <c r="S29" i="22"/>
  <c r="G9" i="22"/>
  <c r="E9" i="22" s="1"/>
  <c r="G11" i="22"/>
  <c r="E11" i="22" s="1"/>
  <c r="G25" i="22"/>
  <c r="H25" i="22" s="1"/>
  <c r="Z17" i="21"/>
  <c r="Z14" i="21" s="1"/>
  <c r="G21" i="22"/>
  <c r="H21" i="22" s="1"/>
  <c r="N18" i="22"/>
  <c r="N30" i="22"/>
  <c r="N23" i="22"/>
  <c r="N17" i="22"/>
  <c r="N16" i="22"/>
  <c r="N14" i="22"/>
  <c r="N26" i="22"/>
  <c r="AA22" i="21"/>
  <c r="N13" i="22"/>
  <c r="N12" i="22"/>
  <c r="N11" i="22"/>
  <c r="N19" i="22"/>
  <c r="N28" i="22"/>
  <c r="N27" i="22"/>
  <c r="N15" i="22"/>
  <c r="N24" i="22"/>
  <c r="N22" i="22"/>
  <c r="N10" i="22"/>
  <c r="N25" i="22"/>
  <c r="N9" i="22"/>
  <c r="N20" i="22"/>
  <c r="N8" i="22"/>
  <c r="AD22" i="21"/>
  <c r="G15" i="22"/>
  <c r="H15" i="22" s="1"/>
  <c r="G23" i="22"/>
  <c r="H23" i="22" s="1"/>
  <c r="AA4" i="22"/>
  <c r="G28" i="22"/>
  <c r="H28" i="22" s="1"/>
  <c r="J8" i="22"/>
  <c r="J25" i="22"/>
  <c r="J16" i="22"/>
  <c r="V17" i="21"/>
  <c r="V14" i="21" s="1"/>
  <c r="S37" i="23"/>
  <c r="T37" i="23" s="1"/>
  <c r="X4" i="23" s="1"/>
  <c r="S38" i="23"/>
  <c r="O23" i="23"/>
  <c r="J24" i="22"/>
  <c r="W27" i="22"/>
  <c r="S27" i="22"/>
  <c r="J29" i="22"/>
  <c r="W33" i="22"/>
  <c r="AA37" i="22"/>
  <c r="T8" i="23"/>
  <c r="AB18" i="22"/>
  <c r="S33" i="22"/>
  <c r="J10" i="22"/>
  <c r="J13" i="22"/>
  <c r="J19" i="22"/>
  <c r="AE4" i="22"/>
  <c r="J16" i="21"/>
  <c r="AA38" i="22"/>
  <c r="W9" i="22"/>
  <c r="W11" i="22"/>
  <c r="S11" i="22"/>
  <c r="S12" i="22"/>
  <c r="G14" i="22"/>
  <c r="W14" i="22"/>
  <c r="S17" i="22"/>
  <c r="J18" i="22"/>
  <c r="G32" i="22"/>
  <c r="G38" i="23"/>
  <c r="Y38" i="23"/>
  <c r="Y37" i="23"/>
  <c r="Z37" i="23" s="1"/>
  <c r="AC4" i="23" s="1"/>
  <c r="W19" i="22"/>
  <c r="S19" i="22"/>
  <c r="J21" i="22"/>
  <c r="R38" i="22"/>
  <c r="J26" i="22"/>
  <c r="W32" i="22"/>
  <c r="S32" i="22"/>
  <c r="R37" i="22"/>
  <c r="S37" i="22" s="1"/>
  <c r="J11" i="22"/>
  <c r="S28" i="22"/>
  <c r="W28" i="22"/>
  <c r="G30" i="22"/>
  <c r="W30" i="22"/>
  <c r="AA26" i="21"/>
  <c r="G22" i="22"/>
  <c r="W22" i="22"/>
  <c r="G27" i="22"/>
  <c r="G29" i="22"/>
  <c r="N32" i="22"/>
  <c r="W37" i="22"/>
  <c r="Z16" i="23"/>
  <c r="J12" i="22"/>
  <c r="S13" i="22"/>
  <c r="J20" i="22"/>
  <c r="S21" i="22"/>
  <c r="J33" i="22"/>
  <c r="J9" i="22"/>
  <c r="J17" i="22"/>
  <c r="L16" i="24"/>
  <c r="A38" i="24"/>
  <c r="L38" i="24"/>
  <c r="C11" i="24"/>
  <c r="AA39" i="21" s="1"/>
  <c r="L14" i="20"/>
  <c r="R44" i="18"/>
  <c r="O21" i="18"/>
  <c r="P44" i="18"/>
  <c r="O19" i="18"/>
  <c r="N43" i="18"/>
  <c r="O43" i="18" s="1"/>
  <c r="Q44" i="18"/>
  <c r="O15" i="18"/>
  <c r="N42" i="18"/>
  <c r="O42" i="18" s="1"/>
  <c r="K44" i="18"/>
  <c r="G43" i="18"/>
  <c r="G45" i="18"/>
  <c r="G42" i="18"/>
  <c r="S42" i="18"/>
  <c r="T42" i="18" s="1"/>
  <c r="S44" i="18"/>
  <c r="T44" i="18" s="1"/>
  <c r="X4" i="18" s="1"/>
  <c r="Z17" i="20"/>
  <c r="R40" i="17"/>
  <c r="AA39" i="17"/>
  <c r="AA42" i="17"/>
  <c r="S45" i="18"/>
  <c r="AA40" i="17"/>
  <c r="Y42" i="18"/>
  <c r="Z42" i="18" s="1"/>
  <c r="Y45" i="18"/>
  <c r="F14" i="20"/>
  <c r="S43" i="18"/>
  <c r="T43" i="18" s="1"/>
  <c r="I41" i="17"/>
  <c r="Y44" i="18"/>
  <c r="Z44" i="18" s="1"/>
  <c r="AC4" i="18" s="1"/>
  <c r="J16" i="20"/>
  <c r="G36" i="17"/>
  <c r="I42" i="17"/>
  <c r="R42" i="17"/>
  <c r="Y43" i="18"/>
  <c r="Z43" i="18" s="1"/>
  <c r="H44" i="19"/>
  <c r="I42" i="19" s="1"/>
  <c r="G37" i="19"/>
  <c r="I33" i="19" s="1"/>
  <c r="C21" i="19"/>
  <c r="C17" i="19"/>
  <c r="C7" i="19"/>
  <c r="J39" i="20" s="1"/>
  <c r="G33" i="17"/>
  <c r="E33" i="17" s="1"/>
  <c r="F33" i="17" s="1"/>
  <c r="G34" i="17"/>
  <c r="E34" i="17" s="1"/>
  <c r="F34" i="17" s="1"/>
  <c r="G10" i="17"/>
  <c r="E10" i="17" s="1"/>
  <c r="F10" i="17" s="1"/>
  <c r="G18" i="17"/>
  <c r="H18" i="17" s="1"/>
  <c r="G26" i="17"/>
  <c r="G32" i="17"/>
  <c r="G17" i="17"/>
  <c r="H17" i="17" s="1"/>
  <c r="G27" i="17"/>
  <c r="H27" i="17" s="1"/>
  <c r="N21" i="17"/>
  <c r="N18" i="17"/>
  <c r="N19" i="17"/>
  <c r="J26" i="17"/>
  <c r="G30" i="17"/>
  <c r="H30" i="17" s="1"/>
  <c r="P16" i="20"/>
  <c r="Z25" i="18"/>
  <c r="Z34" i="18"/>
  <c r="T34" i="18"/>
  <c r="N26" i="17"/>
  <c r="S19" i="17"/>
  <c r="W32" i="17"/>
  <c r="G9" i="17"/>
  <c r="N14" i="17"/>
  <c r="J24" i="17"/>
  <c r="S28" i="17"/>
  <c r="S32" i="17"/>
  <c r="S29" i="17"/>
  <c r="G35" i="17"/>
  <c r="E35" i="17" s="1"/>
  <c r="F35" i="17" s="1"/>
  <c r="S17" i="17"/>
  <c r="W27" i="17"/>
  <c r="J32" i="17"/>
  <c r="J22" i="17"/>
  <c r="G31" i="17"/>
  <c r="E31" i="17" s="1"/>
  <c r="F31" i="17" s="1"/>
  <c r="J37" i="17"/>
  <c r="J34" i="17"/>
  <c r="S35" i="17"/>
  <c r="W36" i="17"/>
  <c r="W37" i="17"/>
  <c r="N34" i="17"/>
  <c r="J36" i="17"/>
  <c r="J35" i="17"/>
  <c r="S34" i="17"/>
  <c r="AB40" i="17"/>
  <c r="J9" i="17"/>
  <c r="G13" i="17"/>
  <c r="H13" i="17" s="1"/>
  <c r="W40" i="17"/>
  <c r="S11" i="17"/>
  <c r="S16" i="17"/>
  <c r="S9" i="17"/>
  <c r="G19" i="17"/>
  <c r="E19" i="17" s="1"/>
  <c r="F19" i="17" s="1"/>
  <c r="G21" i="17"/>
  <c r="H21" i="17" s="1"/>
  <c r="J31" i="17"/>
  <c r="G15" i="17"/>
  <c r="E15" i="17" s="1"/>
  <c r="F15" i="17" s="1"/>
  <c r="G25" i="17"/>
  <c r="E25" i="17" s="1"/>
  <c r="F25" i="17" s="1"/>
  <c r="S31" i="17"/>
  <c r="N8" i="17"/>
  <c r="G14" i="17"/>
  <c r="E14" i="17" s="1"/>
  <c r="F14" i="17" s="1"/>
  <c r="J10" i="17"/>
  <c r="J12" i="17"/>
  <c r="S15" i="17"/>
  <c r="S18" i="17"/>
  <c r="S21" i="17"/>
  <c r="W23" i="17"/>
  <c r="N30" i="17"/>
  <c r="N33" i="17"/>
  <c r="G20" i="17"/>
  <c r="H20" i="17" s="1"/>
  <c r="N10" i="17"/>
  <c r="AB8" i="17"/>
  <c r="J20" i="17"/>
  <c r="S30" i="17"/>
  <c r="J33" i="17"/>
  <c r="W31" i="17"/>
  <c r="N20" i="17"/>
  <c r="G22" i="17"/>
  <c r="E22" i="17" s="1"/>
  <c r="F22" i="17" s="1"/>
  <c r="G29" i="17"/>
  <c r="H29" i="17" s="1"/>
  <c r="E14" i="20"/>
  <c r="K14" i="20"/>
  <c r="L38" i="19"/>
  <c r="L16" i="19"/>
  <c r="G11" i="17"/>
  <c r="E11" i="17" s="1"/>
  <c r="F11" i="17" s="1"/>
  <c r="G23" i="17"/>
  <c r="E23" i="17" s="1"/>
  <c r="F23" i="17" s="1"/>
  <c r="W8" i="17"/>
  <c r="N11" i="17"/>
  <c r="W20" i="17"/>
  <c r="N23" i="17"/>
  <c r="W33" i="17"/>
  <c r="G12" i="17"/>
  <c r="E12" i="17" s="1"/>
  <c r="F12" i="17" s="1"/>
  <c r="G24" i="17"/>
  <c r="E24" i="17" s="1"/>
  <c r="F24" i="17" s="1"/>
  <c r="C11" i="19"/>
  <c r="AA39" i="20" s="1"/>
  <c r="S8" i="17"/>
  <c r="S10" i="17"/>
  <c r="J13" i="17"/>
  <c r="G16" i="17"/>
  <c r="E16" i="17" s="1"/>
  <c r="F16" i="17" s="1"/>
  <c r="S22" i="17"/>
  <c r="J25" i="17"/>
  <c r="G28" i="17"/>
  <c r="E28" i="17" s="1"/>
  <c r="F28" i="17" s="1"/>
  <c r="S12" i="17"/>
  <c r="J15" i="17"/>
  <c r="S24" i="17"/>
  <c r="J27" i="17"/>
  <c r="T8" i="18"/>
  <c r="S13" i="17"/>
  <c r="J16" i="17"/>
  <c r="S25" i="17"/>
  <c r="J28" i="17"/>
  <c r="G8" i="17"/>
  <c r="E8" i="17" s="1"/>
  <c r="S14" i="17"/>
  <c r="N16" i="17"/>
  <c r="J17" i="17"/>
  <c r="S26" i="17"/>
  <c r="J29" i="17"/>
  <c r="Z8" i="18"/>
  <c r="A14" i="19"/>
  <c r="J11" i="15"/>
  <c r="AD37" i="9"/>
  <c r="AE37" i="9"/>
  <c r="AC37" i="9"/>
  <c r="Y36" i="9"/>
  <c r="Z36" i="9"/>
  <c r="Y37" i="9"/>
  <c r="Z37" i="9"/>
  <c r="X37" i="9"/>
  <c r="X36" i="9"/>
  <c r="E17" i="8"/>
  <c r="E14" i="8" s="1"/>
  <c r="G17" i="8"/>
  <c r="M17" i="8"/>
  <c r="K17" i="8"/>
  <c r="K14" i="8" s="1"/>
  <c r="Q17" i="8"/>
  <c r="S17" i="8"/>
  <c r="B1" i="15"/>
  <c r="A14" i="15" s="1"/>
  <c r="C2" i="9"/>
  <c r="G43" i="15"/>
  <c r="G42" i="15"/>
  <c r="G41" i="15"/>
  <c r="G40" i="15"/>
  <c r="G39" i="15"/>
  <c r="G35" i="15"/>
  <c r="G34" i="15"/>
  <c r="G33" i="15"/>
  <c r="G32" i="15"/>
  <c r="G31" i="15"/>
  <c r="L28" i="15"/>
  <c r="J21" i="15"/>
  <c r="I21" i="15"/>
  <c r="H21" i="15"/>
  <c r="G21" i="15"/>
  <c r="F21" i="15"/>
  <c r="E21" i="15"/>
  <c r="C20" i="15"/>
  <c r="D20" i="15" s="1"/>
  <c r="C19" i="15"/>
  <c r="D19" i="15" s="1"/>
  <c r="I17" i="15"/>
  <c r="H17" i="15"/>
  <c r="G17" i="15"/>
  <c r="F17" i="15"/>
  <c r="E17" i="15"/>
  <c r="C16" i="15"/>
  <c r="D16" i="15" s="1"/>
  <c r="C15" i="15"/>
  <c r="D15" i="15" s="1"/>
  <c r="I11" i="15"/>
  <c r="H11" i="15"/>
  <c r="G11" i="15"/>
  <c r="F11" i="15"/>
  <c r="E11" i="15"/>
  <c r="C10" i="15"/>
  <c r="D10" i="15" s="1"/>
  <c r="C9" i="15"/>
  <c r="D9" i="15" s="1"/>
  <c r="I7" i="15"/>
  <c r="H7" i="15"/>
  <c r="G7" i="15"/>
  <c r="F7" i="15"/>
  <c r="E7" i="15"/>
  <c r="C6" i="15"/>
  <c r="D6" i="15" s="1"/>
  <c r="C5" i="15"/>
  <c r="D5" i="15" s="1"/>
  <c r="L4" i="15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8" i="14"/>
  <c r="C9" i="14"/>
  <c r="AE9" i="14" s="1"/>
  <c r="C10" i="14"/>
  <c r="AE10" i="14" s="1"/>
  <c r="C11" i="14"/>
  <c r="AE11" i="14" s="1"/>
  <c r="C12" i="14"/>
  <c r="AE12" i="14" s="1"/>
  <c r="C13" i="14"/>
  <c r="AE13" i="14" s="1"/>
  <c r="C14" i="14"/>
  <c r="AE14" i="14" s="1"/>
  <c r="C15" i="14"/>
  <c r="AE15" i="14" s="1"/>
  <c r="C16" i="14"/>
  <c r="AE16" i="14" s="1"/>
  <c r="C17" i="14"/>
  <c r="AE17" i="14" s="1"/>
  <c r="C18" i="14"/>
  <c r="AE18" i="14" s="1"/>
  <c r="C19" i="14"/>
  <c r="AE19" i="14" s="1"/>
  <c r="C20" i="14"/>
  <c r="AE20" i="14" s="1"/>
  <c r="C21" i="14"/>
  <c r="AE21" i="14" s="1"/>
  <c r="C22" i="14"/>
  <c r="AE22" i="14" s="1"/>
  <c r="C23" i="14"/>
  <c r="AE23" i="14" s="1"/>
  <c r="C24" i="14"/>
  <c r="AE24" i="14" s="1"/>
  <c r="C25" i="14"/>
  <c r="AE25" i="14" s="1"/>
  <c r="C26" i="14"/>
  <c r="AE26" i="14" s="1"/>
  <c r="C27" i="14"/>
  <c r="AE27" i="14" s="1"/>
  <c r="C28" i="14"/>
  <c r="AE28" i="14" s="1"/>
  <c r="C29" i="14"/>
  <c r="AE29" i="14" s="1"/>
  <c r="C30" i="14"/>
  <c r="AE30" i="14" s="1"/>
  <c r="C31" i="14"/>
  <c r="AE31" i="14" s="1"/>
  <c r="C32" i="14"/>
  <c r="AE32" i="14" s="1"/>
  <c r="C33" i="14"/>
  <c r="AE33" i="14" s="1"/>
  <c r="C8" i="14"/>
  <c r="AE8" i="14" s="1"/>
  <c r="Y9" i="14"/>
  <c r="Z9" i="14" s="1"/>
  <c r="Y10" i="14"/>
  <c r="Z10" i="14" s="1"/>
  <c r="Y11" i="14"/>
  <c r="Z11" i="14" s="1"/>
  <c r="Y12" i="14"/>
  <c r="Z12" i="14" s="1"/>
  <c r="Y13" i="14"/>
  <c r="Z13" i="14" s="1"/>
  <c r="Y14" i="14"/>
  <c r="Z14" i="14" s="1"/>
  <c r="Y15" i="14"/>
  <c r="Z15" i="14" s="1"/>
  <c r="Y16" i="14"/>
  <c r="Y17" i="14"/>
  <c r="Z17" i="14" s="1"/>
  <c r="Y18" i="14"/>
  <c r="Z18" i="14" s="1"/>
  <c r="Y19" i="14"/>
  <c r="Z19" i="14" s="1"/>
  <c r="Y20" i="14"/>
  <c r="Z20" i="14" s="1"/>
  <c r="Y21" i="14"/>
  <c r="Z21" i="14" s="1"/>
  <c r="Y22" i="14"/>
  <c r="Z22" i="14" s="1"/>
  <c r="Y23" i="14"/>
  <c r="Z23" i="14" s="1"/>
  <c r="Y24" i="14"/>
  <c r="Z24" i="14" s="1"/>
  <c r="Y25" i="14"/>
  <c r="Z25" i="14" s="1"/>
  <c r="Y26" i="14"/>
  <c r="Z26" i="14" s="1"/>
  <c r="Y27" i="14"/>
  <c r="Z27" i="14" s="1"/>
  <c r="Y28" i="14"/>
  <c r="Z28" i="14" s="1"/>
  <c r="Y29" i="14"/>
  <c r="Z29" i="14" s="1"/>
  <c r="Y30" i="14"/>
  <c r="Z30" i="14" s="1"/>
  <c r="Y31" i="14"/>
  <c r="Z31" i="14" s="1"/>
  <c r="Y32" i="14"/>
  <c r="Z32" i="14" s="1"/>
  <c r="Y33" i="14"/>
  <c r="Z33" i="14" s="1"/>
  <c r="Y8" i="14"/>
  <c r="S8" i="14"/>
  <c r="N9" i="14"/>
  <c r="N10" i="14"/>
  <c r="O10" i="14" s="1"/>
  <c r="N11" i="14"/>
  <c r="O11" i="14" s="1"/>
  <c r="N12" i="14"/>
  <c r="O12" i="14" s="1"/>
  <c r="N13" i="14"/>
  <c r="O13" i="14" s="1"/>
  <c r="N14" i="14"/>
  <c r="N15" i="14"/>
  <c r="O15" i="14" s="1"/>
  <c r="N16" i="14"/>
  <c r="N17" i="14"/>
  <c r="O17" i="14" s="1"/>
  <c r="N18" i="14"/>
  <c r="O18" i="14" s="1"/>
  <c r="N19" i="14"/>
  <c r="O19" i="14" s="1"/>
  <c r="N20" i="14"/>
  <c r="O20" i="14" s="1"/>
  <c r="N21" i="14"/>
  <c r="O21" i="14" s="1"/>
  <c r="N22" i="14"/>
  <c r="N23" i="14"/>
  <c r="O23" i="14" s="1"/>
  <c r="N24" i="14"/>
  <c r="O24" i="14" s="1"/>
  <c r="N25" i="14"/>
  <c r="O25" i="14" s="1"/>
  <c r="N26" i="14"/>
  <c r="O26" i="14" s="1"/>
  <c r="N27" i="14"/>
  <c r="O27" i="14" s="1"/>
  <c r="N28" i="14"/>
  <c r="O28" i="14" s="1"/>
  <c r="N29" i="14"/>
  <c r="O29" i="14" s="1"/>
  <c r="N30" i="14"/>
  <c r="O30" i="14" s="1"/>
  <c r="N31" i="14"/>
  <c r="O31" i="14" s="1"/>
  <c r="N32" i="14"/>
  <c r="O32" i="14" s="1"/>
  <c r="N33" i="14"/>
  <c r="O33" i="14" s="1"/>
  <c r="N8" i="14"/>
  <c r="G8" i="14"/>
  <c r="S33" i="14"/>
  <c r="T33" i="14" s="1"/>
  <c r="G33" i="14"/>
  <c r="S32" i="14"/>
  <c r="T32" i="14" s="1"/>
  <c r="G32" i="14"/>
  <c r="S31" i="14"/>
  <c r="T31" i="14" s="1"/>
  <c r="G31" i="14"/>
  <c r="S30" i="14"/>
  <c r="T30" i="14" s="1"/>
  <c r="G30" i="14"/>
  <c r="S29" i="14"/>
  <c r="T29" i="14" s="1"/>
  <c r="G29" i="14"/>
  <c r="S28" i="14"/>
  <c r="T28" i="14" s="1"/>
  <c r="G28" i="14"/>
  <c r="S27" i="14"/>
  <c r="T27" i="14" s="1"/>
  <c r="G27" i="14"/>
  <c r="S26" i="14"/>
  <c r="T26" i="14" s="1"/>
  <c r="G26" i="14"/>
  <c r="S25" i="14"/>
  <c r="T25" i="14" s="1"/>
  <c r="G25" i="14"/>
  <c r="S24" i="14"/>
  <c r="T24" i="14" s="1"/>
  <c r="G24" i="14"/>
  <c r="S23" i="14"/>
  <c r="T23" i="14" s="1"/>
  <c r="G23" i="14"/>
  <c r="S22" i="14"/>
  <c r="G22" i="14"/>
  <c r="S21" i="14"/>
  <c r="T21" i="14" s="1"/>
  <c r="G21" i="14"/>
  <c r="S20" i="14"/>
  <c r="T20" i="14" s="1"/>
  <c r="G20" i="14"/>
  <c r="S19" i="14"/>
  <c r="T19" i="14" s="1"/>
  <c r="G19" i="14"/>
  <c r="S18" i="14"/>
  <c r="T18" i="14" s="1"/>
  <c r="G18" i="14"/>
  <c r="S17" i="14"/>
  <c r="G17" i="14"/>
  <c r="S16" i="14"/>
  <c r="G16" i="14"/>
  <c r="S15" i="14"/>
  <c r="T15" i="14" s="1"/>
  <c r="G15" i="14"/>
  <c r="S14" i="14"/>
  <c r="T14" i="14" s="1"/>
  <c r="G14" i="14"/>
  <c r="S13" i="14"/>
  <c r="T13" i="14" s="1"/>
  <c r="G13" i="14"/>
  <c r="S12" i="14"/>
  <c r="T12" i="14" s="1"/>
  <c r="G12" i="14"/>
  <c r="S11" i="14"/>
  <c r="T11" i="14" s="1"/>
  <c r="G11" i="14"/>
  <c r="S10" i="14"/>
  <c r="T10" i="14" s="1"/>
  <c r="G10" i="14"/>
  <c r="S9" i="14"/>
  <c r="T9" i="14" s="1"/>
  <c r="G9" i="14"/>
  <c r="C2" i="14"/>
  <c r="V36" i="9"/>
  <c r="AD36" i="9"/>
  <c r="AE36" i="9"/>
  <c r="AC36" i="9"/>
  <c r="V37" i="9"/>
  <c r="U37" i="9"/>
  <c r="T37" i="9"/>
  <c r="Q37" i="9"/>
  <c r="P37" i="9"/>
  <c r="O37" i="9"/>
  <c r="M37" i="9"/>
  <c r="U36" i="9"/>
  <c r="T36" i="9"/>
  <c r="Q36" i="9"/>
  <c r="P36" i="9"/>
  <c r="O36" i="9"/>
  <c r="L37" i="9"/>
  <c r="K37" i="9"/>
  <c r="M36" i="9"/>
  <c r="L36" i="9"/>
  <c r="K36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R9" i="9"/>
  <c r="S9" i="9" s="1"/>
  <c r="R10" i="9"/>
  <c r="R11" i="9"/>
  <c r="R12" i="9"/>
  <c r="S12" i="9" s="1"/>
  <c r="R13" i="9"/>
  <c r="W13" i="9" s="1"/>
  <c r="R14" i="9"/>
  <c r="W14" i="9" s="1"/>
  <c r="R15" i="9"/>
  <c r="S15" i="9" s="1"/>
  <c r="R16" i="9"/>
  <c r="R17" i="9"/>
  <c r="W17" i="9" s="1"/>
  <c r="R18" i="9"/>
  <c r="S18" i="9" s="1"/>
  <c r="R19" i="9"/>
  <c r="W19" i="9" s="1"/>
  <c r="R20" i="9"/>
  <c r="W20" i="9" s="1"/>
  <c r="R21" i="9"/>
  <c r="W21" i="9" s="1"/>
  <c r="R22" i="9"/>
  <c r="W22" i="9" s="1"/>
  <c r="R23" i="9"/>
  <c r="W23" i="9" s="1"/>
  <c r="R24" i="9"/>
  <c r="W24" i="9" s="1"/>
  <c r="R25" i="9"/>
  <c r="W25" i="9" s="1"/>
  <c r="R26" i="9"/>
  <c r="W26" i="9" s="1"/>
  <c r="R27" i="9"/>
  <c r="R28" i="9"/>
  <c r="S28" i="9" s="1"/>
  <c r="R29" i="9"/>
  <c r="S29" i="9" s="1"/>
  <c r="R30" i="9"/>
  <c r="S30" i="9" s="1"/>
  <c r="R31" i="9"/>
  <c r="S31" i="9" s="1"/>
  <c r="R32" i="9"/>
  <c r="S32" i="9" s="1"/>
  <c r="R8" i="9"/>
  <c r="I9" i="9"/>
  <c r="N9" i="9" s="1"/>
  <c r="I10" i="9"/>
  <c r="J10" i="9" s="1"/>
  <c r="I11" i="9"/>
  <c r="J11" i="9" s="1"/>
  <c r="I12" i="9"/>
  <c r="N12" i="9" s="1"/>
  <c r="I13" i="9"/>
  <c r="N13" i="9" s="1"/>
  <c r="I14" i="9"/>
  <c r="J14" i="9" s="1"/>
  <c r="I15" i="9"/>
  <c r="N15" i="9" s="1"/>
  <c r="I16" i="9"/>
  <c r="I17" i="9"/>
  <c r="J17" i="9" s="1"/>
  <c r="I18" i="9"/>
  <c r="J18" i="9" s="1"/>
  <c r="I19" i="9"/>
  <c r="J19" i="9" s="1"/>
  <c r="I20" i="9"/>
  <c r="N20" i="9" s="1"/>
  <c r="I21" i="9"/>
  <c r="N21" i="9" s="1"/>
  <c r="I22" i="9"/>
  <c r="J22" i="9" s="1"/>
  <c r="I23" i="9"/>
  <c r="J23" i="9" s="1"/>
  <c r="I24" i="9"/>
  <c r="N24" i="9" s="1"/>
  <c r="I25" i="9"/>
  <c r="N25" i="9" s="1"/>
  <c r="I26" i="9"/>
  <c r="J26" i="9" s="1"/>
  <c r="I27" i="9"/>
  <c r="J27" i="9" s="1"/>
  <c r="I28" i="9"/>
  <c r="N28" i="9" s="1"/>
  <c r="I29" i="9"/>
  <c r="N29" i="9" s="1"/>
  <c r="I30" i="9"/>
  <c r="N30" i="9" s="1"/>
  <c r="I31" i="9"/>
  <c r="N31" i="9" s="1"/>
  <c r="I32" i="9"/>
  <c r="N32" i="9" s="1"/>
  <c r="I8" i="9"/>
  <c r="AG39" i="8"/>
  <c r="AC39" i="8"/>
  <c r="Y42" i="8"/>
  <c r="Y39" i="8"/>
  <c r="P39" i="8"/>
  <c r="L39" i="8"/>
  <c r="H39" i="8"/>
  <c r="H42" i="8"/>
  <c r="AG16" i="8"/>
  <c r="AC16" i="8"/>
  <c r="AI14" i="8"/>
  <c r="AH14" i="8"/>
  <c r="AE14" i="8"/>
  <c r="AD14" i="8"/>
  <c r="K30" i="8"/>
  <c r="H30" i="8"/>
  <c r="Q26" i="8"/>
  <c r="N26" i="8"/>
  <c r="K26" i="8"/>
  <c r="H26" i="8"/>
  <c r="N22" i="8"/>
  <c r="K22" i="8"/>
  <c r="H22" i="8"/>
  <c r="I39" i="77" l="1"/>
  <c r="I43" i="77"/>
  <c r="E27" i="100"/>
  <c r="I42" i="77"/>
  <c r="AA45" i="94"/>
  <c r="U46" i="94" s="1"/>
  <c r="E17" i="113"/>
  <c r="E23" i="96"/>
  <c r="F18" i="99"/>
  <c r="F18" i="100" s="1"/>
  <c r="F21" i="112"/>
  <c r="F21" i="113" s="1"/>
  <c r="E30" i="113"/>
  <c r="F30" i="112"/>
  <c r="F30" i="113" s="1"/>
  <c r="AA45" i="111"/>
  <c r="U46" i="111" s="1"/>
  <c r="F13" i="112"/>
  <c r="F13" i="113" s="1"/>
  <c r="E13" i="113"/>
  <c r="R4" i="112"/>
  <c r="H4" i="112"/>
  <c r="X17" i="111"/>
  <c r="AB17" i="111"/>
  <c r="M4" i="112"/>
  <c r="F28" i="112"/>
  <c r="F28" i="113" s="1"/>
  <c r="E28" i="113"/>
  <c r="F15" i="112"/>
  <c r="F15" i="113" s="1"/>
  <c r="E15" i="113"/>
  <c r="F11" i="112"/>
  <c r="F11" i="113" s="1"/>
  <c r="E11" i="113"/>
  <c r="E24" i="113"/>
  <c r="F24" i="112"/>
  <c r="F24" i="113" s="1"/>
  <c r="E16" i="113"/>
  <c r="F16" i="112"/>
  <c r="F16" i="113" s="1"/>
  <c r="F14" i="112"/>
  <c r="F14" i="113" s="1"/>
  <c r="E14" i="113"/>
  <c r="AD27" i="111"/>
  <c r="AB26" i="111" s="1"/>
  <c r="AD23" i="111"/>
  <c r="AB22" i="111" s="1"/>
  <c r="F20" i="112"/>
  <c r="F20" i="113" s="1"/>
  <c r="E20" i="113"/>
  <c r="E23" i="113"/>
  <c r="F23" i="112"/>
  <c r="F23" i="113" s="1"/>
  <c r="E8" i="113"/>
  <c r="F8" i="112"/>
  <c r="F8" i="113" s="1"/>
  <c r="F29" i="112"/>
  <c r="F29" i="113" s="1"/>
  <c r="E29" i="113"/>
  <c r="AA27" i="111"/>
  <c r="Y26" i="111" s="1"/>
  <c r="AA23" i="111"/>
  <c r="Y22" i="111" s="1"/>
  <c r="E10" i="113"/>
  <c r="F10" i="112"/>
  <c r="F10" i="113" s="1"/>
  <c r="E28" i="100"/>
  <c r="E17" i="83"/>
  <c r="E29" i="108"/>
  <c r="E10" i="96"/>
  <c r="J45" i="94"/>
  <c r="D46" i="94" s="1"/>
  <c r="F17" i="99"/>
  <c r="F17" i="100" s="1"/>
  <c r="F26" i="107"/>
  <c r="F26" i="108" s="1"/>
  <c r="E8" i="108"/>
  <c r="F21" i="107"/>
  <c r="F21" i="108" s="1"/>
  <c r="F23" i="107"/>
  <c r="F23" i="108" s="1"/>
  <c r="E23" i="108"/>
  <c r="R4" i="107"/>
  <c r="H4" i="107"/>
  <c r="AB17" i="106"/>
  <c r="X17" i="106"/>
  <c r="M4" i="107"/>
  <c r="F24" i="107"/>
  <c r="F24" i="108" s="1"/>
  <c r="E24" i="108"/>
  <c r="F28" i="107"/>
  <c r="F28" i="108" s="1"/>
  <c r="E28" i="108"/>
  <c r="F12" i="107"/>
  <c r="F12" i="108" s="1"/>
  <c r="E12" i="108"/>
  <c r="F9" i="107"/>
  <c r="F9" i="108" s="1"/>
  <c r="E9" i="108"/>
  <c r="AA23" i="106"/>
  <c r="Y22" i="106" s="1"/>
  <c r="AA27" i="106"/>
  <c r="Y26" i="106" s="1"/>
  <c r="E19" i="108"/>
  <c r="F19" i="107"/>
  <c r="F19" i="108" s="1"/>
  <c r="F16" i="107"/>
  <c r="F16" i="108" s="1"/>
  <c r="E16" i="108"/>
  <c r="F17" i="107"/>
  <c r="F17" i="108" s="1"/>
  <c r="E17" i="108"/>
  <c r="F25" i="107"/>
  <c r="F25" i="108" s="1"/>
  <c r="E25" i="108"/>
  <c r="AD23" i="106"/>
  <c r="AB22" i="106" s="1"/>
  <c r="AD27" i="106"/>
  <c r="AB26" i="106" s="1"/>
  <c r="E11" i="108"/>
  <c r="F11" i="107"/>
  <c r="F11" i="108" s="1"/>
  <c r="E27" i="108"/>
  <c r="F27" i="107"/>
  <c r="F27" i="108" s="1"/>
  <c r="F20" i="107"/>
  <c r="F20" i="108" s="1"/>
  <c r="E20" i="108"/>
  <c r="F17" i="103"/>
  <c r="F17" i="104" s="1"/>
  <c r="AA27" i="102"/>
  <c r="Y26" i="102" s="1"/>
  <c r="F16" i="103"/>
  <c r="F16" i="104" s="1"/>
  <c r="E15" i="104"/>
  <c r="I34" i="9"/>
  <c r="E29" i="104"/>
  <c r="F29" i="103"/>
  <c r="F29" i="104" s="1"/>
  <c r="H13" i="79"/>
  <c r="E19" i="104"/>
  <c r="F19" i="103"/>
  <c r="F19" i="104" s="1"/>
  <c r="E15" i="67"/>
  <c r="F9" i="103"/>
  <c r="F9" i="104" s="1"/>
  <c r="E9" i="104"/>
  <c r="W43" i="102"/>
  <c r="AA45" i="102"/>
  <c r="U46" i="102" s="1"/>
  <c r="AD27" i="102"/>
  <c r="AB26" i="102" s="1"/>
  <c r="AD23" i="102"/>
  <c r="AB22" i="102" s="1"/>
  <c r="F21" i="103"/>
  <c r="F21" i="104" s="1"/>
  <c r="E21" i="104"/>
  <c r="F11" i="103"/>
  <c r="F11" i="104" s="1"/>
  <c r="E11" i="104"/>
  <c r="E18" i="104"/>
  <c r="F18" i="103"/>
  <c r="F18" i="104" s="1"/>
  <c r="AB17" i="102"/>
  <c r="R4" i="103"/>
  <c r="X17" i="102"/>
  <c r="H4" i="103"/>
  <c r="M4" i="103"/>
  <c r="E28" i="104"/>
  <c r="F28" i="103"/>
  <c r="F28" i="104" s="1"/>
  <c r="F23" i="99"/>
  <c r="F23" i="100" s="1"/>
  <c r="E13" i="100"/>
  <c r="F15" i="99"/>
  <c r="F15" i="100" s="1"/>
  <c r="AD27" i="90"/>
  <c r="AB26" i="90" s="1"/>
  <c r="H11" i="59"/>
  <c r="N36" i="75"/>
  <c r="I43" i="81"/>
  <c r="I41" i="81"/>
  <c r="I42" i="81"/>
  <c r="F30" i="91"/>
  <c r="F30" i="92" s="1"/>
  <c r="D7" i="81"/>
  <c r="L41" i="78" s="1"/>
  <c r="F30" i="99"/>
  <c r="F30" i="100" s="1"/>
  <c r="E30" i="100"/>
  <c r="F11" i="99"/>
  <c r="F11" i="100" s="1"/>
  <c r="E11" i="100"/>
  <c r="E20" i="100"/>
  <c r="F20" i="99"/>
  <c r="F20" i="100" s="1"/>
  <c r="E16" i="100"/>
  <c r="F16" i="99"/>
  <c r="F16" i="100" s="1"/>
  <c r="AD27" i="98"/>
  <c r="AB26" i="98" s="1"/>
  <c r="AD23" i="98"/>
  <c r="AB22" i="98" s="1"/>
  <c r="E21" i="100"/>
  <c r="F21" i="99"/>
  <c r="F21" i="100" s="1"/>
  <c r="E24" i="100"/>
  <c r="F24" i="99"/>
  <c r="F24" i="100" s="1"/>
  <c r="E9" i="100"/>
  <c r="F9" i="99"/>
  <c r="F9" i="100" s="1"/>
  <c r="E8" i="100"/>
  <c r="F8" i="99"/>
  <c r="F8" i="100" s="1"/>
  <c r="AA27" i="98"/>
  <c r="Y26" i="98" s="1"/>
  <c r="AA23" i="98"/>
  <c r="Y22" i="98" s="1"/>
  <c r="R4" i="99"/>
  <c r="H4" i="99"/>
  <c r="X17" i="98"/>
  <c r="AB17" i="98"/>
  <c r="M4" i="99"/>
  <c r="F25" i="99"/>
  <c r="F25" i="100" s="1"/>
  <c r="E25" i="100"/>
  <c r="E22" i="100"/>
  <c r="F22" i="99"/>
  <c r="F22" i="100" s="1"/>
  <c r="E10" i="100"/>
  <c r="F10" i="99"/>
  <c r="F10" i="100" s="1"/>
  <c r="N36" i="51"/>
  <c r="H14" i="67"/>
  <c r="H35" i="80"/>
  <c r="AA35" i="9"/>
  <c r="H14" i="83"/>
  <c r="R35" i="9"/>
  <c r="R34" i="9"/>
  <c r="E27" i="26"/>
  <c r="D17" i="85"/>
  <c r="P41" i="82" s="1"/>
  <c r="E12" i="87"/>
  <c r="J42" i="86"/>
  <c r="F43" i="86" s="1"/>
  <c r="I35" i="9"/>
  <c r="AA34" i="9"/>
  <c r="E15" i="96"/>
  <c r="F25" i="95"/>
  <c r="F25" i="96" s="1"/>
  <c r="E22" i="96"/>
  <c r="AB17" i="94"/>
  <c r="Y16" i="94" s="1"/>
  <c r="R4" i="95"/>
  <c r="F19" i="95"/>
  <c r="F19" i="96" s="1"/>
  <c r="X17" i="94"/>
  <c r="U16" i="94" s="1"/>
  <c r="F9" i="95"/>
  <c r="F9" i="96" s="1"/>
  <c r="H4" i="95"/>
  <c r="F13" i="95"/>
  <c r="F13" i="96" s="1"/>
  <c r="E13" i="96"/>
  <c r="E29" i="96"/>
  <c r="F29" i="95"/>
  <c r="F29" i="96" s="1"/>
  <c r="F24" i="95"/>
  <c r="F24" i="96" s="1"/>
  <c r="E24" i="96"/>
  <c r="AA27" i="94"/>
  <c r="Y26" i="94" s="1"/>
  <c r="AA23" i="94"/>
  <c r="Y22" i="94" s="1"/>
  <c r="E18" i="96"/>
  <c r="F18" i="95"/>
  <c r="F18" i="96" s="1"/>
  <c r="E11" i="96"/>
  <c r="F11" i="95"/>
  <c r="F11" i="96" s="1"/>
  <c r="F21" i="95"/>
  <c r="F21" i="96" s="1"/>
  <c r="E21" i="96"/>
  <c r="E28" i="96"/>
  <c r="F28" i="95"/>
  <c r="F28" i="96" s="1"/>
  <c r="AD27" i="94"/>
  <c r="AB26" i="94" s="1"/>
  <c r="AD23" i="94"/>
  <c r="AB22" i="94" s="1"/>
  <c r="F14" i="95"/>
  <c r="F14" i="96" s="1"/>
  <c r="E14" i="96"/>
  <c r="E17" i="96"/>
  <c r="F17" i="95"/>
  <c r="F17" i="96" s="1"/>
  <c r="E10" i="83"/>
  <c r="F10" i="83" s="1"/>
  <c r="F10" i="84" s="1"/>
  <c r="I43" i="89"/>
  <c r="H16" i="59"/>
  <c r="I41" i="89"/>
  <c r="I35" i="76"/>
  <c r="J45" i="78"/>
  <c r="D46" i="78" s="1"/>
  <c r="I39" i="81"/>
  <c r="I42" i="89"/>
  <c r="E21" i="92"/>
  <c r="F12" i="91"/>
  <c r="F12" i="92" s="1"/>
  <c r="F8" i="91"/>
  <c r="F8" i="92" s="1"/>
  <c r="E26" i="92"/>
  <c r="E22" i="92"/>
  <c r="E14" i="92"/>
  <c r="F14" i="91"/>
  <c r="F14" i="92" s="1"/>
  <c r="E29" i="92"/>
  <c r="F29" i="91"/>
  <c r="F29" i="92" s="1"/>
  <c r="E16" i="92"/>
  <c r="E20" i="92"/>
  <c r="F20" i="91"/>
  <c r="F20" i="92" s="1"/>
  <c r="X17" i="90"/>
  <c r="W14" i="90" s="1"/>
  <c r="AB17" i="90"/>
  <c r="AA14" i="90" s="1"/>
  <c r="H4" i="91"/>
  <c r="E10" i="92"/>
  <c r="F10" i="91"/>
  <c r="F10" i="92" s="1"/>
  <c r="R4" i="91"/>
  <c r="F18" i="91"/>
  <c r="F18" i="92" s="1"/>
  <c r="E18" i="92"/>
  <c r="E27" i="92"/>
  <c r="F27" i="91"/>
  <c r="F27" i="92" s="1"/>
  <c r="E15" i="92"/>
  <c r="F15" i="91"/>
  <c r="F15" i="92" s="1"/>
  <c r="E17" i="92"/>
  <c r="F17" i="91"/>
  <c r="F17" i="92" s="1"/>
  <c r="E23" i="92"/>
  <c r="F23" i="91"/>
  <c r="F23" i="92" s="1"/>
  <c r="AA27" i="90"/>
  <c r="Y26" i="90" s="1"/>
  <c r="AA23" i="90"/>
  <c r="Y22" i="90" s="1"/>
  <c r="E13" i="92"/>
  <c r="F13" i="91"/>
  <c r="F13" i="92" s="1"/>
  <c r="F11" i="91"/>
  <c r="F11" i="92" s="1"/>
  <c r="E11" i="92"/>
  <c r="I32" i="53"/>
  <c r="H32" i="71"/>
  <c r="E24" i="71"/>
  <c r="H13" i="59"/>
  <c r="D21" i="89"/>
  <c r="AG41" i="86" s="1"/>
  <c r="E10" i="67"/>
  <c r="E23" i="87"/>
  <c r="E23" i="88" s="1"/>
  <c r="E19" i="87"/>
  <c r="E19" i="88" s="1"/>
  <c r="H33" i="88"/>
  <c r="H26" i="87"/>
  <c r="G32" i="87"/>
  <c r="E30" i="87"/>
  <c r="E30" i="88" s="1"/>
  <c r="H21" i="87"/>
  <c r="E13" i="87"/>
  <c r="F13" i="87" s="1"/>
  <c r="F13" i="88" s="1"/>
  <c r="E27" i="87"/>
  <c r="E27" i="88" s="1"/>
  <c r="E22" i="87"/>
  <c r="E22" i="88" s="1"/>
  <c r="H15" i="87"/>
  <c r="E18" i="87"/>
  <c r="E18" i="88" s="1"/>
  <c r="F26" i="88"/>
  <c r="E10" i="87"/>
  <c r="E10" i="88" s="1"/>
  <c r="E14" i="87"/>
  <c r="H14" i="87"/>
  <c r="H20" i="87"/>
  <c r="E29" i="87"/>
  <c r="F29" i="87" s="1"/>
  <c r="F29" i="88" s="1"/>
  <c r="E11" i="87"/>
  <c r="E11" i="88" s="1"/>
  <c r="E16" i="87"/>
  <c r="F16" i="87" s="1"/>
  <c r="F16" i="88" s="1"/>
  <c r="E24" i="87"/>
  <c r="I40" i="89"/>
  <c r="J22" i="89"/>
  <c r="N32" i="87"/>
  <c r="J32" i="87"/>
  <c r="I32" i="88"/>
  <c r="H32" i="88"/>
  <c r="E25" i="87"/>
  <c r="H25" i="87"/>
  <c r="F12" i="87"/>
  <c r="F12" i="88" s="1"/>
  <c r="E12" i="88"/>
  <c r="E21" i="88"/>
  <c r="F21" i="87"/>
  <c r="F21" i="88" s="1"/>
  <c r="F15" i="87"/>
  <c r="F15" i="88" s="1"/>
  <c r="E15" i="88"/>
  <c r="E17" i="87"/>
  <c r="H17" i="87"/>
  <c r="F20" i="87"/>
  <c r="F20" i="88" s="1"/>
  <c r="E20" i="88"/>
  <c r="E9" i="87"/>
  <c r="H9" i="87"/>
  <c r="D11" i="89"/>
  <c r="AC41" i="86" s="1"/>
  <c r="H8" i="87"/>
  <c r="E8" i="87"/>
  <c r="V43" i="86"/>
  <c r="AA45" i="86"/>
  <c r="U46" i="86" s="1"/>
  <c r="Z14" i="86"/>
  <c r="I34" i="89"/>
  <c r="I35" i="89"/>
  <c r="I31" i="89"/>
  <c r="I33" i="89"/>
  <c r="I34" i="88"/>
  <c r="H34" i="88"/>
  <c r="J4" i="88" s="1"/>
  <c r="I40" i="85"/>
  <c r="I39" i="85"/>
  <c r="H8" i="22"/>
  <c r="E8" i="22"/>
  <c r="H36" i="72"/>
  <c r="H14" i="75"/>
  <c r="I42" i="85"/>
  <c r="H33" i="71"/>
  <c r="J22" i="85"/>
  <c r="E8" i="79"/>
  <c r="G34" i="79"/>
  <c r="I41" i="85"/>
  <c r="H21" i="71"/>
  <c r="D7" i="77"/>
  <c r="L41" i="74" s="1"/>
  <c r="E32" i="75"/>
  <c r="F32" i="75" s="1"/>
  <c r="F32" i="76" s="1"/>
  <c r="H20" i="83"/>
  <c r="E27" i="71"/>
  <c r="E27" i="72" s="1"/>
  <c r="H13" i="75"/>
  <c r="I34" i="76"/>
  <c r="H19" i="83"/>
  <c r="D21" i="85"/>
  <c r="AG41" i="82" s="1"/>
  <c r="AA42" i="74"/>
  <c r="W43" i="74" s="1"/>
  <c r="AA45" i="50"/>
  <c r="U46" i="50" s="1"/>
  <c r="D21" i="77"/>
  <c r="AG41" i="74" s="1"/>
  <c r="E16" i="79"/>
  <c r="G35" i="79"/>
  <c r="D7" i="85"/>
  <c r="L41" i="82" s="1"/>
  <c r="E19" i="84"/>
  <c r="E11" i="83"/>
  <c r="F11" i="83" s="1"/>
  <c r="F11" i="84" s="1"/>
  <c r="G32" i="83"/>
  <c r="J33" i="83"/>
  <c r="G33" i="83"/>
  <c r="AD23" i="82" s="1"/>
  <c r="AB22" i="82" s="1"/>
  <c r="E21" i="83"/>
  <c r="E21" i="84" s="1"/>
  <c r="H24" i="83"/>
  <c r="E27" i="83"/>
  <c r="E27" i="84" s="1"/>
  <c r="H30" i="83"/>
  <c r="X35" i="83"/>
  <c r="X32" i="83"/>
  <c r="X34" i="83"/>
  <c r="W34" i="83" s="1"/>
  <c r="I33" i="84"/>
  <c r="H26" i="83"/>
  <c r="E26" i="83"/>
  <c r="H16" i="83"/>
  <c r="E16" i="83"/>
  <c r="E9" i="83"/>
  <c r="H9" i="83"/>
  <c r="H13" i="83"/>
  <c r="E13" i="83"/>
  <c r="AA45" i="82"/>
  <c r="U46" i="82" s="1"/>
  <c r="V43" i="82"/>
  <c r="D11" i="85"/>
  <c r="AC41" i="82" s="1"/>
  <c r="E43" i="82"/>
  <c r="J45" i="82"/>
  <c r="D46" i="82" s="1"/>
  <c r="F30" i="83"/>
  <c r="F30" i="84" s="1"/>
  <c r="E30" i="84"/>
  <c r="F20" i="83"/>
  <c r="F20" i="84" s="1"/>
  <c r="E20" i="84"/>
  <c r="I32" i="84"/>
  <c r="H32" i="84"/>
  <c r="H28" i="83"/>
  <c r="H34" i="84"/>
  <c r="J4" i="84" s="1"/>
  <c r="I34" i="84"/>
  <c r="H25" i="83"/>
  <c r="E25" i="83"/>
  <c r="F24" i="83"/>
  <c r="F24" i="84" s="1"/>
  <c r="E24" i="84"/>
  <c r="H12" i="83"/>
  <c r="E12" i="83"/>
  <c r="H15" i="83"/>
  <c r="E15" i="83"/>
  <c r="H22" i="83"/>
  <c r="E22" i="83"/>
  <c r="E18" i="83"/>
  <c r="H18" i="83"/>
  <c r="I32" i="85"/>
  <c r="I35" i="85"/>
  <c r="I34" i="85"/>
  <c r="I33" i="85"/>
  <c r="E17" i="84"/>
  <c r="F17" i="83"/>
  <c r="F17" i="84" s="1"/>
  <c r="H8" i="83"/>
  <c r="G35" i="83"/>
  <c r="G34" i="83"/>
  <c r="E8" i="83"/>
  <c r="F14" i="83"/>
  <c r="F14" i="84" s="1"/>
  <c r="E14" i="84"/>
  <c r="H32" i="79"/>
  <c r="E32" i="79"/>
  <c r="F32" i="79" s="1"/>
  <c r="F32" i="80" s="1"/>
  <c r="H20" i="79"/>
  <c r="E20" i="79"/>
  <c r="F20" i="79" s="1"/>
  <c r="F20" i="80" s="1"/>
  <c r="H28" i="79"/>
  <c r="E28" i="79"/>
  <c r="F28" i="79" s="1"/>
  <c r="F28" i="80" s="1"/>
  <c r="H21" i="79"/>
  <c r="E21" i="79"/>
  <c r="E21" i="80" s="1"/>
  <c r="H24" i="79"/>
  <c r="E24" i="79"/>
  <c r="F24" i="79" s="1"/>
  <c r="F24" i="80" s="1"/>
  <c r="H11" i="79"/>
  <c r="E11" i="79"/>
  <c r="F11" i="79" s="1"/>
  <c r="F11" i="80" s="1"/>
  <c r="H12" i="79"/>
  <c r="E12" i="79"/>
  <c r="F12" i="79" s="1"/>
  <c r="F12" i="80" s="1"/>
  <c r="H27" i="79"/>
  <c r="E27" i="79"/>
  <c r="E27" i="80" s="1"/>
  <c r="H30" i="79"/>
  <c r="E30" i="79"/>
  <c r="F30" i="79" s="1"/>
  <c r="F30" i="80" s="1"/>
  <c r="H14" i="79"/>
  <c r="E14" i="79"/>
  <c r="E14" i="80" s="1"/>
  <c r="H22" i="79"/>
  <c r="E22" i="79"/>
  <c r="E22" i="80" s="1"/>
  <c r="H19" i="79"/>
  <c r="E19" i="79"/>
  <c r="E19" i="80" s="1"/>
  <c r="AB21" i="9"/>
  <c r="AB23" i="9"/>
  <c r="AB11" i="9"/>
  <c r="AB10" i="9"/>
  <c r="AB32" i="9"/>
  <c r="AB18" i="9"/>
  <c r="AB17" i="9"/>
  <c r="AB22" i="9"/>
  <c r="AB27" i="9"/>
  <c r="AB15" i="9"/>
  <c r="AB31" i="9"/>
  <c r="AB30" i="9"/>
  <c r="AB28" i="9"/>
  <c r="AB26" i="9"/>
  <c r="AB14" i="9"/>
  <c r="AB20" i="9"/>
  <c r="AB25" i="9"/>
  <c r="AB13" i="9"/>
  <c r="AB29" i="9"/>
  <c r="AB24" i="9"/>
  <c r="AB12" i="9"/>
  <c r="AB9" i="9"/>
  <c r="AB8" i="9"/>
  <c r="W16" i="9"/>
  <c r="N8" i="9"/>
  <c r="J16" i="9"/>
  <c r="N35" i="9"/>
  <c r="H29" i="79"/>
  <c r="H25" i="79"/>
  <c r="H9" i="79"/>
  <c r="J34" i="79"/>
  <c r="H17" i="79"/>
  <c r="N35" i="79"/>
  <c r="J35" i="79"/>
  <c r="N36" i="79"/>
  <c r="J36" i="79"/>
  <c r="I32" i="81"/>
  <c r="D17" i="81"/>
  <c r="P41" i="78" s="1"/>
  <c r="AA45" i="78"/>
  <c r="U46" i="78" s="1"/>
  <c r="V43" i="78"/>
  <c r="H23" i="79"/>
  <c r="H26" i="79"/>
  <c r="D21" i="81"/>
  <c r="AG41" i="78" s="1"/>
  <c r="H15" i="79"/>
  <c r="H8" i="79"/>
  <c r="G37" i="79"/>
  <c r="G36" i="79"/>
  <c r="H18" i="79"/>
  <c r="I31" i="81"/>
  <c r="E13" i="80"/>
  <c r="F13" i="79"/>
  <c r="F13" i="80" s="1"/>
  <c r="I35" i="81"/>
  <c r="I34" i="80"/>
  <c r="H34" i="80"/>
  <c r="H10" i="79"/>
  <c r="H31" i="79"/>
  <c r="E29" i="80"/>
  <c r="F29" i="79"/>
  <c r="F29" i="80" s="1"/>
  <c r="I33" i="81"/>
  <c r="I36" i="80"/>
  <c r="H36" i="80"/>
  <c r="J4" i="80" s="1"/>
  <c r="H16" i="79"/>
  <c r="J22" i="81"/>
  <c r="D11" i="81"/>
  <c r="AC41" i="78" s="1"/>
  <c r="H36" i="76"/>
  <c r="J4" i="76" s="1"/>
  <c r="E25" i="76"/>
  <c r="E24" i="75"/>
  <c r="E24" i="76" s="1"/>
  <c r="H25" i="75"/>
  <c r="E10" i="75"/>
  <c r="E10" i="76" s="1"/>
  <c r="E9" i="75"/>
  <c r="E20" i="75"/>
  <c r="F20" i="75" s="1"/>
  <c r="F20" i="76" s="1"/>
  <c r="E23" i="75"/>
  <c r="E15" i="75"/>
  <c r="E15" i="76" s="1"/>
  <c r="E18" i="75"/>
  <c r="E18" i="76" s="1"/>
  <c r="E26" i="76"/>
  <c r="F26" i="75"/>
  <c r="F26" i="76" s="1"/>
  <c r="H11" i="75"/>
  <c r="H26" i="75"/>
  <c r="E19" i="75"/>
  <c r="F19" i="75" s="1"/>
  <c r="F19" i="76" s="1"/>
  <c r="E31" i="75"/>
  <c r="F31" i="75" s="1"/>
  <c r="F31" i="76" s="1"/>
  <c r="E29" i="75"/>
  <c r="F29" i="75" s="1"/>
  <c r="F29" i="76" s="1"/>
  <c r="E12" i="76"/>
  <c r="E11" i="76"/>
  <c r="I32" i="77"/>
  <c r="I35" i="77"/>
  <c r="I31" i="77"/>
  <c r="I34" i="77"/>
  <c r="J45" i="74"/>
  <c r="D46" i="74" s="1"/>
  <c r="H16" i="75"/>
  <c r="G35" i="75"/>
  <c r="E16" i="75"/>
  <c r="F14" i="75"/>
  <c r="F14" i="76" s="1"/>
  <c r="E14" i="76"/>
  <c r="F27" i="75"/>
  <c r="F27" i="76" s="1"/>
  <c r="E27" i="76"/>
  <c r="N34" i="75"/>
  <c r="J34" i="75"/>
  <c r="D11" i="77"/>
  <c r="AC41" i="74" s="1"/>
  <c r="H17" i="75"/>
  <c r="E17" i="75"/>
  <c r="H21" i="75"/>
  <c r="E21" i="75"/>
  <c r="E22" i="75"/>
  <c r="H22" i="75"/>
  <c r="H28" i="75"/>
  <c r="E28" i="75"/>
  <c r="E19" i="76"/>
  <c r="E8" i="75"/>
  <c r="G36" i="75"/>
  <c r="G37" i="75"/>
  <c r="H8" i="75"/>
  <c r="G34" i="75"/>
  <c r="J35" i="75"/>
  <c r="N35" i="75"/>
  <c r="F13" i="75"/>
  <c r="F13" i="76" s="1"/>
  <c r="E13" i="76"/>
  <c r="D17" i="77"/>
  <c r="P41" i="74" s="1"/>
  <c r="AA45" i="74"/>
  <c r="U46" i="74" s="1"/>
  <c r="V43" i="74"/>
  <c r="H30" i="75"/>
  <c r="E30" i="75"/>
  <c r="I42" i="49"/>
  <c r="H31" i="51"/>
  <c r="G36" i="71"/>
  <c r="D11" i="53"/>
  <c r="AC41" i="50" s="1"/>
  <c r="H21" i="59"/>
  <c r="E31" i="71"/>
  <c r="E31" i="72" s="1"/>
  <c r="E12" i="51"/>
  <c r="F12" i="51" s="1"/>
  <c r="F12" i="52" s="1"/>
  <c r="J22" i="53"/>
  <c r="H24" i="22"/>
  <c r="G35" i="71"/>
  <c r="I39" i="53"/>
  <c r="I42" i="53"/>
  <c r="H24" i="67"/>
  <c r="V43" i="50"/>
  <c r="I39" i="73"/>
  <c r="I40" i="73"/>
  <c r="I41" i="73"/>
  <c r="I43" i="73"/>
  <c r="I34" i="73"/>
  <c r="I31" i="73"/>
  <c r="I33" i="73"/>
  <c r="I32" i="73"/>
  <c r="D21" i="73"/>
  <c r="AG41" i="70" s="1"/>
  <c r="AA42" i="70"/>
  <c r="W43" i="70" s="1"/>
  <c r="D17" i="73"/>
  <c r="P41" i="70" s="1"/>
  <c r="J39" i="70"/>
  <c r="J45" i="70" s="1"/>
  <c r="D46" i="70" s="1"/>
  <c r="F33" i="71"/>
  <c r="F33" i="72" s="1"/>
  <c r="E20" i="71"/>
  <c r="E20" i="72" s="1"/>
  <c r="E12" i="71"/>
  <c r="E12" i="72" s="1"/>
  <c r="E21" i="72"/>
  <c r="E19" i="71"/>
  <c r="F19" i="71" s="1"/>
  <c r="F19" i="72" s="1"/>
  <c r="E30" i="71"/>
  <c r="E30" i="72" s="1"/>
  <c r="E18" i="71"/>
  <c r="E18" i="72" s="1"/>
  <c r="E9" i="72"/>
  <c r="J36" i="71"/>
  <c r="H9" i="71"/>
  <c r="I37" i="72"/>
  <c r="H37" i="72"/>
  <c r="J4" i="72" s="1"/>
  <c r="E22" i="71"/>
  <c r="H22" i="71"/>
  <c r="H14" i="71"/>
  <c r="E14" i="71"/>
  <c r="I35" i="72"/>
  <c r="H35" i="72"/>
  <c r="E23" i="71"/>
  <c r="H23" i="71"/>
  <c r="F32" i="71"/>
  <c r="F32" i="72" s="1"/>
  <c r="E32" i="72"/>
  <c r="H26" i="71"/>
  <c r="E26" i="71"/>
  <c r="H28" i="71"/>
  <c r="E28" i="71"/>
  <c r="E10" i="71"/>
  <c r="H10" i="71"/>
  <c r="D11" i="73"/>
  <c r="AC41" i="70" s="1"/>
  <c r="H16" i="71"/>
  <c r="E16" i="71"/>
  <c r="H25" i="71"/>
  <c r="E25" i="71"/>
  <c r="E11" i="71"/>
  <c r="H11" i="71"/>
  <c r="N37" i="71"/>
  <c r="J37" i="71"/>
  <c r="F15" i="71"/>
  <c r="F15" i="72" s="1"/>
  <c r="E15" i="72"/>
  <c r="H13" i="71"/>
  <c r="E13" i="71"/>
  <c r="V43" i="70"/>
  <c r="N35" i="71"/>
  <c r="J35" i="71"/>
  <c r="H29" i="71"/>
  <c r="E29" i="71"/>
  <c r="H17" i="71"/>
  <c r="E17" i="71"/>
  <c r="H8" i="71"/>
  <c r="G38" i="71"/>
  <c r="G37" i="71"/>
  <c r="E8" i="71"/>
  <c r="E24" i="72"/>
  <c r="F24" i="71"/>
  <c r="F24" i="72" s="1"/>
  <c r="I35" i="69"/>
  <c r="I34" i="69"/>
  <c r="I32" i="69"/>
  <c r="I33" i="69"/>
  <c r="D11" i="69"/>
  <c r="AC41" i="66" s="1"/>
  <c r="I36" i="52"/>
  <c r="E23" i="67"/>
  <c r="E23" i="68" s="1"/>
  <c r="E8" i="67"/>
  <c r="E8" i="68" s="1"/>
  <c r="G37" i="67"/>
  <c r="G34" i="67"/>
  <c r="I32" i="28"/>
  <c r="I33" i="28"/>
  <c r="I34" i="53"/>
  <c r="D21" i="69"/>
  <c r="AG41" i="66" s="1"/>
  <c r="AA42" i="66"/>
  <c r="W43" i="66" s="1"/>
  <c r="E24" i="59"/>
  <c r="F24" i="59" s="1"/>
  <c r="F24" i="60" s="1"/>
  <c r="G35" i="67"/>
  <c r="I39" i="69"/>
  <c r="D21" i="53"/>
  <c r="AG41" i="50" s="1"/>
  <c r="J22" i="69"/>
  <c r="H36" i="68"/>
  <c r="J4" i="68" s="1"/>
  <c r="H34" i="68"/>
  <c r="H35" i="68"/>
  <c r="I35" i="68"/>
  <c r="H29" i="67"/>
  <c r="E17" i="67"/>
  <c r="F17" i="67" s="1"/>
  <c r="F17" i="68" s="1"/>
  <c r="E32" i="67"/>
  <c r="E32" i="68" s="1"/>
  <c r="E31" i="67"/>
  <c r="E31" i="68" s="1"/>
  <c r="H26" i="67"/>
  <c r="E18" i="67"/>
  <c r="F18" i="67" s="1"/>
  <c r="F18" i="68" s="1"/>
  <c r="H12" i="67"/>
  <c r="E13" i="68"/>
  <c r="H13" i="67"/>
  <c r="H8" i="67"/>
  <c r="E30" i="67"/>
  <c r="F30" i="67" s="1"/>
  <c r="F30" i="68" s="1"/>
  <c r="E11" i="67"/>
  <c r="H11" i="67"/>
  <c r="H9" i="67"/>
  <c r="E9" i="67"/>
  <c r="E19" i="67"/>
  <c r="H19" i="67"/>
  <c r="E27" i="67"/>
  <c r="H27" i="67"/>
  <c r="H22" i="67"/>
  <c r="E22" i="67"/>
  <c r="E12" i="68"/>
  <c r="E24" i="68"/>
  <c r="F24" i="67"/>
  <c r="F24" i="68" s="1"/>
  <c r="F29" i="67"/>
  <c r="F29" i="68" s="1"/>
  <c r="E29" i="68"/>
  <c r="F15" i="67"/>
  <c r="F15" i="68" s="1"/>
  <c r="E15" i="68"/>
  <c r="I41" i="69"/>
  <c r="H16" i="67"/>
  <c r="E16" i="67"/>
  <c r="J45" i="66"/>
  <c r="D46" i="66" s="1"/>
  <c r="E43" i="66"/>
  <c r="F14" i="67"/>
  <c r="F14" i="68" s="1"/>
  <c r="E14" i="68"/>
  <c r="H20" i="67"/>
  <c r="E20" i="67"/>
  <c r="E25" i="67"/>
  <c r="H25" i="67"/>
  <c r="N34" i="67"/>
  <c r="J34" i="67"/>
  <c r="I42" i="69"/>
  <c r="H21" i="67"/>
  <c r="E21" i="67"/>
  <c r="N35" i="67"/>
  <c r="J35" i="67"/>
  <c r="J36" i="67"/>
  <c r="N36" i="67"/>
  <c r="F26" i="67"/>
  <c r="F26" i="68" s="1"/>
  <c r="E26" i="68"/>
  <c r="Z14" i="66"/>
  <c r="V43" i="66"/>
  <c r="D17" i="69"/>
  <c r="P41" i="66" s="1"/>
  <c r="D7" i="69"/>
  <c r="L41" i="66" s="1"/>
  <c r="I43" i="69"/>
  <c r="G36" i="67"/>
  <c r="H28" i="67"/>
  <c r="E28" i="67"/>
  <c r="E10" i="68"/>
  <c r="F10" i="67"/>
  <c r="F10" i="68" s="1"/>
  <c r="E13" i="51"/>
  <c r="E13" i="52" s="1"/>
  <c r="E29" i="43"/>
  <c r="F29" i="43" s="1"/>
  <c r="F29" i="44" s="1"/>
  <c r="G36" i="51"/>
  <c r="J45" i="50"/>
  <c r="D46" i="50" s="1"/>
  <c r="E8" i="26"/>
  <c r="E8" i="27" s="1"/>
  <c r="I35" i="53"/>
  <c r="D7" i="45"/>
  <c r="L41" i="42" s="1"/>
  <c r="H36" i="60"/>
  <c r="F27" i="59"/>
  <c r="F27" i="60" s="1"/>
  <c r="E33" i="59"/>
  <c r="E33" i="60" s="1"/>
  <c r="E12" i="59"/>
  <c r="E12" i="60" s="1"/>
  <c r="H14" i="59"/>
  <c r="E19" i="59"/>
  <c r="F19" i="59" s="1"/>
  <c r="F19" i="60" s="1"/>
  <c r="J36" i="59"/>
  <c r="E28" i="59"/>
  <c r="F28" i="59" s="1"/>
  <c r="F28" i="60" s="1"/>
  <c r="E30" i="59"/>
  <c r="F30" i="59" s="1"/>
  <c r="F30" i="60" s="1"/>
  <c r="E22" i="59"/>
  <c r="E22" i="60" s="1"/>
  <c r="E20" i="59"/>
  <c r="F20" i="59" s="1"/>
  <c r="F20" i="60" s="1"/>
  <c r="H20" i="26"/>
  <c r="H30" i="51"/>
  <c r="E15" i="59"/>
  <c r="H15" i="59"/>
  <c r="E15" i="47"/>
  <c r="E15" i="48" s="1"/>
  <c r="E18" i="47"/>
  <c r="E18" i="48" s="1"/>
  <c r="H21" i="51"/>
  <c r="I31" i="28"/>
  <c r="E23" i="59"/>
  <c r="H23" i="59"/>
  <c r="H17" i="59"/>
  <c r="E17" i="59"/>
  <c r="H9" i="59"/>
  <c r="E9" i="59"/>
  <c r="I41" i="49"/>
  <c r="I31" i="49"/>
  <c r="E43" i="50"/>
  <c r="I41" i="53"/>
  <c r="I31" i="53"/>
  <c r="E31" i="59"/>
  <c r="H31" i="59"/>
  <c r="I35" i="49"/>
  <c r="I33" i="49"/>
  <c r="I40" i="53"/>
  <c r="G35" i="59"/>
  <c r="H25" i="59"/>
  <c r="E25" i="59"/>
  <c r="G36" i="59"/>
  <c r="I43" i="61"/>
  <c r="I42" i="61"/>
  <c r="I39" i="61"/>
  <c r="I40" i="61"/>
  <c r="D7" i="61"/>
  <c r="L41" i="58" s="1"/>
  <c r="J42" i="58"/>
  <c r="F43" i="58" s="1"/>
  <c r="I35" i="60"/>
  <c r="H35" i="60"/>
  <c r="E13" i="60"/>
  <c r="F13" i="59"/>
  <c r="F13" i="60" s="1"/>
  <c r="I33" i="61"/>
  <c r="E26" i="59"/>
  <c r="H26" i="59"/>
  <c r="H8" i="59"/>
  <c r="G38" i="59"/>
  <c r="G37" i="59"/>
  <c r="E8" i="59"/>
  <c r="F32" i="59"/>
  <c r="F32" i="60" s="1"/>
  <c r="E32" i="60"/>
  <c r="E14" i="60"/>
  <c r="F14" i="59"/>
  <c r="F14" i="60" s="1"/>
  <c r="F16" i="59"/>
  <c r="F16" i="60" s="1"/>
  <c r="E16" i="60"/>
  <c r="AA45" i="58"/>
  <c r="U46" i="58" s="1"/>
  <c r="V43" i="58"/>
  <c r="E18" i="59"/>
  <c r="H18" i="59"/>
  <c r="D21" i="61"/>
  <c r="AG41" i="58" s="1"/>
  <c r="N37" i="59"/>
  <c r="J37" i="59"/>
  <c r="V14" i="58"/>
  <c r="I34" i="61"/>
  <c r="I35" i="61"/>
  <c r="I31" i="61"/>
  <c r="E10" i="59"/>
  <c r="H10" i="59"/>
  <c r="E29" i="60"/>
  <c r="F29" i="59"/>
  <c r="F29" i="60" s="1"/>
  <c r="N35" i="59"/>
  <c r="J35" i="59"/>
  <c r="I37" i="60"/>
  <c r="H37" i="60"/>
  <c r="J4" i="60" s="1"/>
  <c r="J22" i="61"/>
  <c r="D11" i="61"/>
  <c r="AC41" i="58" s="1"/>
  <c r="F11" i="59"/>
  <c r="F11" i="60" s="1"/>
  <c r="E11" i="60"/>
  <c r="E21" i="60"/>
  <c r="F21" i="59"/>
  <c r="F21" i="60" s="1"/>
  <c r="D17" i="53"/>
  <c r="P41" i="50" s="1"/>
  <c r="D7" i="53"/>
  <c r="L41" i="50" s="1"/>
  <c r="H33" i="51"/>
  <c r="E17" i="51"/>
  <c r="F17" i="51" s="1"/>
  <c r="F17" i="52" s="1"/>
  <c r="E25" i="51"/>
  <c r="E25" i="52" s="1"/>
  <c r="H23" i="51"/>
  <c r="E20" i="51"/>
  <c r="E20" i="52" s="1"/>
  <c r="H8" i="51"/>
  <c r="G35" i="51"/>
  <c r="F23" i="51"/>
  <c r="F23" i="52" s="1"/>
  <c r="E28" i="51"/>
  <c r="F28" i="51" s="1"/>
  <c r="F28" i="52" s="1"/>
  <c r="J37" i="51"/>
  <c r="E29" i="51"/>
  <c r="E29" i="52" s="1"/>
  <c r="E24" i="51"/>
  <c r="F24" i="51" s="1"/>
  <c r="F24" i="52" s="1"/>
  <c r="G38" i="51"/>
  <c r="E32" i="51"/>
  <c r="E32" i="52" s="1"/>
  <c r="H11" i="51"/>
  <c r="E18" i="51"/>
  <c r="E18" i="52" s="1"/>
  <c r="F11" i="51"/>
  <c r="F11" i="52" s="1"/>
  <c r="E8" i="51"/>
  <c r="F8" i="51" s="1"/>
  <c r="F8" i="52" s="1"/>
  <c r="I35" i="52"/>
  <c r="H35" i="52"/>
  <c r="H19" i="51"/>
  <c r="E19" i="51"/>
  <c r="H26" i="51"/>
  <c r="E26" i="51"/>
  <c r="H16" i="51"/>
  <c r="E16" i="51"/>
  <c r="G37" i="51"/>
  <c r="H14" i="51"/>
  <c r="E14" i="51"/>
  <c r="Z14" i="50"/>
  <c r="N35" i="51"/>
  <c r="J35" i="51"/>
  <c r="E9" i="51"/>
  <c r="H9" i="51"/>
  <c r="H27" i="51"/>
  <c r="E27" i="51"/>
  <c r="V14" i="50"/>
  <c r="E31" i="52"/>
  <c r="F31" i="51"/>
  <c r="F31" i="52" s="1"/>
  <c r="E30" i="52"/>
  <c r="F30" i="51"/>
  <c r="F30" i="52" s="1"/>
  <c r="E22" i="51"/>
  <c r="H22" i="51"/>
  <c r="E17" i="52"/>
  <c r="H15" i="51"/>
  <c r="E15" i="51"/>
  <c r="I37" i="52"/>
  <c r="H37" i="52"/>
  <c r="J4" i="52" s="1"/>
  <c r="E10" i="51"/>
  <c r="H10" i="51"/>
  <c r="F33" i="51"/>
  <c r="F33" i="52" s="1"/>
  <c r="E33" i="52"/>
  <c r="F21" i="51"/>
  <c r="F21" i="52" s="1"/>
  <c r="E21" i="52"/>
  <c r="F32" i="43"/>
  <c r="F32" i="44" s="1"/>
  <c r="E32" i="44"/>
  <c r="F31" i="43"/>
  <c r="F31" i="44" s="1"/>
  <c r="E31" i="44"/>
  <c r="I32" i="49"/>
  <c r="G36" i="47"/>
  <c r="H36" i="39"/>
  <c r="F20" i="43"/>
  <c r="F20" i="44" s="1"/>
  <c r="E20" i="44"/>
  <c r="F19" i="43"/>
  <c r="F19" i="44" s="1"/>
  <c r="E19" i="44"/>
  <c r="G35" i="47"/>
  <c r="H27" i="47"/>
  <c r="F25" i="43"/>
  <c r="F25" i="44" s="1"/>
  <c r="E25" i="44"/>
  <c r="F26" i="43"/>
  <c r="F26" i="44" s="1"/>
  <c r="E26" i="44"/>
  <c r="I43" i="49"/>
  <c r="E32" i="47"/>
  <c r="F32" i="47" s="1"/>
  <c r="F32" i="48" s="1"/>
  <c r="H37" i="17"/>
  <c r="I36" i="48"/>
  <c r="J12" i="9"/>
  <c r="F13" i="43"/>
  <c r="F13" i="44" s="1"/>
  <c r="E13" i="44"/>
  <c r="I40" i="49"/>
  <c r="D11" i="49"/>
  <c r="AC41" i="46" s="1"/>
  <c r="F27" i="47"/>
  <c r="F27" i="48" s="1"/>
  <c r="H9" i="47"/>
  <c r="E31" i="47"/>
  <c r="E31" i="48" s="1"/>
  <c r="H16" i="47"/>
  <c r="E14" i="47"/>
  <c r="F14" i="47" s="1"/>
  <c r="F14" i="48" s="1"/>
  <c r="E30" i="47"/>
  <c r="F30" i="47" s="1"/>
  <c r="F30" i="48" s="1"/>
  <c r="F25" i="47"/>
  <c r="F25" i="48" s="1"/>
  <c r="F28" i="47"/>
  <c r="F28" i="48" s="1"/>
  <c r="H28" i="47"/>
  <c r="E19" i="47"/>
  <c r="F19" i="47" s="1"/>
  <c r="F19" i="48" s="1"/>
  <c r="F24" i="47"/>
  <c r="F24" i="48" s="1"/>
  <c r="H24" i="47"/>
  <c r="N36" i="47"/>
  <c r="F16" i="47"/>
  <c r="F16" i="48" s="1"/>
  <c r="E13" i="47"/>
  <c r="H13" i="47"/>
  <c r="H17" i="47"/>
  <c r="E17" i="47"/>
  <c r="H26" i="47"/>
  <c r="E26" i="47"/>
  <c r="E29" i="47"/>
  <c r="H25" i="47"/>
  <c r="E12" i="47"/>
  <c r="H12" i="47"/>
  <c r="E10" i="47"/>
  <c r="H10" i="47"/>
  <c r="D17" i="49"/>
  <c r="P41" i="46" s="1"/>
  <c r="E21" i="47"/>
  <c r="H21" i="47"/>
  <c r="J22" i="49"/>
  <c r="I35" i="48"/>
  <c r="E33" i="47"/>
  <c r="H33" i="47"/>
  <c r="F9" i="47"/>
  <c r="F9" i="48" s="1"/>
  <c r="E9" i="48"/>
  <c r="E22" i="47"/>
  <c r="H22" i="47"/>
  <c r="J35" i="47"/>
  <c r="N35" i="47"/>
  <c r="I37" i="48"/>
  <c r="H37" i="48"/>
  <c r="J4" i="48" s="1"/>
  <c r="AA45" i="46"/>
  <c r="U46" i="46" s="1"/>
  <c r="V43" i="46"/>
  <c r="E23" i="47"/>
  <c r="H23" i="47"/>
  <c r="H20" i="47"/>
  <c r="E20" i="47"/>
  <c r="D21" i="49"/>
  <c r="AG41" i="46" s="1"/>
  <c r="H8" i="47"/>
  <c r="G38" i="47"/>
  <c r="G37" i="47"/>
  <c r="E8" i="47"/>
  <c r="J37" i="47"/>
  <c r="N37" i="47"/>
  <c r="J45" i="46"/>
  <c r="D46" i="46" s="1"/>
  <c r="E43" i="46"/>
  <c r="D7" i="49"/>
  <c r="L41" i="46" s="1"/>
  <c r="E11" i="47"/>
  <c r="H11" i="47"/>
  <c r="N26" i="9"/>
  <c r="E15" i="26"/>
  <c r="E15" i="27" s="1"/>
  <c r="D16" i="8"/>
  <c r="G16" i="9"/>
  <c r="S26" i="9"/>
  <c r="I43" i="45"/>
  <c r="I41" i="45"/>
  <c r="I40" i="45"/>
  <c r="I39" i="45"/>
  <c r="I35" i="45"/>
  <c r="I34" i="45"/>
  <c r="I31" i="45"/>
  <c r="I32" i="45"/>
  <c r="J22" i="45"/>
  <c r="D21" i="45"/>
  <c r="AG41" i="42" s="1"/>
  <c r="J42" i="42"/>
  <c r="F43" i="42" s="1"/>
  <c r="D11" i="45"/>
  <c r="AC41" i="42" s="1"/>
  <c r="J4" i="23"/>
  <c r="E12" i="40"/>
  <c r="H9" i="40"/>
  <c r="E9" i="40"/>
  <c r="E9" i="39" s="1"/>
  <c r="E11" i="40"/>
  <c r="E11" i="39" s="1"/>
  <c r="H28" i="40"/>
  <c r="E28" i="40"/>
  <c r="H13" i="40"/>
  <c r="E13" i="40"/>
  <c r="E13" i="39" s="1"/>
  <c r="H27" i="40"/>
  <c r="E27" i="40"/>
  <c r="H33" i="40"/>
  <c r="E33" i="40"/>
  <c r="E33" i="39" s="1"/>
  <c r="H26" i="43"/>
  <c r="I39" i="41"/>
  <c r="H19" i="40"/>
  <c r="E19" i="40"/>
  <c r="E19" i="39" s="1"/>
  <c r="H22" i="40"/>
  <c r="E22" i="40"/>
  <c r="E22" i="39" s="1"/>
  <c r="E18" i="40"/>
  <c r="J22" i="41"/>
  <c r="AA42" i="37"/>
  <c r="H25" i="40"/>
  <c r="E25" i="40"/>
  <c r="E25" i="39" s="1"/>
  <c r="E10" i="40"/>
  <c r="E17" i="43"/>
  <c r="D11" i="41"/>
  <c r="AC41" i="37" s="1"/>
  <c r="AA39" i="37"/>
  <c r="H24" i="40"/>
  <c r="E24" i="40"/>
  <c r="H17" i="40"/>
  <c r="E17" i="40"/>
  <c r="E17" i="39" s="1"/>
  <c r="E22" i="43"/>
  <c r="H30" i="40"/>
  <c r="E30" i="40"/>
  <c r="E30" i="39" s="1"/>
  <c r="D7" i="19"/>
  <c r="L41" i="20" s="1"/>
  <c r="E33" i="26"/>
  <c r="F33" i="26" s="1"/>
  <c r="E21" i="40"/>
  <c r="J39" i="17"/>
  <c r="H32" i="40"/>
  <c r="E32" i="40"/>
  <c r="E32" i="39" s="1"/>
  <c r="E14" i="40"/>
  <c r="E8" i="43"/>
  <c r="E8" i="44" s="1"/>
  <c r="G35" i="43"/>
  <c r="G36" i="43"/>
  <c r="AD27" i="42" s="1"/>
  <c r="AB26" i="42" s="1"/>
  <c r="D17" i="41"/>
  <c r="P41" i="37" s="1"/>
  <c r="J42" i="37"/>
  <c r="E29" i="40"/>
  <c r="H26" i="40"/>
  <c r="E26" i="40"/>
  <c r="E26" i="39" s="1"/>
  <c r="H36" i="44"/>
  <c r="H19" i="43"/>
  <c r="H32" i="43"/>
  <c r="H31" i="43"/>
  <c r="E11" i="43"/>
  <c r="H13" i="43"/>
  <c r="H25" i="43"/>
  <c r="E28" i="43"/>
  <c r="H24" i="43"/>
  <c r="E24" i="43"/>
  <c r="H23" i="43"/>
  <c r="E23" i="43"/>
  <c r="H18" i="43"/>
  <c r="E18" i="43"/>
  <c r="H10" i="43"/>
  <c r="E10" i="43"/>
  <c r="H20" i="43"/>
  <c r="H12" i="43"/>
  <c r="E12" i="43"/>
  <c r="H30" i="43"/>
  <c r="E30" i="43"/>
  <c r="H16" i="43"/>
  <c r="E16" i="43"/>
  <c r="F9" i="43"/>
  <c r="F9" i="44" s="1"/>
  <c r="H9" i="43"/>
  <c r="AA45" i="42"/>
  <c r="U46" i="42" s="1"/>
  <c r="F33" i="43"/>
  <c r="F33" i="44" s="1"/>
  <c r="H33" i="43"/>
  <c r="H14" i="43"/>
  <c r="F14" i="43"/>
  <c r="F14" i="44" s="1"/>
  <c r="N37" i="43"/>
  <c r="J37" i="43"/>
  <c r="F15" i="43"/>
  <c r="F15" i="44" s="1"/>
  <c r="H15" i="43"/>
  <c r="H8" i="43"/>
  <c r="G38" i="43"/>
  <c r="G37" i="43"/>
  <c r="N36" i="43"/>
  <c r="J36" i="43"/>
  <c r="F27" i="43"/>
  <c r="F27" i="44" s="1"/>
  <c r="H27" i="43"/>
  <c r="I37" i="44"/>
  <c r="H37" i="44"/>
  <c r="J4" i="44" s="1"/>
  <c r="N35" i="43"/>
  <c r="J35" i="43"/>
  <c r="I35" i="44"/>
  <c r="H35" i="44"/>
  <c r="V14" i="42"/>
  <c r="F21" i="43"/>
  <c r="F21" i="44" s="1"/>
  <c r="H21" i="43"/>
  <c r="H10" i="22"/>
  <c r="J29" i="9"/>
  <c r="J15" i="9"/>
  <c r="E12" i="26"/>
  <c r="E12" i="27" s="1"/>
  <c r="D11" i="28"/>
  <c r="AC41" i="25" s="1"/>
  <c r="E33" i="22"/>
  <c r="E33" i="23" s="1"/>
  <c r="W30" i="9"/>
  <c r="I32" i="19"/>
  <c r="I34" i="28"/>
  <c r="H10" i="40"/>
  <c r="H11" i="40"/>
  <c r="J36" i="40"/>
  <c r="H29" i="40"/>
  <c r="H21" i="40"/>
  <c r="H18" i="40"/>
  <c r="F22" i="40"/>
  <c r="F22" i="39" s="1"/>
  <c r="H30" i="26"/>
  <c r="J9" i="9"/>
  <c r="AA26" i="8"/>
  <c r="AB34" i="9"/>
  <c r="AD26" i="8"/>
  <c r="W9" i="9"/>
  <c r="F20" i="40"/>
  <c r="F20" i="39" s="1"/>
  <c r="H20" i="40"/>
  <c r="I43" i="41"/>
  <c r="S17" i="9"/>
  <c r="G35" i="14"/>
  <c r="H35" i="14" s="1"/>
  <c r="I33" i="41"/>
  <c r="I41" i="41"/>
  <c r="W34" i="9"/>
  <c r="I40" i="19"/>
  <c r="I35" i="41"/>
  <c r="I42" i="41"/>
  <c r="I32" i="41"/>
  <c r="I34" i="41"/>
  <c r="D21" i="41"/>
  <c r="AG41" i="37" s="1"/>
  <c r="J35" i="40"/>
  <c r="N35" i="40"/>
  <c r="H8" i="40"/>
  <c r="G38" i="40"/>
  <c r="G37" i="40"/>
  <c r="G35" i="40"/>
  <c r="F8" i="40"/>
  <c r="F8" i="39" s="1"/>
  <c r="F31" i="40"/>
  <c r="F31" i="39" s="1"/>
  <c r="H31" i="40"/>
  <c r="F23" i="40"/>
  <c r="F23" i="39" s="1"/>
  <c r="H23" i="40"/>
  <c r="J37" i="40"/>
  <c r="N37" i="40"/>
  <c r="H16" i="40"/>
  <c r="G36" i="40"/>
  <c r="F16" i="40"/>
  <c r="F16" i="39" s="1"/>
  <c r="F15" i="40"/>
  <c r="F15" i="39" s="1"/>
  <c r="H15" i="40"/>
  <c r="H35" i="39"/>
  <c r="I35" i="39"/>
  <c r="H37" i="39"/>
  <c r="J4" i="39" s="1"/>
  <c r="I37" i="39"/>
  <c r="I41" i="28"/>
  <c r="I43" i="28"/>
  <c r="I42" i="28"/>
  <c r="I40" i="28"/>
  <c r="L14" i="8"/>
  <c r="AD22" i="8"/>
  <c r="AB35" i="9"/>
  <c r="E20" i="22"/>
  <c r="E20" i="23" s="1"/>
  <c r="AA45" i="25"/>
  <c r="U46" i="25" s="1"/>
  <c r="H16" i="26"/>
  <c r="G36" i="26"/>
  <c r="N22" i="9"/>
  <c r="I31" i="19"/>
  <c r="G44" i="18"/>
  <c r="I42" i="18"/>
  <c r="H42" i="18"/>
  <c r="G35" i="26"/>
  <c r="N19" i="9"/>
  <c r="I43" i="18"/>
  <c r="H43" i="18"/>
  <c r="AA42" i="21"/>
  <c r="W43" i="21" s="1"/>
  <c r="D21" i="28"/>
  <c r="AG41" i="25" s="1"/>
  <c r="R14" i="8"/>
  <c r="E8" i="23"/>
  <c r="D7" i="28"/>
  <c r="L41" i="25" s="1"/>
  <c r="J22" i="28"/>
  <c r="I36" i="27"/>
  <c r="E23" i="26"/>
  <c r="H21" i="26"/>
  <c r="E18" i="26"/>
  <c r="E24" i="26"/>
  <c r="E16" i="26"/>
  <c r="H9" i="26"/>
  <c r="N36" i="26"/>
  <c r="E31" i="26"/>
  <c r="G38" i="26"/>
  <c r="E28" i="26"/>
  <c r="H28" i="26"/>
  <c r="E19" i="26"/>
  <c r="N35" i="26"/>
  <c r="J35" i="26"/>
  <c r="I37" i="27"/>
  <c r="H37" i="27"/>
  <c r="J4" i="27" s="1"/>
  <c r="F9" i="26"/>
  <c r="E9" i="27"/>
  <c r="E17" i="26"/>
  <c r="H17" i="26"/>
  <c r="H13" i="26"/>
  <c r="E13" i="26"/>
  <c r="F20" i="26"/>
  <c r="E20" i="27"/>
  <c r="F27" i="26"/>
  <c r="E27" i="27"/>
  <c r="I35" i="27"/>
  <c r="H35" i="27"/>
  <c r="D17" i="28"/>
  <c r="P41" i="25" s="1"/>
  <c r="H25" i="26"/>
  <c r="E25" i="26"/>
  <c r="E22" i="26"/>
  <c r="H22" i="26"/>
  <c r="F8" i="26"/>
  <c r="N37" i="26"/>
  <c r="J37" i="26"/>
  <c r="H26" i="26"/>
  <c r="E26" i="26"/>
  <c r="E30" i="27"/>
  <c r="F30" i="26"/>
  <c r="J45" i="25"/>
  <c r="D46" i="25" s="1"/>
  <c r="G37" i="26"/>
  <c r="E29" i="26"/>
  <c r="H29" i="26"/>
  <c r="H14" i="26"/>
  <c r="E14" i="26"/>
  <c r="E11" i="26"/>
  <c r="H11" i="26"/>
  <c r="E10" i="26"/>
  <c r="H10" i="26"/>
  <c r="F32" i="26"/>
  <c r="E32" i="27"/>
  <c r="F21" i="26"/>
  <c r="E21" i="27"/>
  <c r="P16" i="8"/>
  <c r="G27" i="9"/>
  <c r="H27" i="9" s="1"/>
  <c r="J25" i="9"/>
  <c r="J16" i="8"/>
  <c r="N16" i="9"/>
  <c r="H13" i="22"/>
  <c r="G8" i="9"/>
  <c r="G13" i="9"/>
  <c r="H13" i="9" s="1"/>
  <c r="Q14" i="8"/>
  <c r="AE4" i="9"/>
  <c r="S19" i="9"/>
  <c r="C17" i="15"/>
  <c r="J42" i="8" s="1"/>
  <c r="F43" i="8" s="1"/>
  <c r="E18" i="17"/>
  <c r="F18" i="17" s="1"/>
  <c r="F18" i="18" s="1"/>
  <c r="G25" i="9"/>
  <c r="H25" i="9" s="1"/>
  <c r="N27" i="9"/>
  <c r="J30" i="9"/>
  <c r="F10" i="22"/>
  <c r="F10" i="23" s="1"/>
  <c r="R37" i="9"/>
  <c r="A38" i="15"/>
  <c r="H31" i="17"/>
  <c r="J22" i="19"/>
  <c r="AA42" i="20"/>
  <c r="W43" i="20" s="1"/>
  <c r="E30" i="17"/>
  <c r="F30" i="17" s="1"/>
  <c r="F30" i="18" s="1"/>
  <c r="G32" i="9"/>
  <c r="H32" i="9" s="1"/>
  <c r="AA22" i="8"/>
  <c r="L16" i="15"/>
  <c r="J13" i="9"/>
  <c r="J24" i="9"/>
  <c r="H33" i="17"/>
  <c r="E31" i="22"/>
  <c r="E26" i="17"/>
  <c r="F26" i="17" s="1"/>
  <c r="F26" i="18" s="1"/>
  <c r="G11" i="9"/>
  <c r="E11" i="9" s="1"/>
  <c r="G37" i="15"/>
  <c r="C11" i="15"/>
  <c r="D11" i="15" s="1"/>
  <c r="H34" i="17"/>
  <c r="E17" i="17"/>
  <c r="F17" i="17" s="1"/>
  <c r="F17" i="18" s="1"/>
  <c r="E16" i="22"/>
  <c r="F16" i="22" s="1"/>
  <c r="F16" i="23" s="1"/>
  <c r="G36" i="22"/>
  <c r="AD27" i="21" s="1"/>
  <c r="AB26" i="21" s="1"/>
  <c r="E21" i="17"/>
  <c r="F21" i="17" s="1"/>
  <c r="F21" i="18" s="1"/>
  <c r="S22" i="9"/>
  <c r="I36" i="9"/>
  <c r="N36" i="9" s="1"/>
  <c r="G17" i="9"/>
  <c r="H17" i="9" s="1"/>
  <c r="G30" i="9"/>
  <c r="H30" i="9" s="1"/>
  <c r="N23" i="9"/>
  <c r="E13" i="17"/>
  <c r="F13" i="17" s="1"/>
  <c r="F13" i="18" s="1"/>
  <c r="E27" i="17"/>
  <c r="F27" i="17" s="1"/>
  <c r="E24" i="23"/>
  <c r="E20" i="17"/>
  <c r="F20" i="17" s="1"/>
  <c r="F20" i="18" s="1"/>
  <c r="G37" i="22"/>
  <c r="G29" i="9"/>
  <c r="H29" i="9" s="1"/>
  <c r="C21" i="15"/>
  <c r="AA42" i="8" s="1"/>
  <c r="W43" i="8" s="1"/>
  <c r="W28" i="9"/>
  <c r="J8" i="9"/>
  <c r="G19" i="9"/>
  <c r="H19" i="9" s="1"/>
  <c r="W35" i="9"/>
  <c r="G40" i="17"/>
  <c r="AD27" i="20" s="1"/>
  <c r="AB26" i="20" s="1"/>
  <c r="H10" i="17"/>
  <c r="H9" i="17"/>
  <c r="E9" i="17"/>
  <c r="F9" i="17" s="1"/>
  <c r="H32" i="17"/>
  <c r="E32" i="17"/>
  <c r="F32" i="17" s="1"/>
  <c r="D17" i="19"/>
  <c r="P41" i="20" s="1"/>
  <c r="J42" i="20"/>
  <c r="F43" i="20" s="1"/>
  <c r="H36" i="17"/>
  <c r="E36" i="17"/>
  <c r="F36" i="17" s="1"/>
  <c r="F35" i="18" s="1"/>
  <c r="E29" i="17"/>
  <c r="F29" i="17" s="1"/>
  <c r="H9" i="22"/>
  <c r="G35" i="22"/>
  <c r="I42" i="24"/>
  <c r="I43" i="24"/>
  <c r="I40" i="24"/>
  <c r="I39" i="24"/>
  <c r="I32" i="24"/>
  <c r="I34" i="24"/>
  <c r="I33" i="24"/>
  <c r="I31" i="24"/>
  <c r="D21" i="24"/>
  <c r="AG41" i="21" s="1"/>
  <c r="D17" i="24"/>
  <c r="P41" i="21" s="1"/>
  <c r="J45" i="21"/>
  <c r="D46" i="21" s="1"/>
  <c r="D7" i="24"/>
  <c r="L41" i="21" s="1"/>
  <c r="E13" i="23"/>
  <c r="H19" i="22"/>
  <c r="E15" i="22"/>
  <c r="E15" i="23" s="1"/>
  <c r="E12" i="22"/>
  <c r="E12" i="23" s="1"/>
  <c r="H26" i="22"/>
  <c r="E21" i="22"/>
  <c r="F21" i="22" s="1"/>
  <c r="F21" i="23" s="1"/>
  <c r="E18" i="22"/>
  <c r="E18" i="23" s="1"/>
  <c r="H16" i="22"/>
  <c r="E25" i="22"/>
  <c r="F25" i="22" s="1"/>
  <c r="F25" i="23" s="1"/>
  <c r="H11" i="22"/>
  <c r="E17" i="22"/>
  <c r="E17" i="23" s="1"/>
  <c r="E23" i="22"/>
  <c r="E23" i="23" s="1"/>
  <c r="E28" i="22"/>
  <c r="E28" i="23" s="1"/>
  <c r="H14" i="22"/>
  <c r="E14" i="22"/>
  <c r="E26" i="23"/>
  <c r="F26" i="22"/>
  <c r="F26" i="23" s="1"/>
  <c r="E32" i="22"/>
  <c r="H32" i="22"/>
  <c r="F19" i="22"/>
  <c r="F19" i="23" s="1"/>
  <c r="E19" i="23"/>
  <c r="H22" i="22"/>
  <c r="E22" i="22"/>
  <c r="E9" i="23"/>
  <c r="F9" i="22"/>
  <c r="F9" i="23" s="1"/>
  <c r="N36" i="22"/>
  <c r="J36" i="22"/>
  <c r="G38" i="22"/>
  <c r="D11" i="24"/>
  <c r="AC41" i="21" s="1"/>
  <c r="N37" i="22"/>
  <c r="J37" i="22"/>
  <c r="H30" i="22"/>
  <c r="E30" i="22"/>
  <c r="N35" i="22"/>
  <c r="J35" i="22"/>
  <c r="F11" i="22"/>
  <c r="F11" i="23" s="1"/>
  <c r="E11" i="23"/>
  <c r="V43" i="21"/>
  <c r="E29" i="22"/>
  <c r="H29" i="22"/>
  <c r="E27" i="22"/>
  <c r="H27" i="22"/>
  <c r="O44" i="18"/>
  <c r="R4" i="18" s="1"/>
  <c r="T45" i="18"/>
  <c r="S14" i="9"/>
  <c r="R36" i="9"/>
  <c r="S36" i="9" s="1"/>
  <c r="G12" i="9"/>
  <c r="E12" i="9" s="1"/>
  <c r="W32" i="9"/>
  <c r="G21" i="9"/>
  <c r="H21" i="9" s="1"/>
  <c r="N14" i="9"/>
  <c r="G42" i="17"/>
  <c r="G41" i="17"/>
  <c r="G39" i="17"/>
  <c r="G23" i="9"/>
  <c r="H23" i="9" s="1"/>
  <c r="C7" i="15"/>
  <c r="S13" i="9"/>
  <c r="J32" i="9"/>
  <c r="N18" i="9"/>
  <c r="S24" i="9"/>
  <c r="N11" i="9"/>
  <c r="G14" i="9"/>
  <c r="H14" i="9" s="1"/>
  <c r="W12" i="9"/>
  <c r="W29" i="9"/>
  <c r="Z45" i="18"/>
  <c r="J28" i="9"/>
  <c r="AA37" i="9"/>
  <c r="Z17" i="8"/>
  <c r="Z14" i="8" s="1"/>
  <c r="G22" i="9"/>
  <c r="H22" i="9" s="1"/>
  <c r="G28" i="9"/>
  <c r="H28" i="9" s="1"/>
  <c r="G31" i="9"/>
  <c r="H31" i="9" s="1"/>
  <c r="S23" i="9"/>
  <c r="I37" i="9"/>
  <c r="W18" i="9"/>
  <c r="J20" i="9"/>
  <c r="Z14" i="20"/>
  <c r="I39" i="19"/>
  <c r="I41" i="19"/>
  <c r="I43" i="19"/>
  <c r="I35" i="19"/>
  <c r="I34" i="19"/>
  <c r="D21" i="19"/>
  <c r="AG41" i="20" s="1"/>
  <c r="H26" i="17"/>
  <c r="F34" i="18"/>
  <c r="E34" i="18"/>
  <c r="F36" i="18"/>
  <c r="E36" i="18"/>
  <c r="H35" i="17"/>
  <c r="N40" i="17"/>
  <c r="J40" i="17"/>
  <c r="H25" i="17"/>
  <c r="H14" i="17"/>
  <c r="E19" i="18"/>
  <c r="W41" i="17"/>
  <c r="H15" i="17"/>
  <c r="E25" i="18"/>
  <c r="H19" i="17"/>
  <c r="W39" i="17"/>
  <c r="H22" i="17"/>
  <c r="S40" i="17"/>
  <c r="AB39" i="17"/>
  <c r="AB41" i="17"/>
  <c r="R41" i="17"/>
  <c r="S41" i="17" s="1"/>
  <c r="S39" i="17"/>
  <c r="Z16" i="14"/>
  <c r="Y36" i="14"/>
  <c r="Z36" i="14" s="1"/>
  <c r="O8" i="14"/>
  <c r="N35" i="14"/>
  <c r="O35" i="14" s="1"/>
  <c r="N37" i="14"/>
  <c r="O37" i="14" s="1"/>
  <c r="R4" i="14" s="1"/>
  <c r="T8" i="14"/>
  <c r="S38" i="14"/>
  <c r="S37" i="14"/>
  <c r="T37" i="14" s="1"/>
  <c r="X4" i="14" s="1"/>
  <c r="S35" i="14"/>
  <c r="T35" i="14" s="1"/>
  <c r="T16" i="14"/>
  <c r="S36" i="14"/>
  <c r="T36" i="14" s="1"/>
  <c r="Z8" i="14"/>
  <c r="Y35" i="14"/>
  <c r="Z35" i="14" s="1"/>
  <c r="Y37" i="14"/>
  <c r="Z37" i="14" s="1"/>
  <c r="AC4" i="14" s="1"/>
  <c r="Y38" i="14"/>
  <c r="G37" i="14"/>
  <c r="G38" i="14"/>
  <c r="N36" i="14"/>
  <c r="O36" i="14" s="1"/>
  <c r="G36" i="14"/>
  <c r="O22" i="14"/>
  <c r="O14" i="14"/>
  <c r="T22" i="14"/>
  <c r="H12" i="17"/>
  <c r="H11" i="17"/>
  <c r="H28" i="17"/>
  <c r="F10" i="18"/>
  <c r="E10" i="18"/>
  <c r="H16" i="17"/>
  <c r="D11" i="19"/>
  <c r="AC41" i="20" s="1"/>
  <c r="E31" i="18"/>
  <c r="F31" i="18"/>
  <c r="H8" i="17"/>
  <c r="H24" i="17"/>
  <c r="H23" i="17"/>
  <c r="F33" i="18"/>
  <c r="E33" i="18"/>
  <c r="F22" i="18"/>
  <c r="E22" i="18"/>
  <c r="L38" i="15"/>
  <c r="W15" i="9"/>
  <c r="J21" i="9"/>
  <c r="F14" i="8"/>
  <c r="AA36" i="9"/>
  <c r="G26" i="9"/>
  <c r="E26" i="9" s="1"/>
  <c r="S25" i="9"/>
  <c r="AA4" i="9"/>
  <c r="G20" i="9"/>
  <c r="E20" i="9" s="1"/>
  <c r="G18" i="9"/>
  <c r="E18" i="9" s="1"/>
  <c r="S21" i="9"/>
  <c r="N10" i="9"/>
  <c r="G24" i="9"/>
  <c r="H24" i="9" s="1"/>
  <c r="G9" i="9"/>
  <c r="H9" i="9" s="1"/>
  <c r="S11" i="9"/>
  <c r="W11" i="9"/>
  <c r="V17" i="8"/>
  <c r="V14" i="8" s="1"/>
  <c r="O9" i="14"/>
  <c r="S8" i="9"/>
  <c r="S34" i="9"/>
  <c r="S16" i="9"/>
  <c r="S35" i="9"/>
  <c r="O16" i="14"/>
  <c r="G15" i="9"/>
  <c r="E15" i="9" s="1"/>
  <c r="W31" i="9"/>
  <c r="AB16" i="9"/>
  <c r="AB36" i="9"/>
  <c r="H44" i="15"/>
  <c r="W10" i="9"/>
  <c r="S10" i="9"/>
  <c r="G10" i="9"/>
  <c r="E10" i="9" s="1"/>
  <c r="AB19" i="9"/>
  <c r="T17" i="14"/>
  <c r="W8" i="9"/>
  <c r="W27" i="9"/>
  <c r="S27" i="9"/>
  <c r="S20" i="9"/>
  <c r="J31" i="9"/>
  <c r="N17" i="9"/>
  <c r="W36" i="9"/>
  <c r="F18" i="47" l="1"/>
  <c r="F18" i="48" s="1"/>
  <c r="W14" i="111"/>
  <c r="U16" i="111"/>
  <c r="AA14" i="111"/>
  <c r="Y16" i="111"/>
  <c r="E32" i="76"/>
  <c r="F23" i="87"/>
  <c r="F23" i="88" s="1"/>
  <c r="E12" i="52"/>
  <c r="F27" i="71"/>
  <c r="F27" i="72" s="1"/>
  <c r="E10" i="84"/>
  <c r="AA14" i="106"/>
  <c r="Y16" i="106"/>
  <c r="W14" i="106"/>
  <c r="U16" i="106"/>
  <c r="J45" i="86"/>
  <c r="D46" i="86" s="1"/>
  <c r="W14" i="102"/>
  <c r="U16" i="102"/>
  <c r="AA14" i="102"/>
  <c r="Y16" i="102"/>
  <c r="AA14" i="98"/>
  <c r="Y16" i="98"/>
  <c r="W14" i="98"/>
  <c r="U16" i="98"/>
  <c r="E8" i="9"/>
  <c r="G34" i="9"/>
  <c r="E24" i="60"/>
  <c r="F21" i="83"/>
  <c r="F21" i="84" s="1"/>
  <c r="H16" i="9"/>
  <c r="G35" i="9"/>
  <c r="E43" i="70"/>
  <c r="AA14" i="94"/>
  <c r="W14" i="94"/>
  <c r="F10" i="75"/>
  <c r="F10" i="76" s="1"/>
  <c r="E13" i="88"/>
  <c r="F30" i="87"/>
  <c r="F30" i="88" s="1"/>
  <c r="F19" i="87"/>
  <c r="F19" i="88" s="1"/>
  <c r="Y16" i="90"/>
  <c r="U16" i="90"/>
  <c r="E29" i="44"/>
  <c r="F13" i="51"/>
  <c r="F13" i="52" s="1"/>
  <c r="F23" i="67"/>
  <c r="F23" i="68" s="1"/>
  <c r="F12" i="59"/>
  <c r="F12" i="60" s="1"/>
  <c r="F15" i="47"/>
  <c r="F15" i="48" s="1"/>
  <c r="F27" i="87"/>
  <c r="F27" i="88" s="1"/>
  <c r="F18" i="87"/>
  <c r="F18" i="88" s="1"/>
  <c r="F22" i="87"/>
  <c r="F22" i="88" s="1"/>
  <c r="F11" i="87"/>
  <c r="F11" i="88" s="1"/>
  <c r="F10" i="87"/>
  <c r="F10" i="88" s="1"/>
  <c r="E26" i="88"/>
  <c r="E16" i="88"/>
  <c r="E29" i="88"/>
  <c r="E24" i="88"/>
  <c r="F24" i="87"/>
  <c r="F24" i="88" s="1"/>
  <c r="E14" i="88"/>
  <c r="F14" i="87"/>
  <c r="F14" i="88" s="1"/>
  <c r="F8" i="87"/>
  <c r="F8" i="88" s="1"/>
  <c r="E8" i="88"/>
  <c r="F17" i="87"/>
  <c r="F17" i="88" s="1"/>
  <c r="E17" i="88"/>
  <c r="F25" i="87"/>
  <c r="F25" i="88" s="1"/>
  <c r="E25" i="88"/>
  <c r="AA23" i="86"/>
  <c r="Y22" i="86" s="1"/>
  <c r="AA27" i="86"/>
  <c r="Y26" i="86" s="1"/>
  <c r="F9" i="87"/>
  <c r="F9" i="88" s="1"/>
  <c r="E9" i="88"/>
  <c r="E20" i="76"/>
  <c r="E18" i="68"/>
  <c r="F27" i="79"/>
  <c r="F27" i="80" s="1"/>
  <c r="E32" i="80"/>
  <c r="E11" i="84"/>
  <c r="AD27" i="82"/>
  <c r="AB26" i="82" s="1"/>
  <c r="F27" i="83"/>
  <c r="F27" i="84" s="1"/>
  <c r="V35" i="83"/>
  <c r="V32" i="83"/>
  <c r="V34" i="83"/>
  <c r="W32" i="83"/>
  <c r="F9" i="83"/>
  <c r="F9" i="84" s="1"/>
  <c r="E9" i="84"/>
  <c r="E16" i="84"/>
  <c r="F16" i="83"/>
  <c r="F16" i="84" s="1"/>
  <c r="E26" i="84"/>
  <c r="F26" i="83"/>
  <c r="F26" i="84" s="1"/>
  <c r="AA27" i="82"/>
  <c r="AA23" i="82"/>
  <c r="E18" i="84"/>
  <c r="F18" i="83"/>
  <c r="F18" i="84" s="1"/>
  <c r="E22" i="84"/>
  <c r="F22" i="83"/>
  <c r="F22" i="84" s="1"/>
  <c r="F25" i="83"/>
  <c r="F25" i="84" s="1"/>
  <c r="E25" i="84"/>
  <c r="F13" i="83"/>
  <c r="F13" i="84" s="1"/>
  <c r="E13" i="84"/>
  <c r="F15" i="83"/>
  <c r="F15" i="84" s="1"/>
  <c r="E15" i="84"/>
  <c r="E28" i="84"/>
  <c r="F28" i="83"/>
  <c r="F28" i="84" s="1"/>
  <c r="E8" i="84"/>
  <c r="F8" i="83"/>
  <c r="F8" i="84" s="1"/>
  <c r="X17" i="82"/>
  <c r="H4" i="83"/>
  <c r="AB17" i="82"/>
  <c r="E12" i="84"/>
  <c r="F12" i="83"/>
  <c r="F12" i="84" s="1"/>
  <c r="F23" i="83"/>
  <c r="F23" i="84" s="1"/>
  <c r="E23" i="84"/>
  <c r="E20" i="80"/>
  <c r="E28" i="80"/>
  <c r="F22" i="79"/>
  <c r="F22" i="80" s="1"/>
  <c r="F19" i="79"/>
  <c r="F19" i="80" s="1"/>
  <c r="E24" i="80"/>
  <c r="F21" i="79"/>
  <c r="F21" i="80" s="1"/>
  <c r="E11" i="80"/>
  <c r="E12" i="80"/>
  <c r="E14" i="9"/>
  <c r="E9" i="9"/>
  <c r="E31" i="9"/>
  <c r="E25" i="9"/>
  <c r="E32" i="9"/>
  <c r="E32" i="14" s="1"/>
  <c r="E24" i="9"/>
  <c r="E22" i="9"/>
  <c r="E22" i="14" s="1"/>
  <c r="E23" i="9"/>
  <c r="F23" i="9" s="1"/>
  <c r="F23" i="14" s="1"/>
  <c r="E11" i="14"/>
  <c r="E29" i="9"/>
  <c r="F29" i="9" s="1"/>
  <c r="F29" i="14" s="1"/>
  <c r="E28" i="9"/>
  <c r="F28" i="9" s="1"/>
  <c r="F28" i="14" s="1"/>
  <c r="E17" i="9"/>
  <c r="E17" i="14" s="1"/>
  <c r="E21" i="9"/>
  <c r="F21" i="9" s="1"/>
  <c r="F21" i="14" s="1"/>
  <c r="E27" i="9"/>
  <c r="E27" i="14" s="1"/>
  <c r="E13" i="9"/>
  <c r="E13" i="14" s="1"/>
  <c r="E30" i="9"/>
  <c r="E16" i="9"/>
  <c r="F12" i="9"/>
  <c r="F12" i="14" s="1"/>
  <c r="E19" i="9"/>
  <c r="F19" i="9" s="1"/>
  <c r="F19" i="14" s="1"/>
  <c r="H8" i="9"/>
  <c r="E30" i="80"/>
  <c r="F14" i="79"/>
  <c r="F14" i="80" s="1"/>
  <c r="F17" i="79"/>
  <c r="F17" i="80" s="1"/>
  <c r="E17" i="80"/>
  <c r="E9" i="80"/>
  <c r="F9" i="79"/>
  <c r="F9" i="80" s="1"/>
  <c r="E25" i="80"/>
  <c r="F25" i="79"/>
  <c r="F25" i="80" s="1"/>
  <c r="N34" i="9"/>
  <c r="J34" i="9"/>
  <c r="E23" i="80"/>
  <c r="F23" i="79"/>
  <c r="F23" i="80" s="1"/>
  <c r="F10" i="79"/>
  <c r="F10" i="80" s="1"/>
  <c r="E10" i="80"/>
  <c r="F18" i="79"/>
  <c r="F18" i="80" s="1"/>
  <c r="E18" i="80"/>
  <c r="F26" i="79"/>
  <c r="F26" i="80" s="1"/>
  <c r="E26" i="80"/>
  <c r="F8" i="79"/>
  <c r="F8" i="80" s="1"/>
  <c r="E8" i="80"/>
  <c r="F16" i="79"/>
  <c r="F16" i="80" s="1"/>
  <c r="E16" i="80"/>
  <c r="AD27" i="78"/>
  <c r="AB26" i="78" s="1"/>
  <c r="AD23" i="78"/>
  <c r="AB22" i="78" s="1"/>
  <c r="AA27" i="78"/>
  <c r="Y26" i="78" s="1"/>
  <c r="AA23" i="78"/>
  <c r="Y22" i="78" s="1"/>
  <c r="E31" i="80"/>
  <c r="F31" i="79"/>
  <c r="F31" i="80" s="1"/>
  <c r="H4" i="79"/>
  <c r="X17" i="78"/>
  <c r="R4" i="79"/>
  <c r="AB17" i="78"/>
  <c r="M4" i="79"/>
  <c r="E15" i="80"/>
  <c r="F15" i="79"/>
  <c r="F15" i="80" s="1"/>
  <c r="F24" i="75"/>
  <c r="F24" i="76" s="1"/>
  <c r="E31" i="76"/>
  <c r="F15" i="75"/>
  <c r="F15" i="76" s="1"/>
  <c r="F18" i="75"/>
  <c r="F18" i="76" s="1"/>
  <c r="F9" i="75"/>
  <c r="F9" i="76" s="1"/>
  <c r="E9" i="76"/>
  <c r="F23" i="75"/>
  <c r="F23" i="76" s="1"/>
  <c r="E23" i="76"/>
  <c r="E29" i="76"/>
  <c r="R4" i="75"/>
  <c r="H4" i="75"/>
  <c r="AB17" i="74"/>
  <c r="X17" i="74"/>
  <c r="M4" i="75"/>
  <c r="E22" i="76"/>
  <c r="F22" i="75"/>
  <c r="F22" i="76" s="1"/>
  <c r="F28" i="75"/>
  <c r="F28" i="76" s="1"/>
  <c r="E28" i="76"/>
  <c r="F17" i="75"/>
  <c r="F17" i="76" s="1"/>
  <c r="E17" i="76"/>
  <c r="E8" i="76"/>
  <c r="F8" i="75"/>
  <c r="F8" i="76" s="1"/>
  <c r="E21" i="76"/>
  <c r="F21" i="75"/>
  <c r="F21" i="76" s="1"/>
  <c r="AA27" i="74"/>
  <c r="Y26" i="74" s="1"/>
  <c r="AA23" i="74"/>
  <c r="Y22" i="74" s="1"/>
  <c r="F16" i="75"/>
  <c r="F16" i="76" s="1"/>
  <c r="E16" i="76"/>
  <c r="AD27" i="74"/>
  <c r="AB26" i="74" s="1"/>
  <c r="AD23" i="74"/>
  <c r="AB22" i="74" s="1"/>
  <c r="F30" i="75"/>
  <c r="F30" i="76" s="1"/>
  <c r="E30" i="76"/>
  <c r="F20" i="71"/>
  <c r="F20" i="72" s="1"/>
  <c r="F31" i="71"/>
  <c r="F31" i="72" s="1"/>
  <c r="F26" i="40"/>
  <c r="F26" i="39" s="1"/>
  <c r="F25" i="51"/>
  <c r="F25" i="52" s="1"/>
  <c r="AA45" i="66"/>
  <c r="U46" i="66" s="1"/>
  <c r="F33" i="22"/>
  <c r="F33" i="23" s="1"/>
  <c r="F8" i="67"/>
  <c r="F8" i="68" s="1"/>
  <c r="AA45" i="70"/>
  <c r="U46" i="70" s="1"/>
  <c r="F18" i="71"/>
  <c r="F18" i="72" s="1"/>
  <c r="F12" i="71"/>
  <c r="F12" i="72" s="1"/>
  <c r="E19" i="72"/>
  <c r="F30" i="71"/>
  <c r="F30" i="72" s="1"/>
  <c r="AA27" i="70"/>
  <c r="Y26" i="70" s="1"/>
  <c r="AA23" i="70"/>
  <c r="Y22" i="70" s="1"/>
  <c r="E23" i="72"/>
  <c r="F23" i="71"/>
  <c r="F23" i="72" s="1"/>
  <c r="E13" i="72"/>
  <c r="F13" i="71"/>
  <c r="F13" i="72" s="1"/>
  <c r="F10" i="71"/>
  <c r="F10" i="72" s="1"/>
  <c r="E10" i="72"/>
  <c r="E29" i="72"/>
  <c r="F29" i="71"/>
  <c r="F29" i="72" s="1"/>
  <c r="E25" i="72"/>
  <c r="F25" i="71"/>
  <c r="F25" i="72" s="1"/>
  <c r="F28" i="71"/>
  <c r="F28" i="72" s="1"/>
  <c r="E28" i="72"/>
  <c r="E11" i="72"/>
  <c r="F11" i="71"/>
  <c r="F11" i="72" s="1"/>
  <c r="E17" i="72"/>
  <c r="F17" i="71"/>
  <c r="F17" i="72" s="1"/>
  <c r="R4" i="71"/>
  <c r="AB17" i="70"/>
  <c r="H4" i="71"/>
  <c r="X17" i="70"/>
  <c r="M4" i="71"/>
  <c r="F16" i="71"/>
  <c r="F16" i="72" s="1"/>
  <c r="E16" i="72"/>
  <c r="F26" i="71"/>
  <c r="F26" i="72" s="1"/>
  <c r="E26" i="72"/>
  <c r="F22" i="71"/>
  <c r="F22" i="72" s="1"/>
  <c r="E22" i="72"/>
  <c r="F14" i="71"/>
  <c r="F14" i="72" s="1"/>
  <c r="E14" i="72"/>
  <c r="AD27" i="70"/>
  <c r="AB26" i="70" s="1"/>
  <c r="AD23" i="70"/>
  <c r="AB22" i="70" s="1"/>
  <c r="F8" i="71"/>
  <c r="F8" i="72" s="1"/>
  <c r="E8" i="72"/>
  <c r="F19" i="40"/>
  <c r="F19" i="39" s="1"/>
  <c r="F33" i="59"/>
  <c r="F33" i="60" s="1"/>
  <c r="E17" i="68"/>
  <c r="F32" i="67"/>
  <c r="F32" i="68" s="1"/>
  <c r="F31" i="67"/>
  <c r="F31" i="68" s="1"/>
  <c r="E30" i="68"/>
  <c r="E22" i="68"/>
  <c r="F22" i="67"/>
  <c r="F22" i="68" s="1"/>
  <c r="E27" i="68"/>
  <c r="F27" i="67"/>
  <c r="F27" i="68" s="1"/>
  <c r="F19" i="67"/>
  <c r="F19" i="68" s="1"/>
  <c r="E19" i="68"/>
  <c r="E9" i="68"/>
  <c r="F9" i="67"/>
  <c r="F9" i="68" s="1"/>
  <c r="E11" i="68"/>
  <c r="F11" i="67"/>
  <c r="F11" i="68" s="1"/>
  <c r="AD27" i="66"/>
  <c r="AB26" i="66" s="1"/>
  <c r="AD23" i="66"/>
  <c r="AB22" i="66" s="1"/>
  <c r="F16" i="67"/>
  <c r="F16" i="68" s="1"/>
  <c r="E16" i="68"/>
  <c r="E25" i="68"/>
  <c r="F25" i="67"/>
  <c r="F25" i="68" s="1"/>
  <c r="F28" i="67"/>
  <c r="F28" i="68" s="1"/>
  <c r="E28" i="68"/>
  <c r="R4" i="67"/>
  <c r="H4" i="67"/>
  <c r="AB17" i="66"/>
  <c r="X17" i="66"/>
  <c r="M4" i="67"/>
  <c r="F20" i="67"/>
  <c r="F20" i="68" s="1"/>
  <c r="E20" i="68"/>
  <c r="E21" i="68"/>
  <c r="F21" i="67"/>
  <c r="F21" i="68" s="1"/>
  <c r="AA27" i="66"/>
  <c r="Y26" i="66" s="1"/>
  <c r="AA23" i="66"/>
  <c r="Y22" i="66" s="1"/>
  <c r="E27" i="60"/>
  <c r="E17" i="18"/>
  <c r="F15" i="26"/>
  <c r="F15" i="27" s="1"/>
  <c r="E33" i="27"/>
  <c r="F33" i="40"/>
  <c r="F33" i="39" s="1"/>
  <c r="F9" i="40"/>
  <c r="F9" i="39" s="1"/>
  <c r="F22" i="59"/>
  <c r="F22" i="60" s="1"/>
  <c r="E19" i="60"/>
  <c r="E30" i="60"/>
  <c r="E28" i="60"/>
  <c r="E20" i="60"/>
  <c r="F25" i="9"/>
  <c r="F25" i="14" s="1"/>
  <c r="F8" i="43"/>
  <c r="F8" i="44" s="1"/>
  <c r="E32" i="48"/>
  <c r="E9" i="60"/>
  <c r="F9" i="59"/>
  <c r="F9" i="60" s="1"/>
  <c r="F32" i="40"/>
  <c r="F32" i="39" s="1"/>
  <c r="F25" i="40"/>
  <c r="F25" i="39" s="1"/>
  <c r="F11" i="40"/>
  <c r="F11" i="39" s="1"/>
  <c r="E31" i="60"/>
  <c r="F31" i="59"/>
  <c r="F31" i="60" s="1"/>
  <c r="E17" i="60"/>
  <c r="F17" i="59"/>
  <c r="F17" i="60" s="1"/>
  <c r="E25" i="60"/>
  <c r="F25" i="59"/>
  <c r="F25" i="60" s="1"/>
  <c r="E15" i="60"/>
  <c r="F15" i="59"/>
  <c r="F15" i="60" s="1"/>
  <c r="E23" i="60"/>
  <c r="F23" i="59"/>
  <c r="F23" i="60" s="1"/>
  <c r="J45" i="58"/>
  <c r="D46" i="58" s="1"/>
  <c r="F8" i="59"/>
  <c r="F8" i="60" s="1"/>
  <c r="E8" i="60"/>
  <c r="F10" i="59"/>
  <c r="F10" i="60" s="1"/>
  <c r="E10" i="60"/>
  <c r="AA27" i="58"/>
  <c r="Y26" i="58" s="1"/>
  <c r="AA23" i="58"/>
  <c r="Y22" i="58" s="1"/>
  <c r="H4" i="59"/>
  <c r="X17" i="58"/>
  <c r="R4" i="59"/>
  <c r="AB17" i="58"/>
  <c r="M4" i="59"/>
  <c r="AD27" i="58"/>
  <c r="AB26" i="58" s="1"/>
  <c r="AD23" i="58"/>
  <c r="AB22" i="58" s="1"/>
  <c r="F26" i="59"/>
  <c r="F26" i="60" s="1"/>
  <c r="E26" i="60"/>
  <c r="F18" i="59"/>
  <c r="F18" i="60" s="1"/>
  <c r="E18" i="60"/>
  <c r="F20" i="51"/>
  <c r="F20" i="52" s="1"/>
  <c r="E28" i="52"/>
  <c r="E24" i="52"/>
  <c r="F29" i="51"/>
  <c r="F29" i="52" s="1"/>
  <c r="F18" i="51"/>
  <c r="F18" i="52" s="1"/>
  <c r="F32" i="51"/>
  <c r="F32" i="52" s="1"/>
  <c r="E8" i="52"/>
  <c r="F16" i="51"/>
  <c r="F16" i="52" s="1"/>
  <c r="E16" i="52"/>
  <c r="AD27" i="50"/>
  <c r="AB26" i="50" s="1"/>
  <c r="AD23" i="50"/>
  <c r="AB22" i="50" s="1"/>
  <c r="F27" i="51"/>
  <c r="F27" i="52" s="1"/>
  <c r="E27" i="52"/>
  <c r="F26" i="51"/>
  <c r="F26" i="52" s="1"/>
  <c r="E26" i="52"/>
  <c r="F15" i="51"/>
  <c r="F15" i="52" s="1"/>
  <c r="E15" i="52"/>
  <c r="F14" i="51"/>
  <c r="F14" i="52" s="1"/>
  <c r="E14" i="52"/>
  <c r="E19" i="52"/>
  <c r="F19" i="51"/>
  <c r="F19" i="52" s="1"/>
  <c r="F10" i="51"/>
  <c r="F10" i="52" s="1"/>
  <c r="E10" i="52"/>
  <c r="F22" i="51"/>
  <c r="F22" i="52" s="1"/>
  <c r="E22" i="52"/>
  <c r="F9" i="51"/>
  <c r="F9" i="52" s="1"/>
  <c r="E9" i="52"/>
  <c r="R4" i="51"/>
  <c r="AB17" i="50"/>
  <c r="H4" i="51"/>
  <c r="X17" i="50"/>
  <c r="M4" i="51"/>
  <c r="AA27" i="50"/>
  <c r="Y26" i="50" s="1"/>
  <c r="AA23" i="50"/>
  <c r="Y22" i="50" s="1"/>
  <c r="F28" i="43"/>
  <c r="F28" i="44" s="1"/>
  <c r="E28" i="44"/>
  <c r="F20" i="22"/>
  <c r="F20" i="23" s="1"/>
  <c r="F12" i="43"/>
  <c r="F12" i="44" s="1"/>
  <c r="E12" i="44"/>
  <c r="F22" i="43"/>
  <c r="F22" i="44" s="1"/>
  <c r="E22" i="44"/>
  <c r="AA45" i="21"/>
  <c r="U46" i="21" s="1"/>
  <c r="F18" i="40"/>
  <c r="F18" i="39" s="1"/>
  <c r="E18" i="39"/>
  <c r="F17" i="40"/>
  <c r="F17" i="39" s="1"/>
  <c r="F11" i="43"/>
  <c r="F11" i="44" s="1"/>
  <c r="E11" i="44"/>
  <c r="F28" i="40"/>
  <c r="F28" i="39" s="1"/>
  <c r="E28" i="39"/>
  <c r="D21" i="15"/>
  <c r="AG41" i="8" s="1"/>
  <c r="F30" i="40"/>
  <c r="F30" i="39" s="1"/>
  <c r="F10" i="43"/>
  <c r="F10" i="44" s="1"/>
  <c r="E10" i="44"/>
  <c r="F14" i="40"/>
  <c r="F14" i="39" s="1"/>
  <c r="E14" i="39"/>
  <c r="F24" i="40"/>
  <c r="F24" i="39" s="1"/>
  <c r="E24" i="39"/>
  <c r="F12" i="26"/>
  <c r="F12" i="27" s="1"/>
  <c r="F18" i="43"/>
  <c r="F18" i="44" s="1"/>
  <c r="E18" i="44"/>
  <c r="F23" i="43"/>
  <c r="F23" i="44" s="1"/>
  <c r="E23" i="44"/>
  <c r="F21" i="40"/>
  <c r="F21" i="39" s="1"/>
  <c r="E21" i="39"/>
  <c r="F17" i="43"/>
  <c r="F17" i="44" s="1"/>
  <c r="E17" i="44"/>
  <c r="F16" i="43"/>
  <c r="F16" i="44" s="1"/>
  <c r="E16" i="44"/>
  <c r="H11" i="9"/>
  <c r="F13" i="40"/>
  <c r="F13" i="39" s="1"/>
  <c r="F10" i="40"/>
  <c r="F10" i="39" s="1"/>
  <c r="E10" i="39"/>
  <c r="F12" i="40"/>
  <c r="F12" i="39" s="1"/>
  <c r="E12" i="39"/>
  <c r="F24" i="43"/>
  <c r="F24" i="44" s="1"/>
  <c r="E24" i="44"/>
  <c r="F29" i="40"/>
  <c r="F29" i="39" s="1"/>
  <c r="E29" i="39"/>
  <c r="F30" i="43"/>
  <c r="F30" i="44" s="1"/>
  <c r="E30" i="44"/>
  <c r="F27" i="40"/>
  <c r="F27" i="39" s="1"/>
  <c r="E27" i="39"/>
  <c r="E14" i="48"/>
  <c r="F31" i="47"/>
  <c r="F31" i="48" s="1"/>
  <c r="E19" i="48"/>
  <c r="E30" i="48"/>
  <c r="E29" i="48"/>
  <c r="F29" i="47"/>
  <c r="F29" i="48" s="1"/>
  <c r="E17" i="48"/>
  <c r="F17" i="47"/>
  <c r="F17" i="48" s="1"/>
  <c r="E26" i="48"/>
  <c r="F26" i="47"/>
  <c r="F26" i="48" s="1"/>
  <c r="E13" i="48"/>
  <c r="F13" i="47"/>
  <c r="F13" i="48" s="1"/>
  <c r="F33" i="47"/>
  <c r="F33" i="48" s="1"/>
  <c r="E33" i="48"/>
  <c r="F11" i="47"/>
  <c r="F11" i="48" s="1"/>
  <c r="E11" i="48"/>
  <c r="AA27" i="46"/>
  <c r="Y26" i="46" s="1"/>
  <c r="AA23" i="46"/>
  <c r="Y22" i="46" s="1"/>
  <c r="AB17" i="46"/>
  <c r="R4" i="47"/>
  <c r="X17" i="46"/>
  <c r="M4" i="47"/>
  <c r="H4" i="47"/>
  <c r="AD27" i="46"/>
  <c r="AB26" i="46" s="1"/>
  <c r="AD23" i="46"/>
  <c r="AB22" i="46" s="1"/>
  <c r="F20" i="47"/>
  <c r="F20" i="48" s="1"/>
  <c r="E20" i="48"/>
  <c r="F21" i="47"/>
  <c r="F21" i="48" s="1"/>
  <c r="E21" i="48"/>
  <c r="F22" i="47"/>
  <c r="F22" i="48" s="1"/>
  <c r="E22" i="48"/>
  <c r="F10" i="47"/>
  <c r="F10" i="48" s="1"/>
  <c r="E10" i="48"/>
  <c r="F8" i="47"/>
  <c r="F8" i="48" s="1"/>
  <c r="E8" i="48"/>
  <c r="E23" i="48"/>
  <c r="F23" i="47"/>
  <c r="F23" i="48" s="1"/>
  <c r="E12" i="48"/>
  <c r="F12" i="47"/>
  <c r="F12" i="48" s="1"/>
  <c r="AA39" i="8"/>
  <c r="AA45" i="8" s="1"/>
  <c r="U46" i="8" s="1"/>
  <c r="E8" i="14"/>
  <c r="J45" i="42"/>
  <c r="D46" i="42" s="1"/>
  <c r="AD23" i="42"/>
  <c r="AB22" i="42" s="1"/>
  <c r="AA27" i="42"/>
  <c r="Y26" i="42" s="1"/>
  <c r="AA23" i="42"/>
  <c r="Y22" i="42" s="1"/>
  <c r="X17" i="42"/>
  <c r="AB17" i="42"/>
  <c r="H4" i="43"/>
  <c r="R4" i="43"/>
  <c r="M4" i="43"/>
  <c r="AD27" i="37"/>
  <c r="AD23" i="37"/>
  <c r="AA27" i="37"/>
  <c r="AA23" i="37"/>
  <c r="AB17" i="37"/>
  <c r="X17" i="37"/>
  <c r="E32" i="18"/>
  <c r="E18" i="18"/>
  <c r="E24" i="27"/>
  <c r="J22" i="15"/>
  <c r="W43" i="37"/>
  <c r="F18" i="26"/>
  <c r="E43" i="37"/>
  <c r="F27" i="27"/>
  <c r="E23" i="27"/>
  <c r="E19" i="27"/>
  <c r="V14" i="37"/>
  <c r="D17" i="15"/>
  <c r="F43" i="37"/>
  <c r="F20" i="27"/>
  <c r="Z14" i="37"/>
  <c r="V43" i="37"/>
  <c r="AA45" i="37"/>
  <c r="U46" i="37" s="1"/>
  <c r="F21" i="27"/>
  <c r="F8" i="27"/>
  <c r="F32" i="27"/>
  <c r="F31" i="26"/>
  <c r="F31" i="9"/>
  <c r="F31" i="14" s="1"/>
  <c r="F33" i="27"/>
  <c r="F30" i="27"/>
  <c r="F9" i="27"/>
  <c r="F16" i="26"/>
  <c r="H4" i="40"/>
  <c r="R4" i="40"/>
  <c r="M4" i="40"/>
  <c r="AD23" i="20"/>
  <c r="AB22" i="20" s="1"/>
  <c r="F8" i="22"/>
  <c r="F8" i="23" s="1"/>
  <c r="E30" i="14"/>
  <c r="I44" i="18"/>
  <c r="H44" i="18"/>
  <c r="J4" i="18" s="1"/>
  <c r="J36" i="9"/>
  <c r="I36" i="14"/>
  <c r="H36" i="14"/>
  <c r="F23" i="26"/>
  <c r="F24" i="26"/>
  <c r="E16" i="27"/>
  <c r="E18" i="27"/>
  <c r="E31" i="27"/>
  <c r="F19" i="26"/>
  <c r="F28" i="26"/>
  <c r="E28" i="27"/>
  <c r="E13" i="27"/>
  <c r="F13" i="26"/>
  <c r="E29" i="27"/>
  <c r="F29" i="26"/>
  <c r="F26" i="26"/>
  <c r="E26" i="27"/>
  <c r="E17" i="27"/>
  <c r="F17" i="26"/>
  <c r="F10" i="26"/>
  <c r="E10" i="27"/>
  <c r="R4" i="26"/>
  <c r="X17" i="25"/>
  <c r="M4" i="26"/>
  <c r="AB17" i="25"/>
  <c r="H4" i="26"/>
  <c r="F22" i="26"/>
  <c r="E22" i="27"/>
  <c r="AD23" i="25"/>
  <c r="AB22" i="25" s="1"/>
  <c r="AD27" i="25"/>
  <c r="AB26" i="25" s="1"/>
  <c r="F25" i="26"/>
  <c r="E25" i="27"/>
  <c r="E11" i="27"/>
  <c r="F11" i="26"/>
  <c r="F14" i="26"/>
  <c r="E14" i="27"/>
  <c r="AA27" i="25"/>
  <c r="Y26" i="25" s="1"/>
  <c r="AA23" i="25"/>
  <c r="Y22" i="25" s="1"/>
  <c r="H37" i="14"/>
  <c r="J4" i="14" s="1"/>
  <c r="I37" i="14"/>
  <c r="I35" i="14"/>
  <c r="E27" i="18"/>
  <c r="E29" i="18"/>
  <c r="E26" i="18"/>
  <c r="E24" i="14"/>
  <c r="H12" i="9"/>
  <c r="E21" i="23"/>
  <c r="F18" i="22"/>
  <c r="F18" i="23" s="1"/>
  <c r="F9" i="9"/>
  <c r="F9" i="14" s="1"/>
  <c r="F15" i="22"/>
  <c r="F15" i="23" s="1"/>
  <c r="H20" i="9"/>
  <c r="E31" i="23"/>
  <c r="F31" i="22"/>
  <c r="F31" i="23" s="1"/>
  <c r="E35" i="18"/>
  <c r="I33" i="15"/>
  <c r="I32" i="15"/>
  <c r="I31" i="15"/>
  <c r="I34" i="15"/>
  <c r="I35" i="15"/>
  <c r="E9" i="18"/>
  <c r="E16" i="23"/>
  <c r="E25" i="23"/>
  <c r="F12" i="22"/>
  <c r="F12" i="23" s="1"/>
  <c r="F23" i="22"/>
  <c r="F23" i="23" s="1"/>
  <c r="AD23" i="21"/>
  <c r="AB22" i="21" s="1"/>
  <c r="F17" i="22"/>
  <c r="F17" i="23" s="1"/>
  <c r="F28" i="22"/>
  <c r="F28" i="23" s="1"/>
  <c r="F30" i="22"/>
  <c r="F30" i="23" s="1"/>
  <c r="E30" i="23"/>
  <c r="F22" i="22"/>
  <c r="F22" i="23" s="1"/>
  <c r="E22" i="23"/>
  <c r="F27" i="22"/>
  <c r="F27" i="23" s="1"/>
  <c r="E27" i="23"/>
  <c r="F14" i="22"/>
  <c r="F14" i="23" s="1"/>
  <c r="E14" i="23"/>
  <c r="E29" i="23"/>
  <c r="F29" i="22"/>
  <c r="F29" i="23" s="1"/>
  <c r="X17" i="21"/>
  <c r="AB17" i="21"/>
  <c r="M4" i="22"/>
  <c r="R4" i="22"/>
  <c r="H4" i="22"/>
  <c r="AA23" i="21"/>
  <c r="Y22" i="21" s="1"/>
  <c r="AA27" i="21"/>
  <c r="Y26" i="21" s="1"/>
  <c r="F32" i="22"/>
  <c r="F32" i="23" s="1"/>
  <c r="E32" i="23"/>
  <c r="E13" i="18"/>
  <c r="F32" i="18"/>
  <c r="F27" i="18"/>
  <c r="J39" i="8"/>
  <c r="V43" i="20"/>
  <c r="AA45" i="20"/>
  <c r="U46" i="20" s="1"/>
  <c r="AC41" i="8"/>
  <c r="AA27" i="20"/>
  <c r="Y26" i="20" s="1"/>
  <c r="AA23" i="20"/>
  <c r="Y22" i="20" s="1"/>
  <c r="R4" i="17"/>
  <c r="H4" i="17"/>
  <c r="AB17" i="20"/>
  <c r="X17" i="20"/>
  <c r="M4" i="17"/>
  <c r="D7" i="15"/>
  <c r="F14" i="9"/>
  <c r="F14" i="14" s="1"/>
  <c r="E30" i="18"/>
  <c r="F9" i="18"/>
  <c r="F19" i="18"/>
  <c r="E20" i="18"/>
  <c r="F29" i="18"/>
  <c r="E21" i="18"/>
  <c r="N41" i="17"/>
  <c r="J41" i="17"/>
  <c r="F14" i="18"/>
  <c r="E14" i="18"/>
  <c r="E15" i="18"/>
  <c r="F15" i="18"/>
  <c r="F25" i="18"/>
  <c r="F11" i="9"/>
  <c r="F11" i="14" s="1"/>
  <c r="E12" i="14"/>
  <c r="F11" i="18"/>
  <c r="E11" i="18"/>
  <c r="F23" i="18"/>
  <c r="E23" i="18"/>
  <c r="E12" i="18"/>
  <c r="F12" i="18"/>
  <c r="E16" i="18"/>
  <c r="F16" i="18"/>
  <c r="E28" i="18"/>
  <c r="F28" i="18"/>
  <c r="E24" i="18"/>
  <c r="F24" i="18"/>
  <c r="F8" i="17"/>
  <c r="F8" i="18" s="1"/>
  <c r="E8" i="18"/>
  <c r="H26" i="9"/>
  <c r="E20" i="14"/>
  <c r="F20" i="9"/>
  <c r="F20" i="14" s="1"/>
  <c r="H18" i="9"/>
  <c r="F8" i="9"/>
  <c r="F8" i="14" s="1"/>
  <c r="I42" i="15"/>
  <c r="I41" i="15"/>
  <c r="I39" i="15"/>
  <c r="I40" i="15"/>
  <c r="I43" i="15"/>
  <c r="H15" i="9"/>
  <c r="H10" i="9"/>
  <c r="G36" i="9"/>
  <c r="G37" i="9"/>
  <c r="J35" i="9"/>
  <c r="E16" i="14"/>
  <c r="F16" i="9"/>
  <c r="F16" i="14" s="1"/>
  <c r="T34" i="83" l="1"/>
  <c r="T35" i="83"/>
  <c r="T32" i="83"/>
  <c r="E31" i="14"/>
  <c r="F17" i="9"/>
  <c r="F17" i="14" s="1"/>
  <c r="E25" i="14"/>
  <c r="F13" i="9"/>
  <c r="F13" i="14" s="1"/>
  <c r="AA14" i="78"/>
  <c r="Y16" i="78"/>
  <c r="W14" i="78"/>
  <c r="U16" i="78"/>
  <c r="W14" i="74"/>
  <c r="U16" i="74"/>
  <c r="AA14" i="74"/>
  <c r="Y16" i="74"/>
  <c r="F32" i="9"/>
  <c r="F32" i="14" s="1"/>
  <c r="W14" i="70"/>
  <c r="U16" i="70"/>
  <c r="AA14" i="70"/>
  <c r="Y16" i="70"/>
  <c r="E19" i="14"/>
  <c r="W14" i="66"/>
  <c r="U16" i="66"/>
  <c r="AA14" i="66"/>
  <c r="Y16" i="66"/>
  <c r="E29" i="14"/>
  <c r="F30" i="9"/>
  <c r="F30" i="14" s="1"/>
  <c r="W14" i="58"/>
  <c r="U16" i="58"/>
  <c r="AA14" i="58"/>
  <c r="Y16" i="58"/>
  <c r="W14" i="50"/>
  <c r="U16" i="50"/>
  <c r="AA14" i="50"/>
  <c r="Y16" i="50"/>
  <c r="V43" i="8"/>
  <c r="E23" i="14"/>
  <c r="F27" i="9"/>
  <c r="F27" i="14" s="1"/>
  <c r="W14" i="46"/>
  <c r="U16" i="46"/>
  <c r="Y16" i="46"/>
  <c r="AA14" i="46"/>
  <c r="E28" i="14"/>
  <c r="AA14" i="42"/>
  <c r="Y16" i="42"/>
  <c r="W14" i="42"/>
  <c r="U16" i="42"/>
  <c r="J45" i="37"/>
  <c r="D46" i="37" s="1"/>
  <c r="E9" i="14"/>
  <c r="AA23" i="8"/>
  <c r="Y22" i="8" s="1"/>
  <c r="Y26" i="37"/>
  <c r="Y22" i="37"/>
  <c r="F22" i="27"/>
  <c r="F29" i="27"/>
  <c r="F14" i="27"/>
  <c r="P41" i="8"/>
  <c r="AD27" i="8"/>
  <c r="AB26" i="8" s="1"/>
  <c r="AB26" i="37"/>
  <c r="AB22" i="37"/>
  <c r="F19" i="27"/>
  <c r="F10" i="27"/>
  <c r="F11" i="27"/>
  <c r="F28" i="27"/>
  <c r="F25" i="27"/>
  <c r="F17" i="27"/>
  <c r="F24" i="27"/>
  <c r="F18" i="27"/>
  <c r="F26" i="27"/>
  <c r="F23" i="27"/>
  <c r="F31" i="27"/>
  <c r="F13" i="27"/>
  <c r="F16" i="27"/>
  <c r="E21" i="14"/>
  <c r="AA14" i="25"/>
  <c r="Y16" i="25"/>
  <c r="W14" i="25"/>
  <c r="U16" i="25"/>
  <c r="F24" i="9"/>
  <c r="F24" i="14" s="1"/>
  <c r="AA27" i="8"/>
  <c r="Y26" i="8" s="1"/>
  <c r="AD23" i="8"/>
  <c r="AB22" i="8" s="1"/>
  <c r="AA14" i="21"/>
  <c r="Y16" i="21"/>
  <c r="W14" i="21"/>
  <c r="U16" i="21"/>
  <c r="E14" i="14"/>
  <c r="F22" i="9"/>
  <c r="F22" i="14" s="1"/>
  <c r="L41" i="8"/>
  <c r="W14" i="20"/>
  <c r="U16" i="20"/>
  <c r="AA14" i="20"/>
  <c r="Y16" i="20"/>
  <c r="E43" i="20"/>
  <c r="J45" i="20"/>
  <c r="D46" i="20" s="1"/>
  <c r="J45" i="8"/>
  <c r="D46" i="8" s="1"/>
  <c r="E43" i="8"/>
  <c r="E18" i="14"/>
  <c r="F18" i="9"/>
  <c r="F18" i="14" s="1"/>
  <c r="E26" i="14"/>
  <c r="F26" i="9"/>
  <c r="F26" i="14" s="1"/>
  <c r="E15" i="14"/>
  <c r="F15" i="9"/>
  <c r="F15" i="14" s="1"/>
  <c r="E33" i="14"/>
  <c r="F33" i="14"/>
  <c r="E10" i="14"/>
  <c r="F10" i="9"/>
  <c r="F10" i="14" s="1"/>
  <c r="M4" i="9"/>
  <c r="H4" i="9"/>
  <c r="R4" i="9"/>
  <c r="X17" i="8"/>
  <c r="AB17" i="8"/>
  <c r="R32" i="83" l="1"/>
  <c r="S32" i="83" s="1"/>
  <c r="R35" i="83"/>
  <c r="R34" i="83"/>
  <c r="S34" i="83" s="1"/>
  <c r="AE4" i="83"/>
  <c r="W14" i="37"/>
  <c r="U16" i="37"/>
  <c r="AA14" i="37"/>
  <c r="Y16" i="37"/>
  <c r="AA14" i="8"/>
  <c r="Y16" i="8"/>
  <c r="U16" i="8"/>
  <c r="W14" i="8"/>
  <c r="P34" i="83" l="1"/>
  <c r="N34" i="83" s="1"/>
  <c r="P32" i="83"/>
  <c r="N32" i="83" s="1"/>
  <c r="P35" i="83"/>
  <c r="L35" i="83" l="1"/>
  <c r="L34" i="83"/>
  <c r="L32" i="83"/>
  <c r="K34" i="83"/>
  <c r="Z17" i="82" s="1"/>
  <c r="K32" i="83"/>
  <c r="AA26" i="82" s="1"/>
  <c r="Y26" i="82" s="1"/>
  <c r="H23" i="83"/>
  <c r="J23" i="83"/>
  <c r="K35" i="83"/>
  <c r="AA22" i="82" l="1"/>
  <c r="Y22" i="82" s="1"/>
  <c r="M4" i="83"/>
  <c r="V17" i="82"/>
  <c r="W14" i="82" s="1"/>
  <c r="J32" i="83"/>
  <c r="Z14" i="82"/>
  <c r="Y16" i="82"/>
  <c r="AA14" i="82"/>
  <c r="J34" i="83"/>
  <c r="R4" i="83"/>
  <c r="AA4" i="83"/>
  <c r="U16" i="82" l="1"/>
  <c r="V14" i="82"/>
  <c r="I28" i="87"/>
  <c r="I34" i="87" s="1"/>
  <c r="N34" i="87" s="1"/>
  <c r="L34" i="87"/>
  <c r="V17" i="86" s="1"/>
  <c r="V14" i="86" s="1"/>
  <c r="L33" i="87"/>
  <c r="AD22" i="86" s="1"/>
  <c r="L35" i="87"/>
  <c r="J28" i="87" l="1"/>
  <c r="I35" i="87"/>
  <c r="I33" i="87"/>
  <c r="N33" i="87" s="1"/>
  <c r="AA4" i="87"/>
  <c r="N28" i="87"/>
  <c r="J34" i="87"/>
  <c r="J33" i="87" l="1"/>
  <c r="G35" i="87"/>
  <c r="H28" i="87"/>
  <c r="G34" i="87"/>
  <c r="G33" i="87"/>
  <c r="AD27" i="86" l="1"/>
  <c r="AB26" i="86" s="1"/>
  <c r="AD23" i="86"/>
  <c r="AB22" i="86" s="1"/>
  <c r="AB17" i="86"/>
  <c r="X17" i="86"/>
  <c r="M4" i="87"/>
  <c r="H4" i="87"/>
  <c r="R4" i="87"/>
  <c r="F28" i="87"/>
  <c r="F28" i="88" s="1"/>
  <c r="E28" i="88"/>
  <c r="Y16" i="86" l="1"/>
  <c r="AA14" i="86"/>
  <c r="W14" i="86"/>
  <c r="U16" i="86"/>
</calcChain>
</file>

<file path=xl/sharedStrings.xml><?xml version="1.0" encoding="utf-8"?>
<sst xmlns="http://schemas.openxmlformats.org/spreadsheetml/2006/main" count="8088" uniqueCount="595">
  <si>
    <t>Total</t>
    <phoneticPr fontId="1"/>
  </si>
  <si>
    <t>筑波</t>
    <rPh sb="0" eb="2">
      <t xml:space="preserve">ツクバ </t>
    </rPh>
    <phoneticPr fontId="1"/>
  </si>
  <si>
    <t>LO</t>
    <phoneticPr fontId="1"/>
  </si>
  <si>
    <t>SC</t>
    <phoneticPr fontId="1"/>
  </si>
  <si>
    <t>ゲイン</t>
    <phoneticPr fontId="1"/>
  </si>
  <si>
    <t>コンテスト</t>
    <phoneticPr fontId="1"/>
  </si>
  <si>
    <t>Defeat</t>
    <phoneticPr fontId="1"/>
  </si>
  <si>
    <t>タックル</t>
    <phoneticPr fontId="1"/>
  </si>
  <si>
    <t>BK</t>
    <phoneticPr fontId="1"/>
  </si>
  <si>
    <t>FW</t>
    <phoneticPr fontId="1"/>
  </si>
  <si>
    <t>B2</t>
    <phoneticPr fontId="1"/>
  </si>
  <si>
    <t>B3</t>
    <phoneticPr fontId="1"/>
  </si>
  <si>
    <t>継続</t>
    <rPh sb="0" eb="2">
      <t>ケイゾク</t>
    </rPh>
    <phoneticPr fontId="1"/>
  </si>
  <si>
    <t>AT</t>
    <phoneticPr fontId="1"/>
  </si>
  <si>
    <t>vs</t>
    <phoneticPr fontId="1"/>
  </si>
  <si>
    <t>BK Total</t>
    <phoneticPr fontId="1"/>
  </si>
  <si>
    <t>FW Total</t>
    <phoneticPr fontId="1"/>
  </si>
  <si>
    <t>-</t>
    <phoneticPr fontId="1"/>
  </si>
  <si>
    <t>リロード</t>
    <phoneticPr fontId="1"/>
  </si>
  <si>
    <t>ファイト</t>
    <phoneticPr fontId="1"/>
  </si>
  <si>
    <t>×</t>
    <phoneticPr fontId="1"/>
  </si>
  <si>
    <t>％</t>
    <phoneticPr fontId="1"/>
  </si>
  <si>
    <t>合計</t>
  </si>
  <si>
    <t>リアクション</t>
    <phoneticPr fontId="1"/>
  </si>
  <si>
    <t>×
失敗</t>
    <rPh sb="1" eb="3">
      <t>シッパイ</t>
    </rPh>
    <phoneticPr fontId="1"/>
  </si>
  <si>
    <t>○
倒す</t>
    <rPh sb="1" eb="2">
      <t>タオ</t>
    </rPh>
    <phoneticPr fontId="1"/>
  </si>
  <si>
    <t>タックル数</t>
    <rPh sb="4" eb="5">
      <t>スウ</t>
    </rPh>
    <phoneticPr fontId="1"/>
  </si>
  <si>
    <t>出場時間</t>
    <rPh sb="0" eb="4">
      <t>シュツジョウズ</t>
    </rPh>
    <phoneticPr fontId="1"/>
  </si>
  <si>
    <t>1st</t>
    <phoneticPr fontId="1"/>
  </si>
  <si>
    <t>％</t>
  </si>
  <si>
    <t>Support</t>
    <phoneticPr fontId="1"/>
  </si>
  <si>
    <t>Body Ball Control</t>
    <phoneticPr fontId="1"/>
  </si>
  <si>
    <t>VS</t>
    <phoneticPr fontId="1"/>
  </si>
  <si>
    <t>Others</t>
    <phoneticPr fontId="1"/>
  </si>
  <si>
    <t>Kick</t>
    <phoneticPr fontId="1"/>
  </si>
  <si>
    <t>Handling Error</t>
    <phoneticPr fontId="1"/>
  </si>
  <si>
    <t>Ruck &amp; Maul</t>
    <phoneticPr fontId="1"/>
  </si>
  <si>
    <t>Set</t>
    <phoneticPr fontId="1"/>
  </si>
  <si>
    <t>2nd</t>
    <phoneticPr fontId="1"/>
  </si>
  <si>
    <t>Possession lost</t>
    <phoneticPr fontId="1"/>
  </si>
  <si>
    <t>Handling Error</t>
    <phoneticPr fontId="25"/>
  </si>
  <si>
    <t>コンテスト率</t>
    <rPh sb="5" eb="6">
      <t xml:space="preserve">カクリツ </t>
    </rPh>
    <phoneticPr fontId="1"/>
  </si>
  <si>
    <t>]</t>
    <phoneticPr fontId="1"/>
  </si>
  <si>
    <t>Total</t>
    <phoneticPr fontId="25"/>
  </si>
  <si>
    <t>2nd</t>
    <phoneticPr fontId="25"/>
  </si>
  <si>
    <t>1st</t>
    <phoneticPr fontId="25"/>
  </si>
  <si>
    <t>相手反則</t>
    <rPh sb="0" eb="2">
      <t>アイテ</t>
    </rPh>
    <rPh sb="2" eb="4">
      <t>ハンソク</t>
    </rPh>
    <phoneticPr fontId="25"/>
  </si>
  <si>
    <t>TO</t>
    <phoneticPr fontId="25"/>
  </si>
  <si>
    <t>筑波反則</t>
    <rPh sb="0" eb="2">
      <t>ツクバ</t>
    </rPh>
    <rPh sb="2" eb="4">
      <t>ハンソク</t>
    </rPh>
    <phoneticPr fontId="25"/>
  </si>
  <si>
    <t>球出し×</t>
    <rPh sb="0" eb="2">
      <t>タマダ</t>
    </rPh>
    <rPh sb="3" eb="4">
      <t>❎</t>
    </rPh>
    <phoneticPr fontId="25"/>
  </si>
  <si>
    <t>球出し○</t>
    <rPh sb="0" eb="2">
      <t>タマダ</t>
    </rPh>
    <phoneticPr fontId="25"/>
  </si>
  <si>
    <t>獲得率</t>
    <rPh sb="0" eb="3">
      <t>カクトクリツ</t>
    </rPh>
    <phoneticPr fontId="25"/>
  </si>
  <si>
    <t>総数</t>
    <rPh sb="0" eb="2">
      <t>ソウスウ</t>
    </rPh>
    <phoneticPr fontId="25"/>
  </si>
  <si>
    <t>NS</t>
    <phoneticPr fontId="1"/>
  </si>
  <si>
    <t>内容</t>
    <rPh sb="0" eb="2">
      <t xml:space="preserve">ナイヨウ </t>
    </rPh>
    <phoneticPr fontId="1"/>
  </si>
  <si>
    <t>名前</t>
    <rPh sb="0" eb="2">
      <t xml:space="preserve">ナマエ </t>
    </rPh>
    <phoneticPr fontId="1"/>
  </si>
  <si>
    <t>筑波反則</t>
    <rPh sb="0" eb="4">
      <t>ツクバハンソク</t>
    </rPh>
    <phoneticPr fontId="25"/>
  </si>
  <si>
    <t>被TO</t>
    <rPh sb="0" eb="1">
      <t>ヒ</t>
    </rPh>
    <phoneticPr fontId="25"/>
  </si>
  <si>
    <t>球出し×</t>
    <rPh sb="0" eb="2">
      <t>タマダ</t>
    </rPh>
    <phoneticPr fontId="25"/>
  </si>
  <si>
    <t>Penalty</t>
    <phoneticPr fontId="25"/>
  </si>
  <si>
    <t>Set Play</t>
    <phoneticPr fontId="1"/>
  </si>
  <si>
    <t>試合会場</t>
    <rPh sb="0" eb="4">
      <t xml:space="preserve">シアイカイジョウ </t>
    </rPh>
    <phoneticPr fontId="1"/>
  </si>
  <si>
    <t>Team Stats</t>
    <phoneticPr fontId="1"/>
  </si>
  <si>
    <t>B2,3</t>
    <phoneticPr fontId="1"/>
  </si>
  <si>
    <t>母数</t>
    <rPh sb="0" eb="2">
      <t>ボスウ</t>
    </rPh>
    <phoneticPr fontId="1"/>
  </si>
  <si>
    <t>成功</t>
    <rPh sb="0" eb="2">
      <t>セイコウ</t>
    </rPh>
    <phoneticPr fontId="1"/>
  </si>
  <si>
    <t>Detail Stats</t>
    <phoneticPr fontId="1"/>
  </si>
  <si>
    <t>9Shape</t>
    <phoneticPr fontId="1"/>
  </si>
  <si>
    <t>10Shape</t>
    <phoneticPr fontId="1"/>
  </si>
  <si>
    <t>LineAttack</t>
    <phoneticPr fontId="1"/>
  </si>
  <si>
    <t>Line Atatack(1phase)</t>
    <phoneticPr fontId="1"/>
  </si>
  <si>
    <t>ー</t>
    <phoneticPr fontId="1"/>
  </si>
  <si>
    <t>Contest</t>
    <phoneticPr fontId="1"/>
  </si>
  <si>
    <t>Set Play Stats</t>
    <phoneticPr fontId="1"/>
  </si>
  <si>
    <t xml:space="preserve"> LO Stats</t>
    <phoneticPr fontId="1"/>
  </si>
  <si>
    <t xml:space="preserve"> SC Stats</t>
    <phoneticPr fontId="1"/>
  </si>
  <si>
    <t>Contact AT STATS</t>
    <phoneticPr fontId="1"/>
  </si>
  <si>
    <t>Contact DF STATS</t>
    <phoneticPr fontId="1"/>
  </si>
  <si>
    <t>筑波大学</t>
    <rPh sb="0" eb="4">
      <t>ツクバ</t>
    </rPh>
    <phoneticPr fontId="1"/>
  </si>
  <si>
    <t>LO マイボールキープ率</t>
    <phoneticPr fontId="1"/>
  </si>
  <si>
    <t>SC マイボールキープ率</t>
    <phoneticPr fontId="1"/>
  </si>
  <si>
    <t>Individual DF Stats</t>
    <phoneticPr fontId="1"/>
  </si>
  <si>
    <t>プレー総数</t>
  </si>
  <si>
    <t>プレー換算値</t>
  </si>
  <si>
    <t>◎
Defeat</t>
  </si>
  <si>
    <t>1st Tackle</t>
    <phoneticPr fontId="1"/>
  </si>
  <si>
    <t>%</t>
    <phoneticPr fontId="1"/>
  </si>
  <si>
    <t>1st Tackle Reaction</t>
    <phoneticPr fontId="1"/>
  </si>
  <si>
    <t>Assist Tackle</t>
    <phoneticPr fontId="1"/>
  </si>
  <si>
    <t>Assist Tackle Reaction</t>
    <phoneticPr fontId="1"/>
  </si>
  <si>
    <t>BD Works</t>
    <phoneticPr fontId="1"/>
  </si>
  <si>
    <t>合計</t>
    <rPh sb="0" eb="2">
      <t>ゴウケイ</t>
    </rPh>
    <phoneticPr fontId="1"/>
  </si>
  <si>
    <t>Jackal,Jerk</t>
    <phoneticPr fontId="1"/>
  </si>
  <si>
    <t>Pressure</t>
    <phoneticPr fontId="1"/>
  </si>
  <si>
    <t>Team Total</t>
    <phoneticPr fontId="1"/>
  </si>
  <si>
    <t>Team Average</t>
    <phoneticPr fontId="1"/>
  </si>
  <si>
    <t>総タックル</t>
    <rPh sb="0" eb="1">
      <t>ソウゴウ</t>
    </rPh>
    <phoneticPr fontId="1"/>
  </si>
  <si>
    <t>Defeat成功率</t>
    <rPh sb="6" eb="9">
      <t>セイコウ</t>
    </rPh>
    <phoneticPr fontId="1"/>
  </si>
  <si>
    <t>タックル成功率</t>
    <rPh sb="4" eb="7">
      <t>セイコウ</t>
    </rPh>
    <phoneticPr fontId="1"/>
  </si>
  <si>
    <t>Assist</t>
    <phoneticPr fontId="1"/>
  </si>
  <si>
    <t>Individual AT Stats</t>
    <phoneticPr fontId="1"/>
  </si>
  <si>
    <t>Carrier Contact</t>
    <phoneticPr fontId="1"/>
  </si>
  <si>
    <t>EXELLENT◎</t>
    <phoneticPr fontId="1"/>
  </si>
  <si>
    <t>GOOD○</t>
    <phoneticPr fontId="1"/>
  </si>
  <si>
    <t>BAD×</t>
    <phoneticPr fontId="1"/>
  </si>
  <si>
    <t>Carrier○</t>
    <phoneticPr fontId="1"/>
  </si>
  <si>
    <t>Carrier×</t>
    <phoneticPr fontId="1"/>
  </si>
  <si>
    <t>Support○</t>
    <phoneticPr fontId="1"/>
  </si>
  <si>
    <t>Support×</t>
    <phoneticPr fontId="1"/>
  </si>
  <si>
    <r>
      <t>Carrier</t>
    </r>
    <r>
      <rPr>
        <sz val="10"/>
        <color theme="0"/>
        <rFont val="ヒラギノ角ゴシック W6"/>
        <family val="2"/>
        <charset val="128"/>
      </rPr>
      <t>×</t>
    </r>
    <phoneticPr fontId="1"/>
  </si>
  <si>
    <t>Tackle</t>
    <phoneticPr fontId="1"/>
  </si>
  <si>
    <t>分析担当</t>
    <rPh sb="0" eb="4">
      <t>ブンセキ</t>
    </rPh>
    <phoneticPr fontId="1"/>
  </si>
  <si>
    <t>表</t>
    <rPh sb="0" eb="1">
      <t>オモテ</t>
    </rPh>
    <phoneticPr fontId="1"/>
  </si>
  <si>
    <t>分析担当　</t>
    <rPh sb="0" eb="4">
      <t xml:space="preserve">ブンセキタントウ </t>
    </rPh>
    <phoneticPr fontId="1"/>
  </si>
  <si>
    <t>天候・G状況　</t>
    <rPh sb="0" eb="2">
      <t xml:space="preserve">テンコウ </t>
    </rPh>
    <rPh sb="4" eb="6">
      <t xml:space="preserve">ジョウキョウ </t>
    </rPh>
    <phoneticPr fontId="1"/>
  </si>
  <si>
    <t>BD Work ×</t>
    <phoneticPr fontId="1"/>
  </si>
  <si>
    <t>Chubu UT Field</t>
    <phoneticPr fontId="1"/>
  </si>
  <si>
    <r>
      <t xml:space="preserve">　　13:00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</si>
  <si>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選手名</t>
    <rPh sb="0" eb="3">
      <t>センシュ</t>
    </rPh>
    <phoneticPr fontId="1"/>
  </si>
  <si>
    <t>立教大学</t>
    <rPh sb="0" eb="4">
      <t xml:space="preserve">リッキョウダイガク </t>
    </rPh>
    <phoneticPr fontId="1"/>
  </si>
  <si>
    <t>　　3月30日</t>
    <phoneticPr fontId="1"/>
  </si>
  <si>
    <t>虎松慧悟</t>
    <rPh sb="0" eb="2">
      <t>トラマテゥ</t>
    </rPh>
    <rPh sb="2" eb="3">
      <t>Kei</t>
    </rPh>
    <rPh sb="3" eb="4">
      <t xml:space="preserve">ゴ </t>
    </rPh>
    <phoneticPr fontId="1"/>
  </si>
  <si>
    <t>小澤　一誠</t>
    <rPh sb="3" eb="5">
      <t>イッセイ</t>
    </rPh>
    <phoneticPr fontId="1"/>
  </si>
  <si>
    <t>前川　陽来</t>
    <rPh sb="4" eb="5">
      <t xml:space="preserve">クル </t>
    </rPh>
    <phoneticPr fontId="1"/>
  </si>
  <si>
    <t>イーゴリ・ボンダレンコ</t>
    <phoneticPr fontId="1"/>
  </si>
  <si>
    <t>高木　海斗</t>
    <rPh sb="3" eb="5">
      <t>カイト</t>
    </rPh>
    <phoneticPr fontId="1"/>
  </si>
  <si>
    <t>白丸　智乃祐</t>
    <rPh sb="3" eb="4">
      <t>サトシ</t>
    </rPh>
    <rPh sb="4" eb="5">
      <t xml:space="preserve">ノ </t>
    </rPh>
    <rPh sb="5" eb="6">
      <t xml:space="preserve">ユウ </t>
    </rPh>
    <phoneticPr fontId="1"/>
  </si>
  <si>
    <t>茨木　颯</t>
    <phoneticPr fontId="1"/>
  </si>
  <si>
    <t>加藤　寛樹</t>
    <rPh sb="3" eb="4">
      <t xml:space="preserve">カンダイ </t>
    </rPh>
    <rPh sb="4" eb="5">
      <t>🪵</t>
    </rPh>
    <phoneticPr fontId="1"/>
  </si>
  <si>
    <t>浜浦　幸太郎</t>
    <rPh sb="3" eb="6">
      <t>コウタロウ</t>
    </rPh>
    <phoneticPr fontId="1"/>
  </si>
  <si>
    <t>高田　健太郎</t>
    <rPh sb="3" eb="6">
      <t>ケンタ</t>
    </rPh>
    <phoneticPr fontId="1"/>
  </si>
  <si>
    <t>井上　達木</t>
    <rPh sb="3" eb="5">
      <t>タツキ</t>
    </rPh>
    <phoneticPr fontId="1"/>
  </si>
  <si>
    <t>小池　陽翔</t>
    <rPh sb="3" eb="4">
      <t xml:space="preserve">ヨウ </t>
    </rPh>
    <rPh sb="4" eb="5">
      <t xml:space="preserve">トブ </t>
    </rPh>
    <phoneticPr fontId="1"/>
  </si>
  <si>
    <t>今村　颯汰</t>
    <phoneticPr fontId="1"/>
  </si>
  <si>
    <t>東島　和哉</t>
    <rPh sb="3" eb="5">
      <t>カズ</t>
    </rPh>
    <phoneticPr fontId="1"/>
  </si>
  <si>
    <t>濱島　遼</t>
    <rPh sb="3" eb="4">
      <t>リョウ</t>
    </rPh>
    <phoneticPr fontId="1"/>
  </si>
  <si>
    <t>水澤　雄太</t>
    <rPh sb="3" eb="5">
      <t>ユウタ</t>
    </rPh>
    <phoneticPr fontId="1"/>
  </si>
  <si>
    <t>前澤　徹馬</t>
    <rPh sb="3" eb="4">
      <t xml:space="preserve">テツ </t>
    </rPh>
    <rPh sb="4" eb="5">
      <t xml:space="preserve">ウマ </t>
    </rPh>
    <phoneticPr fontId="1"/>
  </si>
  <si>
    <t>北田　勇翔</t>
    <rPh sb="3" eb="4">
      <t xml:space="preserve">ユウト </t>
    </rPh>
    <rPh sb="4" eb="5">
      <t xml:space="preserve">トブ </t>
    </rPh>
    <phoneticPr fontId="1"/>
  </si>
  <si>
    <t>黒澤　俊太郎</t>
    <rPh sb="3" eb="5">
      <t>シュンテ</t>
    </rPh>
    <rPh sb="5" eb="6">
      <t>ロウ</t>
    </rPh>
    <phoneticPr fontId="1"/>
  </si>
  <si>
    <t>岩重　晴大</t>
    <rPh sb="3" eb="4">
      <t>ハル</t>
    </rPh>
    <rPh sb="4" eb="5">
      <t>オオキイ</t>
    </rPh>
    <phoneticPr fontId="1"/>
  </si>
  <si>
    <t>加島　優陽</t>
    <rPh sb="3" eb="4">
      <t xml:space="preserve">ユウ </t>
    </rPh>
    <rPh sb="4" eb="5">
      <t xml:space="preserve">ヨウ </t>
    </rPh>
    <phoneticPr fontId="1"/>
  </si>
  <si>
    <t>大町　尚生</t>
    <rPh sb="3" eb="4">
      <t xml:space="preserve">ナオキ </t>
    </rPh>
    <rPh sb="4" eb="5">
      <t>ウマレル</t>
    </rPh>
    <phoneticPr fontId="1"/>
  </si>
  <si>
    <t>城戸　隼人</t>
    <rPh sb="3" eb="5">
      <t>ハヤト</t>
    </rPh>
    <phoneticPr fontId="1"/>
  </si>
  <si>
    <t>増田　廉</t>
    <rPh sb="0" eb="1">
      <t>マスダ</t>
    </rPh>
    <rPh sb="3" eb="4">
      <t xml:space="preserve">レン </t>
    </rPh>
    <phoneticPr fontId="1"/>
  </si>
  <si>
    <t>田島　汰一</t>
    <rPh sb="3" eb="5">
      <t xml:space="preserve">タイチ </t>
    </rPh>
    <phoneticPr fontId="1"/>
  </si>
  <si>
    <t>安藤　核</t>
    <rPh sb="3" eb="4">
      <t>📝</t>
    </rPh>
    <phoneticPr fontId="1"/>
  </si>
  <si>
    <t>岡本　泰一</t>
    <rPh sb="3" eb="4">
      <t>🇹🇭</t>
    </rPh>
    <rPh sb="4" eb="5">
      <t>☝️</t>
    </rPh>
    <phoneticPr fontId="1"/>
  </si>
  <si>
    <t>朴　大優</t>
    <rPh sb="0" eb="1">
      <t xml:space="preserve">パク </t>
    </rPh>
    <rPh sb="2" eb="3">
      <t>オオキイ</t>
    </rPh>
    <rPh sb="3" eb="4">
      <t>ユウ</t>
    </rPh>
    <phoneticPr fontId="1"/>
  </si>
  <si>
    <t>林　勇太</t>
    <rPh sb="0" eb="1">
      <t>ハヤシ</t>
    </rPh>
    <rPh sb="2" eb="4">
      <t>ユウタ</t>
    </rPh>
    <phoneticPr fontId="1"/>
  </si>
  <si>
    <t>浅沼優吾</t>
    <rPh sb="0" eb="2">
      <t>アサヌマ</t>
    </rPh>
    <rPh sb="2" eb="4">
      <t>ユウゴ</t>
    </rPh>
    <phoneticPr fontId="1"/>
  </si>
  <si>
    <t>福島柚帆</t>
    <rPh sb="0" eb="2">
      <t>フクシマ</t>
    </rPh>
    <rPh sb="2" eb="3">
      <t>ユズ</t>
    </rPh>
    <rPh sb="3" eb="4">
      <t xml:space="preserve">ホ </t>
    </rPh>
    <phoneticPr fontId="1"/>
  </si>
  <si>
    <t>立教大学A</t>
    <rPh sb="0" eb="4">
      <t>リッキョウ</t>
    </rPh>
    <phoneticPr fontId="1"/>
  </si>
  <si>
    <t>中矢陸</t>
    <rPh sb="0" eb="2">
      <t>ナカヤ</t>
    </rPh>
    <rPh sb="2" eb="3">
      <t>リク</t>
    </rPh>
    <phoneticPr fontId="1"/>
  </si>
  <si>
    <t>イーゴリ</t>
    <phoneticPr fontId="1"/>
  </si>
  <si>
    <t>林</t>
    <rPh sb="0" eb="1">
      <t>ハヤs</t>
    </rPh>
    <phoneticPr fontId="1"/>
  </si>
  <si>
    <t>岡本</t>
    <rPh sb="0" eb="2">
      <t>オカモト</t>
    </rPh>
    <phoneticPr fontId="1"/>
  </si>
  <si>
    <t>鹿島</t>
    <rPh sb="0" eb="2">
      <t>カシマ</t>
    </rPh>
    <phoneticPr fontId="1"/>
  </si>
  <si>
    <t>岡本</t>
    <rPh sb="0" eb="1">
      <t>オカモト</t>
    </rPh>
    <phoneticPr fontId="1"/>
  </si>
  <si>
    <t>林</t>
    <rPh sb="0" eb="1">
      <t>ハヤセィ</t>
    </rPh>
    <phoneticPr fontId="1"/>
  </si>
  <si>
    <t>DF</t>
    <phoneticPr fontId="1"/>
  </si>
  <si>
    <t>ノットリリースザボール</t>
    <phoneticPr fontId="1"/>
  </si>
  <si>
    <t>オーバーザトップ</t>
    <phoneticPr fontId="1"/>
  </si>
  <si>
    <t>オフサイド</t>
    <phoneticPr fontId="1"/>
  </si>
  <si>
    <t>ノットロールアウェイ</t>
    <phoneticPr fontId="1"/>
  </si>
  <si>
    <t>スクラムホイール</t>
    <phoneticPr fontId="1"/>
  </si>
  <si>
    <t>キックオフサイド</t>
    <phoneticPr fontId="1"/>
  </si>
  <si>
    <t>インテンショナルノックオン</t>
    <phoneticPr fontId="1"/>
  </si>
  <si>
    <t>危険なタックル</t>
    <rPh sb="0" eb="2">
      <t>キケn</t>
    </rPh>
    <phoneticPr fontId="1"/>
  </si>
  <si>
    <t>東島</t>
    <rPh sb="0" eb="2">
      <t>ヒガセィ</t>
    </rPh>
    <phoneticPr fontId="1"/>
  </si>
  <si>
    <t>高田</t>
    <rPh sb="0" eb="2">
      <t>タカダ</t>
    </rPh>
    <phoneticPr fontId="1"/>
  </si>
  <si>
    <t>ノックオン</t>
    <phoneticPr fontId="1"/>
  </si>
  <si>
    <t>濱島</t>
    <rPh sb="0" eb="2">
      <t>ハマシマ</t>
    </rPh>
    <phoneticPr fontId="1"/>
  </si>
  <si>
    <t>濱島</t>
    <rPh sb="0" eb="1">
      <t>ハマシマ</t>
    </rPh>
    <phoneticPr fontId="1"/>
  </si>
  <si>
    <t>インターセプト</t>
    <phoneticPr fontId="1"/>
  </si>
  <si>
    <t>ファンブル</t>
    <phoneticPr fontId="1"/>
  </si>
  <si>
    <t>CHUBU UT Field</t>
    <phoneticPr fontId="1"/>
  </si>
  <si>
    <t>天候・G状況　晴　良</t>
    <rPh sb="0" eb="2">
      <t xml:space="preserve">テンコウ </t>
    </rPh>
    <rPh sb="4" eb="6">
      <t xml:space="preserve">ジョウキョウ </t>
    </rPh>
    <rPh sb="9" eb="10">
      <t xml:space="preserve">ヨシ </t>
    </rPh>
    <phoneticPr fontId="1"/>
  </si>
  <si>
    <t>分析担当　岩重</t>
    <rPh sb="0" eb="4">
      <t xml:space="preserve">ブンセキタントウ </t>
    </rPh>
    <rPh sb="5" eb="7">
      <t xml:space="preserve">イワ </t>
    </rPh>
    <phoneticPr fontId="1"/>
  </si>
  <si>
    <t>おお</t>
    <phoneticPr fontId="1"/>
  </si>
  <si>
    <t>Gain◎</t>
    <phoneticPr fontId="1"/>
  </si>
  <si>
    <t>Stay○</t>
    <phoneticPr fontId="1"/>
  </si>
  <si>
    <t>後退△</t>
    <rPh sb="0" eb="2">
      <t>コウタ</t>
    </rPh>
    <phoneticPr fontId="1"/>
  </si>
  <si>
    <t>Lost×</t>
    <phoneticPr fontId="1"/>
  </si>
  <si>
    <t>中山</t>
    <rPh sb="0" eb="2">
      <t>ナカヤ</t>
    </rPh>
    <phoneticPr fontId="1"/>
  </si>
  <si>
    <t>立教</t>
    <rPh sb="0" eb="2">
      <t>リッキョウ</t>
    </rPh>
    <phoneticPr fontId="1"/>
  </si>
  <si>
    <t>小澤一誠</t>
    <rPh sb="0" eb="2">
      <t>オザワ</t>
    </rPh>
    <rPh sb="2" eb="4">
      <t>イッセイ</t>
    </rPh>
    <phoneticPr fontId="1"/>
  </si>
  <si>
    <t>前川陽来</t>
    <rPh sb="0" eb="2">
      <t>マエ</t>
    </rPh>
    <rPh sb="2" eb="3">
      <t>ヨウキ</t>
    </rPh>
    <rPh sb="3" eb="4">
      <t xml:space="preserve">クル </t>
    </rPh>
    <phoneticPr fontId="1"/>
  </si>
  <si>
    <t>岩重晴大</t>
    <rPh sb="0" eb="2">
      <t>イワシゲ</t>
    </rPh>
    <rPh sb="2" eb="3">
      <t xml:space="preserve">ハレル </t>
    </rPh>
    <rPh sb="3" eb="4">
      <t>オオキイ</t>
    </rPh>
    <phoneticPr fontId="1"/>
  </si>
  <si>
    <t>髙木海斗</t>
    <rPh sb="0" eb="2">
      <t>タカキ</t>
    </rPh>
    <rPh sb="2" eb="4">
      <t>カイト</t>
    </rPh>
    <phoneticPr fontId="1"/>
  </si>
  <si>
    <t>茨木颯</t>
    <rPh sb="0" eb="2">
      <t>イバラキ</t>
    </rPh>
    <rPh sb="2" eb="3">
      <t>ハヤテ</t>
    </rPh>
    <phoneticPr fontId="1"/>
  </si>
  <si>
    <t>浜浦幸太郎</t>
    <rPh sb="0" eb="2">
      <t>ハマウラ</t>
    </rPh>
    <rPh sb="2" eb="5">
      <t>コウタロウ</t>
    </rPh>
    <phoneticPr fontId="1"/>
  </si>
  <si>
    <t>高田健太郎</t>
    <rPh sb="0" eb="2">
      <t>タカダ</t>
    </rPh>
    <rPh sb="2" eb="5">
      <t>ケンタ</t>
    </rPh>
    <phoneticPr fontId="1"/>
  </si>
  <si>
    <t>水澤雄太</t>
    <rPh sb="0" eb="4">
      <t>ミズサワ</t>
    </rPh>
    <phoneticPr fontId="1"/>
  </si>
  <si>
    <t>飯岡健人</t>
    <rPh sb="0" eb="2">
      <t>イイオカ</t>
    </rPh>
    <rPh sb="2" eb="4">
      <t xml:space="preserve">ケント </t>
    </rPh>
    <phoneticPr fontId="1"/>
  </si>
  <si>
    <t>濱島遼</t>
    <rPh sb="0" eb="2">
      <t>ハマシマ</t>
    </rPh>
    <rPh sb="2" eb="3">
      <t xml:space="preserve">リョウ </t>
    </rPh>
    <phoneticPr fontId="1"/>
  </si>
  <si>
    <t>増山将</t>
    <rPh sb="0" eb="2">
      <t>マスヤマ</t>
    </rPh>
    <rPh sb="2" eb="3">
      <t>ショウ</t>
    </rPh>
    <phoneticPr fontId="1"/>
  </si>
  <si>
    <t>野口健</t>
    <rPh sb="0" eb="3">
      <t>ノグティ</t>
    </rPh>
    <phoneticPr fontId="1"/>
  </si>
  <si>
    <t>白丸智乃祐</t>
    <rPh sb="0" eb="2">
      <t>シロマル</t>
    </rPh>
    <rPh sb="2" eb="3">
      <t>ジョウ</t>
    </rPh>
    <rPh sb="3" eb="4">
      <t xml:space="preserve">ノ </t>
    </rPh>
    <phoneticPr fontId="1"/>
  </si>
  <si>
    <t>加藤寛樹</t>
    <rPh sb="0" eb="2">
      <t>カトウ</t>
    </rPh>
    <rPh sb="2" eb="3">
      <t>ヒロキ</t>
    </rPh>
    <rPh sb="3" eb="4">
      <t>ジュモク</t>
    </rPh>
    <phoneticPr fontId="1"/>
  </si>
  <si>
    <t>今村颯汰</t>
    <rPh sb="0" eb="2">
      <t>イマムラ</t>
    </rPh>
    <rPh sb="2" eb="4">
      <t xml:space="preserve">ソウタ </t>
    </rPh>
    <phoneticPr fontId="1"/>
  </si>
  <si>
    <t>東島和哉</t>
    <rPh sb="0" eb="1">
      <t>ヒガシ</t>
    </rPh>
    <rPh sb="1" eb="2">
      <t>シマ</t>
    </rPh>
    <rPh sb="2" eb="4">
      <t xml:space="preserve">カズヤ </t>
    </rPh>
    <phoneticPr fontId="1"/>
  </si>
  <si>
    <t>前澤徹馬</t>
    <rPh sb="0" eb="1">
      <t>マエサワ</t>
    </rPh>
    <rPh sb="2" eb="3">
      <t>トオル</t>
    </rPh>
    <rPh sb="3" eb="4">
      <t>ウマ</t>
    </rPh>
    <phoneticPr fontId="1"/>
  </si>
  <si>
    <t>湯浅大心</t>
    <rPh sb="0" eb="2">
      <t>ユアサ</t>
    </rPh>
    <rPh sb="2" eb="3">
      <t>オオ</t>
    </rPh>
    <rPh sb="3" eb="4">
      <t>ココロ</t>
    </rPh>
    <phoneticPr fontId="1"/>
  </si>
  <si>
    <t>黒澤俊太郎</t>
    <rPh sb="0" eb="2">
      <t>クロ</t>
    </rPh>
    <rPh sb="2" eb="5">
      <t>sy</t>
    </rPh>
    <phoneticPr fontId="1"/>
  </si>
  <si>
    <t>加藤颯人</t>
    <rPh sb="0" eb="2">
      <t>カトウ</t>
    </rPh>
    <rPh sb="2" eb="3">
      <t>ハヤテ</t>
    </rPh>
    <rPh sb="3" eb="4">
      <t>ヒト</t>
    </rPh>
    <phoneticPr fontId="1"/>
  </si>
  <si>
    <t>大町尚生</t>
    <rPh sb="0" eb="2">
      <t>オオマティ</t>
    </rPh>
    <rPh sb="2" eb="3">
      <t>ナオ</t>
    </rPh>
    <rPh sb="3" eb="4">
      <t>イキル</t>
    </rPh>
    <phoneticPr fontId="1"/>
  </si>
  <si>
    <t>齋藤航</t>
    <rPh sb="0" eb="2">
      <t>サイトウ</t>
    </rPh>
    <rPh sb="2" eb="3">
      <t>コウクウ</t>
    </rPh>
    <phoneticPr fontId="1"/>
  </si>
  <si>
    <t>深田衣咲</t>
    <rPh sb="0" eb="2">
      <t>フカダ</t>
    </rPh>
    <rPh sb="2" eb="3">
      <t>コロモ</t>
    </rPh>
    <rPh sb="3" eb="4">
      <t xml:space="preserve">サク </t>
    </rPh>
    <phoneticPr fontId="1"/>
  </si>
  <si>
    <t>城戸隼人</t>
    <rPh sb="0" eb="2">
      <t xml:space="preserve">キド </t>
    </rPh>
    <rPh sb="2" eb="4">
      <t>ハヤト</t>
    </rPh>
    <phoneticPr fontId="1"/>
  </si>
  <si>
    <t>高橋佑太朗</t>
    <rPh sb="0" eb="1">
      <t>タカハシ</t>
    </rPh>
    <rPh sb="2" eb="5">
      <t>ユウタロウ</t>
    </rPh>
    <phoneticPr fontId="1"/>
  </si>
  <si>
    <t>浅沼優吾</t>
    <rPh sb="0" eb="2">
      <t>アサヌマ</t>
    </rPh>
    <rPh sb="2" eb="3">
      <t>ユウ</t>
    </rPh>
    <rPh sb="3" eb="4">
      <t xml:space="preserve">ゴ </t>
    </rPh>
    <phoneticPr fontId="1"/>
  </si>
  <si>
    <t>中矢陸</t>
    <rPh sb="0" eb="2">
      <t>ナカ</t>
    </rPh>
    <rPh sb="2" eb="3">
      <t>リク</t>
    </rPh>
    <phoneticPr fontId="1"/>
  </si>
  <si>
    <t>青山学院大学</t>
    <rPh sb="0" eb="4">
      <t>アオヤマ</t>
    </rPh>
    <rPh sb="4" eb="6">
      <t xml:space="preserve">リッキョウダイガク </t>
    </rPh>
    <phoneticPr fontId="1"/>
  </si>
  <si>
    <t>飯岡</t>
    <rPh sb="0" eb="2">
      <t>イイオ</t>
    </rPh>
    <phoneticPr fontId="1"/>
  </si>
  <si>
    <t>加藤ひ</t>
    <rPh sb="0" eb="2">
      <t>カトウ</t>
    </rPh>
    <phoneticPr fontId="1"/>
  </si>
  <si>
    <t>水澤</t>
    <rPh sb="0" eb="2">
      <t>ミズサワ</t>
    </rPh>
    <phoneticPr fontId="1"/>
  </si>
  <si>
    <t>イリーガルホイール</t>
    <phoneticPr fontId="1"/>
  </si>
  <si>
    <t>ラインオフサイド</t>
    <phoneticPr fontId="1"/>
  </si>
  <si>
    <t>水澤</t>
    <rPh sb="0" eb="2">
      <t>ミズ</t>
    </rPh>
    <phoneticPr fontId="1"/>
  </si>
  <si>
    <t>ハイタックル</t>
    <phoneticPr fontId="1"/>
  </si>
  <si>
    <t>モールオフサイド</t>
    <phoneticPr fontId="1"/>
  </si>
  <si>
    <t>オブストラクション</t>
    <phoneticPr fontId="1"/>
  </si>
  <si>
    <t>高木</t>
    <rPh sb="0" eb="2">
      <t>タカキ</t>
    </rPh>
    <phoneticPr fontId="1"/>
  </si>
  <si>
    <t>増山</t>
    <rPh sb="0" eb="2">
      <t>マスヤマ</t>
    </rPh>
    <phoneticPr fontId="1"/>
  </si>
  <si>
    <t>飯岡</t>
    <rPh sb="0" eb="2">
      <t>イイオカ</t>
    </rPh>
    <phoneticPr fontId="1"/>
  </si>
  <si>
    <t>茨木</t>
    <rPh sb="0" eb="2">
      <t>Ibaragi</t>
    </rPh>
    <phoneticPr fontId="1"/>
  </si>
  <si>
    <t>キャッチミス</t>
    <phoneticPr fontId="1"/>
  </si>
  <si>
    <t>パスミス</t>
    <phoneticPr fontId="1"/>
  </si>
  <si>
    <t>小澤</t>
    <rPh sb="0" eb="2">
      <t>オザワ</t>
    </rPh>
    <phoneticPr fontId="1"/>
  </si>
  <si>
    <t>ラックでのボールロスト</t>
    <phoneticPr fontId="1"/>
  </si>
  <si>
    <t>スローフォワード</t>
    <phoneticPr fontId="1"/>
  </si>
  <si>
    <t>青山学院緑ヶ丘G</t>
    <rPh sb="0" eb="4">
      <t>アオ</t>
    </rPh>
    <rPh sb="4" eb="5">
      <t>ミドリ</t>
    </rPh>
    <phoneticPr fontId="1"/>
  </si>
  <si>
    <t>天候・G状況　曇り</t>
    <rPh sb="0" eb="2">
      <t xml:space="preserve">テンコウ </t>
    </rPh>
    <rPh sb="4" eb="6">
      <t xml:space="preserve">ジョウキョウ </t>
    </rPh>
    <rPh sb="7" eb="8">
      <t>クモリ</t>
    </rPh>
    <phoneticPr fontId="1"/>
  </si>
  <si>
    <t>分析担当　小澤</t>
    <rPh sb="0" eb="4">
      <t xml:space="preserve">ブンセキタントウ </t>
    </rPh>
    <rPh sb="5" eb="7">
      <t>オザワ</t>
    </rPh>
    <phoneticPr fontId="1"/>
  </si>
  <si>
    <t>東 克己</t>
    <rPh sb="0" eb="2">
      <t>トラマテゥ</t>
    </rPh>
    <rPh sb="2" eb="3">
      <t>Kei</t>
    </rPh>
    <rPh sb="3" eb="4">
      <t xml:space="preserve">ゴ </t>
    </rPh>
    <phoneticPr fontId="1"/>
  </si>
  <si>
    <r>
      <t xml:space="preserve">　　12:00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</si>
  <si>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青学緑が丘G</t>
    <rPh sb="0" eb="2">
      <t>アオ</t>
    </rPh>
    <rPh sb="2" eb="3">
      <t>ミドリ</t>
    </rPh>
    <phoneticPr fontId="1"/>
  </si>
  <si>
    <t>　　4月20日</t>
    <phoneticPr fontId="1"/>
  </si>
  <si>
    <t>加藤</t>
    <rPh sb="0" eb="2">
      <t>カトウ</t>
    </rPh>
    <phoneticPr fontId="1"/>
  </si>
  <si>
    <t>久留</t>
    <rPh sb="0" eb="2">
      <t>クルメ</t>
    </rPh>
    <phoneticPr fontId="1"/>
  </si>
  <si>
    <t>BB%</t>
    <phoneticPr fontId="1"/>
  </si>
  <si>
    <t>Good/Stay ％</t>
    <phoneticPr fontId="1"/>
  </si>
  <si>
    <t>小澤一誠</t>
    <rPh sb="0" eb="4">
      <t>オザワ</t>
    </rPh>
    <phoneticPr fontId="1"/>
  </si>
  <si>
    <t>磯部俊太郎</t>
    <rPh sb="0" eb="2">
      <t>イソベ</t>
    </rPh>
    <rPh sb="2" eb="5">
      <t>シュn</t>
    </rPh>
    <phoneticPr fontId="1"/>
  </si>
  <si>
    <t>中森真翔</t>
    <rPh sb="0" eb="2">
      <t>ナカ</t>
    </rPh>
    <rPh sb="2" eb="3">
      <t>シn</t>
    </rPh>
    <rPh sb="3" eb="4">
      <t>🪽</t>
    </rPh>
    <phoneticPr fontId="1"/>
  </si>
  <si>
    <t>高橋佑太朗</t>
    <rPh sb="0" eb="2">
      <t>タカハシ</t>
    </rPh>
    <rPh sb="2" eb="5">
      <t>ユウタロウ</t>
    </rPh>
    <phoneticPr fontId="1"/>
  </si>
  <si>
    <t>水澤雄太</t>
    <rPh sb="0" eb="2">
      <t>ミズサワ</t>
    </rPh>
    <rPh sb="2" eb="4">
      <t>ユウタ</t>
    </rPh>
    <phoneticPr fontId="1"/>
  </si>
  <si>
    <t>今村颯太</t>
    <rPh sb="0" eb="2">
      <t>イマ</t>
    </rPh>
    <rPh sb="2" eb="3">
      <t>ハヤテ</t>
    </rPh>
    <rPh sb="3" eb="4">
      <t>フトイ</t>
    </rPh>
    <phoneticPr fontId="1"/>
  </si>
  <si>
    <t>東島和哉</t>
    <rPh sb="0" eb="2">
      <t>ヒガシ</t>
    </rPh>
    <rPh sb="2" eb="4">
      <t>カズ</t>
    </rPh>
    <phoneticPr fontId="1"/>
  </si>
  <si>
    <t>増田廉</t>
    <rPh sb="0" eb="1">
      <t>マスダ</t>
    </rPh>
    <rPh sb="2" eb="3">
      <t>レn</t>
    </rPh>
    <phoneticPr fontId="1"/>
  </si>
  <si>
    <t>加藤寛樹</t>
    <rPh sb="0" eb="1">
      <t>カトウ</t>
    </rPh>
    <rPh sb="2" eb="3">
      <t>ヒロキ</t>
    </rPh>
    <rPh sb="3" eb="4">
      <t>j</t>
    </rPh>
    <phoneticPr fontId="1"/>
  </si>
  <si>
    <t>野口健</t>
    <rPh sb="0" eb="2">
      <t>ノグティ</t>
    </rPh>
    <rPh sb="2" eb="3">
      <t>ケn</t>
    </rPh>
    <phoneticPr fontId="1"/>
  </si>
  <si>
    <t>高田健太郎</t>
    <rPh sb="0" eb="1">
      <t>タカダ</t>
    </rPh>
    <rPh sb="2" eb="5">
      <t>ケn</t>
    </rPh>
    <phoneticPr fontId="1"/>
  </si>
  <si>
    <t>永山丞</t>
    <rPh sb="0" eb="2">
      <t>ナガヤマ</t>
    </rPh>
    <rPh sb="2" eb="3">
      <t>䔥</t>
    </rPh>
    <phoneticPr fontId="1"/>
  </si>
  <si>
    <t>浅沼優吾</t>
    <rPh sb="0" eb="2">
      <t>アサヌマ</t>
    </rPh>
    <rPh sb="2" eb="4">
      <t>ユウ</t>
    </rPh>
    <phoneticPr fontId="1"/>
  </si>
  <si>
    <t>深田衣咲</t>
    <rPh sb="0" eb="2">
      <t>フカダ</t>
    </rPh>
    <rPh sb="2" eb="3">
      <t>コロモ</t>
    </rPh>
    <phoneticPr fontId="1"/>
  </si>
  <si>
    <t>中矢陸</t>
    <rPh sb="0" eb="3">
      <t>ナカ</t>
    </rPh>
    <phoneticPr fontId="1"/>
  </si>
  <si>
    <t>慶應義塾大学</t>
    <rPh sb="0" eb="4">
      <t>ケイオウ</t>
    </rPh>
    <rPh sb="4" eb="6">
      <t xml:space="preserve">リッキョウダイガク </t>
    </rPh>
    <phoneticPr fontId="1"/>
  </si>
  <si>
    <t>前川</t>
    <rPh sb="0" eb="2">
      <t>マエ</t>
    </rPh>
    <phoneticPr fontId="1"/>
  </si>
  <si>
    <t>磯部</t>
    <rPh sb="0" eb="2">
      <t>イソベ</t>
    </rPh>
    <phoneticPr fontId="1"/>
  </si>
  <si>
    <t>黒澤</t>
    <rPh sb="0" eb="2">
      <t>クロ</t>
    </rPh>
    <phoneticPr fontId="1"/>
  </si>
  <si>
    <t>磯部</t>
    <rPh sb="0" eb="1">
      <t>イソベ</t>
    </rPh>
    <phoneticPr fontId="1"/>
  </si>
  <si>
    <t>前澤</t>
    <rPh sb="0" eb="2">
      <t>マエサワ</t>
    </rPh>
    <phoneticPr fontId="1"/>
  </si>
  <si>
    <t>髙木</t>
    <rPh sb="0" eb="2">
      <t>タカキ</t>
    </rPh>
    <phoneticPr fontId="1"/>
  </si>
  <si>
    <t>髙木</t>
    <rPh sb="0" eb="1">
      <t>タカキ</t>
    </rPh>
    <phoneticPr fontId="1"/>
  </si>
  <si>
    <t xml:space="preserve">DF </t>
    <phoneticPr fontId="1"/>
  </si>
  <si>
    <t>ホイール</t>
    <phoneticPr fontId="1"/>
  </si>
  <si>
    <t>コラプシング</t>
    <phoneticPr fontId="1"/>
  </si>
  <si>
    <t>高橋</t>
    <rPh sb="0" eb="2">
      <t>タカハセィ</t>
    </rPh>
    <phoneticPr fontId="1"/>
  </si>
  <si>
    <t>今村</t>
    <rPh sb="0" eb="2">
      <t>イマ</t>
    </rPh>
    <phoneticPr fontId="1"/>
  </si>
  <si>
    <t>中森</t>
    <rPh sb="0" eb="2">
      <t>ナカ</t>
    </rPh>
    <phoneticPr fontId="1"/>
  </si>
  <si>
    <t>今村</t>
    <rPh sb="0" eb="1">
      <t>イマ</t>
    </rPh>
    <phoneticPr fontId="1"/>
  </si>
  <si>
    <t>慶應グラウンド</t>
    <rPh sb="0" eb="2">
      <t>ケイオウ</t>
    </rPh>
    <phoneticPr fontId="1"/>
  </si>
  <si>
    <t>天候・G状況　晴　良</t>
    <rPh sb="0" eb="2">
      <t xml:space="preserve">テンコウ </t>
    </rPh>
    <rPh sb="4" eb="6">
      <t xml:space="preserve">ジョウキョウ </t>
    </rPh>
    <rPh sb="7" eb="8">
      <t>ハレ</t>
    </rPh>
    <rPh sb="9" eb="10">
      <t xml:space="preserve">ヨシ </t>
    </rPh>
    <phoneticPr fontId="1"/>
  </si>
  <si>
    <t>分析担当　岩重</t>
    <rPh sb="0" eb="4">
      <t xml:space="preserve">ブンセキタントウ </t>
    </rPh>
    <rPh sb="5" eb="7">
      <t>イワシゲ</t>
    </rPh>
    <phoneticPr fontId="1"/>
  </si>
  <si>
    <t>福島柚帆</t>
    <rPh sb="0" eb="2">
      <t>フクシマ</t>
    </rPh>
    <rPh sb="2" eb="3">
      <t>ユズホ</t>
    </rPh>
    <rPh sb="3" eb="4">
      <t xml:space="preserve">ホ </t>
    </rPh>
    <phoneticPr fontId="1"/>
  </si>
  <si>
    <t>　　○月○日</t>
    <phoneticPr fontId="1"/>
  </si>
  <si>
    <t>○○大学</t>
    <rPh sb="2" eb="4">
      <t xml:space="preserve">リッキョウダイガク </t>
    </rPh>
    <phoneticPr fontId="1"/>
  </si>
  <si>
    <t>○○ ○○</t>
    <phoneticPr fontId="1"/>
  </si>
  <si>
    <t>中森真翔</t>
    <phoneticPr fontId="1"/>
  </si>
  <si>
    <t>髙木海斗</t>
    <rPh sb="0" eb="2">
      <t>タカギ</t>
    </rPh>
    <rPh sb="2" eb="4">
      <t>カイ</t>
    </rPh>
    <phoneticPr fontId="1"/>
  </si>
  <si>
    <t>浜浦幸太郎</t>
    <rPh sb="0" eb="5">
      <t>ハマウラク</t>
    </rPh>
    <phoneticPr fontId="1"/>
  </si>
  <si>
    <t>北田勇翔</t>
    <rPh sb="0" eb="3">
      <t>キタダ</t>
    </rPh>
    <rPh sb="3" eb="4">
      <t>🪽</t>
    </rPh>
    <phoneticPr fontId="1"/>
  </si>
  <si>
    <t>前澤徹馬</t>
    <rPh sb="0" eb="1">
      <t>マエサワ</t>
    </rPh>
    <rPh sb="2" eb="4">
      <t xml:space="preserve">テツ </t>
    </rPh>
    <phoneticPr fontId="1"/>
  </si>
  <si>
    <t>加藤寛樹</t>
    <rPh sb="0" eb="2">
      <t>カトウ</t>
    </rPh>
    <rPh sb="2" eb="3">
      <t>カn</t>
    </rPh>
    <rPh sb="3" eb="4">
      <t>キ</t>
    </rPh>
    <phoneticPr fontId="1"/>
  </si>
  <si>
    <t>齋藤航</t>
    <rPh sb="0" eb="2">
      <t>サイトウ</t>
    </rPh>
    <rPh sb="2" eb="3">
      <t>ワタル</t>
    </rPh>
    <phoneticPr fontId="1"/>
  </si>
  <si>
    <t>永山丞</t>
    <rPh sb="0" eb="2">
      <t>アサヌマユウ</t>
    </rPh>
    <phoneticPr fontId="1"/>
  </si>
  <si>
    <t>浅沼優吾</t>
    <rPh sb="0" eb="2">
      <t>アサヌマ</t>
    </rPh>
    <rPh sb="2" eb="3">
      <t xml:space="preserve">ユウ </t>
    </rPh>
    <rPh sb="3" eb="4">
      <t>g</t>
    </rPh>
    <phoneticPr fontId="1"/>
  </si>
  <si>
    <t>立正大学</t>
    <rPh sb="0" eb="2">
      <t>リッショウ</t>
    </rPh>
    <rPh sb="2" eb="4">
      <t xml:space="preserve">リッキョウダイガク </t>
    </rPh>
    <phoneticPr fontId="1"/>
  </si>
  <si>
    <t>大町</t>
    <rPh sb="0" eb="2">
      <t>オオマティ</t>
    </rPh>
    <phoneticPr fontId="1"/>
  </si>
  <si>
    <t>アーリーエンゲージ</t>
    <phoneticPr fontId="1"/>
  </si>
  <si>
    <t>ハンド</t>
    <phoneticPr fontId="1"/>
  </si>
  <si>
    <t>オフフィート</t>
    <phoneticPr fontId="1"/>
  </si>
  <si>
    <t>北田</t>
    <rPh sb="0" eb="2">
      <t>キタダ</t>
    </rPh>
    <phoneticPr fontId="1"/>
  </si>
  <si>
    <t>スクラムコラプシング</t>
    <phoneticPr fontId="1"/>
  </si>
  <si>
    <t>モールコラプシング</t>
    <phoneticPr fontId="1"/>
  </si>
  <si>
    <t>ラックオフサイド</t>
    <phoneticPr fontId="1"/>
  </si>
  <si>
    <t>深田</t>
    <rPh sb="0" eb="2">
      <t>フカダ</t>
    </rPh>
    <phoneticPr fontId="1"/>
  </si>
  <si>
    <t>ノックバック</t>
    <phoneticPr fontId="1"/>
  </si>
  <si>
    <t>筑波UTフィールド</t>
    <rPh sb="0" eb="2">
      <t>ツクバ</t>
    </rPh>
    <phoneticPr fontId="1"/>
  </si>
  <si>
    <t>古橋賢乃亮</t>
    <phoneticPr fontId="1"/>
  </si>
  <si>
    <t>中山耀太</t>
    <rPh sb="0" eb="4">
      <t xml:space="preserve">ナカヤマ </t>
    </rPh>
    <phoneticPr fontId="1"/>
  </si>
  <si>
    <t>大町尚生</t>
    <phoneticPr fontId="1"/>
  </si>
  <si>
    <t>星凌太</t>
    <rPh sb="0" eb="1">
      <t>ホシ</t>
    </rPh>
    <rPh sb="1" eb="3">
      <t>リョウタ</t>
    </rPh>
    <phoneticPr fontId="1"/>
  </si>
  <si>
    <t>増田廉</t>
    <rPh sb="0" eb="2">
      <t>マスダ</t>
    </rPh>
    <rPh sb="2" eb="3">
      <t>レn</t>
    </rPh>
    <phoneticPr fontId="1"/>
  </si>
  <si>
    <t>田島汰一</t>
    <rPh sb="0" eb="2">
      <t>タジマ</t>
    </rPh>
    <rPh sb="2" eb="4">
      <t>t</t>
    </rPh>
    <phoneticPr fontId="1"/>
  </si>
  <si>
    <t>小林佳太</t>
    <rPh sb="0" eb="1">
      <t>コバヤシ</t>
    </rPh>
    <rPh sb="2" eb="4">
      <t>ケイ</t>
    </rPh>
    <phoneticPr fontId="1"/>
  </si>
  <si>
    <t>増山将</t>
    <rPh sb="0" eb="1">
      <t>マスヤマ</t>
    </rPh>
    <rPh sb="2" eb="3">
      <t>ショウグn</t>
    </rPh>
    <phoneticPr fontId="1"/>
  </si>
  <si>
    <t>菅野駿</t>
    <rPh sb="0" eb="2">
      <t>スガノ</t>
    </rPh>
    <rPh sb="2" eb="3">
      <t>シュn</t>
    </rPh>
    <phoneticPr fontId="1"/>
  </si>
  <si>
    <t>深田衣咲</t>
    <rPh sb="0" eb="2">
      <t>フカダ</t>
    </rPh>
    <rPh sb="2" eb="4">
      <t xml:space="preserve">イサ </t>
    </rPh>
    <phoneticPr fontId="1"/>
  </si>
  <si>
    <t>川畑俊介</t>
    <rPh sb="0" eb="2">
      <t xml:space="preserve">カワバタ </t>
    </rPh>
    <rPh sb="2" eb="4">
      <t>シュンスケ</t>
    </rPh>
    <phoneticPr fontId="1"/>
  </si>
  <si>
    <t>　　5月18日</t>
    <phoneticPr fontId="1"/>
  </si>
  <si>
    <t>　　5月4日</t>
    <phoneticPr fontId="1"/>
  </si>
  <si>
    <t>法政大学</t>
    <rPh sb="0" eb="4">
      <t>ホウセイ</t>
    </rPh>
    <phoneticPr fontId="1"/>
  </si>
  <si>
    <t>水澤</t>
    <rPh sb="0" eb="1">
      <t>ミズ</t>
    </rPh>
    <phoneticPr fontId="1"/>
  </si>
  <si>
    <t>前澤</t>
    <rPh sb="0" eb="2">
      <t>Maesawa</t>
    </rPh>
    <phoneticPr fontId="1"/>
  </si>
  <si>
    <t>小林</t>
    <rPh sb="0" eb="2">
      <t>コバヤセィ</t>
    </rPh>
    <phoneticPr fontId="1"/>
  </si>
  <si>
    <t>茨木</t>
    <rPh sb="0" eb="2">
      <t>イバラキ</t>
    </rPh>
    <phoneticPr fontId="1"/>
  </si>
  <si>
    <t>茨木</t>
    <rPh sb="0" eb="2">
      <t>イバラギ</t>
    </rPh>
    <phoneticPr fontId="1"/>
  </si>
  <si>
    <t>高橋</t>
    <rPh sb="0" eb="1">
      <t>タカハセィ</t>
    </rPh>
    <phoneticPr fontId="1"/>
  </si>
  <si>
    <t>浅沼</t>
    <rPh sb="0" eb="2">
      <t>アサヌマ</t>
    </rPh>
    <phoneticPr fontId="1"/>
  </si>
  <si>
    <t>SCコラプシング</t>
    <phoneticPr fontId="1"/>
  </si>
  <si>
    <t>分析担当　黒澤</t>
    <rPh sb="0" eb="4">
      <t xml:space="preserve">ブンセキタントウ </t>
    </rPh>
    <rPh sb="5" eb="7">
      <t>クロ</t>
    </rPh>
    <phoneticPr fontId="1"/>
  </si>
  <si>
    <t>星</t>
    <rPh sb="0" eb="1">
      <t xml:space="preserve">ホシ </t>
    </rPh>
    <phoneticPr fontId="1"/>
  </si>
  <si>
    <t>増田</t>
    <rPh sb="0" eb="2">
      <t>マスダ</t>
    </rPh>
    <phoneticPr fontId="1"/>
  </si>
  <si>
    <t>SC イリーガルホイール</t>
    <phoneticPr fontId="1"/>
  </si>
  <si>
    <t>SC コラプシング</t>
    <phoneticPr fontId="1"/>
  </si>
  <si>
    <t>サイドエントリー</t>
    <phoneticPr fontId="1"/>
  </si>
  <si>
    <t>SC アーリーエンゲージ</t>
    <phoneticPr fontId="1"/>
  </si>
  <si>
    <t>立命館大学</t>
    <rPh sb="0" eb="3">
      <t>リツメイ</t>
    </rPh>
    <rPh sb="3" eb="5">
      <t xml:space="preserve">リッキョウダイガク </t>
    </rPh>
    <phoneticPr fontId="1"/>
  </si>
  <si>
    <t>　　6月1日</t>
    <phoneticPr fontId="1"/>
  </si>
  <si>
    <t>岡崎　延也</t>
    <rPh sb="0" eb="2">
      <t>オカザキ</t>
    </rPh>
    <rPh sb="3" eb="4">
      <t xml:space="preserve">ノベル </t>
    </rPh>
    <rPh sb="4" eb="5">
      <t xml:space="preserve">ヤ </t>
    </rPh>
    <phoneticPr fontId="1"/>
  </si>
  <si>
    <t>ボンダレンコ・イーゴリ</t>
    <phoneticPr fontId="1"/>
  </si>
  <si>
    <t>磯部俊太朗</t>
    <rPh sb="0" eb="2">
      <t>イソベ</t>
    </rPh>
    <rPh sb="2" eb="4">
      <t>シュn</t>
    </rPh>
    <rPh sb="4" eb="5">
      <t xml:space="preserve">ロウ </t>
    </rPh>
    <phoneticPr fontId="1"/>
  </si>
  <si>
    <t>白丸智乃祐</t>
    <rPh sb="0" eb="2">
      <t>シロマル</t>
    </rPh>
    <rPh sb="2" eb="5">
      <t>トモノスケ</t>
    </rPh>
    <phoneticPr fontId="1"/>
  </si>
  <si>
    <t>加藤寛樹</t>
    <rPh sb="0" eb="2">
      <t>カトウ</t>
    </rPh>
    <rPh sb="2" eb="3">
      <t>ヒロキ</t>
    </rPh>
    <rPh sb="3" eb="4">
      <t xml:space="preserve">ジュ </t>
    </rPh>
    <phoneticPr fontId="1"/>
  </si>
  <si>
    <t>出光徹</t>
    <rPh sb="0" eb="2">
      <t>イデミツ</t>
    </rPh>
    <rPh sb="2" eb="3">
      <t>トオル</t>
    </rPh>
    <phoneticPr fontId="1"/>
  </si>
  <si>
    <t>大町尚生</t>
    <rPh sb="0" eb="2">
      <t>オオマティ</t>
    </rPh>
    <rPh sb="2" eb="3">
      <t>ナオキ</t>
    </rPh>
    <rPh sb="3" eb="4">
      <t>イキル</t>
    </rPh>
    <phoneticPr fontId="1"/>
  </si>
  <si>
    <t>今村颯汰</t>
    <rPh sb="0" eb="2">
      <t>イマ</t>
    </rPh>
    <rPh sb="2" eb="4">
      <t xml:space="preserve">ソウタ </t>
    </rPh>
    <phoneticPr fontId="1"/>
  </si>
  <si>
    <t>内田慎之甫</t>
    <rPh sb="0" eb="2">
      <t>ウチダ</t>
    </rPh>
    <rPh sb="2" eb="4">
      <t>シンノ</t>
    </rPh>
    <phoneticPr fontId="1"/>
  </si>
  <si>
    <t>永山丞</t>
    <rPh sb="0" eb="2">
      <t>ナガヤマ</t>
    </rPh>
    <rPh sb="2" eb="3">
      <t>ジョウ</t>
    </rPh>
    <phoneticPr fontId="1"/>
  </si>
  <si>
    <t>大下昇馬</t>
    <rPh sb="0" eb="1">
      <t>オオシタ</t>
    </rPh>
    <rPh sb="2" eb="3">
      <t>ショウ</t>
    </rPh>
    <rPh sb="3" eb="4">
      <t xml:space="preserve">ウマ </t>
    </rPh>
    <phoneticPr fontId="1"/>
  </si>
  <si>
    <t>大坪大悟</t>
    <rPh sb="0" eb="2">
      <t>オオツボ</t>
    </rPh>
    <rPh sb="2" eb="3">
      <t>ダイ</t>
    </rPh>
    <rPh sb="3" eb="4">
      <t xml:space="preserve">ゴ </t>
    </rPh>
    <phoneticPr fontId="1"/>
  </si>
  <si>
    <t>黒澤俊太郎</t>
    <rPh sb="0" eb="2">
      <t>クロサワ</t>
    </rPh>
    <rPh sb="2" eb="5">
      <t>sy</t>
    </rPh>
    <phoneticPr fontId="1"/>
  </si>
  <si>
    <t>高田健太郎</t>
    <rPh sb="0" eb="1">
      <t>タカダ</t>
    </rPh>
    <rPh sb="2" eb="5">
      <t>ケンタ</t>
    </rPh>
    <phoneticPr fontId="1"/>
  </si>
  <si>
    <t>安藤核</t>
    <rPh sb="0" eb="2">
      <t>アンドウ</t>
    </rPh>
    <rPh sb="2" eb="3">
      <t>カク</t>
    </rPh>
    <phoneticPr fontId="1"/>
  </si>
  <si>
    <t>斎藤航</t>
    <rPh sb="0" eb="2">
      <t>サイトウ</t>
    </rPh>
    <rPh sb="2" eb="3">
      <t>コウクウ</t>
    </rPh>
    <phoneticPr fontId="1"/>
  </si>
  <si>
    <t>門脇遼介</t>
    <rPh sb="0" eb="2">
      <t>カドワキ</t>
    </rPh>
    <rPh sb="2" eb="4">
      <t>リョウスケ</t>
    </rPh>
    <phoneticPr fontId="1"/>
  </si>
  <si>
    <t>門脇</t>
    <rPh sb="0" eb="2">
      <t>カドワキ</t>
    </rPh>
    <phoneticPr fontId="1"/>
  </si>
  <si>
    <t>アーリープッシュ</t>
    <phoneticPr fontId="1"/>
  </si>
  <si>
    <t>永山</t>
    <rPh sb="0" eb="2">
      <t>ナガヤマ</t>
    </rPh>
    <phoneticPr fontId="1"/>
  </si>
  <si>
    <t>安藤</t>
    <rPh sb="0" eb="2">
      <t>アンドウ</t>
    </rPh>
    <phoneticPr fontId="1"/>
  </si>
  <si>
    <t>大下</t>
    <rPh sb="0" eb="2">
      <t>オオシタ</t>
    </rPh>
    <phoneticPr fontId="1"/>
  </si>
  <si>
    <t>城戸</t>
    <rPh sb="0" eb="2">
      <t xml:space="preserve">キド </t>
    </rPh>
    <phoneticPr fontId="1"/>
  </si>
  <si>
    <t>安藤</t>
    <rPh sb="0" eb="1">
      <t>アンドウ</t>
    </rPh>
    <phoneticPr fontId="1"/>
  </si>
  <si>
    <t>インテンショナルノッコン</t>
    <phoneticPr fontId="1"/>
  </si>
  <si>
    <t>ネックロール</t>
    <phoneticPr fontId="1"/>
  </si>
  <si>
    <t>内田</t>
    <rPh sb="0" eb="2">
      <t>ウチダ</t>
    </rPh>
    <phoneticPr fontId="1"/>
  </si>
  <si>
    <t>白丸</t>
    <rPh sb="0" eb="2">
      <t>シロマル</t>
    </rPh>
    <phoneticPr fontId="1"/>
  </si>
  <si>
    <t>Chubu UTフィールド</t>
    <phoneticPr fontId="1"/>
  </si>
  <si>
    <t>天候・G状況　晴れ</t>
    <rPh sb="0" eb="2">
      <t xml:space="preserve">テンコウ </t>
    </rPh>
    <rPh sb="4" eb="6">
      <t xml:space="preserve">ジョウキョウ </t>
    </rPh>
    <rPh sb="7" eb="8">
      <t>ハレ</t>
    </rPh>
    <phoneticPr fontId="1"/>
  </si>
  <si>
    <t>分析担当　北田</t>
    <rPh sb="0" eb="4">
      <t xml:space="preserve">ブンセキタントウ </t>
    </rPh>
    <rPh sb="5" eb="7">
      <t>キタダ</t>
    </rPh>
    <phoneticPr fontId="1"/>
  </si>
  <si>
    <t>前澤徹馬</t>
    <rPh sb="0" eb="2">
      <t>マエ</t>
    </rPh>
    <rPh sb="2" eb="3">
      <t>トオル</t>
    </rPh>
    <rPh sb="3" eb="4">
      <t>ウマ</t>
    </rPh>
    <phoneticPr fontId="1"/>
  </si>
  <si>
    <t>黒澤俊太郎</t>
    <rPh sb="0" eb="2">
      <t>クロサワ</t>
    </rPh>
    <rPh sb="2" eb="5">
      <t>シュンタ</t>
    </rPh>
    <phoneticPr fontId="1"/>
  </si>
  <si>
    <t>磯部俊太郎</t>
    <rPh sb="0" eb="5">
      <t>イソベ</t>
    </rPh>
    <phoneticPr fontId="1"/>
  </si>
  <si>
    <t>加藤寛樹</t>
    <rPh sb="0" eb="2">
      <t>カトウ</t>
    </rPh>
    <rPh sb="2" eb="3">
      <t xml:space="preserve">ヒロキ </t>
    </rPh>
    <rPh sb="3" eb="4">
      <t>j</t>
    </rPh>
    <phoneticPr fontId="1"/>
  </si>
  <si>
    <t>中森真翔</t>
    <rPh sb="0" eb="2">
      <t>ナカ</t>
    </rPh>
    <rPh sb="2" eb="3">
      <t>シンジツ</t>
    </rPh>
    <rPh sb="3" eb="4">
      <t>🪽</t>
    </rPh>
    <phoneticPr fontId="1"/>
  </si>
  <si>
    <t>内田慎之甫</t>
    <rPh sb="0" eb="2">
      <t>ウチダ</t>
    </rPh>
    <rPh sb="2" eb="4">
      <t>シンノスケ</t>
    </rPh>
    <rPh sb="4" eb="5">
      <t xml:space="preserve">スケ </t>
    </rPh>
    <phoneticPr fontId="1"/>
  </si>
  <si>
    <t>大下昇馬</t>
    <rPh sb="0" eb="1">
      <t>オオシタ</t>
    </rPh>
    <rPh sb="2" eb="3">
      <t xml:space="preserve">ショウマ </t>
    </rPh>
    <rPh sb="3" eb="4">
      <t xml:space="preserve">ウマ </t>
    </rPh>
    <phoneticPr fontId="1"/>
  </si>
  <si>
    <t>佐野涼太</t>
    <rPh sb="0" eb="2">
      <t>サノ</t>
    </rPh>
    <rPh sb="2" eb="4">
      <t>リョウタ</t>
    </rPh>
    <phoneticPr fontId="1"/>
  </si>
  <si>
    <t>茨木海斗</t>
    <rPh sb="0" eb="2">
      <t>イバラギ</t>
    </rPh>
    <rPh sb="2" eb="4">
      <t>カイ</t>
    </rPh>
    <phoneticPr fontId="1"/>
  </si>
  <si>
    <t>星涼太</t>
    <rPh sb="0" eb="1">
      <t>ホシ</t>
    </rPh>
    <rPh sb="1" eb="3">
      <t>リョウタ</t>
    </rPh>
    <phoneticPr fontId="1"/>
  </si>
  <si>
    <t>茨木颯</t>
    <rPh sb="0" eb="1">
      <t>イバラキ</t>
    </rPh>
    <rPh sb="2" eb="3">
      <t>ハヤテ</t>
    </rPh>
    <phoneticPr fontId="1"/>
  </si>
  <si>
    <t>高田健太郎</t>
    <rPh sb="0" eb="1">
      <t>タカダ</t>
    </rPh>
    <rPh sb="2" eb="5">
      <t>ケンタロウ</t>
    </rPh>
    <phoneticPr fontId="1"/>
  </si>
  <si>
    <t>浅沼優吾</t>
    <rPh sb="0" eb="2">
      <t>アサヌマ</t>
    </rPh>
    <rPh sb="2" eb="3">
      <t>ユウゴ</t>
    </rPh>
    <rPh sb="3" eb="4">
      <t xml:space="preserve">ゴ </t>
    </rPh>
    <phoneticPr fontId="1"/>
  </si>
  <si>
    <t>　　6月8日</t>
    <phoneticPr fontId="1"/>
  </si>
  <si>
    <t>天理親里ラグビー場</t>
    <rPh sb="0" eb="2">
      <t>テンリ</t>
    </rPh>
    <rPh sb="2" eb="3">
      <t>オヤ</t>
    </rPh>
    <rPh sb="3" eb="4">
      <t xml:space="preserve">サト </t>
    </rPh>
    <phoneticPr fontId="1"/>
  </si>
  <si>
    <t>天理大学</t>
    <rPh sb="0" eb="2">
      <t>テンリ</t>
    </rPh>
    <rPh sb="2" eb="4">
      <t xml:space="preserve">リッキョウダイガク </t>
    </rPh>
    <phoneticPr fontId="1"/>
  </si>
  <si>
    <t>加藤颯斗</t>
    <rPh sb="0" eb="2">
      <t>カトウ</t>
    </rPh>
    <rPh sb="2" eb="4">
      <t>ハヤト</t>
    </rPh>
    <phoneticPr fontId="1"/>
  </si>
  <si>
    <t>白丸</t>
    <rPh sb="0" eb="2">
      <t>⚪️</t>
    </rPh>
    <phoneticPr fontId="1"/>
  </si>
  <si>
    <t>前澤</t>
    <rPh sb="0" eb="2">
      <t>マエ</t>
    </rPh>
    <phoneticPr fontId="1"/>
  </si>
  <si>
    <t>茨木颯</t>
    <rPh sb="0" eb="2">
      <t xml:space="preserve">イバラギ </t>
    </rPh>
    <rPh sb="2" eb="3">
      <t>サッソウ</t>
    </rPh>
    <phoneticPr fontId="1"/>
  </si>
  <si>
    <t>キックボール</t>
    <phoneticPr fontId="1"/>
  </si>
  <si>
    <t>斎藤</t>
    <rPh sb="0" eb="2">
      <t>サイトウ</t>
    </rPh>
    <phoneticPr fontId="1"/>
  </si>
  <si>
    <t>アングル</t>
    <phoneticPr fontId="1"/>
  </si>
  <si>
    <t>ホールディング</t>
    <phoneticPr fontId="1"/>
  </si>
  <si>
    <t>天理親里ラグビー場</t>
    <rPh sb="0" eb="2">
      <t>テンリ</t>
    </rPh>
    <rPh sb="2" eb="4">
      <t>オヤ</t>
    </rPh>
    <phoneticPr fontId="1"/>
  </si>
  <si>
    <t>天候・G状況　曇</t>
    <rPh sb="0" eb="2">
      <t xml:space="preserve">テンコウ </t>
    </rPh>
    <rPh sb="4" eb="6">
      <t xml:space="preserve">ジョウキョウ </t>
    </rPh>
    <rPh sb="7" eb="8">
      <t>☁️</t>
    </rPh>
    <phoneticPr fontId="1"/>
  </si>
  <si>
    <t>分析担当　黒澤</t>
    <rPh sb="0" eb="4">
      <t xml:space="preserve">ブンセキタントウ </t>
    </rPh>
    <rPh sb="5" eb="7">
      <t>クロサワ</t>
    </rPh>
    <phoneticPr fontId="1"/>
  </si>
  <si>
    <t>流通経済大学</t>
    <rPh sb="0" eb="4">
      <t>リュウツウ</t>
    </rPh>
    <rPh sb="4" eb="6">
      <t xml:space="preserve">リッキョウダイガク </t>
    </rPh>
    <phoneticPr fontId="1"/>
  </si>
  <si>
    <t>田尻 英資</t>
    <rPh sb="0" eb="2">
      <t>タシリ</t>
    </rPh>
    <rPh sb="3" eb="4">
      <t xml:space="preserve">エイ </t>
    </rPh>
    <rPh sb="4" eb="5">
      <t>シリョウ</t>
    </rPh>
    <phoneticPr fontId="1"/>
  </si>
  <si>
    <t>流通経済大学G</t>
    <rPh sb="0" eb="4">
      <t>リュウツウ</t>
    </rPh>
    <rPh sb="4" eb="6">
      <t>ダイガク</t>
    </rPh>
    <phoneticPr fontId="1"/>
  </si>
  <si>
    <t>　　6月22日</t>
    <phoneticPr fontId="1"/>
  </si>
  <si>
    <t>前澤徹馬</t>
    <rPh sb="0" eb="2">
      <t>マエサワ</t>
    </rPh>
    <rPh sb="2" eb="3">
      <t>トオル</t>
    </rPh>
    <rPh sb="3" eb="4">
      <t>ウマ</t>
    </rPh>
    <phoneticPr fontId="1"/>
  </si>
  <si>
    <t>茨木海斗</t>
    <rPh sb="0" eb="2">
      <t>イバラキ</t>
    </rPh>
    <rPh sb="2" eb="4">
      <t>カイ</t>
    </rPh>
    <phoneticPr fontId="1"/>
  </si>
  <si>
    <t>中森真翔</t>
    <rPh sb="0" eb="2">
      <t>ナカ</t>
    </rPh>
    <rPh sb="2" eb="3">
      <t>シンジ</t>
    </rPh>
    <rPh sb="3" eb="4">
      <t>🪽</t>
    </rPh>
    <phoneticPr fontId="1"/>
  </si>
  <si>
    <t>大町尚生</t>
    <rPh sb="0" eb="2">
      <t>オオマティ</t>
    </rPh>
    <rPh sb="2" eb="4">
      <t>ナオ</t>
    </rPh>
    <phoneticPr fontId="1"/>
  </si>
  <si>
    <t>高橋佑太朗</t>
    <rPh sb="0" eb="2">
      <t>タカハシ</t>
    </rPh>
    <rPh sb="2" eb="4">
      <t>ユウタロウ</t>
    </rPh>
    <rPh sb="4" eb="5">
      <t xml:space="preserve">ロウ </t>
    </rPh>
    <phoneticPr fontId="1"/>
  </si>
  <si>
    <t>岡本泰一</t>
    <rPh sb="0" eb="2">
      <t>オカモト</t>
    </rPh>
    <rPh sb="2" eb="3">
      <t xml:space="preserve">タイチ </t>
    </rPh>
    <rPh sb="3" eb="4">
      <t xml:space="preserve">１ </t>
    </rPh>
    <phoneticPr fontId="1"/>
  </si>
  <si>
    <t>今村颯汰</t>
    <rPh sb="0" eb="2">
      <t>イマ</t>
    </rPh>
    <rPh sb="2" eb="4">
      <t>ソウタ</t>
    </rPh>
    <phoneticPr fontId="1"/>
  </si>
  <si>
    <t>佐野凉太</t>
    <rPh sb="0" eb="2">
      <t>サノ</t>
    </rPh>
    <rPh sb="2" eb="4">
      <t xml:space="preserve">リョウタ </t>
    </rPh>
    <phoneticPr fontId="1"/>
  </si>
  <si>
    <t>加藤寛樹</t>
    <rPh sb="0" eb="2">
      <t>カトウ</t>
    </rPh>
    <rPh sb="2" eb="3">
      <t>ヒロキ</t>
    </rPh>
    <rPh sb="3" eb="4">
      <t>j</t>
    </rPh>
    <phoneticPr fontId="1"/>
  </si>
  <si>
    <t>増山将</t>
    <rPh sb="0" eb="2">
      <t>マスヤマ</t>
    </rPh>
    <rPh sb="2" eb="3">
      <t>ショウグn</t>
    </rPh>
    <phoneticPr fontId="1"/>
  </si>
  <si>
    <t>林勇太</t>
    <rPh sb="0" eb="1">
      <t>ハヤシ</t>
    </rPh>
    <rPh sb="1" eb="3">
      <t>ユウタ</t>
    </rPh>
    <phoneticPr fontId="1"/>
  </si>
  <si>
    <t xml:space="preserve"> </t>
    <phoneticPr fontId="1"/>
  </si>
  <si>
    <t>茨木そ</t>
    <rPh sb="0" eb="2">
      <t>イバラギ</t>
    </rPh>
    <phoneticPr fontId="1"/>
  </si>
  <si>
    <t>磯辺</t>
    <rPh sb="0" eb="2">
      <t>イソベ</t>
    </rPh>
    <phoneticPr fontId="1"/>
  </si>
  <si>
    <t>ヘッドアップ</t>
    <phoneticPr fontId="1"/>
  </si>
  <si>
    <t>中森</t>
    <rPh sb="0" eb="2">
      <t>ナカモ</t>
    </rPh>
    <phoneticPr fontId="1"/>
  </si>
  <si>
    <t>ゲートオフサイド</t>
    <phoneticPr fontId="1"/>
  </si>
  <si>
    <t>SCペナルティ</t>
    <phoneticPr fontId="1"/>
  </si>
  <si>
    <t>ノット10M</t>
    <phoneticPr fontId="1"/>
  </si>
  <si>
    <t>中森</t>
    <rPh sb="0" eb="2">
      <t>ナカモリ</t>
    </rPh>
    <phoneticPr fontId="1"/>
  </si>
  <si>
    <t>中森</t>
    <rPh sb="0" eb="1">
      <t>ナカモリ</t>
    </rPh>
    <phoneticPr fontId="1"/>
  </si>
  <si>
    <t>被インターセプト</t>
    <rPh sb="0" eb="1">
      <t xml:space="preserve">ヒ </t>
    </rPh>
    <phoneticPr fontId="1"/>
  </si>
  <si>
    <t>流通経済大学G</t>
    <rPh sb="0" eb="6">
      <t>リュウツウ</t>
    </rPh>
    <phoneticPr fontId="1"/>
  </si>
  <si>
    <t>天候・G状況　快晴</t>
    <rPh sb="0" eb="2">
      <t xml:space="preserve">テンコウ </t>
    </rPh>
    <rPh sb="4" eb="6">
      <t xml:space="preserve">ジョウキョウ </t>
    </rPh>
    <rPh sb="7" eb="9">
      <t>カイセイ</t>
    </rPh>
    <phoneticPr fontId="1"/>
  </si>
  <si>
    <t>中山耀太</t>
    <rPh sb="0" eb="4">
      <t>ナカヤマイ</t>
    </rPh>
    <phoneticPr fontId="1"/>
  </si>
  <si>
    <t>東海大学</t>
    <rPh sb="0" eb="2">
      <t>トウカイ</t>
    </rPh>
    <rPh sb="2" eb="4">
      <t xml:space="preserve">リッキョウダイガク </t>
    </rPh>
    <phoneticPr fontId="1"/>
  </si>
  <si>
    <t>　　7月26日</t>
    <phoneticPr fontId="1"/>
  </si>
  <si>
    <t>東海大グラウンド</t>
    <rPh sb="0" eb="3">
      <t>トウカイ</t>
    </rPh>
    <phoneticPr fontId="1"/>
  </si>
  <si>
    <r>
      <t xml:space="preserve">　　15:00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</si>
  <si>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東 克己</t>
    <phoneticPr fontId="1"/>
  </si>
  <si>
    <t>高木海斗</t>
    <rPh sb="0" eb="2">
      <t>タカキ</t>
    </rPh>
    <rPh sb="2" eb="4">
      <t>カイ</t>
    </rPh>
    <phoneticPr fontId="1"/>
  </si>
  <si>
    <t>内田慎之甫</t>
    <rPh sb="0" eb="1">
      <t>ウチダ</t>
    </rPh>
    <phoneticPr fontId="1"/>
  </si>
  <si>
    <t>東島和哉</t>
    <rPh sb="0" eb="2">
      <t>ヒガシ</t>
    </rPh>
    <rPh sb="2" eb="4">
      <t xml:space="preserve">カズヤ </t>
    </rPh>
    <phoneticPr fontId="1"/>
  </si>
  <si>
    <t>加島優陽</t>
    <rPh sb="0" eb="1">
      <t>カシマ</t>
    </rPh>
    <rPh sb="2" eb="3">
      <t>ヤサシイ</t>
    </rPh>
    <rPh sb="3" eb="4">
      <t>ヨウキ</t>
    </rPh>
    <phoneticPr fontId="1"/>
  </si>
  <si>
    <t>中森真翔</t>
    <rPh sb="0" eb="2">
      <t>ナカモリ</t>
    </rPh>
    <rPh sb="2" eb="3">
      <t>シンジ</t>
    </rPh>
    <rPh sb="3" eb="4">
      <t>🪽</t>
    </rPh>
    <phoneticPr fontId="1"/>
  </si>
  <si>
    <t>浜浦幸太郎</t>
    <rPh sb="0" eb="2">
      <t>ハマウラ</t>
    </rPh>
    <rPh sb="2" eb="5">
      <t>コウタ</t>
    </rPh>
    <phoneticPr fontId="1"/>
  </si>
  <si>
    <t>廣瀬研太郎</t>
    <rPh sb="0" eb="2">
      <t>ヒロセ</t>
    </rPh>
    <rPh sb="2" eb="3">
      <t>ケンキュウ</t>
    </rPh>
    <rPh sb="3" eb="5">
      <t>タロウ</t>
    </rPh>
    <phoneticPr fontId="1"/>
  </si>
  <si>
    <t>楢本幹志朗</t>
    <rPh sb="0" eb="2">
      <t>ナラモト</t>
    </rPh>
    <rPh sb="2" eb="5">
      <t>カンジロウ</t>
    </rPh>
    <phoneticPr fontId="1"/>
  </si>
  <si>
    <t>飯岡健人</t>
    <rPh sb="0" eb="2">
      <t>イイオカ</t>
    </rPh>
    <rPh sb="2" eb="3">
      <t xml:space="preserve">ケント </t>
    </rPh>
    <rPh sb="3" eb="4">
      <t>ヒト</t>
    </rPh>
    <phoneticPr fontId="1"/>
  </si>
  <si>
    <t>中矢陸</t>
    <rPh sb="0" eb="3">
      <t>ナカヤリ</t>
    </rPh>
    <phoneticPr fontId="1"/>
  </si>
  <si>
    <t>前川陽来</t>
    <rPh sb="0" eb="1">
      <t>マエ</t>
    </rPh>
    <rPh sb="2" eb="3">
      <t>ヨウキ</t>
    </rPh>
    <rPh sb="3" eb="4">
      <t xml:space="preserve">クル </t>
    </rPh>
    <phoneticPr fontId="1"/>
  </si>
  <si>
    <t>今村颯汰</t>
    <rPh sb="0" eb="1">
      <t>イマ</t>
    </rPh>
    <rPh sb="1" eb="2">
      <t>マムラ</t>
    </rPh>
    <rPh sb="2" eb="4">
      <t>ソウタ</t>
    </rPh>
    <phoneticPr fontId="1"/>
  </si>
  <si>
    <t>茨木か</t>
    <rPh sb="0" eb="2">
      <t>イバラ</t>
    </rPh>
    <phoneticPr fontId="1"/>
  </si>
  <si>
    <t>バージング</t>
    <phoneticPr fontId="1"/>
  </si>
  <si>
    <t>楢本</t>
    <rPh sb="0" eb="2">
      <t>ナラモト</t>
    </rPh>
    <phoneticPr fontId="1"/>
  </si>
  <si>
    <t>被インターセプト</t>
    <rPh sb="0" eb="1">
      <t>🔥</t>
    </rPh>
    <phoneticPr fontId="1"/>
  </si>
  <si>
    <t>東海大学G</t>
    <rPh sb="0" eb="4">
      <t>トウカイ</t>
    </rPh>
    <phoneticPr fontId="1"/>
  </si>
  <si>
    <t>天候・G状況　晴れ・猛暑</t>
    <rPh sb="0" eb="2">
      <t xml:space="preserve">テンコウ </t>
    </rPh>
    <rPh sb="4" eb="6">
      <t xml:space="preserve">ジョウキョウ </t>
    </rPh>
    <rPh sb="7" eb="8">
      <t>ハレ</t>
    </rPh>
    <rPh sb="10" eb="12">
      <t>モウショ</t>
    </rPh>
    <phoneticPr fontId="1"/>
  </si>
  <si>
    <t>茨木海斗</t>
    <rPh sb="0" eb="2">
      <t>イバラ</t>
    </rPh>
    <rPh sb="2" eb="4">
      <t>カイ</t>
    </rPh>
    <phoneticPr fontId="1"/>
  </si>
  <si>
    <t>新里堅志</t>
    <rPh sb="0" eb="2">
      <t>シンザト</t>
    </rPh>
    <rPh sb="2" eb="3">
      <t>ケンジツ</t>
    </rPh>
    <rPh sb="3" eb="4">
      <t>ココロザス</t>
    </rPh>
    <phoneticPr fontId="1"/>
  </si>
  <si>
    <t>加島優陽</t>
    <rPh sb="0" eb="2">
      <t>カシマ</t>
    </rPh>
    <rPh sb="2" eb="3">
      <t>🌇</t>
    </rPh>
    <rPh sb="3" eb="4">
      <t>ヨウキ</t>
    </rPh>
    <phoneticPr fontId="1"/>
  </si>
  <si>
    <t>髙木海斗</t>
    <rPh sb="0" eb="2">
      <t>タカキ</t>
    </rPh>
    <rPh sb="2" eb="4">
      <t>カイ</t>
    </rPh>
    <phoneticPr fontId="1"/>
  </si>
  <si>
    <t>水澤雄太</t>
    <rPh sb="0" eb="1">
      <t>ミズサワ</t>
    </rPh>
    <phoneticPr fontId="1"/>
  </si>
  <si>
    <t>飯岡健人</t>
    <rPh sb="0" eb="4">
      <t>イイオカ</t>
    </rPh>
    <phoneticPr fontId="1"/>
  </si>
  <si>
    <t>明治大学</t>
    <rPh sb="0" eb="2">
      <t>メイジ</t>
    </rPh>
    <rPh sb="2" eb="4">
      <t xml:space="preserve">リッキョウダイガク </t>
    </rPh>
    <phoneticPr fontId="1"/>
  </si>
  <si>
    <t>サニアメイン</t>
    <phoneticPr fontId="1"/>
  </si>
  <si>
    <t>　　8月14日</t>
    <phoneticPr fontId="1"/>
  </si>
  <si>
    <t>高良 旭</t>
    <rPh sb="0" eb="1">
      <t>タカイ</t>
    </rPh>
    <rPh sb="1" eb="2">
      <t>リョウ</t>
    </rPh>
    <rPh sb="3" eb="4">
      <t xml:space="preserve">アサヒ </t>
    </rPh>
    <phoneticPr fontId="1"/>
  </si>
  <si>
    <t>大町</t>
    <rPh sb="0" eb="2">
      <t xml:space="preserve">オオマチ </t>
    </rPh>
    <phoneticPr fontId="1"/>
  </si>
  <si>
    <t>インテンショナルノックフォワード</t>
    <phoneticPr fontId="1"/>
  </si>
  <si>
    <t>リフターサック</t>
    <phoneticPr fontId="1"/>
  </si>
  <si>
    <t>新里</t>
    <rPh sb="0" eb="2">
      <t>シンザト</t>
    </rPh>
    <phoneticPr fontId="1"/>
  </si>
  <si>
    <t>今村</t>
    <rPh sb="0" eb="2">
      <t>イマムラゔ</t>
    </rPh>
    <phoneticPr fontId="1"/>
  </si>
  <si>
    <t>磯辺</t>
    <rPh sb="0" eb="1">
      <t>イソベ</t>
    </rPh>
    <phoneticPr fontId="1"/>
  </si>
  <si>
    <t>ノックフォワード</t>
    <phoneticPr fontId="1"/>
  </si>
  <si>
    <t>サニアパークメイン</t>
    <phoneticPr fontId="1"/>
  </si>
  <si>
    <t>東島和哉</t>
    <rPh sb="0" eb="1">
      <t>ヒガシ</t>
    </rPh>
    <rPh sb="1" eb="2">
      <t>シマ</t>
    </rPh>
    <rPh sb="2" eb="4">
      <t>カズ</t>
    </rPh>
    <phoneticPr fontId="1"/>
  </si>
  <si>
    <t>東洋大学</t>
    <rPh sb="0" eb="2">
      <t>トウヨウ</t>
    </rPh>
    <rPh sb="2" eb="4">
      <t xml:space="preserve">リッキョウダイガク </t>
    </rPh>
    <phoneticPr fontId="1"/>
  </si>
  <si>
    <t>水澤</t>
    <rPh sb="0" eb="2">
      <t>ミズス</t>
    </rPh>
    <phoneticPr fontId="1"/>
  </si>
  <si>
    <t>ダブルモーション</t>
    <phoneticPr fontId="1"/>
  </si>
  <si>
    <t>ノット10m</t>
    <phoneticPr fontId="1"/>
  </si>
  <si>
    <t>サニアパーク</t>
    <phoneticPr fontId="1"/>
  </si>
  <si>
    <t>岩重</t>
    <rPh sb="0" eb="2">
      <t>イワシゲ</t>
    </rPh>
    <phoneticPr fontId="1"/>
  </si>
  <si>
    <t>茨木颯</t>
    <rPh sb="0" eb="1">
      <t>イバラ</t>
    </rPh>
    <rPh sb="2" eb="3">
      <t>ハヤテ</t>
    </rPh>
    <phoneticPr fontId="1"/>
  </si>
  <si>
    <t>内田慎之甫</t>
    <rPh sb="0" eb="2">
      <t>ウチダ</t>
    </rPh>
    <rPh sb="2" eb="5">
      <t>シn</t>
    </rPh>
    <phoneticPr fontId="1"/>
  </si>
  <si>
    <t>前澤徹馬</t>
    <rPh sb="0" eb="1">
      <t>マエ</t>
    </rPh>
    <rPh sb="2" eb="3">
      <t>トオル</t>
    </rPh>
    <rPh sb="3" eb="4">
      <t>ウマ</t>
    </rPh>
    <phoneticPr fontId="1"/>
  </si>
  <si>
    <t>黒澤俊太郎</t>
    <rPh sb="0" eb="2">
      <t>クロ</t>
    </rPh>
    <rPh sb="2" eb="5">
      <t>シュンタ</t>
    </rPh>
    <phoneticPr fontId="1"/>
  </si>
  <si>
    <t>岡本泰一</t>
    <rPh sb="0" eb="2">
      <t>オカ</t>
    </rPh>
    <rPh sb="2" eb="4">
      <t>t</t>
    </rPh>
    <phoneticPr fontId="1"/>
  </si>
  <si>
    <t>　　8月18日</t>
    <phoneticPr fontId="1"/>
  </si>
  <si>
    <t>永田隆一郎</t>
    <rPh sb="0" eb="2">
      <t>ナガタ</t>
    </rPh>
    <rPh sb="2" eb="5">
      <t>リュウイティ</t>
    </rPh>
    <phoneticPr fontId="1"/>
  </si>
  <si>
    <t>関西学院大学</t>
    <rPh sb="0" eb="4">
      <t>カンセイガクイン</t>
    </rPh>
    <rPh sb="4" eb="6">
      <t xml:space="preserve">リッキョウダイガク </t>
    </rPh>
    <phoneticPr fontId="1"/>
  </si>
  <si>
    <t>茨木兄</t>
    <rPh sb="0" eb="2">
      <t>イバラ</t>
    </rPh>
    <rPh sb="2" eb="3">
      <t>アニ</t>
    </rPh>
    <phoneticPr fontId="1"/>
  </si>
  <si>
    <t>大町</t>
    <rPh sb="0" eb="2">
      <t>オオマチ</t>
    </rPh>
    <phoneticPr fontId="1"/>
  </si>
  <si>
    <t>髙木</t>
    <rPh sb="0" eb="2">
      <t>タカギ</t>
    </rPh>
    <phoneticPr fontId="1"/>
  </si>
  <si>
    <t>湯浅</t>
    <rPh sb="0" eb="2">
      <t>ユアサ</t>
    </rPh>
    <phoneticPr fontId="1"/>
  </si>
  <si>
    <t>茨木兄</t>
    <rPh sb="0" eb="3">
      <t>イバ</t>
    </rPh>
    <phoneticPr fontId="1"/>
  </si>
  <si>
    <t>茨木弟</t>
    <rPh sb="0" eb="1">
      <t>イバ</t>
    </rPh>
    <phoneticPr fontId="1"/>
  </si>
  <si>
    <t>スロフォワード</t>
    <phoneticPr fontId="1"/>
  </si>
  <si>
    <t>分析担当　黒澤</t>
    <rPh sb="0" eb="4">
      <t xml:space="preserve">ブンセキタントウ </t>
    </rPh>
    <rPh sb="5" eb="7">
      <t xml:space="preserve">クロサワ </t>
    </rPh>
    <phoneticPr fontId="1"/>
  </si>
  <si>
    <t>佐野涼太</t>
    <rPh sb="0" eb="4">
      <t>サノ</t>
    </rPh>
    <phoneticPr fontId="1"/>
  </si>
  <si>
    <t>松本青大</t>
    <rPh sb="0" eb="2">
      <t>マツ</t>
    </rPh>
    <rPh sb="2" eb="3">
      <t xml:space="preserve">アオイ </t>
    </rPh>
    <rPh sb="3" eb="4">
      <t>オオキイ</t>
    </rPh>
    <phoneticPr fontId="1"/>
  </si>
  <si>
    <t>　　8月25日</t>
    <phoneticPr fontId="1"/>
  </si>
  <si>
    <t>大澤昂平</t>
    <phoneticPr fontId="1"/>
  </si>
  <si>
    <r>
      <t xml:space="preserve">　　16:00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</si>
  <si>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K'sデンキスタジアム</t>
    <phoneticPr fontId="1"/>
  </si>
  <si>
    <t>　　9月14日</t>
    <phoneticPr fontId="1"/>
  </si>
  <si>
    <t>中矢陸</t>
    <rPh sb="0" eb="3">
      <t>ナカヤ</t>
    </rPh>
    <phoneticPr fontId="1"/>
  </si>
  <si>
    <t>湯浅大心</t>
    <rPh sb="0" eb="2">
      <t>ユアサ</t>
    </rPh>
    <rPh sb="2" eb="3">
      <t>オオキイ</t>
    </rPh>
    <rPh sb="3" eb="4">
      <t>ココロ</t>
    </rPh>
    <phoneticPr fontId="1"/>
  </si>
  <si>
    <t>前川陽来</t>
    <rPh sb="0" eb="2">
      <t>マエ</t>
    </rPh>
    <rPh sb="2" eb="4">
      <t>ハルキ</t>
    </rPh>
    <phoneticPr fontId="1"/>
  </si>
  <si>
    <t>茨木海斗</t>
    <rPh sb="0" eb="2">
      <t>イバラ</t>
    </rPh>
    <rPh sb="2" eb="4">
      <t xml:space="preserve">カイト </t>
    </rPh>
    <phoneticPr fontId="1"/>
  </si>
  <si>
    <t>白丸智乃祐</t>
    <rPh sb="0" eb="2">
      <t>シロ</t>
    </rPh>
    <rPh sb="2" eb="5">
      <t>トモノスケ</t>
    </rPh>
    <phoneticPr fontId="1"/>
  </si>
  <si>
    <t>茨木颯</t>
    <rPh sb="0" eb="2">
      <t>イバラ</t>
    </rPh>
    <rPh sb="2" eb="3">
      <t>ソウ</t>
    </rPh>
    <phoneticPr fontId="1"/>
  </si>
  <si>
    <t>中森真翔</t>
    <rPh sb="0" eb="2">
      <t>ナカモ</t>
    </rPh>
    <rPh sb="2" eb="3">
      <t>シn</t>
    </rPh>
    <rPh sb="3" eb="4">
      <t>🪽</t>
    </rPh>
    <phoneticPr fontId="1"/>
  </si>
  <si>
    <t>大町尚生</t>
    <rPh sb="0" eb="2">
      <t>オオマティ</t>
    </rPh>
    <rPh sb="2" eb="4">
      <t>ナオキ</t>
    </rPh>
    <phoneticPr fontId="1"/>
  </si>
  <si>
    <t>楢本幹志朗</t>
    <rPh sb="0" eb="2">
      <t>ナラモト</t>
    </rPh>
    <rPh sb="2" eb="5">
      <t>カn</t>
    </rPh>
    <phoneticPr fontId="1"/>
  </si>
  <si>
    <t>東島和也</t>
    <rPh sb="0" eb="1">
      <t>ヒガシ</t>
    </rPh>
    <rPh sb="1" eb="2">
      <t>シマ</t>
    </rPh>
    <rPh sb="2" eb="4">
      <t>カズ</t>
    </rPh>
    <phoneticPr fontId="1"/>
  </si>
  <si>
    <t>内田慎乃甫</t>
    <rPh sb="0" eb="2">
      <t>ウチダ</t>
    </rPh>
    <rPh sb="2" eb="5">
      <t>シンノスケ</t>
    </rPh>
    <phoneticPr fontId="1"/>
  </si>
  <si>
    <t>門脇遼介</t>
    <rPh sb="0" eb="2">
      <t>カドワキ</t>
    </rPh>
    <rPh sb="2" eb="4">
      <t xml:space="preserve">リョウスケ </t>
    </rPh>
    <phoneticPr fontId="1"/>
  </si>
  <si>
    <t>小澤一誠</t>
    <rPh sb="0" eb="2">
      <t>オザワ</t>
    </rPh>
    <rPh sb="2" eb="3">
      <t>イッセ</t>
    </rPh>
    <rPh sb="3" eb="4">
      <t>セイジ</t>
    </rPh>
    <phoneticPr fontId="1"/>
  </si>
  <si>
    <t>加島優陽</t>
    <rPh sb="0" eb="2">
      <t>カシマ</t>
    </rPh>
    <rPh sb="2" eb="3">
      <t>ヤサシイ</t>
    </rPh>
    <rPh sb="3" eb="4">
      <t>ヨウキ</t>
    </rPh>
    <phoneticPr fontId="1"/>
  </si>
  <si>
    <t>浜浦幸太郎</t>
    <rPh sb="0" eb="2">
      <t>ハマウラ</t>
    </rPh>
    <rPh sb="2" eb="5">
      <t>コウ</t>
    </rPh>
    <phoneticPr fontId="1"/>
  </si>
  <si>
    <t>水澤雄太</t>
    <rPh sb="0" eb="2">
      <t>ミズ</t>
    </rPh>
    <rPh sb="2" eb="4">
      <t>ユウタ</t>
    </rPh>
    <phoneticPr fontId="1"/>
  </si>
  <si>
    <t>大内田陽冬</t>
    <rPh sb="0" eb="1">
      <t>オオウティ</t>
    </rPh>
    <rPh sb="3" eb="4">
      <t>ヨウ</t>
    </rPh>
    <rPh sb="4" eb="5">
      <t>フユ</t>
    </rPh>
    <phoneticPr fontId="1"/>
  </si>
  <si>
    <t>飯岡建人</t>
    <rPh sb="0" eb="2">
      <t>イイオカ</t>
    </rPh>
    <rPh sb="2" eb="3">
      <t xml:space="preserve">タテル </t>
    </rPh>
    <rPh sb="3" eb="4">
      <t>ヒト</t>
    </rPh>
    <phoneticPr fontId="1"/>
  </si>
  <si>
    <t>-</t>
  </si>
  <si>
    <t>茨木海</t>
    <rPh sb="0" eb="2">
      <t>イバラ</t>
    </rPh>
    <rPh sb="2" eb="3">
      <t>ウミ</t>
    </rPh>
    <phoneticPr fontId="1"/>
  </si>
  <si>
    <t>ノット１０</t>
    <phoneticPr fontId="1"/>
  </si>
  <si>
    <t>天候・G状況　晴れ</t>
    <rPh sb="0" eb="2">
      <t xml:space="preserve">テンコウ </t>
    </rPh>
    <rPh sb="4" eb="6">
      <t xml:space="preserve">ジョウキョウ </t>
    </rPh>
    <rPh sb="7" eb="8">
      <t xml:space="preserve">ハレ </t>
    </rPh>
    <phoneticPr fontId="1"/>
  </si>
  <si>
    <t>中森</t>
    <rPh sb="0" eb="1">
      <t>ナカ</t>
    </rPh>
    <phoneticPr fontId="1"/>
  </si>
  <si>
    <t>茨木海</t>
    <rPh sb="0" eb="1">
      <t>イバラ</t>
    </rPh>
    <phoneticPr fontId="1"/>
  </si>
  <si>
    <t>東島</t>
    <rPh sb="0" eb="1">
      <t>ヒガセィ</t>
    </rPh>
    <phoneticPr fontId="1"/>
  </si>
  <si>
    <t>タックルインザエアー</t>
    <phoneticPr fontId="1"/>
  </si>
  <si>
    <t>プッシング</t>
    <phoneticPr fontId="1"/>
  </si>
  <si>
    <t>ラック中の不正なプレー</t>
    <rPh sb="5" eb="7">
      <t>フセイ</t>
    </rPh>
    <phoneticPr fontId="1"/>
  </si>
  <si>
    <t>秩父宮ラグビー場</t>
    <rPh sb="0" eb="3">
      <t>チティ</t>
    </rPh>
    <phoneticPr fontId="1"/>
  </si>
  <si>
    <t>天候・G状況　晴　普通</t>
    <rPh sb="0" eb="2">
      <t xml:space="preserve">テンコウ </t>
    </rPh>
    <rPh sb="4" eb="6">
      <t xml:space="preserve">ジョウキョウ </t>
    </rPh>
    <rPh sb="7" eb="8">
      <t>ハレ</t>
    </rPh>
    <rPh sb="9" eb="11">
      <t>フツウ</t>
    </rPh>
    <phoneticPr fontId="1"/>
  </si>
  <si>
    <t>　　9月28日</t>
    <phoneticPr fontId="1"/>
  </si>
  <si>
    <r>
      <t xml:space="preserve">　　15:30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</si>
  <si>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渡辺 敬弘</t>
    <rPh sb="0" eb="2">
      <t>ワタナベ</t>
    </rPh>
    <rPh sb="3" eb="4">
      <t>ケイゴ</t>
    </rPh>
    <rPh sb="4" eb="5">
      <t>ヒロサ</t>
    </rPh>
    <phoneticPr fontId="1"/>
  </si>
  <si>
    <t>早稲田大学</t>
    <rPh sb="0" eb="3">
      <t>ワセダ</t>
    </rPh>
    <rPh sb="3" eb="5">
      <t xml:space="preserve">リッキョウダイガク </t>
    </rPh>
    <phoneticPr fontId="1"/>
  </si>
  <si>
    <t>　　10月11日</t>
    <phoneticPr fontId="1"/>
  </si>
  <si>
    <t>大和スポーツセンター競技場</t>
    <rPh sb="0" eb="2">
      <t>ヤマト</t>
    </rPh>
    <rPh sb="10" eb="13">
      <t>キョウ</t>
    </rPh>
    <phoneticPr fontId="1"/>
  </si>
  <si>
    <t>原大雅</t>
    <rPh sb="0" eb="1">
      <t>ハラ</t>
    </rPh>
    <rPh sb="1" eb="3">
      <t>タイガ</t>
    </rPh>
    <phoneticPr fontId="1"/>
  </si>
  <si>
    <t>ノーバインドタックル</t>
    <phoneticPr fontId="1"/>
  </si>
  <si>
    <t>大和G</t>
    <rPh sb="0" eb="2">
      <t>ヤマト</t>
    </rPh>
    <phoneticPr fontId="1"/>
  </si>
  <si>
    <t>天候・G状況　雨</t>
    <rPh sb="0" eb="2">
      <t xml:space="preserve">テンコウ </t>
    </rPh>
    <rPh sb="4" eb="6">
      <t xml:space="preserve">ジョウキョウ </t>
    </rPh>
    <phoneticPr fontId="1"/>
  </si>
  <si>
    <t>出光徹</t>
    <rPh sb="0" eb="2">
      <t>イデミテゥ</t>
    </rPh>
    <rPh sb="2" eb="3">
      <t>トオル</t>
    </rPh>
    <phoneticPr fontId="1"/>
  </si>
  <si>
    <t>帝京大学</t>
    <rPh sb="0" eb="2">
      <t>テイキョウ</t>
    </rPh>
    <rPh sb="2" eb="4">
      <t xml:space="preserve">リッキョウダイガク </t>
    </rPh>
    <phoneticPr fontId="1"/>
  </si>
  <si>
    <t>足利ガスグラウンド</t>
    <rPh sb="0" eb="2">
      <t>アシカガ</t>
    </rPh>
    <phoneticPr fontId="1"/>
  </si>
  <si>
    <t>　　10月26日</t>
    <phoneticPr fontId="1"/>
  </si>
  <si>
    <r>
      <t xml:space="preserve">　　14:00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</si>
  <si>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加古 大樹</t>
    <rPh sb="0" eb="2">
      <t xml:space="preserve">カコ </t>
    </rPh>
    <rPh sb="3" eb="4">
      <t>オオキ</t>
    </rPh>
    <rPh sb="4" eb="5">
      <t>タイキ</t>
    </rPh>
    <phoneticPr fontId="1"/>
  </si>
  <si>
    <t>湯浅大心</t>
    <rPh sb="0" eb="2">
      <t>ユアサ</t>
    </rPh>
    <phoneticPr fontId="1"/>
  </si>
  <si>
    <t>高木海斗</t>
    <rPh sb="0" eb="1">
      <t>タカキ</t>
    </rPh>
    <rPh sb="2" eb="4">
      <t>カイト</t>
    </rPh>
    <phoneticPr fontId="1"/>
  </si>
  <si>
    <t>門脇遼介</t>
    <rPh sb="0" eb="4">
      <t>カドワキ</t>
    </rPh>
    <phoneticPr fontId="1"/>
  </si>
  <si>
    <t>ノーボールタックル</t>
    <phoneticPr fontId="1"/>
  </si>
  <si>
    <t>ノーバインド</t>
    <phoneticPr fontId="1"/>
  </si>
  <si>
    <t>アーリーセット</t>
    <phoneticPr fontId="1"/>
  </si>
  <si>
    <t>大内田</t>
    <rPh sb="0" eb="3">
      <t>オオウティ</t>
    </rPh>
    <phoneticPr fontId="1"/>
  </si>
  <si>
    <t>天候・G状況　雨　悪</t>
    <rPh sb="0" eb="2">
      <t xml:space="preserve">テンコウ </t>
    </rPh>
    <rPh sb="4" eb="6">
      <t xml:space="preserve">ジョウキョウ </t>
    </rPh>
    <rPh sb="7" eb="8">
      <t>アメ</t>
    </rPh>
    <phoneticPr fontId="1"/>
  </si>
  <si>
    <t>日本体育大学</t>
    <rPh sb="0" eb="4">
      <t>ニホn</t>
    </rPh>
    <rPh sb="4" eb="6">
      <t xml:space="preserve">リッキョウダイガク </t>
    </rPh>
    <phoneticPr fontId="1"/>
  </si>
  <si>
    <t>　　11月9日</t>
    <phoneticPr fontId="1"/>
  </si>
  <si>
    <t>スピアーズ江戸陸</t>
    <rPh sb="5" eb="7">
      <t>エドガワ</t>
    </rPh>
    <rPh sb="7" eb="8">
      <t>リク</t>
    </rPh>
    <phoneticPr fontId="1"/>
  </si>
  <si>
    <r>
      <t xml:space="preserve">　　11:30 </t>
    </r>
    <r>
      <rPr>
        <sz val="9"/>
        <color theme="1"/>
        <rFont val="ヒラギノ角ゴシック W6"/>
        <family val="2"/>
        <charset val="128"/>
      </rPr>
      <t>Kick Off</t>
    </r>
    <phoneticPr fontId="1"/>
  </si>
  <si>
    <t>清水 鳴哲</t>
    <rPh sb="0" eb="2">
      <t>シミズ</t>
    </rPh>
    <rPh sb="3" eb="4">
      <t>😭</t>
    </rPh>
    <rPh sb="4" eb="5">
      <t>テツ</t>
    </rPh>
    <phoneticPr fontId="1"/>
  </si>
  <si>
    <t>島川翼</t>
    <rPh sb="0" eb="2">
      <t>シマカワ</t>
    </rPh>
    <rPh sb="2" eb="3">
      <t>ツバサ</t>
    </rPh>
    <phoneticPr fontId="1"/>
  </si>
  <si>
    <t>浜浦</t>
    <rPh sb="0" eb="2">
      <t>ハマウラ</t>
    </rPh>
    <phoneticPr fontId="1"/>
  </si>
  <si>
    <t>楢本</t>
    <rPh sb="0" eb="1">
      <t>ナラモト</t>
    </rPh>
    <phoneticPr fontId="1"/>
  </si>
  <si>
    <t>スピアーズえど陸</t>
    <phoneticPr fontId="1"/>
  </si>
  <si>
    <t>天候・G状況　雨</t>
    <rPh sb="0" eb="2">
      <t xml:space="preserve">テンコウ </t>
    </rPh>
    <rPh sb="4" eb="6">
      <t xml:space="preserve">ジョウキョウ </t>
    </rPh>
    <rPh sb="7" eb="8">
      <t>アメ</t>
    </rPh>
    <phoneticPr fontId="1"/>
  </si>
  <si>
    <t>立教大学</t>
    <rPh sb="0" eb="2">
      <t>リッキョウ</t>
    </rPh>
    <rPh sb="2" eb="4">
      <t xml:space="preserve">リッキョウダイガク </t>
    </rPh>
    <phoneticPr fontId="1"/>
  </si>
  <si>
    <t>白丸</t>
    <rPh sb="0" eb="1">
      <t>シロマル</t>
    </rPh>
    <phoneticPr fontId="1"/>
  </si>
  <si>
    <t>東島</t>
    <rPh sb="0" eb="2">
      <t>ヒガシジ</t>
    </rPh>
    <phoneticPr fontId="1"/>
  </si>
  <si>
    <t>朴</t>
    <rPh sb="0" eb="1">
      <t xml:space="preserve">パク </t>
    </rPh>
    <phoneticPr fontId="1"/>
  </si>
  <si>
    <t>加島</t>
    <rPh sb="0" eb="2">
      <t>カシマ</t>
    </rPh>
    <phoneticPr fontId="1"/>
  </si>
  <si>
    <t>秩父宮ラグビー場</t>
    <rPh sb="0" eb="3">
      <t>チチブ</t>
    </rPh>
    <phoneticPr fontId="1"/>
  </si>
  <si>
    <t>寺山公太</t>
    <rPh sb="0" eb="2">
      <t>テラヤマ</t>
    </rPh>
    <rPh sb="2" eb="4">
      <t xml:space="preserve">コウタ </t>
    </rPh>
    <phoneticPr fontId="1"/>
  </si>
  <si>
    <t>城戸隼人</t>
    <rPh sb="0" eb="2">
      <t>キド</t>
    </rPh>
    <rPh sb="2" eb="4">
      <t>ハヤト</t>
    </rPh>
    <phoneticPr fontId="1"/>
  </si>
  <si>
    <t>朴大優</t>
    <rPh sb="0" eb="1">
      <t xml:space="preserve">パク </t>
    </rPh>
    <rPh sb="1" eb="2">
      <t>オオ</t>
    </rPh>
    <rPh sb="2" eb="3">
      <t>ヤサシイ</t>
    </rPh>
    <phoneticPr fontId="1"/>
  </si>
  <si>
    <t>加藤颯人</t>
    <rPh sb="0" eb="2">
      <t>カトウ</t>
    </rPh>
    <rPh sb="2" eb="4">
      <t>ハヤト</t>
    </rPh>
    <phoneticPr fontId="1"/>
  </si>
  <si>
    <t>　　11月22日</t>
    <phoneticPr fontId="1"/>
  </si>
  <si>
    <t>高良 旭</t>
    <rPh sb="0" eb="1">
      <t>タカイ</t>
    </rPh>
    <rPh sb="1" eb="2">
      <t>ヨイ</t>
    </rPh>
    <rPh sb="3" eb="4">
      <t xml:space="preserve">アサヒ </t>
    </rPh>
    <phoneticPr fontId="1"/>
  </si>
  <si>
    <t>内田慎之甫</t>
    <rPh sb="0" eb="2">
      <t>ウチダ</t>
    </rPh>
    <rPh sb="2" eb="5">
      <t>シンノスケ</t>
    </rPh>
    <phoneticPr fontId="1"/>
  </si>
  <si>
    <t>茨木颯</t>
    <rPh sb="0" eb="2">
      <t>イバラ</t>
    </rPh>
    <rPh sb="2" eb="3">
      <t>ハヤテ</t>
    </rPh>
    <phoneticPr fontId="1"/>
  </si>
  <si>
    <t>青山学院大学</t>
    <rPh sb="0" eb="4">
      <t>アオ</t>
    </rPh>
    <rPh sb="4" eb="6">
      <t xml:space="preserve">リッキョウダイガク </t>
    </rPh>
    <phoneticPr fontId="1"/>
  </si>
  <si>
    <t>熊谷B</t>
    <rPh sb="0" eb="2">
      <t>クマガヤ</t>
    </rPh>
    <phoneticPr fontId="1"/>
  </si>
  <si>
    <t>　　12月6日</t>
    <phoneticPr fontId="1"/>
  </si>
  <si>
    <t>原 大雅</t>
    <rPh sb="0" eb="1">
      <t xml:space="preserve">ハラ </t>
    </rPh>
    <rPh sb="2" eb="4">
      <t>タイガ</t>
    </rPh>
    <phoneticPr fontId="1"/>
  </si>
  <si>
    <t>　ノットリリースザボール</t>
    <phoneticPr fontId="1"/>
  </si>
  <si>
    <t>茨木</t>
    <rPh sb="0" eb="2">
      <t>イバラ</t>
    </rPh>
    <phoneticPr fontId="1"/>
  </si>
  <si>
    <t>熊谷B G</t>
    <rPh sb="0" eb="2">
      <t>クマガヤ</t>
    </rPh>
    <phoneticPr fontId="1"/>
  </si>
  <si>
    <t>茨木そ</t>
    <rPh sb="0" eb="1">
      <t>イバラ</t>
    </rPh>
    <phoneticPr fontId="1"/>
  </si>
  <si>
    <t>白丸</t>
    <rPh sb="0" eb="2">
      <t>シロ</t>
    </rPh>
    <phoneticPr fontId="1"/>
  </si>
  <si>
    <t>湯浅</t>
    <rPh sb="0" eb="1">
      <t>ユアサ</t>
    </rPh>
    <phoneticPr fontId="1"/>
  </si>
  <si>
    <t>大内田</t>
    <rPh sb="0" eb="1">
      <t>オオウティ</t>
    </rPh>
    <phoneticPr fontId="1"/>
  </si>
  <si>
    <t>AT[</t>
    <phoneticPr fontId="1"/>
  </si>
  <si>
    <t>茨木そ</t>
    <rPh sb="0" eb="2">
      <t>イバラ</t>
    </rPh>
    <phoneticPr fontId="1"/>
  </si>
  <si>
    <t>深田</t>
    <rPh sb="0" eb="1">
      <t>フカダ</t>
    </rPh>
    <phoneticPr fontId="1"/>
  </si>
  <si>
    <t>被インターセプト</t>
    <rPh sb="0" eb="1">
      <t>❤️‍🔥</t>
    </rPh>
    <phoneticPr fontId="1"/>
  </si>
  <si>
    <t>被リップ</t>
    <rPh sb="0" eb="1">
      <t>ヒ</t>
    </rPh>
    <phoneticPr fontId="1"/>
  </si>
  <si>
    <t>天候・G状況　曇り・スリッピー</t>
    <rPh sb="0" eb="2">
      <t xml:space="preserve">テンコウ </t>
    </rPh>
    <rPh sb="4" eb="6">
      <t xml:space="preserve">ジョウキョウ </t>
    </rPh>
    <rPh sb="7" eb="8">
      <t>クモリ</t>
    </rPh>
    <phoneticPr fontId="1"/>
  </si>
  <si>
    <t>分析担当　小澤　</t>
    <rPh sb="0" eb="4">
      <t xml:space="preserve">ブンセキタントウ </t>
    </rPh>
    <rPh sb="5" eb="7">
      <t>オザワ</t>
    </rPh>
    <phoneticPr fontId="1"/>
  </si>
  <si>
    <t>米倉杏</t>
    <rPh sb="0" eb="3">
      <t>ヨネクラ</t>
    </rPh>
    <phoneticPr fontId="1"/>
  </si>
  <si>
    <t>　　12月20日</t>
    <phoneticPr fontId="1"/>
  </si>
  <si>
    <t>中森真翔</t>
    <rPh sb="0" eb="2">
      <t>ナカモル</t>
    </rPh>
    <rPh sb="2" eb="4">
      <t xml:space="preserve">マ </t>
    </rPh>
    <phoneticPr fontId="1"/>
  </si>
  <si>
    <t>大町尚生</t>
    <rPh sb="0" eb="2">
      <t xml:space="preserve">オオマチ </t>
    </rPh>
    <rPh sb="2" eb="4">
      <t>ナオ</t>
    </rPh>
    <phoneticPr fontId="1"/>
  </si>
  <si>
    <t>大内田陽冬</t>
    <rPh sb="0" eb="1">
      <t>オオウティ</t>
    </rPh>
    <rPh sb="3" eb="4">
      <t xml:space="preserve">ヨウ </t>
    </rPh>
    <rPh sb="4" eb="5">
      <t>フユ</t>
    </rPh>
    <phoneticPr fontId="1"/>
  </si>
  <si>
    <t>増山将</t>
    <rPh sb="0" eb="2">
      <t>マスヤマ</t>
    </rPh>
    <rPh sb="2" eb="3">
      <t>タスク</t>
    </rPh>
    <phoneticPr fontId="1"/>
  </si>
  <si>
    <t>林勇太</t>
    <rPh sb="0" eb="1">
      <t>ハヤセィ</t>
    </rPh>
    <rPh sb="1" eb="3">
      <t xml:space="preserve">ユウタ </t>
    </rPh>
    <phoneticPr fontId="1"/>
  </si>
  <si>
    <t>久留創・米倉杏</t>
    <rPh sb="0" eb="2">
      <t xml:space="preserve">クル </t>
    </rPh>
    <rPh sb="2" eb="3">
      <t xml:space="preserve">ハジメ </t>
    </rPh>
    <rPh sb="4" eb="7">
      <t>ヨネクラ</t>
    </rPh>
    <phoneticPr fontId="1"/>
  </si>
  <si>
    <t>大澤昂平</t>
    <rPh sb="0" eb="2">
      <t>オオサワ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</si>
</sst>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7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6"/>
      <name val="Meiryo UI"/>
      <family val="2"/>
      <charset val="128"/>
    </font>
    <font>
      <sz val="12"/>
      <color theme="1"/>
      <name val="Meiryo UI"/>
      <family val="2"/>
      <charset val="128"/>
    </font>
    <font>
      <sz val="20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2"/>
      <charset val="128"/>
    </font>
    <font>
      <b/>
      <sz val="16"/>
      <name val="Meiryo UI"/>
      <family val="2"/>
      <charset val="128"/>
    </font>
    <font>
      <b/>
      <sz val="14"/>
      <color theme="1"/>
      <name val="Meiryo UI"/>
      <family val="2"/>
      <charset val="128"/>
    </font>
    <font>
      <b/>
      <sz val="12"/>
      <name val="Meiryo UI"/>
      <family val="2"/>
      <charset val="128"/>
    </font>
    <font>
      <b/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1"/>
      <color theme="0"/>
      <name val="Meiryo UI"/>
      <family val="2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Arial Black"/>
      <family val="2"/>
    </font>
    <font>
      <sz val="11"/>
      <color theme="1"/>
      <name val="Meiryo UI"/>
      <family val="2"/>
      <charset val="128"/>
    </font>
    <font>
      <sz val="11"/>
      <color indexed="8"/>
      <name val="Meiryo UI"/>
      <family val="2"/>
      <charset val="128"/>
    </font>
    <font>
      <sz val="14"/>
      <color theme="1"/>
      <name val="Meiryo UI"/>
      <family val="2"/>
      <charset val="128"/>
    </font>
    <font>
      <sz val="12"/>
      <color theme="0"/>
      <name val="Meiryo UI"/>
      <family val="2"/>
      <charset val="128"/>
    </font>
    <font>
      <b/>
      <sz val="14"/>
      <color rgb="FF002060"/>
      <name val="Meiryo UI"/>
      <family val="2"/>
      <charset val="128"/>
    </font>
    <font>
      <b/>
      <sz val="14"/>
      <color theme="9" tint="-0.499984740745262"/>
      <name val="Meiryo UI"/>
      <family val="2"/>
      <charset val="128"/>
    </font>
    <font>
      <sz val="6"/>
      <name val="ＭＳ Ｐゴシック"/>
      <family val="3"/>
      <charset val="128"/>
    </font>
    <font>
      <b/>
      <sz val="12"/>
      <color rgb="FFFF0000"/>
      <name val="Meiryo UI"/>
      <family val="2"/>
      <charset val="128"/>
    </font>
    <font>
      <sz val="12"/>
      <color indexed="8"/>
      <name val="Meiryo UI"/>
      <family val="2"/>
      <charset val="128"/>
    </font>
    <font>
      <sz val="9"/>
      <name val="Meiryo UI"/>
      <family val="2"/>
      <charset val="128"/>
    </font>
    <font>
      <sz val="11"/>
      <color theme="3"/>
      <name val="Meiryo UI"/>
      <family val="2"/>
      <charset val="128"/>
    </font>
    <font>
      <sz val="12"/>
      <color theme="3"/>
      <name val="Meiryo UI"/>
      <family val="2"/>
      <charset val="128"/>
    </font>
    <font>
      <sz val="12"/>
      <color indexed="10"/>
      <name val="Meiryo UI"/>
      <family val="2"/>
      <charset val="128"/>
    </font>
    <font>
      <b/>
      <sz val="12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Meiryo UI"/>
      <family val="2"/>
      <charset val="128"/>
    </font>
    <font>
      <b/>
      <sz val="11"/>
      <color rgb="FFFF0000"/>
      <name val="Meiryo UI"/>
      <family val="2"/>
      <charset val="128"/>
    </font>
    <font>
      <b/>
      <sz val="16"/>
      <color rgb="FFC00000"/>
      <name val="Meiryo UI"/>
      <family val="2"/>
      <charset val="128"/>
    </font>
    <font>
      <b/>
      <sz val="16"/>
      <color theme="5"/>
      <name val="Meiryo UI"/>
      <family val="2"/>
      <charset val="128"/>
    </font>
    <font>
      <sz val="12"/>
      <color theme="1"/>
      <name val="ヒラギノ角ゴ Std W8"/>
      <family val="2"/>
      <charset val="128"/>
    </font>
    <font>
      <sz val="12"/>
      <color theme="0"/>
      <name val="ヒラギノ角ゴ Std W8"/>
      <family val="2"/>
      <charset val="128"/>
    </font>
    <font>
      <sz val="12"/>
      <color theme="1"/>
      <name val="ヒラギノ角ゴシック W5"/>
      <family val="2"/>
      <charset val="128"/>
    </font>
    <font>
      <sz val="10"/>
      <color theme="1"/>
      <name val="ヒラギノ角ゴシック W5"/>
      <family val="2"/>
      <charset val="128"/>
    </font>
    <font>
      <sz val="9"/>
      <color theme="1"/>
      <name val="ヒラギノ角ゴシック W5"/>
      <family val="2"/>
      <charset val="128"/>
    </font>
    <font>
      <sz val="9"/>
      <color theme="0"/>
      <name val="ヒラギノ角ゴシック W7"/>
      <family val="2"/>
      <charset val="128"/>
    </font>
    <font>
      <sz val="14"/>
      <color theme="1"/>
      <name val="ヒラギノ角ゴ Std W8"/>
      <family val="2"/>
      <charset val="128"/>
    </font>
    <font>
      <sz val="18"/>
      <color theme="0"/>
      <name val="ヒラギノ角ゴ Std W8"/>
      <family val="2"/>
      <charset val="128"/>
    </font>
    <font>
      <sz val="12"/>
      <color theme="1"/>
      <name val="ヒラギノ角ゴシック W6"/>
      <family val="2"/>
      <charset val="128"/>
    </font>
    <font>
      <b/>
      <sz val="24"/>
      <color theme="1"/>
      <name val="ヒラギノ角ゴシック W8"/>
      <family val="2"/>
      <charset val="128"/>
    </font>
    <font>
      <b/>
      <sz val="26"/>
      <color theme="1"/>
      <name val="ヒラギノ角ゴシック W8"/>
      <family val="2"/>
      <charset val="128"/>
    </font>
    <font>
      <sz val="14"/>
      <color theme="1"/>
      <name val="ヒラギノ角ゴシック W6"/>
      <family val="2"/>
      <charset val="128"/>
    </font>
    <font>
      <sz val="9"/>
      <color theme="1"/>
      <name val="ヒラギノ角ゴシック W6"/>
      <family val="2"/>
      <charset val="128"/>
    </font>
    <font>
      <sz val="14"/>
      <color theme="1"/>
      <name val="ヒラギノ角ゴシック W8"/>
      <family val="2"/>
      <charset val="128"/>
    </font>
    <font>
      <sz val="20"/>
      <color theme="0"/>
      <name val="ヒラギノ角ゴシック W8"/>
      <family val="2"/>
      <charset val="128"/>
    </font>
    <font>
      <sz val="12"/>
      <color theme="0"/>
      <name val="ヒラギノ角ゴシック W8"/>
      <family val="2"/>
      <charset val="128"/>
    </font>
    <font>
      <sz val="24"/>
      <color theme="1"/>
      <name val="ヒラギノ角ゴシック W8"/>
      <family val="2"/>
      <charset val="128"/>
    </font>
    <font>
      <b/>
      <sz val="14"/>
      <color theme="1"/>
      <name val="ヒラギノ角ゴシック W7"/>
      <family val="2"/>
      <charset val="128"/>
    </font>
    <font>
      <b/>
      <sz val="14"/>
      <color theme="1"/>
      <name val="ヒラギノ角ゴシック W8"/>
      <family val="2"/>
      <charset val="128"/>
    </font>
    <font>
      <sz val="14"/>
      <color theme="1"/>
      <name val="ヒラギノ角ゴシック W7"/>
      <family val="2"/>
      <charset val="128"/>
    </font>
    <font>
      <sz val="18"/>
      <color theme="0"/>
      <name val="ヒラギノ角ゴシック W8"/>
      <family val="2"/>
      <charset val="128"/>
    </font>
    <font>
      <sz val="20"/>
      <color theme="1"/>
      <name val="ヒラギノ角ゴシック W9"/>
      <family val="2"/>
      <charset val="128"/>
    </font>
    <font>
      <sz val="18"/>
      <color theme="1"/>
      <name val="ヒラギノ角ゴシック W7"/>
      <family val="2"/>
      <charset val="128"/>
    </font>
    <font>
      <sz val="16"/>
      <color theme="1"/>
      <name val="ヒラギノ角ゴシック W7"/>
      <family val="2"/>
      <charset val="128"/>
    </font>
    <font>
      <sz val="22"/>
      <color theme="1"/>
      <name val="ヒラギノ角ゴシック W7"/>
      <family val="2"/>
      <charset val="128"/>
    </font>
    <font>
      <sz val="10"/>
      <color theme="0"/>
      <name val="ヒラギノ角ゴシック W6"/>
      <family val="2"/>
      <charset val="128"/>
    </font>
    <font>
      <sz val="12"/>
      <color theme="0"/>
      <name val="ヒラギノ角ゴシック W6"/>
      <family val="2"/>
      <charset val="128"/>
    </font>
    <font>
      <sz val="12"/>
      <color theme="1"/>
      <name val="ヒラギノ角ゴシック W4"/>
      <family val="2"/>
      <charset val="128"/>
    </font>
    <font>
      <sz val="16"/>
      <color theme="1"/>
      <name val="ヒラギノ角ゴシック W6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u/>
      <sz val="12"/>
      <color theme="11"/>
      <name val="游ゴシック"/>
      <family val="2"/>
      <charset val="128"/>
      <scheme val="minor"/>
    </font>
    <font>
      <sz val="20"/>
      <color theme="1"/>
      <name val="ヒラギノ角ゴ Std W8"/>
      <family val="2"/>
      <charset val="128"/>
    </font>
    <font>
      <sz val="8"/>
      <color theme="1"/>
      <name val="ヒラギノ角ゴシック W4"/>
      <family val="2"/>
      <charset val="128"/>
    </font>
    <font>
      <sz val="11"/>
      <color theme="1"/>
      <name val="ヒラギノ角ゴシック W6"/>
      <family val="2"/>
      <charset val="128"/>
    </font>
    <font>
      <sz val="10"/>
      <color theme="1"/>
      <name val="ヒラギノ角ゴシック W6"/>
      <family val="2"/>
      <charset val="128"/>
    </font>
    <font>
      <sz val="10"/>
      <color rgb="FF000000"/>
      <name val="Hiragino Kaku Gothic ProN"/>
      <family val="2"/>
      <charset val="128"/>
    </font>
    <font>
      <b/>
      <sz val="12"/>
      <color theme="1"/>
      <name val="ヒラギノ角ゴシック W4"/>
      <family val="2"/>
      <charset val="128"/>
    </font>
    <font>
      <b/>
      <sz val="8"/>
      <color theme="1"/>
      <name val="ヒラギノ角ゴシック W4"/>
      <family val="2"/>
      <charset val="128"/>
    </font>
    <font>
      <u/>
      <sz val="12"/>
      <color theme="1"/>
      <name val="ヒラギノ角ゴシック W6"/>
      <family val="2"/>
      <charset val="128"/>
    </font>
    <font>
      <sz val="12"/>
      <color rgb="FF000000"/>
      <name val="Meiryo UI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C8B9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DCE3"/>
        <bgColor indexed="64"/>
      </patternFill>
    </fill>
    <fill>
      <patternFill patternType="solid">
        <fgColor rgb="FFB0DBD3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</borders>
  <cellStyleXfs count="11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</cellStyleXfs>
  <cellXfs count="345">
    <xf numFmtId="0" fontId="0" fillId="0" borderId="0" xfId="0">
      <alignment vertical="center"/>
    </xf>
    <xf numFmtId="0" fontId="2" fillId="2" borderId="0" xfId="2" applyFill="1"/>
    <xf numFmtId="0" fontId="2" fillId="0" borderId="0" xfId="2"/>
    <xf numFmtId="0" fontId="9" fillId="0" borderId="0" xfId="6"/>
    <xf numFmtId="9" fontId="9" fillId="0" borderId="0" xfId="7" applyFont="1" applyFill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9" fillId="0" borderId="0" xfId="6" applyAlignment="1">
      <alignment horizontal="center"/>
    </xf>
    <xf numFmtId="0" fontId="17" fillId="0" borderId="0" xfId="6" applyFont="1" applyAlignment="1">
      <alignment vertical="center" shrinkToFit="1"/>
    </xf>
    <xf numFmtId="0" fontId="18" fillId="0" borderId="0" xfId="6" applyFont="1" applyAlignment="1">
      <alignment horizontal="center"/>
    </xf>
    <xf numFmtId="0" fontId="9" fillId="0" borderId="0" xfId="6" applyAlignment="1">
      <alignment horizontal="center" vertical="center"/>
    </xf>
    <xf numFmtId="0" fontId="9" fillId="2" borderId="0" xfId="6" applyFill="1" applyAlignment="1">
      <alignment horizontal="center"/>
    </xf>
    <xf numFmtId="0" fontId="17" fillId="2" borderId="0" xfId="6" applyFont="1" applyFill="1"/>
    <xf numFmtId="0" fontId="17" fillId="2" borderId="0" xfId="6" applyFont="1" applyFill="1" applyAlignment="1">
      <alignment horizontal="left" vertical="center"/>
    </xf>
    <xf numFmtId="0" fontId="17" fillId="2" borderId="0" xfId="6" applyFont="1" applyFill="1" applyAlignment="1">
      <alignment horizontal="left" indent="1"/>
    </xf>
    <xf numFmtId="0" fontId="9" fillId="2" borderId="0" xfId="6" applyFill="1"/>
    <xf numFmtId="0" fontId="17" fillId="0" borderId="0" xfId="6" applyFont="1"/>
    <xf numFmtId="0" fontId="17" fillId="2" borderId="0" xfId="6" applyFont="1" applyFill="1" applyAlignment="1">
      <alignment horizontal="center"/>
    </xf>
    <xf numFmtId="0" fontId="18" fillId="2" borderId="0" xfId="6" applyFont="1" applyFill="1" applyAlignment="1">
      <alignment horizontal="center"/>
    </xf>
    <xf numFmtId="0" fontId="17" fillId="2" borderId="0" xfId="6" applyFont="1" applyFill="1" applyAlignment="1">
      <alignment horizontal="center" vertical="center"/>
    </xf>
    <xf numFmtId="0" fontId="19" fillId="2" borderId="0" xfId="6" applyFont="1" applyFill="1"/>
    <xf numFmtId="0" fontId="19" fillId="2" borderId="0" xfId="6" applyFont="1" applyFill="1" applyAlignment="1">
      <alignment vertical="center" shrinkToFit="1"/>
    </xf>
    <xf numFmtId="0" fontId="19" fillId="2" borderId="0" xfId="6" applyFont="1" applyFill="1" applyAlignment="1">
      <alignment horizontal="center"/>
    </xf>
    <xf numFmtId="0" fontId="19" fillId="2" borderId="0" xfId="6" applyFont="1" applyFill="1" applyAlignment="1">
      <alignment vertical="center"/>
    </xf>
    <xf numFmtId="0" fontId="19" fillId="2" borderId="0" xfId="6" applyFont="1" applyFill="1" applyAlignment="1">
      <alignment horizontal="center" vertical="center"/>
    </xf>
    <xf numFmtId="0" fontId="17" fillId="2" borderId="0" xfId="6" applyFont="1" applyFill="1" applyAlignment="1">
      <alignment horizontal="left"/>
    </xf>
    <xf numFmtId="0" fontId="6" fillId="2" borderId="0" xfId="6" applyFont="1" applyFill="1" applyAlignment="1">
      <alignment horizontal="center"/>
    </xf>
    <xf numFmtId="0" fontId="6" fillId="2" borderId="4" xfId="6" applyFont="1" applyFill="1" applyBorder="1"/>
    <xf numFmtId="0" fontId="6" fillId="2" borderId="3" xfId="6" applyFont="1" applyFill="1" applyBorder="1"/>
    <xf numFmtId="0" fontId="6" fillId="2" borderId="0" xfId="6" applyFont="1" applyFill="1"/>
    <xf numFmtId="0" fontId="9" fillId="2" borderId="0" xfId="6" applyFill="1" applyAlignment="1">
      <alignment horizontal="left"/>
    </xf>
    <xf numFmtId="9" fontId="10" fillId="2" borderId="0" xfId="7" applyFont="1" applyFill="1" applyBorder="1" applyAlignment="1">
      <alignment horizontal="center" vertical="center"/>
    </xf>
    <xf numFmtId="0" fontId="16" fillId="2" borderId="0" xfId="6" applyFont="1" applyFill="1" applyAlignment="1">
      <alignment horizontal="left"/>
    </xf>
    <xf numFmtId="0" fontId="10" fillId="2" borderId="0" xfId="6" applyFont="1" applyFill="1" applyAlignment="1">
      <alignment horizontal="left"/>
    </xf>
    <xf numFmtId="0" fontId="10" fillId="2" borderId="0" xfId="6" applyFont="1" applyFill="1" applyAlignment="1">
      <alignment horizontal="center"/>
    </xf>
    <xf numFmtId="0" fontId="20" fillId="2" borderId="0" xfId="6" applyFont="1" applyFill="1" applyAlignment="1">
      <alignment horizontal="center"/>
    </xf>
    <xf numFmtId="0" fontId="10" fillId="2" borderId="0" xfId="6" applyFont="1" applyFill="1"/>
    <xf numFmtId="0" fontId="10" fillId="2" borderId="0" xfId="6" applyFont="1" applyFill="1" applyAlignment="1">
      <alignment horizontal="left" vertical="center"/>
    </xf>
    <xf numFmtId="0" fontId="6" fillId="5" borderId="0" xfId="6" applyFont="1" applyFill="1" applyAlignment="1">
      <alignment horizontal="center" vertical="center"/>
    </xf>
    <xf numFmtId="0" fontId="14" fillId="5" borderId="0" xfId="6" applyFont="1" applyFill="1" applyAlignment="1">
      <alignment horizontal="center" vertical="center"/>
    </xf>
    <xf numFmtId="9" fontId="12" fillId="2" borderId="0" xfId="6" applyNumberFormat="1" applyFont="1" applyFill="1" applyAlignment="1">
      <alignment horizontal="center"/>
    </xf>
    <xf numFmtId="0" fontId="6" fillId="2" borderId="0" xfId="6" applyFont="1" applyFill="1" applyAlignment="1">
      <alignment horizontal="center" vertical="center"/>
    </xf>
    <xf numFmtId="0" fontId="14" fillId="2" borderId="0" xfId="6" applyFont="1" applyFill="1" applyAlignment="1">
      <alignment horizontal="center" vertical="center"/>
    </xf>
    <xf numFmtId="0" fontId="6" fillId="5" borderId="0" xfId="6" applyFont="1" applyFill="1"/>
    <xf numFmtId="0" fontId="14" fillId="5" borderId="0" xfId="6" applyFont="1" applyFill="1"/>
    <xf numFmtId="0" fontId="14" fillId="2" borderId="0" xfId="6" applyFont="1" applyFill="1"/>
    <xf numFmtId="0" fontId="0" fillId="0" borderId="0" xfId="2" applyFont="1"/>
    <xf numFmtId="0" fontId="0" fillId="2" borderId="0" xfId="2" applyFont="1" applyFill="1"/>
    <xf numFmtId="0" fontId="6" fillId="3" borderId="0" xfId="6" applyFont="1" applyFill="1" applyAlignment="1">
      <alignment vertical="center"/>
    </xf>
    <xf numFmtId="0" fontId="21" fillId="2" borderId="0" xfId="6" applyFont="1" applyFill="1" applyAlignment="1">
      <alignment horizontal="center"/>
    </xf>
    <xf numFmtId="0" fontId="22" fillId="2" borderId="0" xfId="6" applyFont="1" applyFill="1" applyAlignment="1">
      <alignment horizontal="center" vertical="center"/>
    </xf>
    <xf numFmtId="0" fontId="6" fillId="6" borderId="0" xfId="6" applyFont="1" applyFill="1" applyAlignment="1">
      <alignment horizontal="center" vertical="center"/>
    </xf>
    <xf numFmtId="0" fontId="14" fillId="6" borderId="0" xfId="6" applyFont="1" applyFill="1" applyAlignment="1">
      <alignment horizontal="center" vertical="center"/>
    </xf>
    <xf numFmtId="0" fontId="6" fillId="2" borderId="7" xfId="6" applyFont="1" applyFill="1" applyBorder="1"/>
    <xf numFmtId="0" fontId="6" fillId="6" borderId="0" xfId="6" applyFont="1" applyFill="1"/>
    <xf numFmtId="0" fontId="14" fillId="6" borderId="0" xfId="6" applyFont="1" applyFill="1"/>
    <xf numFmtId="0" fontId="6" fillId="2" borderId="3" xfId="6" applyFont="1" applyFill="1" applyBorder="1" applyAlignment="1">
      <alignment horizontal="left"/>
    </xf>
    <xf numFmtId="0" fontId="6" fillId="2" borderId="0" xfId="6" applyFont="1" applyFill="1" applyAlignment="1">
      <alignment horizontal="left"/>
    </xf>
    <xf numFmtId="0" fontId="6" fillId="7" borderId="0" xfId="6" applyFont="1" applyFill="1" applyAlignment="1">
      <alignment vertical="center"/>
    </xf>
    <xf numFmtId="0" fontId="13" fillId="2" borderId="0" xfId="6" applyFont="1" applyFill="1"/>
    <xf numFmtId="0" fontId="23" fillId="2" borderId="0" xfId="6" applyFont="1" applyFill="1"/>
    <xf numFmtId="0" fontId="19" fillId="6" borderId="0" xfId="6" applyFont="1" applyFill="1"/>
    <xf numFmtId="0" fontId="19" fillId="6" borderId="0" xfId="6" applyFont="1" applyFill="1" applyAlignment="1">
      <alignment vertical="center"/>
    </xf>
    <xf numFmtId="0" fontId="10" fillId="2" borderId="0" xfId="8" applyFont="1" applyFill="1" applyAlignment="1">
      <alignment horizontal="right" vertical="center"/>
    </xf>
    <xf numFmtId="0" fontId="10" fillId="2" borderId="0" xfId="8" applyFont="1" applyFill="1" applyAlignment="1">
      <alignment horizontal="center" vertical="center"/>
    </xf>
    <xf numFmtId="0" fontId="10" fillId="2" borderId="0" xfId="8" applyFont="1" applyFill="1" applyAlignment="1">
      <alignment horizontal="left" vertical="center" indent="1"/>
    </xf>
    <xf numFmtId="9" fontId="26" fillId="2" borderId="0" xfId="7" applyFont="1" applyFill="1" applyBorder="1" applyAlignment="1">
      <alignment horizontal="center" vertical="center"/>
    </xf>
    <xf numFmtId="0" fontId="20" fillId="2" borderId="0" xfId="6" applyFont="1" applyFill="1"/>
    <xf numFmtId="0" fontId="15" fillId="2" borderId="0" xfId="6" applyFont="1" applyFill="1" applyAlignment="1">
      <alignment horizontal="center"/>
    </xf>
    <xf numFmtId="0" fontId="15" fillId="2" borderId="4" xfId="6" applyFont="1" applyFill="1" applyBorder="1"/>
    <xf numFmtId="0" fontId="27" fillId="2" borderId="3" xfId="6" applyFont="1" applyFill="1" applyBorder="1"/>
    <xf numFmtId="0" fontId="15" fillId="2" borderId="0" xfId="6" applyFont="1" applyFill="1"/>
    <xf numFmtId="0" fontId="15" fillId="2" borderId="0" xfId="8" applyFont="1" applyFill="1" applyAlignment="1">
      <alignment horizontal="center" vertical="center"/>
    </xf>
    <xf numFmtId="0" fontId="15" fillId="5" borderId="0" xfId="8" applyFont="1" applyFill="1" applyAlignment="1">
      <alignment horizontal="center" vertical="center"/>
    </xf>
    <xf numFmtId="9" fontId="11" fillId="5" borderId="0" xfId="7" applyFont="1" applyFill="1" applyBorder="1" applyAlignment="1">
      <alignment horizontal="center" vertical="center"/>
    </xf>
    <xf numFmtId="0" fontId="27" fillId="5" borderId="0" xfId="8" applyFont="1" applyFill="1" applyAlignment="1">
      <alignment horizontal="left" vertical="center" indent="1"/>
    </xf>
    <xf numFmtId="0" fontId="15" fillId="5" borderId="0" xfId="6" applyFont="1" applyFill="1"/>
    <xf numFmtId="0" fontId="28" fillId="2" borderId="0" xfId="8" applyFont="1" applyFill="1" applyAlignment="1">
      <alignment horizontal="center" vertical="center" wrapText="1"/>
    </xf>
    <xf numFmtId="0" fontId="15" fillId="5" borderId="2" xfId="8" applyFont="1" applyFill="1" applyBorder="1" applyAlignment="1">
      <alignment horizontal="center" vertical="center"/>
    </xf>
    <xf numFmtId="9" fontId="11" fillId="5" borderId="2" xfId="7" applyFont="1" applyFill="1" applyBorder="1" applyAlignment="1">
      <alignment horizontal="center" vertical="center"/>
    </xf>
    <xf numFmtId="0" fontId="27" fillId="5" borderId="2" xfId="8" applyFont="1" applyFill="1" applyBorder="1" applyAlignment="1">
      <alignment horizontal="left" vertical="center" indent="1"/>
    </xf>
    <xf numFmtId="0" fontId="15" fillId="5" borderId="0" xfId="6" applyFont="1" applyFill="1" applyAlignment="1">
      <alignment horizontal="right"/>
    </xf>
    <xf numFmtId="0" fontId="15" fillId="2" borderId="3" xfId="6" applyFont="1" applyFill="1" applyBorder="1"/>
    <xf numFmtId="9" fontId="11" fillId="2" borderId="0" xfId="7" applyFont="1" applyFill="1" applyBorder="1" applyAlignment="1">
      <alignment horizontal="center" vertical="center"/>
    </xf>
    <xf numFmtId="0" fontId="27" fillId="2" borderId="0" xfId="8" applyFont="1" applyFill="1" applyAlignment="1">
      <alignment horizontal="left" vertical="center" indent="1"/>
    </xf>
    <xf numFmtId="0" fontId="15" fillId="5" borderId="0" xfId="6" applyFont="1" applyFill="1" applyAlignment="1">
      <alignment horizontal="center"/>
    </xf>
    <xf numFmtId="0" fontId="15" fillId="5" borderId="3" xfId="6" applyFont="1" applyFill="1" applyBorder="1"/>
    <xf numFmtId="0" fontId="15" fillId="5" borderId="2" xfId="6" applyFont="1" applyFill="1" applyBorder="1" applyAlignment="1">
      <alignment horizontal="center"/>
    </xf>
    <xf numFmtId="0" fontId="29" fillId="2" borderId="0" xfId="8" applyFont="1" applyFill="1" applyAlignment="1">
      <alignment horizontal="center" vertical="center" wrapText="1" shrinkToFit="1"/>
    </xf>
    <xf numFmtId="0" fontId="30" fillId="2" borderId="0" xfId="8" applyFont="1" applyFill="1" applyAlignment="1">
      <alignment horizontal="center" vertical="center" wrapText="1" shrinkToFit="1"/>
    </xf>
    <xf numFmtId="0" fontId="31" fillId="2" borderId="0" xfId="8" applyFont="1" applyFill="1" applyAlignment="1">
      <alignment horizontal="center" vertical="center" shrinkToFit="1"/>
    </xf>
    <xf numFmtId="0" fontId="31" fillId="2" borderId="0" xfId="8" applyFont="1" applyFill="1" applyAlignment="1">
      <alignment horizontal="center" vertical="center" wrapText="1"/>
    </xf>
    <xf numFmtId="0" fontId="5" fillId="2" borderId="0" xfId="8" applyFont="1" applyFill="1" applyAlignment="1">
      <alignment horizontal="center" vertical="center" wrapText="1"/>
    </xf>
    <xf numFmtId="0" fontId="15" fillId="2" borderId="0" xfId="8" applyFont="1" applyFill="1" applyAlignment="1">
      <alignment horizontal="center" vertical="center" wrapText="1"/>
    </xf>
    <xf numFmtId="0" fontId="32" fillId="2" borderId="0" xfId="8" applyFont="1" applyFill="1">
      <alignment vertical="center"/>
    </xf>
    <xf numFmtId="0" fontId="6" fillId="3" borderId="0" xfId="6" applyFont="1" applyFill="1"/>
    <xf numFmtId="9" fontId="5" fillId="2" borderId="0" xfId="7" applyFont="1" applyFill="1" applyBorder="1" applyAlignment="1">
      <alignment horizontal="center" vertical="center"/>
    </xf>
    <xf numFmtId="0" fontId="15" fillId="6" borderId="0" xfId="8" applyFont="1" applyFill="1" applyAlignment="1">
      <alignment horizontal="center" vertical="center"/>
    </xf>
    <xf numFmtId="9" fontId="11" fillId="6" borderId="0" xfId="7" applyFont="1" applyFill="1" applyBorder="1" applyAlignment="1">
      <alignment horizontal="center" vertical="center"/>
    </xf>
    <xf numFmtId="0" fontId="27" fillId="6" borderId="0" xfId="8" applyFont="1" applyFill="1" applyAlignment="1">
      <alignment horizontal="left" vertical="center" indent="1"/>
    </xf>
    <xf numFmtId="0" fontId="15" fillId="6" borderId="0" xfId="6" applyFont="1" applyFill="1"/>
    <xf numFmtId="0" fontId="15" fillId="6" borderId="2" xfId="8" applyFont="1" applyFill="1" applyBorder="1" applyAlignment="1">
      <alignment horizontal="center" vertical="center"/>
    </xf>
    <xf numFmtId="9" fontId="11" fillId="6" borderId="2" xfId="7" applyFont="1" applyFill="1" applyBorder="1" applyAlignment="1">
      <alignment horizontal="center" vertical="center"/>
    </xf>
    <xf numFmtId="0" fontId="27" fillId="6" borderId="2" xfId="8" applyFont="1" applyFill="1" applyBorder="1" applyAlignment="1">
      <alignment horizontal="left" vertical="center" indent="1"/>
    </xf>
    <xf numFmtId="0" fontId="15" fillId="6" borderId="0" xfId="6" applyFont="1" applyFill="1" applyAlignment="1">
      <alignment horizontal="right"/>
    </xf>
    <xf numFmtId="0" fontId="11" fillId="2" borderId="0" xfId="6" applyFont="1" applyFill="1" applyAlignment="1">
      <alignment horizontal="center"/>
    </xf>
    <xf numFmtId="0" fontId="27" fillId="2" borderId="0" xfId="6" applyFont="1" applyFill="1"/>
    <xf numFmtId="0" fontId="15" fillId="6" borderId="3" xfId="6" applyFont="1" applyFill="1" applyBorder="1"/>
    <xf numFmtId="0" fontId="33" fillId="2" borderId="0" xfId="8" applyFont="1" applyFill="1" applyAlignment="1">
      <alignment horizontal="center" vertical="center" wrapText="1" shrinkToFit="1"/>
    </xf>
    <xf numFmtId="0" fontId="31" fillId="2" borderId="0" xfId="8" applyFont="1" applyFill="1" applyAlignment="1">
      <alignment horizontal="center" vertical="center" wrapText="1" shrinkToFit="1"/>
    </xf>
    <xf numFmtId="0" fontId="30" fillId="2" borderId="0" xfId="8" applyFont="1" applyFill="1" applyAlignment="1">
      <alignment horizontal="center" vertical="center" wrapText="1"/>
    </xf>
    <xf numFmtId="0" fontId="10" fillId="2" borderId="0" xfId="8" applyFont="1" applyFill="1" applyAlignment="1">
      <alignment horizontal="center" vertical="center" wrapText="1"/>
    </xf>
    <xf numFmtId="0" fontId="15" fillId="7" borderId="0" xfId="6" applyFont="1" applyFill="1"/>
    <xf numFmtId="0" fontId="3" fillId="0" borderId="0" xfId="2" applyFont="1"/>
    <xf numFmtId="0" fontId="3" fillId="2" borderId="0" xfId="2" applyFont="1" applyFill="1"/>
    <xf numFmtId="0" fontId="34" fillId="2" borderId="0" xfId="6" applyFont="1" applyFill="1"/>
    <xf numFmtId="0" fontId="35" fillId="2" borderId="0" xfId="6" applyFont="1" applyFill="1"/>
    <xf numFmtId="0" fontId="36" fillId="2" borderId="0" xfId="6" applyFont="1" applyFill="1" applyAlignment="1">
      <alignment vertical="center"/>
    </xf>
    <xf numFmtId="0" fontId="37" fillId="2" borderId="0" xfId="6" applyFont="1" applyFill="1" applyAlignment="1">
      <alignment vertical="center"/>
    </xf>
    <xf numFmtId="0" fontId="39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9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0" fontId="45" fillId="10" borderId="8" xfId="0" applyFont="1" applyFill="1" applyBorder="1">
      <alignment vertical="center"/>
    </xf>
    <xf numFmtId="0" fontId="42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42" fillId="11" borderId="8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5" fillId="0" borderId="0" xfId="0" applyFont="1">
      <alignment vertical="center"/>
    </xf>
    <xf numFmtId="9" fontId="46" fillId="0" borderId="0" xfId="1" applyFont="1" applyFill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9" fontId="45" fillId="0" borderId="0" xfId="1" applyFont="1" applyFill="1" applyBorder="1" applyAlignment="1">
      <alignment vertical="center"/>
    </xf>
    <xf numFmtId="0" fontId="52" fillId="0" borderId="0" xfId="0" applyFont="1">
      <alignment vertical="center"/>
    </xf>
    <xf numFmtId="176" fontId="4" fillId="0" borderId="0" xfId="0" applyNumberFormat="1" applyFont="1">
      <alignment vertical="center"/>
    </xf>
    <xf numFmtId="0" fontId="63" fillId="10" borderId="0" xfId="0" applyFont="1" applyFill="1" applyAlignment="1">
      <alignment horizontal="center" vertical="center"/>
    </xf>
    <xf numFmtId="0" fontId="0" fillId="0" borderId="0" xfId="0" applyAlignment="1">
      <alignment textRotation="90"/>
    </xf>
    <xf numFmtId="0" fontId="64" fillId="9" borderId="0" xfId="0" applyFont="1" applyFill="1" applyAlignment="1">
      <alignment textRotation="90"/>
    </xf>
    <xf numFmtId="0" fontId="64" fillId="9" borderId="20" xfId="0" applyFont="1" applyFill="1" applyBorder="1" applyAlignment="1">
      <alignment textRotation="90"/>
    </xf>
    <xf numFmtId="0" fontId="64" fillId="9" borderId="21" xfId="0" applyFont="1" applyFill="1" applyBorder="1" applyAlignment="1">
      <alignment textRotation="90"/>
    </xf>
    <xf numFmtId="0" fontId="64" fillId="9" borderId="22" xfId="0" applyFont="1" applyFill="1" applyBorder="1" applyAlignment="1">
      <alignment textRotation="90"/>
    </xf>
    <xf numFmtId="0" fontId="0" fillId="0" borderId="0" xfId="0" applyAlignment="1">
      <alignment horizontal="center" textRotation="90"/>
    </xf>
    <xf numFmtId="0" fontId="47" fillId="0" borderId="0" xfId="0" applyFont="1">
      <alignment vertical="center"/>
    </xf>
    <xf numFmtId="0" fontId="66" fillId="11" borderId="0" xfId="0" applyFont="1" applyFill="1" applyAlignment="1">
      <alignment horizontal="center" vertical="center"/>
    </xf>
    <xf numFmtId="0" fontId="66" fillId="10" borderId="0" xfId="0" applyFont="1" applyFill="1" applyAlignment="1">
      <alignment horizontal="center" vertical="center"/>
    </xf>
    <xf numFmtId="0" fontId="47" fillId="11" borderId="0" xfId="0" applyFont="1" applyFill="1" applyAlignment="1">
      <alignment horizontal="center" vertical="center"/>
    </xf>
    <xf numFmtId="9" fontId="47" fillId="11" borderId="0" xfId="1" applyFont="1" applyFill="1" applyAlignment="1">
      <alignment horizontal="center" vertical="center"/>
    </xf>
    <xf numFmtId="9" fontId="47" fillId="10" borderId="0" xfId="1" applyFont="1" applyFill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64" fillId="9" borderId="0" xfId="0" applyFont="1" applyFill="1" applyAlignment="1">
      <alignment horizontal="center" textRotation="90"/>
    </xf>
    <xf numFmtId="0" fontId="64" fillId="9" borderId="20" xfId="0" applyFont="1" applyFill="1" applyBorder="1" applyAlignment="1">
      <alignment horizontal="center" textRotation="90"/>
    </xf>
    <xf numFmtId="0" fontId="64" fillId="9" borderId="22" xfId="0" applyFont="1" applyFill="1" applyBorder="1" applyAlignment="1">
      <alignment horizontal="center" textRotation="90"/>
    </xf>
    <xf numFmtId="9" fontId="47" fillId="11" borderId="0" xfId="1" applyFont="1" applyFill="1" applyAlignment="1">
      <alignment vertical="center"/>
    </xf>
    <xf numFmtId="0" fontId="47" fillId="15" borderId="0" xfId="0" applyFont="1" applyFill="1" applyAlignment="1">
      <alignment horizontal="center" vertical="center"/>
    </xf>
    <xf numFmtId="0" fontId="47" fillId="16" borderId="0" xfId="0" applyFont="1" applyFill="1" applyAlignment="1">
      <alignment horizontal="center" vertical="center"/>
    </xf>
    <xf numFmtId="177" fontId="47" fillId="10" borderId="22" xfId="0" applyNumberFormat="1" applyFont="1" applyFill="1" applyBorder="1" applyAlignment="1">
      <alignment horizontal="center" vertical="center"/>
    </xf>
    <xf numFmtId="177" fontId="47" fillId="10" borderId="0" xfId="0" applyNumberFormat="1" applyFont="1" applyFill="1" applyAlignment="1">
      <alignment horizontal="center" vertical="center"/>
    </xf>
    <xf numFmtId="9" fontId="47" fillId="15" borderId="0" xfId="1" applyFont="1" applyFill="1" applyAlignment="1">
      <alignment horizontal="center" vertical="center"/>
    </xf>
    <xf numFmtId="9" fontId="47" fillId="15" borderId="0" xfId="1" applyFont="1" applyFill="1" applyAlignment="1">
      <alignment vertical="center"/>
    </xf>
    <xf numFmtId="9" fontId="47" fillId="16" borderId="0" xfId="1" applyFont="1" applyFill="1" applyAlignment="1">
      <alignment vertical="center"/>
    </xf>
    <xf numFmtId="9" fontId="47" fillId="10" borderId="0" xfId="1" applyFont="1" applyFill="1" applyAlignment="1">
      <alignment vertical="center"/>
    </xf>
    <xf numFmtId="9" fontId="47" fillId="16" borderId="0" xfId="1" applyFont="1" applyFill="1" applyAlignment="1">
      <alignment horizontal="center" vertical="center"/>
    </xf>
    <xf numFmtId="9" fontId="67" fillId="11" borderId="0" xfId="1" applyFont="1" applyFill="1" applyAlignment="1">
      <alignment horizontal="center" vertical="center"/>
    </xf>
    <xf numFmtId="0" fontId="64" fillId="0" borderId="0" xfId="0" applyFont="1" applyAlignment="1">
      <alignment horizontal="center" textRotation="90"/>
    </xf>
    <xf numFmtId="9" fontId="47" fillId="0" borderId="0" xfId="1" applyFont="1" applyFill="1" applyAlignment="1">
      <alignment horizontal="center" vertical="center"/>
    </xf>
    <xf numFmtId="177" fontId="47" fillId="0" borderId="0" xfId="0" applyNumberFormat="1" applyFont="1" applyAlignment="1">
      <alignment horizontal="center" vertical="center"/>
    </xf>
    <xf numFmtId="0" fontId="63" fillId="0" borderId="0" xfId="0" applyFont="1">
      <alignment vertical="center"/>
    </xf>
    <xf numFmtId="9" fontId="67" fillId="0" borderId="0" xfId="1" applyFont="1" applyFill="1" applyAlignment="1">
      <alignment horizontal="center" vertical="center"/>
    </xf>
    <xf numFmtId="0" fontId="67" fillId="0" borderId="0" xfId="0" applyFont="1">
      <alignment vertical="center"/>
    </xf>
    <xf numFmtId="0" fontId="47" fillId="11" borderId="0" xfId="1" applyNumberFormat="1" applyFont="1" applyFill="1" applyAlignment="1">
      <alignment horizontal="center" vertical="center"/>
    </xf>
    <xf numFmtId="0" fontId="47" fillId="10" borderId="0" xfId="1" applyNumberFormat="1" applyFont="1" applyFill="1" applyAlignment="1">
      <alignment horizontal="center" vertical="center"/>
    </xf>
    <xf numFmtId="0" fontId="47" fillId="15" borderId="20" xfId="0" applyFont="1" applyFill="1" applyBorder="1" applyAlignment="1">
      <alignment horizontal="center" vertical="center"/>
    </xf>
    <xf numFmtId="0" fontId="47" fillId="16" borderId="20" xfId="0" applyFont="1" applyFill="1" applyBorder="1" applyAlignment="1">
      <alignment horizontal="center" vertical="center"/>
    </xf>
    <xf numFmtId="0" fontId="47" fillId="11" borderId="20" xfId="0" applyFont="1" applyFill="1" applyBorder="1" applyAlignment="1">
      <alignment horizontal="center" vertical="center"/>
    </xf>
    <xf numFmtId="0" fontId="47" fillId="10" borderId="20" xfId="0" applyFont="1" applyFill="1" applyBorder="1" applyAlignment="1">
      <alignment horizontal="center" vertical="center"/>
    </xf>
    <xf numFmtId="9" fontId="47" fillId="11" borderId="20" xfId="1" applyFont="1" applyFill="1" applyBorder="1" applyAlignment="1">
      <alignment horizontal="center" vertical="center"/>
    </xf>
    <xf numFmtId="9" fontId="47" fillId="10" borderId="20" xfId="1" applyFont="1" applyFill="1" applyBorder="1" applyAlignment="1">
      <alignment horizontal="center" vertical="center"/>
    </xf>
    <xf numFmtId="0" fontId="47" fillId="15" borderId="20" xfId="0" applyFont="1" applyFill="1" applyBorder="1">
      <alignment vertical="center"/>
    </xf>
    <xf numFmtId="0" fontId="47" fillId="16" borderId="20" xfId="0" applyFont="1" applyFill="1" applyBorder="1">
      <alignment vertical="center"/>
    </xf>
    <xf numFmtId="0" fontId="47" fillId="11" borderId="20" xfId="0" applyFont="1" applyFill="1" applyBorder="1">
      <alignment vertical="center"/>
    </xf>
    <xf numFmtId="0" fontId="47" fillId="10" borderId="20" xfId="0" applyFont="1" applyFill="1" applyBorder="1">
      <alignment vertical="center"/>
    </xf>
    <xf numFmtId="0" fontId="47" fillId="0" borderId="20" xfId="0" applyFont="1" applyBorder="1" applyAlignment="1">
      <alignment horizontal="center" vertical="center"/>
    </xf>
    <xf numFmtId="177" fontId="47" fillId="10" borderId="20" xfId="0" applyNumberFormat="1" applyFont="1" applyFill="1" applyBorder="1" applyAlignment="1">
      <alignment horizontal="center" vertical="center"/>
    </xf>
    <xf numFmtId="0" fontId="47" fillId="0" borderId="20" xfId="0" applyFont="1" applyBorder="1">
      <alignment vertical="center"/>
    </xf>
    <xf numFmtId="177" fontId="47" fillId="11" borderId="0" xfId="0" applyNumberFormat="1" applyFont="1" applyFill="1" applyAlignment="1">
      <alignment horizontal="center" vertical="center"/>
    </xf>
    <xf numFmtId="177" fontId="47" fillId="11" borderId="20" xfId="0" applyNumberFormat="1" applyFont="1" applyFill="1" applyBorder="1" applyAlignment="1">
      <alignment horizontal="center" vertical="center"/>
    </xf>
    <xf numFmtId="0" fontId="66" fillId="11" borderId="0" xfId="0" applyFont="1" applyFill="1" applyAlignment="1">
      <alignment horizontal="left" vertical="center"/>
    </xf>
    <xf numFmtId="0" fontId="66" fillId="10" borderId="0" xfId="0" applyFont="1" applyFill="1" applyAlignment="1">
      <alignment horizontal="left" vertical="center"/>
    </xf>
    <xf numFmtId="0" fontId="71" fillId="10" borderId="0" xfId="0" applyFont="1" applyFill="1" applyAlignment="1">
      <alignment horizontal="left" vertical="center"/>
    </xf>
    <xf numFmtId="0" fontId="72" fillId="11" borderId="0" xfId="0" applyFont="1" applyFill="1" applyAlignment="1">
      <alignment horizontal="left" vertical="center"/>
    </xf>
    <xf numFmtId="177" fontId="72" fillId="10" borderId="0" xfId="0" applyNumberFormat="1" applyFont="1" applyFill="1" applyAlignment="1">
      <alignment horizontal="left" vertical="center"/>
    </xf>
    <xf numFmtId="0" fontId="73" fillId="11" borderId="0" xfId="0" applyFont="1" applyFill="1" applyAlignment="1">
      <alignment horizontal="left" vertical="center"/>
    </xf>
    <xf numFmtId="177" fontId="73" fillId="10" borderId="0" xfId="0" applyNumberFormat="1" applyFont="1" applyFill="1" applyAlignment="1">
      <alignment horizontal="left" vertical="center"/>
    </xf>
    <xf numFmtId="9" fontId="47" fillId="10" borderId="0" xfId="0" applyNumberFormat="1" applyFont="1" applyFill="1" applyAlignment="1">
      <alignment horizontal="center" vertical="center"/>
    </xf>
    <xf numFmtId="0" fontId="71" fillId="10" borderId="0" xfId="0" applyFont="1" applyFill="1" applyAlignment="1">
      <alignment horizontal="center" vertical="center"/>
    </xf>
    <xf numFmtId="0" fontId="74" fillId="0" borderId="0" xfId="0" applyFont="1">
      <alignment vertical="center"/>
    </xf>
    <xf numFmtId="0" fontId="75" fillId="11" borderId="0" xfId="0" applyFont="1" applyFill="1" applyAlignment="1">
      <alignment horizontal="center" vertical="center"/>
    </xf>
    <xf numFmtId="0" fontId="75" fillId="10" borderId="0" xfId="0" applyFont="1" applyFill="1" applyAlignment="1">
      <alignment horizontal="center" vertical="center"/>
    </xf>
    <xf numFmtId="0" fontId="76" fillId="10" borderId="0" xfId="0" applyFont="1" applyFill="1" applyAlignment="1">
      <alignment horizontal="center" vertical="center"/>
    </xf>
    <xf numFmtId="0" fontId="67" fillId="10" borderId="0" xfId="0" applyFont="1" applyFill="1" applyAlignment="1">
      <alignment horizontal="center" vertical="center"/>
    </xf>
    <xf numFmtId="0" fontId="73" fillId="0" borderId="0" xfId="0" applyFont="1" applyAlignment="1">
      <alignment horizontal="left" vertical="center"/>
    </xf>
    <xf numFmtId="177" fontId="72" fillId="15" borderId="0" xfId="0" applyNumberFormat="1" applyFont="1" applyFill="1" applyAlignment="1">
      <alignment horizontal="center" vertical="center"/>
    </xf>
    <xf numFmtId="0" fontId="72" fillId="16" borderId="0" xfId="0" applyFont="1" applyFill="1" applyAlignment="1">
      <alignment horizontal="center" vertical="center"/>
    </xf>
    <xf numFmtId="0" fontId="72" fillId="11" borderId="0" xfId="0" applyFont="1" applyFill="1" applyAlignment="1">
      <alignment horizontal="center" vertical="center"/>
    </xf>
    <xf numFmtId="0" fontId="72" fillId="10" borderId="0" xfId="0" applyFont="1" applyFill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47" fillId="11" borderId="0" xfId="0" applyFont="1" applyFill="1" applyAlignment="1">
      <alignment horizontal="center" vertical="center" wrapText="1"/>
    </xf>
    <xf numFmtId="0" fontId="47" fillId="11" borderId="20" xfId="0" applyFont="1" applyFill="1" applyBorder="1" applyAlignment="1">
      <alignment horizontal="center" vertical="center" wrapText="1"/>
    </xf>
    <xf numFmtId="0" fontId="77" fillId="10" borderId="0" xfId="0" applyFont="1" applyFill="1" applyAlignment="1">
      <alignment horizontal="center" vertical="center"/>
    </xf>
    <xf numFmtId="0" fontId="58" fillId="10" borderId="19" xfId="0" applyFont="1" applyFill="1" applyBorder="1" applyAlignment="1">
      <alignment horizontal="center" vertical="center"/>
    </xf>
    <xf numFmtId="0" fontId="58" fillId="10" borderId="18" xfId="0" applyFont="1" applyFill="1" applyBorder="1" applyAlignment="1">
      <alignment horizontal="center" vertical="center"/>
    </xf>
    <xf numFmtId="0" fontId="58" fillId="10" borderId="0" xfId="0" applyFont="1" applyFill="1" applyAlignment="1">
      <alignment horizontal="center" vertical="center"/>
    </xf>
    <xf numFmtId="0" fontId="58" fillId="10" borderId="15" xfId="0" applyFont="1" applyFill="1" applyBorder="1" applyAlignment="1">
      <alignment horizontal="center" vertical="center"/>
    </xf>
    <xf numFmtId="0" fontId="58" fillId="10" borderId="16" xfId="0" applyFont="1" applyFill="1" applyBorder="1" applyAlignment="1">
      <alignment horizontal="center" vertical="center"/>
    </xf>
    <xf numFmtId="0" fontId="58" fillId="10" borderId="17" xfId="0" applyFont="1" applyFill="1" applyBorder="1" applyAlignment="1">
      <alignment horizontal="center" vertical="center"/>
    </xf>
    <xf numFmtId="0" fontId="60" fillId="10" borderId="19" xfId="0" applyFont="1" applyFill="1" applyBorder="1" applyAlignment="1">
      <alignment horizontal="center" vertical="center"/>
    </xf>
    <xf numFmtId="0" fontId="60" fillId="10" borderId="0" xfId="0" applyFont="1" applyFill="1" applyAlignment="1">
      <alignment horizontal="center" vertical="center"/>
    </xf>
    <xf numFmtId="0" fontId="60" fillId="10" borderId="16" xfId="0" applyFont="1" applyFill="1" applyBorder="1" applyAlignment="1">
      <alignment horizontal="center" vertical="center"/>
    </xf>
    <xf numFmtId="9" fontId="61" fillId="11" borderId="19" xfId="1" applyFont="1" applyFill="1" applyBorder="1" applyAlignment="1">
      <alignment horizontal="center" vertical="center"/>
    </xf>
    <xf numFmtId="9" fontId="61" fillId="11" borderId="18" xfId="1" applyFont="1" applyFill="1" applyBorder="1" applyAlignment="1">
      <alignment horizontal="center" vertical="center"/>
    </xf>
    <xf numFmtId="9" fontId="61" fillId="11" borderId="0" xfId="1" applyFont="1" applyFill="1" applyBorder="1" applyAlignment="1">
      <alignment horizontal="center" vertical="center"/>
    </xf>
    <xf numFmtId="9" fontId="61" fillId="11" borderId="15" xfId="1" applyFont="1" applyFill="1" applyBorder="1" applyAlignment="1">
      <alignment horizontal="center" vertical="center"/>
    </xf>
    <xf numFmtId="176" fontId="70" fillId="11" borderId="19" xfId="1" applyNumberFormat="1" applyFont="1" applyFill="1" applyBorder="1" applyAlignment="1">
      <alignment horizontal="center" vertical="center"/>
    </xf>
    <xf numFmtId="176" fontId="70" fillId="11" borderId="0" xfId="1" applyNumberFormat="1" applyFont="1" applyFill="1" applyBorder="1" applyAlignment="1">
      <alignment horizontal="center" vertical="center"/>
    </xf>
    <xf numFmtId="9" fontId="59" fillId="9" borderId="0" xfId="1" applyFont="1" applyFill="1" applyAlignment="1">
      <alignment horizontal="center" vertical="center"/>
    </xf>
    <xf numFmtId="0" fontId="62" fillId="10" borderId="0" xfId="0" applyFont="1" applyFill="1" applyAlignment="1">
      <alignment horizontal="center" vertical="center"/>
    </xf>
    <xf numFmtId="0" fontId="62" fillId="11" borderId="0" xfId="0" applyFont="1" applyFill="1" applyAlignment="1">
      <alignment horizontal="center" vertical="center"/>
    </xf>
    <xf numFmtId="9" fontId="63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0" fillId="11" borderId="0" xfId="0" applyFont="1" applyFill="1" applyAlignment="1">
      <alignment horizontal="center" vertical="center"/>
    </xf>
    <xf numFmtId="0" fontId="60" fillId="11" borderId="16" xfId="0" applyFont="1" applyFill="1" applyBorder="1" applyAlignment="1">
      <alignment horizontal="center" vertical="center"/>
    </xf>
    <xf numFmtId="0" fontId="58" fillId="11" borderId="0" xfId="0" applyFont="1" applyFill="1" applyAlignment="1">
      <alignment horizontal="center" vertical="center"/>
    </xf>
    <xf numFmtId="0" fontId="58" fillId="11" borderId="15" xfId="0" applyFont="1" applyFill="1" applyBorder="1" applyAlignment="1">
      <alignment horizontal="center" vertical="center"/>
    </xf>
    <xf numFmtId="0" fontId="58" fillId="11" borderId="16" xfId="0" applyFont="1" applyFill="1" applyBorder="1" applyAlignment="1">
      <alignment horizontal="center" vertical="center"/>
    </xf>
    <xf numFmtId="0" fontId="58" fillId="11" borderId="17" xfId="0" applyFont="1" applyFill="1" applyBorder="1" applyAlignment="1">
      <alignment horizontal="center" vertical="center"/>
    </xf>
    <xf numFmtId="0" fontId="53" fillId="14" borderId="0" xfId="0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57" fillId="10" borderId="0" xfId="0" applyFont="1" applyFill="1" applyAlignment="1">
      <alignment horizontal="center" vertical="center"/>
    </xf>
    <xf numFmtId="0" fontId="45" fillId="11" borderId="0" xfId="0" applyFont="1" applyFill="1" applyAlignment="1">
      <alignment horizontal="center" vertical="center"/>
    </xf>
    <xf numFmtId="0" fontId="52" fillId="10" borderId="0" xfId="0" applyFont="1" applyFill="1" applyAlignment="1">
      <alignment horizontal="center" vertical="center"/>
    </xf>
    <xf numFmtId="0" fontId="41" fillId="11" borderId="9" xfId="0" applyFont="1" applyFill="1" applyBorder="1" applyAlignment="1">
      <alignment horizontal="center" vertical="center"/>
    </xf>
    <xf numFmtId="0" fontId="41" fillId="11" borderId="10" xfId="0" applyFont="1" applyFill="1" applyBorder="1" applyAlignment="1">
      <alignment horizontal="center" vertical="center"/>
    </xf>
    <xf numFmtId="0" fontId="41" fillId="11" borderId="11" xfId="0" applyFont="1" applyFill="1" applyBorder="1" applyAlignment="1">
      <alignment horizontal="center" vertical="center"/>
    </xf>
    <xf numFmtId="0" fontId="41" fillId="10" borderId="9" xfId="0" applyFont="1" applyFill="1" applyBorder="1" applyAlignment="1">
      <alignment horizontal="center" vertical="center"/>
    </xf>
    <xf numFmtId="0" fontId="41" fillId="10" borderId="10" xfId="0" applyFont="1" applyFill="1" applyBorder="1" applyAlignment="1">
      <alignment horizontal="center" vertical="center"/>
    </xf>
    <xf numFmtId="0" fontId="41" fillId="10" borderId="11" xfId="0" applyFont="1" applyFill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0" fontId="42" fillId="10" borderId="10" xfId="0" applyFont="1" applyFill="1" applyBorder="1" applyAlignment="1">
      <alignment horizontal="center" vertical="center"/>
    </xf>
    <xf numFmtId="9" fontId="45" fillId="11" borderId="12" xfId="1" applyFont="1" applyFill="1" applyBorder="1" applyAlignment="1">
      <alignment horizontal="center" vertical="center"/>
    </xf>
    <xf numFmtId="9" fontId="45" fillId="11" borderId="13" xfId="1" applyFont="1" applyFill="1" applyBorder="1" applyAlignment="1">
      <alignment horizontal="center" vertical="center"/>
    </xf>
    <xf numFmtId="9" fontId="45" fillId="11" borderId="14" xfId="1" applyFont="1" applyFill="1" applyBorder="1" applyAlignment="1">
      <alignment horizontal="center" vertical="center"/>
    </xf>
    <xf numFmtId="9" fontId="45" fillId="11" borderId="8" xfId="1" applyFont="1" applyFill="1" applyBorder="1" applyAlignment="1">
      <alignment horizontal="center" vertical="center"/>
    </xf>
    <xf numFmtId="0" fontId="54" fillId="8" borderId="0" xfId="0" applyFont="1" applyFill="1" applyAlignment="1">
      <alignment horizontal="center" vertical="center"/>
    </xf>
    <xf numFmtId="9" fontId="59" fillId="12" borderId="0" xfId="1" applyFont="1" applyFill="1" applyAlignment="1">
      <alignment horizontal="center" vertical="center"/>
    </xf>
    <xf numFmtId="0" fontId="56" fillId="10" borderId="0" xfId="0" applyFont="1" applyFill="1" applyAlignment="1">
      <alignment horizontal="center" vertical="center"/>
    </xf>
    <xf numFmtId="0" fontId="52" fillId="11" borderId="0" xfId="0" applyFont="1" applyFill="1" applyAlignment="1">
      <alignment horizontal="center" vertical="center"/>
    </xf>
    <xf numFmtId="0" fontId="55" fillId="10" borderId="0" xfId="0" applyFont="1" applyFill="1" applyAlignment="1">
      <alignment horizontal="center" vertical="center"/>
    </xf>
    <xf numFmtId="0" fontId="48" fillId="10" borderId="0" xfId="0" applyFont="1" applyFill="1" applyAlignment="1">
      <alignment horizontal="center" vertical="center"/>
    </xf>
    <xf numFmtId="0" fontId="49" fillId="10" borderId="0" xfId="0" applyFont="1" applyFill="1" applyAlignment="1">
      <alignment horizontal="center" vertical="center"/>
    </xf>
    <xf numFmtId="49" fontId="50" fillId="11" borderId="0" xfId="0" applyNumberFormat="1" applyFont="1" applyFill="1" applyAlignment="1">
      <alignment horizontal="center" vertical="center"/>
    </xf>
    <xf numFmtId="0" fontId="50" fillId="11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47" fillId="15" borderId="0" xfId="0" applyFont="1" applyFill="1" applyAlignment="1">
      <alignment horizontal="center" vertical="center"/>
    </xf>
    <xf numFmtId="0" fontId="47" fillId="15" borderId="20" xfId="0" applyFont="1" applyFill="1" applyBorder="1" applyAlignment="1">
      <alignment horizontal="center" vertical="center"/>
    </xf>
    <xf numFmtId="0" fontId="47" fillId="16" borderId="0" xfId="0" applyFont="1" applyFill="1" applyAlignment="1">
      <alignment horizontal="center" vertical="center"/>
    </xf>
    <xf numFmtId="0" fontId="47" fillId="16" borderId="20" xfId="0" applyFont="1" applyFill="1" applyBorder="1" applyAlignment="1">
      <alignment horizontal="center" vertical="center"/>
    </xf>
    <xf numFmtId="0" fontId="47" fillId="11" borderId="0" xfId="0" applyFont="1" applyFill="1" applyAlignment="1">
      <alignment horizontal="center" vertical="center"/>
    </xf>
    <xf numFmtId="0" fontId="47" fillId="11" borderId="20" xfId="0" applyFont="1" applyFill="1" applyBorder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47" fillId="10" borderId="20" xfId="0" applyFont="1" applyFill="1" applyBorder="1" applyAlignment="1">
      <alignment horizontal="center" vertical="center"/>
    </xf>
    <xf numFmtId="0" fontId="67" fillId="10" borderId="0" xfId="0" applyFont="1" applyFill="1" applyAlignment="1">
      <alignment horizontal="center" vertical="center"/>
    </xf>
    <xf numFmtId="0" fontId="67" fillId="17" borderId="0" xfId="0" applyFont="1" applyFill="1" applyAlignment="1">
      <alignment horizontal="center" vertical="center"/>
    </xf>
    <xf numFmtId="9" fontId="67" fillId="11" borderId="0" xfId="1" applyFont="1" applyFill="1" applyAlignment="1">
      <alignment horizontal="center" vertical="center"/>
    </xf>
    <xf numFmtId="0" fontId="65" fillId="9" borderId="22" xfId="0" applyFont="1" applyFill="1" applyBorder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0" fontId="65" fillId="9" borderId="20" xfId="0" applyFont="1" applyFill="1" applyBorder="1" applyAlignment="1">
      <alignment horizontal="center" vertical="center"/>
    </xf>
    <xf numFmtId="0" fontId="67" fillId="11" borderId="0" xfId="0" applyFont="1" applyFill="1" applyAlignment="1">
      <alignment horizontal="center" vertical="center"/>
    </xf>
    <xf numFmtId="0" fontId="63" fillId="10" borderId="0" xfId="0" applyFont="1" applyFill="1" applyAlignment="1">
      <alignment horizontal="center" vertical="center"/>
    </xf>
    <xf numFmtId="0" fontId="67" fillId="15" borderId="0" xfId="0" applyFont="1" applyFill="1" applyAlignment="1">
      <alignment horizontal="center" vertical="center"/>
    </xf>
    <xf numFmtId="9" fontId="67" fillId="11" borderId="0" xfId="0" applyNumberFormat="1" applyFont="1" applyFill="1" applyAlignment="1">
      <alignment horizontal="center" vertical="center"/>
    </xf>
    <xf numFmtId="9" fontId="67" fillId="10" borderId="0" xfId="1" applyFont="1" applyFill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" fillId="2" borderId="5" xfId="6" applyFont="1" applyFill="1" applyBorder="1" applyAlignment="1">
      <alignment horizontal="center"/>
    </xf>
    <xf numFmtId="0" fontId="6" fillId="2" borderId="0" xfId="6" applyFont="1" applyFill="1" applyAlignment="1">
      <alignment horizontal="center"/>
    </xf>
    <xf numFmtId="0" fontId="6" fillId="5" borderId="0" xfId="6" applyFont="1" applyFill="1" applyAlignment="1">
      <alignment horizontal="center" vertical="center"/>
    </xf>
    <xf numFmtId="0" fontId="6" fillId="5" borderId="0" xfId="6" applyFont="1" applyFill="1" applyAlignment="1">
      <alignment horizontal="center"/>
    </xf>
    <xf numFmtId="9" fontId="12" fillId="5" borderId="0" xfId="6" applyNumberFormat="1" applyFont="1" applyFill="1" applyAlignment="1">
      <alignment horizontal="center"/>
    </xf>
    <xf numFmtId="0" fontId="6" fillId="2" borderId="1" xfId="6" applyFont="1" applyFill="1" applyBorder="1" applyAlignment="1">
      <alignment horizontal="center"/>
    </xf>
    <xf numFmtId="0" fontId="6" fillId="2" borderId="0" xfId="6" applyFont="1" applyFill="1" applyAlignment="1">
      <alignment horizontal="center" vertical="center"/>
    </xf>
    <xf numFmtId="9" fontId="12" fillId="2" borderId="0" xfId="6" applyNumberFormat="1" applyFont="1" applyFill="1" applyAlignment="1">
      <alignment horizontal="center"/>
    </xf>
    <xf numFmtId="0" fontId="6" fillId="5" borderId="3" xfId="6" applyFont="1" applyFill="1" applyBorder="1" applyAlignment="1">
      <alignment horizontal="left"/>
    </xf>
    <xf numFmtId="0" fontId="6" fillId="5" borderId="4" xfId="6" applyFont="1" applyFill="1" applyBorder="1" applyAlignment="1">
      <alignment horizontal="left"/>
    </xf>
    <xf numFmtId="0" fontId="14" fillId="2" borderId="0" xfId="6" applyFont="1" applyFill="1" applyAlignment="1">
      <alignment horizontal="center" vertical="center"/>
    </xf>
    <xf numFmtId="0" fontId="12" fillId="2" borderId="0" xfId="6" applyFont="1" applyFill="1" applyAlignment="1">
      <alignment horizontal="center"/>
    </xf>
    <xf numFmtId="0" fontId="6" fillId="3" borderId="0" xfId="6" applyFont="1" applyFill="1" applyAlignment="1">
      <alignment horizontal="left"/>
    </xf>
    <xf numFmtId="0" fontId="6" fillId="3" borderId="4" xfId="6" applyFont="1" applyFill="1" applyBorder="1" applyAlignment="1">
      <alignment horizontal="left"/>
    </xf>
    <xf numFmtId="0" fontId="6" fillId="5" borderId="0" xfId="6" applyFont="1" applyFill="1" applyAlignment="1">
      <alignment horizontal="left"/>
    </xf>
    <xf numFmtId="0" fontId="6" fillId="6" borderId="0" xfId="6" applyFont="1" applyFill="1" applyAlignment="1">
      <alignment horizontal="center" vertical="center"/>
    </xf>
    <xf numFmtId="0" fontId="6" fillId="6" borderId="0" xfId="6" applyFont="1" applyFill="1" applyAlignment="1">
      <alignment horizontal="center"/>
    </xf>
    <xf numFmtId="9" fontId="12" fillId="6" borderId="0" xfId="6" applyNumberFormat="1" applyFont="1" applyFill="1" applyAlignment="1">
      <alignment horizontal="center"/>
    </xf>
    <xf numFmtId="0" fontId="6" fillId="2" borderId="6" xfId="6" applyFont="1" applyFill="1" applyBorder="1" applyAlignment="1">
      <alignment horizontal="center"/>
    </xf>
    <xf numFmtId="0" fontId="15" fillId="2" borderId="5" xfId="6" applyFont="1" applyFill="1" applyBorder="1" applyAlignment="1">
      <alignment horizontal="center"/>
    </xf>
    <xf numFmtId="0" fontId="15" fillId="2" borderId="0" xfId="6" applyFont="1" applyFill="1" applyAlignment="1">
      <alignment horizontal="center"/>
    </xf>
    <xf numFmtId="0" fontId="15" fillId="2" borderId="1" xfId="6" applyFont="1" applyFill="1" applyBorder="1" applyAlignment="1">
      <alignment horizontal="center"/>
    </xf>
    <xf numFmtId="0" fontId="24" fillId="2" borderId="0" xfId="6" applyFont="1" applyFill="1" applyAlignment="1">
      <alignment horizontal="left" vertical="center"/>
    </xf>
    <xf numFmtId="0" fontId="10" fillId="7" borderId="0" xfId="6" applyFont="1" applyFill="1" applyAlignment="1">
      <alignment horizontal="left"/>
    </xf>
    <xf numFmtId="0" fontId="19" fillId="6" borderId="3" xfId="6" applyFont="1" applyFill="1" applyBorder="1" applyAlignment="1">
      <alignment horizontal="left"/>
    </xf>
    <xf numFmtId="0" fontId="19" fillId="6" borderId="0" xfId="6" applyFont="1" applyFill="1" applyAlignment="1">
      <alignment horizontal="left"/>
    </xf>
    <xf numFmtId="0" fontId="2" fillId="0" borderId="5" xfId="2" applyBorder="1" applyAlignment="1">
      <alignment horizontal="center"/>
    </xf>
    <xf numFmtId="0" fontId="2" fillId="0" borderId="0" xfId="2" applyAlignment="1">
      <alignment horizontal="center"/>
    </xf>
    <xf numFmtId="0" fontId="15" fillId="2" borderId="0" xfId="8" applyFont="1" applyFill="1" applyAlignment="1">
      <alignment horizontal="right" vertical="center"/>
    </xf>
    <xf numFmtId="0" fontId="2" fillId="2" borderId="5" xfId="2" applyFill="1" applyBorder="1" applyAlignment="1">
      <alignment horizontal="center"/>
    </xf>
    <xf numFmtId="0" fontId="2" fillId="2" borderId="0" xfId="2" applyFill="1" applyAlignment="1">
      <alignment horizontal="center"/>
    </xf>
    <xf numFmtId="0" fontId="15" fillId="3" borderId="0" xfId="6" applyFont="1" applyFill="1" applyAlignment="1">
      <alignment horizontal="left"/>
    </xf>
    <xf numFmtId="0" fontId="15" fillId="2" borderId="5" xfId="6" applyFont="1" applyFill="1" applyBorder="1" applyAlignment="1">
      <alignment horizontal="center" vertical="center"/>
    </xf>
    <xf numFmtId="0" fontId="15" fillId="2" borderId="0" xfId="6" applyFont="1" applyFill="1" applyAlignment="1">
      <alignment horizontal="center" vertical="center"/>
    </xf>
    <xf numFmtId="0" fontId="6" fillId="2" borderId="5" xfId="6" applyFont="1" applyFill="1" applyBorder="1" applyAlignment="1">
      <alignment horizontal="center" vertical="center"/>
    </xf>
    <xf numFmtId="0" fontId="27" fillId="2" borderId="5" xfId="6" applyFont="1" applyFill="1" applyBorder="1" applyAlignment="1">
      <alignment horizontal="center"/>
    </xf>
    <xf numFmtId="0" fontId="27" fillId="2" borderId="0" xfId="6" applyFont="1" applyFill="1" applyAlignment="1">
      <alignment horizontal="center"/>
    </xf>
    <xf numFmtId="0" fontId="27" fillId="2" borderId="1" xfId="6" applyFont="1" applyFill="1" applyBorder="1" applyAlignment="1">
      <alignment horizontal="center"/>
    </xf>
    <xf numFmtId="0" fontId="8" fillId="2" borderId="0" xfId="6" applyFont="1" applyFill="1" applyAlignment="1">
      <alignment horizontal="right"/>
    </xf>
    <xf numFmtId="0" fontId="7" fillId="2" borderId="0" xfId="6" applyFont="1" applyFill="1" applyAlignment="1">
      <alignment horizontal="left"/>
    </xf>
    <xf numFmtId="0" fontId="6" fillId="2" borderId="0" xfId="6" applyFont="1" applyFill="1" applyAlignment="1">
      <alignment horizontal="left"/>
    </xf>
    <xf numFmtId="0" fontId="38" fillId="2" borderId="0" xfId="6" applyFont="1" applyFill="1" applyAlignment="1">
      <alignment horizontal="left"/>
    </xf>
    <xf numFmtId="0" fontId="15" fillId="7" borderId="0" xfId="6" applyFont="1" applyFill="1" applyAlignment="1">
      <alignment horizontal="left"/>
    </xf>
    <xf numFmtId="0" fontId="6" fillId="2" borderId="5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78" fillId="2" borderId="5" xfId="6" applyFont="1" applyFill="1" applyBorder="1" applyAlignment="1">
      <alignment horizontal="center"/>
    </xf>
    <xf numFmtId="0" fontId="19" fillId="2" borderId="5" xfId="6" applyFont="1" applyFill="1" applyBorder="1" applyAlignment="1">
      <alignment horizontal="center"/>
    </xf>
    <xf numFmtId="0" fontId="19" fillId="2" borderId="0" xfId="6" applyFont="1" applyFill="1" applyAlignment="1">
      <alignment horizontal="center"/>
    </xf>
  </cellXfs>
  <cellStyles count="11">
    <cellStyle name="パーセント" xfId="1" builtinId="5"/>
    <cellStyle name="パーセント 3" xfId="7" xr:uid="{00000000-0005-0000-0000-000001000000}"/>
    <cellStyle name="パーセント 4 2 2" xfId="5" xr:uid="{00000000-0005-0000-0000-000002000000}"/>
    <cellStyle name="パーセント 4 3" xfId="3" xr:uid="{00000000-0005-0000-0000-000003000000}"/>
    <cellStyle name="ハイパーリンク" xfId="9" builtinId="8" hidden="1"/>
    <cellStyle name="標準" xfId="0" builtinId="0"/>
    <cellStyle name="標準 2" xfId="4" xr:uid="{00000000-0005-0000-0000-000006000000}"/>
    <cellStyle name="標準 2 2" xfId="8" xr:uid="{00000000-0005-0000-0000-000007000000}"/>
    <cellStyle name="標準 2 3" xfId="6" xr:uid="{00000000-0005-0000-0000-000008000000}"/>
    <cellStyle name="標準 3" xfId="2" xr:uid="{00000000-0005-0000-0000-000009000000}"/>
    <cellStyle name="表示済みのハイパーリンク" xfId="10" builtinId="9" hidden="1"/>
  </cellStyles>
  <dxfs count="0"/>
  <tableStyles count="0" defaultTableStyle="TableStyleMedium2" defaultPivotStyle="PivotStyleLight16"/>
  <colors>
    <mruColors>
      <color rgb="FFB0DBD3"/>
      <color rgb="FFF7DCE3"/>
      <color rgb="FFFBC1C2"/>
      <color rgb="FFFF9BB8"/>
      <color rgb="FFFFCEF2"/>
      <color rgb="FFFF1A31"/>
      <color rgb="FFFF7AA1"/>
      <color rgb="FFFC8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58-5B45-82A1-75B9F2E17A3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58-5B45-82A1-75B9F2E17A33}"/>
              </c:ext>
            </c:extLst>
          </c:dPt>
          <c:val>
            <c:numRef>
              <c:f>'Summary 1220_vs帝京'!$E$14:$F$14</c:f>
              <c:numCache>
                <c:formatCode>General</c:formatCode>
                <c:ptCount val="2"/>
                <c:pt idx="0">
                  <c:v>5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8-5B45-82A1-75B9F2E1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90-CA41-9126-464045B8745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90-CA41-9126-464045B87455}"/>
              </c:ext>
            </c:extLst>
          </c:dPt>
          <c:val>
            <c:numRef>
              <c:f>'Summary 1220_vs帝京'!$K$14:$L$14</c:f>
              <c:numCache>
                <c:formatCode>General</c:formatCode>
                <c:ptCount val="2"/>
                <c:pt idx="0">
                  <c:v>43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90-CA41-9126-464045B8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6-6B42-9649-F8B78F4EA94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6-6B42-9649-F8B78F4EA94D}"/>
              </c:ext>
            </c:extLst>
          </c:dPt>
          <c:val>
            <c:numRef>
              <c:f>'Summary 1220_vs帝京'!$Q$14:$R$14</c:f>
              <c:numCache>
                <c:formatCode>General</c:formatCode>
                <c:ptCount val="2"/>
                <c:pt idx="0">
                  <c:v>13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6-6B42-9649-F8B78F4E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C3-634D-88CC-F2AC506B3EB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C3-634D-88CC-F2AC506B3EB1}"/>
              </c:ext>
            </c:extLst>
          </c:dPt>
          <c:val>
            <c:numRef>
              <c:f>'Summary 1220_vs帝京'!$V$14:$W$14</c:f>
              <c:numCache>
                <c:formatCode>General</c:formatCode>
                <c:ptCount val="2"/>
                <c:pt idx="0">
                  <c:v>155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C3-634D-88CC-F2AC506B3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F8-3D41-AB80-0821F67F71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F8-3D41-AB80-0821F67F71F0}"/>
              </c:ext>
            </c:extLst>
          </c:dPt>
          <c:val>
            <c:numRef>
              <c:f>'Summary 1220_vs帝京'!$Z$14:$AA$14</c:f>
              <c:numCache>
                <c:formatCode>General</c:formatCode>
                <c:ptCount val="2"/>
                <c:pt idx="0">
                  <c:v>10</c:v>
                </c:pt>
                <c:pt idx="1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F8-3D41-AB80-0821F67F7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0-3140-ADE5-CBF0A490AE4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0-3140-ADE5-CBF0A490AE49}"/>
              </c:ext>
            </c:extLst>
          </c:dPt>
          <c:val>
            <c:numRef>
              <c:f>'Summary 1220_vs帝京'!$AD$14:$AE$14</c:f>
              <c:numCache>
                <c:formatCode>General</c:formatCode>
                <c:ptCount val="2"/>
                <c:pt idx="0">
                  <c:v>43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A0-3140-ADE5-CBF0A490A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82-3A47-8AF6-272B119469A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2-3A47-8AF6-272B119469A2}"/>
              </c:ext>
            </c:extLst>
          </c:dPt>
          <c:val>
            <c:numRef>
              <c:f>'Summary 1220_vs帝京'!$AH$14:$AI$14</c:f>
              <c:numCache>
                <c:formatCode>General</c:formatCode>
                <c:ptCount val="2"/>
                <c:pt idx="0">
                  <c:v>12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82-3A47-8AF6-272B11946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D-A14C-848E-D34380BC8E4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D-A14C-848E-D34380BC8E4B}"/>
              </c:ext>
            </c:extLst>
          </c:dPt>
          <c:cat>
            <c:strRef>
              <c:f>('Summary 1220_vs帝京'!$H$39,'Summary 1220_vs帝京'!$H$42)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1220_vs帝京'!$J$39,'Summary 1220_vs帝京'!$J$42)</c:f>
              <c:numCache>
                <c:formatCode>General</c:formatCode>
                <c:ptCount val="2"/>
                <c:pt idx="0">
                  <c:v>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D-A14C-848E-D34380BC8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C9-D748-8587-7D288062DBE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C9-D748-8587-7D288062DBE6}"/>
              </c:ext>
            </c:extLst>
          </c:dPt>
          <c:cat>
            <c:strRef>
              <c:f>('Summary 1220_vs帝京'!$Y$39,'Summary 1220_vs帝京'!$Y$42)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1220_vs帝京'!$AA$39,'Summary 1220_vs帝京'!$AA$42)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9-D748-8587-7D288062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CF-3047-86D4-8E084092F5E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CF-3047-86D4-8E084092F5E1}"/>
              </c:ext>
            </c:extLst>
          </c:dPt>
          <c:val>
            <c:numRef>
              <c:f>'Summary 1206_vs青山学院'!$E$14:$F$14</c:f>
              <c:numCache>
                <c:formatCode>General</c:formatCode>
                <c:ptCount val="2"/>
                <c:pt idx="0">
                  <c:v>13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CF-3047-86D4-8E084092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6C-D640-9FBA-A144D5956AB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6C-D640-9FBA-A144D5956ABE}"/>
              </c:ext>
            </c:extLst>
          </c:dPt>
          <c:val>
            <c:numRef>
              <c:f>'Summary 1206_vs青山学院'!$K$14:$L$14</c:f>
              <c:numCache>
                <c:formatCode>General</c:formatCode>
                <c:ptCount val="2"/>
                <c:pt idx="0">
                  <c:v>60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6C-D640-9FBA-A144D5956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83-684E-87D7-1ED86F528E9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83-684E-87D7-1ED86F528E9D}"/>
              </c:ext>
            </c:extLst>
          </c:dPt>
          <c:val>
            <c:numRef>
              <c:f>'Summary 1206_vs青山学院'!$Q$14:$R$14</c:f>
              <c:numCache>
                <c:formatCode>General</c:formatCode>
                <c:ptCount val="2"/>
                <c:pt idx="0">
                  <c:v>19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3-684E-87D7-1ED86F528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77-774C-A269-AF7969F6D8C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77-774C-A269-AF7969F6D8C3}"/>
              </c:ext>
            </c:extLst>
          </c:dPt>
          <c:val>
            <c:numRef>
              <c:f>'Summary 1206_vs青山学院'!$V$14:$W$14</c:f>
              <c:numCache>
                <c:formatCode>General</c:formatCode>
                <c:ptCount val="2"/>
                <c:pt idx="0">
                  <c:v>78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77-774C-A269-AF7969F6D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4-9D40-8906-899C3A36790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4-9D40-8906-899C3A367907}"/>
              </c:ext>
            </c:extLst>
          </c:dPt>
          <c:val>
            <c:numRef>
              <c:f>'Summary 1206_vs青山学院'!$Z$14:$AA$14</c:f>
              <c:numCache>
                <c:formatCode>General</c:formatCode>
                <c:ptCount val="2"/>
                <c:pt idx="0">
                  <c:v>10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4-9D40-8906-899C3A367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C2-C641-B1D1-185EE0635B2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C2-C641-B1D1-185EE0635B24}"/>
              </c:ext>
            </c:extLst>
          </c:dPt>
          <c:val>
            <c:numRef>
              <c:f>'Summary 1206_vs青山学院'!$AD$14:$AE$14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C2-C641-B1D1-185EE0635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8-E849-A7DC-9E74F66D98E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8-E849-A7DC-9E74F66D98EC}"/>
              </c:ext>
            </c:extLst>
          </c:dPt>
          <c:val>
            <c:numRef>
              <c:f>'Summary 1206_vs青山学院'!$AH$14:$AI$14</c:f>
              <c:numCache>
                <c:formatCode>General</c:formatCode>
                <c:ptCount val="2"/>
                <c:pt idx="0">
                  <c:v>15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8-E849-A7DC-9E74F66D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1-DC45-8B30-B57EE993EA9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1-DC45-8B30-B57EE993EA99}"/>
              </c:ext>
            </c:extLst>
          </c:dPt>
          <c:cat>
            <c:strRef>
              <c:f>('Summary 1206_vs青山学院'!$H$39,'Summary 1206_vs青山学院'!$H$42)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1206_vs青山学院'!$J$39,'Summary 1206_vs青山学院'!$J$42)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1-DC45-8B30-B57EE993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B9-E44E-B728-971EC94ECF7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B9-E44E-B728-971EC94ECF71}"/>
              </c:ext>
            </c:extLst>
          </c:dPt>
          <c:cat>
            <c:strRef>
              <c:f>('Summary 1206_vs青山学院'!$Y$39,'Summary 1206_vs青山学院'!$Y$42)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1206_vs青山学院'!$AA$39,'Summary 1206_vs青山学院'!$AA$42)</c:f>
              <c:numCache>
                <c:formatCode>General</c:formatCode>
                <c:ptCount val="2"/>
                <c:pt idx="0">
                  <c:v>17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B9-E44E-B728-971EC94E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AC-D548-A600-C3D1E8127CE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AC-D548-A600-C3D1E8127CEB}"/>
              </c:ext>
            </c:extLst>
          </c:dPt>
          <c:val>
            <c:numRef>
              <c:f>'Summary 1122_vs立教'!$E$14:$F$14</c:f>
              <c:numCache>
                <c:formatCode>General</c:formatCode>
                <c:ptCount val="2"/>
                <c:pt idx="0">
                  <c:v>17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AC-D548-A600-C3D1E812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7-9846-88CA-FA94F2799C6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7-9846-88CA-FA94F2799C63}"/>
              </c:ext>
            </c:extLst>
          </c:dPt>
          <c:val>
            <c:numRef>
              <c:f>'Summary 1122_vs立教'!$K$14:$L$14</c:f>
              <c:numCache>
                <c:formatCode>General</c:formatCode>
                <c:ptCount val="2"/>
                <c:pt idx="0">
                  <c:v>56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57-9846-88CA-FA94F2799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CA-454D-9E1C-899A2A8F927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CA-454D-9E1C-899A2A8F927C}"/>
              </c:ext>
            </c:extLst>
          </c:dPt>
          <c:val>
            <c:numRef>
              <c:f>'Summary 1122_vs立教'!$Q$14:$R$14</c:f>
              <c:numCache>
                <c:formatCode>General</c:formatCode>
                <c:ptCount val="2"/>
                <c:pt idx="0">
                  <c:v>7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CA-454D-9E1C-899A2A8F9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5-BF44-91AD-7AD67789B6E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5-BF44-91AD-7AD67789B6EC}"/>
              </c:ext>
            </c:extLst>
          </c:dPt>
          <c:val>
            <c:numRef>
              <c:f>'Summary 1122_vs立教'!$V$14:$W$14</c:f>
              <c:numCache>
                <c:formatCode>General</c:formatCode>
                <c:ptCount val="2"/>
                <c:pt idx="0">
                  <c:v>175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5-BF44-91AD-7AD67789B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79-9F4D-B549-7B12873796E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79-9F4D-B549-7B12873796E2}"/>
              </c:ext>
            </c:extLst>
          </c:dPt>
          <c:val>
            <c:numRef>
              <c:f>'Summary 1122_vs立教'!$Z$14:$AA$14</c:f>
              <c:numCache>
                <c:formatCode>General</c:formatCode>
                <c:ptCount val="2"/>
                <c:pt idx="0">
                  <c:v>5</c:v>
                </c:pt>
                <c:pt idx="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79-9F4D-B549-7B1287379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7B-354E-92FD-C989DE61548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7B-354E-92FD-C989DE61548D}"/>
              </c:ext>
            </c:extLst>
          </c:dPt>
          <c:val>
            <c:numRef>
              <c:f>'Summary 1122_vs立教'!$AD$14:$AE$14</c:f>
              <c:numCache>
                <c:formatCode>General</c:formatCode>
                <c:ptCount val="2"/>
                <c:pt idx="0">
                  <c:v>39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B-354E-92FD-C989DE61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9-2548-91E8-DCEA2CD5654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9-2548-91E8-DCEA2CD5654D}"/>
              </c:ext>
            </c:extLst>
          </c:dPt>
          <c:val>
            <c:numRef>
              <c:f>'Summary 1122_vs立教'!$AH$14:$AI$14</c:f>
              <c:numCache>
                <c:formatCode>General</c:formatCode>
                <c:ptCount val="2"/>
                <c:pt idx="0">
                  <c:v>46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9-2548-91E8-DCEA2CD56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A-5742-8D01-0B2BAE077AE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A-5742-8D01-0B2BAE077AE5}"/>
              </c:ext>
            </c:extLst>
          </c:dPt>
          <c:cat>
            <c:strRef>
              <c:f>('Summary 1122_vs立教'!$H$39,'Summary 1122_vs立教'!$H$42)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1122_vs立教'!$J$39,'Summary 1122_vs立教'!$J$42)</c:f>
              <c:numCache>
                <c:formatCode>General</c:formatCode>
                <c:ptCount val="2"/>
                <c:pt idx="0">
                  <c:v>7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A-5742-8D01-0B2BAE07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5A-5647-AD1B-EB4FF8CE3D7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5A-5647-AD1B-EB4FF8CE3D79}"/>
              </c:ext>
            </c:extLst>
          </c:dPt>
          <c:cat>
            <c:strRef>
              <c:f>('Summary 1122_vs立教'!$Y$39,'Summary 1122_vs立教'!$Y$42)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1122_vs立教'!$AA$39,'Summary 1122_vs立教'!$AA$42)</c:f>
              <c:numCache>
                <c:formatCode>General</c:formatCode>
                <c:ptCount val="2"/>
                <c:pt idx="0">
                  <c:v>15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A-5647-AD1B-EB4FF8CE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F8-6047-B433-D155A2C0777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F8-6047-B433-D155A2C07771}"/>
              </c:ext>
            </c:extLst>
          </c:dPt>
          <c:val>
            <c:numRef>
              <c:f>'Summary vs日本体育'!$E$14:$F$14</c:f>
              <c:numCache>
                <c:formatCode>General</c:formatCode>
                <c:ptCount val="2"/>
                <c:pt idx="0">
                  <c:v>22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8-6047-B433-D155A2C07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CC-3049-AC9A-578D2C1376D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C-3049-AC9A-578D2C1376D1}"/>
              </c:ext>
            </c:extLst>
          </c:dPt>
          <c:val>
            <c:numRef>
              <c:f>'Summary vs日本体育'!$K$14:$L$14</c:f>
              <c:numCache>
                <c:formatCode>General</c:formatCode>
                <c:ptCount val="2"/>
                <c:pt idx="0">
                  <c:v>93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CC-3049-AC9A-578D2C137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4B-2A4E-A2AA-B2545353D68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4B-2A4E-A2AA-B2545353D68E}"/>
              </c:ext>
            </c:extLst>
          </c:dPt>
          <c:val>
            <c:numRef>
              <c:f>'Summary vs日本体育'!$Q$14:$R$14</c:f>
              <c:numCache>
                <c:formatCode>General</c:formatCode>
                <c:ptCount val="2"/>
                <c:pt idx="0">
                  <c:v>31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4B-2A4E-A2AA-B2545353D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8C-E745-AAFE-1A5A8B4346C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8C-E745-AAFE-1A5A8B4346C1}"/>
              </c:ext>
            </c:extLst>
          </c:dPt>
          <c:val>
            <c:numRef>
              <c:f>'Summary vs日本体育'!$V$14:$W$14</c:f>
              <c:numCache>
                <c:formatCode>General</c:formatCode>
                <c:ptCount val="2"/>
                <c:pt idx="0">
                  <c:v>87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8C-E745-AAFE-1A5A8B43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77-7F44-B0FE-2EAC8BFA5D1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7-7F44-B0FE-2EAC8BFA5D11}"/>
              </c:ext>
            </c:extLst>
          </c:dPt>
          <c:val>
            <c:numRef>
              <c:f>'Summary vs日本体育'!$Z$14:$AA$14</c:f>
              <c:numCache>
                <c:formatCode>General</c:formatCode>
                <c:ptCount val="2"/>
                <c:pt idx="0">
                  <c:v>17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77-7F44-B0FE-2EAC8BFA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F6-1D41-8040-8F9F9CBD23A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F6-1D41-8040-8F9F9CBD23A8}"/>
              </c:ext>
            </c:extLst>
          </c:dPt>
          <c:val>
            <c:numRef>
              <c:f>'Summary vs日本体育'!$AD$14:$AE$14</c:f>
              <c:numCache>
                <c:formatCode>General</c:formatCode>
                <c:ptCount val="2"/>
                <c:pt idx="0">
                  <c:v>20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F6-1D41-8040-8F9F9CBD2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56-5A42-9E56-453ED63D7D6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56-5A42-9E56-453ED63D7D66}"/>
              </c:ext>
            </c:extLst>
          </c:dPt>
          <c:val>
            <c:numRef>
              <c:f>'Summary vs日本体育'!$AH$14:$AI$14</c:f>
              <c:numCache>
                <c:formatCode>General</c:formatCode>
                <c:ptCount val="2"/>
                <c:pt idx="0">
                  <c:v>20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6-5A42-9E56-453ED63D7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7D-874D-BED3-463A98AFE5A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7D-874D-BED3-463A98AFE5A7}"/>
              </c:ext>
            </c:extLst>
          </c:dPt>
          <c:cat>
            <c:strRef>
              <c:f>('Summary vs日本体育'!$H$39,'Summary vs日本体育'!$H$42)</c:f>
              <c:strCache>
                <c:ptCount val="2"/>
                <c:pt idx="0">
                  <c:v>筑波大学</c:v>
                </c:pt>
                <c:pt idx="1">
                  <c:v>日本体育大学</c:v>
                </c:pt>
              </c:strCache>
            </c:strRef>
          </c:cat>
          <c:val>
            <c:numRef>
              <c:f>('Summary vs日本体育'!$J$39,'Summary vs日本体育'!$J$42)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D-874D-BED3-463A98AFE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72-3A40-8031-23892DABAED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2-3A40-8031-23892DABAEDA}"/>
              </c:ext>
            </c:extLst>
          </c:dPt>
          <c:cat>
            <c:strRef>
              <c:f>('Summary vs日本体育'!$Y$39,'Summary vs日本体育'!$Y$42)</c:f>
              <c:strCache>
                <c:ptCount val="2"/>
                <c:pt idx="0">
                  <c:v>筑波大学</c:v>
                </c:pt>
                <c:pt idx="1">
                  <c:v>日本体育大学</c:v>
                </c:pt>
              </c:strCache>
            </c:strRef>
          </c:cat>
          <c:val>
            <c:numRef>
              <c:f>('Summary vs日本体育'!$AA$39,'Summary vs日本体育'!$AA$42)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72-3A40-8031-23892DAB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B-3149-B890-AFD91C14E3C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B-3149-B890-AFD91C14E3C6}"/>
              </c:ext>
            </c:extLst>
          </c:dPt>
          <c:val>
            <c:numRef>
              <c:f>'Summary 1026_vs帝京'!$E$14:$F$14</c:f>
              <c:numCache>
                <c:formatCode>General</c:formatCode>
                <c:ptCount val="2"/>
                <c:pt idx="0">
                  <c:v>14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1B-3149-B890-AFD91C14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4C-1444-A52F-B0E2475D615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4C-1444-A52F-B0E2475D6151}"/>
              </c:ext>
            </c:extLst>
          </c:dPt>
          <c:val>
            <c:numRef>
              <c:f>'Summary 1026_vs帝京'!$K$14:$L$14</c:f>
              <c:numCache>
                <c:formatCode>General</c:formatCode>
                <c:ptCount val="2"/>
                <c:pt idx="0">
                  <c:v>72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C-1444-A52F-B0E2475D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4B-9141-B4F9-B16C53FDD82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4B-9141-B4F9-B16C53FDD82E}"/>
              </c:ext>
            </c:extLst>
          </c:dPt>
          <c:val>
            <c:numRef>
              <c:f>'Summary 1026_vs帝京'!$Q$14:$R$14</c:f>
              <c:numCache>
                <c:formatCode>General</c:formatCode>
                <c:ptCount val="2"/>
                <c:pt idx="0">
                  <c:v>16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4B-9141-B4F9-B16C53FD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B7-0E4E-80C8-F490489AE5C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B7-0E4E-80C8-F490489AE5CF}"/>
              </c:ext>
            </c:extLst>
          </c:dPt>
          <c:val>
            <c:numRef>
              <c:f>'Summary 1026_vs帝京'!$V$14:$W$14</c:f>
              <c:numCache>
                <c:formatCode>General</c:formatCode>
                <c:ptCount val="2"/>
                <c:pt idx="0">
                  <c:v>165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7-0E4E-80C8-F490489A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7F-A546-B7B7-2AEE909E8F7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7F-A546-B7B7-2AEE909E8F73}"/>
              </c:ext>
            </c:extLst>
          </c:dPt>
          <c:val>
            <c:numRef>
              <c:f>'Summary 1026_vs帝京'!$Z$14:$AA$14</c:f>
              <c:numCache>
                <c:formatCode>General</c:formatCode>
                <c:ptCount val="2"/>
                <c:pt idx="0">
                  <c:v>17</c:v>
                </c:pt>
                <c:pt idx="1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7F-A546-B7B7-2AEE909E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95-CF43-9E31-5380CD1622E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95-CF43-9E31-5380CD1622EC}"/>
              </c:ext>
            </c:extLst>
          </c:dPt>
          <c:val>
            <c:numRef>
              <c:f>'Summary 1026_vs帝京'!$AD$14:$AE$14</c:f>
              <c:numCache>
                <c:formatCode>General</c:formatCode>
                <c:ptCount val="2"/>
                <c:pt idx="0">
                  <c:v>41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5-CF43-9E31-5380CD16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2D-814E-A26F-817BF161C45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2D-814E-A26F-817BF161C451}"/>
              </c:ext>
            </c:extLst>
          </c:dPt>
          <c:val>
            <c:numRef>
              <c:f>'Summary 1026_vs帝京'!$AH$14:$AI$14</c:f>
              <c:numCache>
                <c:formatCode>General</c:formatCode>
                <c:ptCount val="2"/>
                <c:pt idx="0">
                  <c:v>45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2D-814E-A26F-817BF161C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41-904A-8D42-1BD706E20A7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1-904A-8D42-1BD706E20A7C}"/>
              </c:ext>
            </c:extLst>
          </c:dPt>
          <c:cat>
            <c:strRef>
              <c:f>('Summary 1026_vs帝京'!$H$39,'Summary 1026_vs帝京'!$H$42)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1026_vs帝京'!$J$39,'Summary 1026_vs帝京'!$J$42)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41-904A-8D42-1BD706E20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D-F248-AC91-11540889441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D-F248-AC91-11540889441C}"/>
              </c:ext>
            </c:extLst>
          </c:dPt>
          <c:cat>
            <c:strRef>
              <c:f>('Summary 1026_vs帝京'!$Y$39,'Summary 1026_vs帝京'!$Y$42)</c:f>
              <c:strCache>
                <c:ptCount val="2"/>
                <c:pt idx="0">
                  <c:v>筑波大学</c:v>
                </c:pt>
                <c:pt idx="1">
                  <c:v>帝京大学</c:v>
                </c:pt>
              </c:strCache>
            </c:strRef>
          </c:cat>
          <c:val>
            <c:numRef>
              <c:f>('Summary 1026_vs帝京'!$AA$39,'Summary 1026_vs帝京'!$AA$42)</c:f>
              <c:numCache>
                <c:formatCode>General</c:formatCode>
                <c:ptCount val="2"/>
                <c:pt idx="0">
                  <c:v>18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D-F248-AC91-115408894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C-E347-848C-13FA909BD54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C-E347-848C-13FA909BD54E}"/>
              </c:ext>
            </c:extLst>
          </c:dPt>
          <c:val>
            <c:numRef>
              <c:f>'Summary 1011_vs_早稲田'!$E$14:$F$14</c:f>
              <c:numCache>
                <c:formatCode>General</c:formatCode>
                <c:ptCount val="2"/>
                <c:pt idx="0">
                  <c:v>16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C-E347-848C-13FA909BD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1B-C444-8FFD-32FF8F6155D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1B-C444-8FFD-32FF8F6155D2}"/>
              </c:ext>
            </c:extLst>
          </c:dPt>
          <c:val>
            <c:numRef>
              <c:f>'Summary 1011_vs_早稲田'!$K$14:$L$14</c:f>
              <c:numCache>
                <c:formatCode>General</c:formatCode>
                <c:ptCount val="2"/>
                <c:pt idx="0">
                  <c:v>70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B-C444-8FFD-32FF8F61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20-C149-92D3-A81A8EB94F2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20-C149-92D3-A81A8EB94F24}"/>
              </c:ext>
            </c:extLst>
          </c:dPt>
          <c:val>
            <c:numRef>
              <c:f>'Summary 1011_vs_早稲田'!$Q$14:$R$14</c:f>
              <c:numCache>
                <c:formatCode>General</c:formatCode>
                <c:ptCount val="2"/>
                <c:pt idx="0">
                  <c:v>17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20-C149-92D3-A81A8EB9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E0-D848-A825-E5B9797028C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E0-D848-A825-E5B9797028CE}"/>
              </c:ext>
            </c:extLst>
          </c:dPt>
          <c:val>
            <c:numRef>
              <c:f>'Summary 1011_vs_早稲田'!$V$14:$W$14</c:f>
              <c:numCache>
                <c:formatCode>General</c:formatCode>
                <c:ptCount val="2"/>
                <c:pt idx="0">
                  <c:v>112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E0-D848-A825-E5B97970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AE-7B43-84EF-0BFFD47790B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AE-7B43-84EF-0BFFD47790BE}"/>
              </c:ext>
            </c:extLst>
          </c:dPt>
          <c:val>
            <c:numRef>
              <c:f>'Summary 1011_vs_早稲田'!$Z$14:$AA$14</c:f>
              <c:numCache>
                <c:formatCode>General</c:formatCode>
                <c:ptCount val="2"/>
                <c:pt idx="0">
                  <c:v>13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AE-7B43-84EF-0BFFD4779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78-B641-AFFA-1167BAAAFAF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8-B641-AFFA-1167BAAAFAFC}"/>
              </c:ext>
            </c:extLst>
          </c:dPt>
          <c:val>
            <c:numRef>
              <c:f>'Summary 1011_vs_早稲田'!$AD$14:$AE$14</c:f>
              <c:numCache>
                <c:formatCode>General</c:formatCode>
                <c:ptCount val="2"/>
                <c:pt idx="0">
                  <c:v>27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78-B641-AFFA-1167BAAAF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65-B746-859D-577B52A280E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65-B746-859D-577B52A280EE}"/>
              </c:ext>
            </c:extLst>
          </c:dPt>
          <c:val>
            <c:numRef>
              <c:f>'Summary 1011_vs_早稲田'!$AH$14:$AI$14</c:f>
              <c:numCache>
                <c:formatCode>General</c:formatCode>
                <c:ptCount val="2"/>
                <c:pt idx="0">
                  <c:v>13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B746-859D-577B52A2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8B-384A-9502-294C601DAD7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8B-384A-9502-294C601DAD73}"/>
              </c:ext>
            </c:extLst>
          </c:dPt>
          <c:cat>
            <c:strRef>
              <c:f>('Summary 1011_vs_早稲田'!$H$39,'Summary 1011_vs_早稲田'!$H$42)</c:f>
              <c:strCache>
                <c:ptCount val="2"/>
                <c:pt idx="0">
                  <c:v>筑波大学</c:v>
                </c:pt>
                <c:pt idx="1">
                  <c:v>早稲田大学</c:v>
                </c:pt>
              </c:strCache>
            </c:strRef>
          </c:cat>
          <c:val>
            <c:numRef>
              <c:f>('Summary 1011_vs_早稲田'!$J$39,'Summary 1011_vs_早稲田'!$J$42)</c:f>
              <c:numCache>
                <c:formatCode>General</c:formatCode>
                <c:ptCount val="2"/>
                <c:pt idx="0">
                  <c:v>11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8B-384A-9502-294C601DA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A6-7344-B293-87EBE62D299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A6-7344-B293-87EBE62D2993}"/>
              </c:ext>
            </c:extLst>
          </c:dPt>
          <c:cat>
            <c:strRef>
              <c:f>('Summary 1011_vs_早稲田'!$Y$39,'Summary 1011_vs_早稲田'!$Y$42)</c:f>
              <c:strCache>
                <c:ptCount val="2"/>
                <c:pt idx="0">
                  <c:v>筑波大学</c:v>
                </c:pt>
                <c:pt idx="1">
                  <c:v>早稲田大学</c:v>
                </c:pt>
              </c:strCache>
            </c:strRef>
          </c:cat>
          <c:val>
            <c:numRef>
              <c:f>('Summary 1011_vs_早稲田'!$AA$39,'Summary 1011_vs_早稲田'!$AA$42)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A6-7344-B293-87EBE62D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13-5542-B261-3DA8EBF4583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3-5542-B261-3DA8EBF4583B}"/>
              </c:ext>
            </c:extLst>
          </c:dPt>
          <c:val>
            <c:numRef>
              <c:f>Summary_vs_慶應義塾!$E$14:$F$14</c:f>
              <c:numCache>
                <c:formatCode>General</c:formatCode>
                <c:ptCount val="2"/>
                <c:pt idx="0">
                  <c:v>12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13-5542-B261-3DA8EBF4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9-F440-B529-CCD91A8B9AF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D9-F440-B529-CCD91A8B9AF7}"/>
              </c:ext>
            </c:extLst>
          </c:dPt>
          <c:val>
            <c:numRef>
              <c:f>Summary_vs_慶應義塾!$K$14:$L$14</c:f>
              <c:numCache>
                <c:formatCode>General</c:formatCode>
                <c:ptCount val="2"/>
                <c:pt idx="0">
                  <c:v>71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9-F440-B529-CCD91A8B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FE-C44F-A3F8-996905FD538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FE-C44F-A3F8-996905FD538E}"/>
              </c:ext>
            </c:extLst>
          </c:dPt>
          <c:val>
            <c:numRef>
              <c:f>Summary_vs_慶應義塾!$Q$14:$R$14</c:f>
              <c:numCache>
                <c:formatCode>General</c:formatCode>
                <c:ptCount val="2"/>
                <c:pt idx="0">
                  <c:v>19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FE-C44F-A3F8-996905FD5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B-8B47-81E7-FCBCADA5864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B-8B47-81E7-FCBCADA58645}"/>
              </c:ext>
            </c:extLst>
          </c:dPt>
          <c:val>
            <c:numRef>
              <c:f>Summary_vs_慶應義塾!$V$14:$W$14</c:f>
              <c:numCache>
                <c:formatCode>General</c:formatCode>
                <c:ptCount val="2"/>
                <c:pt idx="0">
                  <c:v>83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4B-8B47-81E7-FCBCADA5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F-0B49-A3F3-B25B2F2E621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F-0B49-A3F3-B25B2F2E6216}"/>
              </c:ext>
            </c:extLst>
          </c:dPt>
          <c:val>
            <c:numRef>
              <c:f>Summary_vs_慶應義塾!$Z$14:$AA$14</c:f>
              <c:numCache>
                <c:formatCode>General</c:formatCode>
                <c:ptCount val="2"/>
                <c:pt idx="0">
                  <c:v>10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9F-0B49-A3F3-B25B2F2E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B3-6C43-8CAF-4E44C9B0911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B3-6C43-8CAF-4E44C9B0911C}"/>
              </c:ext>
            </c:extLst>
          </c:dPt>
          <c:val>
            <c:numRef>
              <c:f>Summary_vs_慶應義塾!$AD$14:$AE$14</c:f>
              <c:numCache>
                <c:formatCode>General</c:formatCode>
                <c:ptCount val="2"/>
                <c:pt idx="0">
                  <c:v>24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B3-6C43-8CAF-4E44C9B0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3-FB46-A359-A04ED340987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13-FB46-A359-A04ED3409870}"/>
              </c:ext>
            </c:extLst>
          </c:dPt>
          <c:val>
            <c:numRef>
              <c:f>Summary_vs_慶應義塾!$AH$14:$AI$14</c:f>
              <c:numCache>
                <c:formatCode>General</c:formatCode>
                <c:ptCount val="2"/>
                <c:pt idx="0">
                  <c:v>14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13-FB46-A359-A04ED340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B8-C74D-B417-4DAA1C84A3A8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B8-C74D-B417-4DAA1C84A3A8}"/>
              </c:ext>
            </c:extLst>
          </c:dPt>
          <c:cat>
            <c:strRef>
              <c:f>(Summary_vs_慶應義塾!$H$39,Summary_vs_慶應義塾!$H$42)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(Summary_vs_慶應義塾!$J$39,Summary_vs_慶應義塾!$J$42)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B8-C74D-B417-4DAA1C84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71-E14F-A80B-934EC1A750F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71-E14F-A80B-934EC1A750F6}"/>
              </c:ext>
            </c:extLst>
          </c:dPt>
          <c:cat>
            <c:strRef>
              <c:f>(Summary_vs_慶應義塾!$Y$39,Summary_vs_慶應義塾!$Y$42)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(Summary_vs_慶應義塾!$AA$39,Summary_vs_慶應義塾!$AA$42)</c:f>
              <c:numCache>
                <c:formatCode>General</c:formatCode>
                <c:ptCount val="2"/>
                <c:pt idx="0">
                  <c:v>15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71-E14F-A80B-934EC1A75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E7-E744-BB8D-9050DDCFB7B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E7-E744-BB8D-9050DDCFB7B6}"/>
              </c:ext>
            </c:extLst>
          </c:dPt>
          <c:val>
            <c:numRef>
              <c:f>'Summary 0914_vs_明治'!$E$14:$F$14</c:f>
              <c:numCache>
                <c:formatCode>General</c:formatCode>
                <c:ptCount val="2"/>
                <c:pt idx="0">
                  <c:v>14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E7-E744-BB8D-9050DDCF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49-2841-916F-EDF421598F0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49-2841-916F-EDF421598F03}"/>
              </c:ext>
            </c:extLst>
          </c:dPt>
          <c:val>
            <c:numRef>
              <c:f>'Summary 0914_vs_明治'!$K$14:$L$14</c:f>
              <c:numCache>
                <c:formatCode>General</c:formatCode>
                <c:ptCount val="2"/>
                <c:pt idx="0">
                  <c:v>77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49-2841-916F-EDF421598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9C-A449-8E43-FB4FF63BF1D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9C-A449-8E43-FB4FF63BF1D4}"/>
              </c:ext>
            </c:extLst>
          </c:dPt>
          <c:val>
            <c:numRef>
              <c:f>'Summary 0914_vs_明治'!$Q$14:$R$14</c:f>
              <c:numCache>
                <c:formatCode>General</c:formatCode>
                <c:ptCount val="2"/>
                <c:pt idx="0">
                  <c:v>9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9C-A449-8E43-FB4FF63B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C6-914C-9A92-30D2F935B43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C6-914C-9A92-30D2F935B43E}"/>
              </c:ext>
            </c:extLst>
          </c:dPt>
          <c:val>
            <c:numRef>
              <c:f>'Summary 0914_vs_明治'!$V$14:$W$14</c:f>
              <c:numCache>
                <c:formatCode>General</c:formatCode>
                <c:ptCount val="2"/>
                <c:pt idx="0">
                  <c:v>117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C6-914C-9A92-30D2F935B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8E-8C40-B6DC-050DDCFB285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8E-8C40-B6DC-050DDCFB2858}"/>
              </c:ext>
            </c:extLst>
          </c:dPt>
          <c:val>
            <c:numRef>
              <c:f>'Summary 0914_vs_明治'!$Z$14:$AA$14</c:f>
              <c:numCache>
                <c:formatCode>General</c:formatCode>
                <c:ptCount val="2"/>
                <c:pt idx="0">
                  <c:v>9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8E-8C40-B6DC-050DDCFB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E-2A4C-B22B-14320B65AA1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E-2A4C-B22B-14320B65AA18}"/>
              </c:ext>
            </c:extLst>
          </c:dPt>
          <c:val>
            <c:numRef>
              <c:f>'Summary 0914_vs_明治'!$AD$14:$AE$14</c:f>
              <c:numCache>
                <c:formatCode>General</c:formatCode>
                <c:ptCount val="2"/>
                <c:pt idx="0">
                  <c:v>31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BE-2A4C-B22B-14320B65A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1B-B842-8265-E0A1E82FB9B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1B-B842-8265-E0A1E82FB9BC}"/>
              </c:ext>
            </c:extLst>
          </c:dPt>
          <c:val>
            <c:numRef>
              <c:f>'Summary 0914_vs_明治'!$AH$14:$AI$14</c:f>
              <c:numCache>
                <c:formatCode>General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B-B842-8265-E0A1E82FB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3-B54B-8AF0-90A2085203F0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3-B54B-8AF0-90A2085203F0}"/>
              </c:ext>
            </c:extLst>
          </c:dPt>
          <c:cat>
            <c:strRef>
              <c:f>('Summary 0914_vs_明治'!$H$39,'Summary 0914_vs_明治'!$H$42)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0914_vs_明治'!$J$39,'Summary 0914_vs_明治'!$J$42)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63-B54B-8AF0-90A20852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AD-DB4C-89AF-1A4EF4C5E3F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AD-DB4C-89AF-1A4EF4C5E3FC}"/>
              </c:ext>
            </c:extLst>
          </c:dPt>
          <c:cat>
            <c:strRef>
              <c:f>('Summary 0914_vs_明治'!$Y$39,'Summary 0914_vs_明治'!$Y$42)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0914_vs_明治'!$AA$39,'Summary 0914_vs_明治'!$AA$42)</c:f>
              <c:numCache>
                <c:formatCode>General</c:formatCode>
                <c:ptCount val="2"/>
                <c:pt idx="0">
                  <c:v>11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AD-DB4C-89AF-1A4EF4C5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2-E549-BD24-028A8D68045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2-E549-BD24-028A8D680454}"/>
              </c:ext>
            </c:extLst>
          </c:dPt>
          <c:val>
            <c:numRef>
              <c:f>'Summary vs_関西学院A'!$E$14:$F$14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72-E549-BD24-028A8D680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56-1848-9FF3-0CF7AE75F36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56-1848-9FF3-0CF7AE75F363}"/>
              </c:ext>
            </c:extLst>
          </c:dPt>
          <c:val>
            <c:numRef>
              <c:f>'Summary vs_関西学院A'!$K$14:$L$14</c:f>
              <c:numCache>
                <c:formatCode>General</c:formatCode>
                <c:ptCount val="2"/>
                <c:pt idx="0">
                  <c:v>47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6-1848-9FF3-0CF7AE75F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0D-6448-AC61-1AA837D967C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0D-6448-AC61-1AA837D967CF}"/>
              </c:ext>
            </c:extLst>
          </c:dPt>
          <c:val>
            <c:numRef>
              <c:f>'Summary vs_関西学院A'!$Q$14:$R$14</c:f>
              <c:numCache>
                <c:formatCode>General</c:formatCode>
                <c:ptCount val="2"/>
                <c:pt idx="0">
                  <c:v>14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0D-6448-AC61-1AA837D9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26-114B-9AB2-35D57847B51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26-114B-9AB2-35D57847B51C}"/>
              </c:ext>
            </c:extLst>
          </c:dPt>
          <c:val>
            <c:numRef>
              <c:f>'Summary vs_関西学院A'!$V$14:$W$14</c:f>
              <c:numCache>
                <c:formatCode>General</c:formatCode>
                <c:ptCount val="2"/>
                <c:pt idx="0">
                  <c:v>98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6-114B-9AB2-35D57847B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2A-DF47-BEF0-5C9AE2A2584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2A-DF47-BEF0-5C9AE2A25849}"/>
              </c:ext>
            </c:extLst>
          </c:dPt>
          <c:val>
            <c:numRef>
              <c:f>'Summary vs_関西学院A'!$Z$14:$AA$14</c:f>
              <c:numCache>
                <c:formatCode>General</c:formatCode>
                <c:ptCount val="2"/>
                <c:pt idx="0">
                  <c:v>21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A-DF47-BEF0-5C9AE2A2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C-5246-B62B-7553F906DF2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5C-5246-B62B-7553F906DF26}"/>
              </c:ext>
            </c:extLst>
          </c:dPt>
          <c:val>
            <c:numRef>
              <c:f>'Summary vs_関西学院A'!$AD$14:$AE$14</c:f>
              <c:numCache>
                <c:formatCode>General</c:formatCode>
                <c:ptCount val="2"/>
                <c:pt idx="0">
                  <c:v>25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C-5246-B62B-7553F906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1-284D-B1A9-AC93F72D816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1-284D-B1A9-AC93F72D8161}"/>
              </c:ext>
            </c:extLst>
          </c:dPt>
          <c:val>
            <c:numRef>
              <c:f>'Summary vs_関西学院A'!$AH$14:$AI$14</c:f>
              <c:numCache>
                <c:formatCode>General</c:formatCode>
                <c:ptCount val="2"/>
                <c:pt idx="0">
                  <c:v>14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B1-284D-B1A9-AC93F72D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8-B241-B5CD-7228DA4B7B6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98-B241-B5CD-7228DA4B7B6A}"/>
              </c:ext>
            </c:extLst>
          </c:dPt>
          <c:cat>
            <c:strRef>
              <c:f>('Summary vs_関西学院A'!$H$39,'Summary vs_関西学院A'!$H$42)</c:f>
              <c:strCache>
                <c:ptCount val="2"/>
                <c:pt idx="0">
                  <c:v>筑波大学</c:v>
                </c:pt>
                <c:pt idx="1">
                  <c:v>関西学院大学</c:v>
                </c:pt>
              </c:strCache>
            </c:strRef>
          </c:cat>
          <c:val>
            <c:numRef>
              <c:f>('Summary vs_関西学院A'!$J$39,'Summary vs_関西学院A'!$J$42)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98-B241-B5CD-7228DA4B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C-474C-8162-9B1C31CECF0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0C-474C-8162-9B1C31CECF03}"/>
              </c:ext>
            </c:extLst>
          </c:dPt>
          <c:cat>
            <c:strRef>
              <c:f>('Summary vs_関西学院A'!$Y$39,'Summary vs_関西学院A'!$Y$42)</c:f>
              <c:strCache>
                <c:ptCount val="2"/>
                <c:pt idx="0">
                  <c:v>筑波大学</c:v>
                </c:pt>
                <c:pt idx="1">
                  <c:v>関西学院大学</c:v>
                </c:pt>
              </c:strCache>
            </c:strRef>
          </c:cat>
          <c:val>
            <c:numRef>
              <c:f>('Summary vs_関西学院A'!$AA$39,'Summary vs_関西学院A'!$AA$42)</c:f>
              <c:numCache>
                <c:formatCode>General</c:formatCode>
                <c:ptCount val="2"/>
                <c:pt idx="0">
                  <c:v>17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0C-474C-8162-9B1C31CE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0-304E-BC76-BF6D02AB14B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0-304E-BC76-BF6D02AB14B6}"/>
              </c:ext>
            </c:extLst>
          </c:dPt>
          <c:val>
            <c:numRef>
              <c:f>'Summary vs_東洋A'!$E$14:$F$14</c:f>
              <c:numCache>
                <c:formatCode>General</c:formatCode>
                <c:ptCount val="2"/>
                <c:pt idx="0">
                  <c:v>12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10-304E-BC76-BF6D02AB1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4C-AD42-95A0-491F145AD60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4C-AD42-95A0-491F145AD60C}"/>
              </c:ext>
            </c:extLst>
          </c:dPt>
          <c:val>
            <c:numRef>
              <c:f>'Summary vs_東洋A'!$K$14:$L$14</c:f>
              <c:numCache>
                <c:formatCode>General</c:formatCode>
                <c:ptCount val="2"/>
                <c:pt idx="0">
                  <c:v>42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4C-AD42-95A0-491F145AD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4-1A4A-AF2A-C94608AD07B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4-1A4A-AF2A-C94608AD07BB}"/>
              </c:ext>
            </c:extLst>
          </c:dPt>
          <c:val>
            <c:numRef>
              <c:f>'Summary vs_東洋A'!$Q$14:$R$14</c:f>
              <c:numCache>
                <c:formatCode>General</c:formatCode>
                <c:ptCount val="2"/>
                <c:pt idx="0">
                  <c:v>14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94-1A4A-AF2A-C94608AD0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05-284C-A4C7-B557BFE0D3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05-284C-A4C7-B557BFE0D3D8}"/>
              </c:ext>
            </c:extLst>
          </c:dPt>
          <c:val>
            <c:numRef>
              <c:f>'Summary vs_東洋A'!$V$14:$W$14</c:f>
              <c:numCache>
                <c:formatCode>General</c:formatCode>
                <c:ptCount val="2"/>
                <c:pt idx="0">
                  <c:v>162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05-284C-A4C7-B557BFE0D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F2-A145-BAFB-4702AB100C2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F2-A145-BAFB-4702AB100C2F}"/>
              </c:ext>
            </c:extLst>
          </c:dPt>
          <c:val>
            <c:numRef>
              <c:f>'Summary vs_東洋A'!$Z$14:$AA$14</c:f>
              <c:numCache>
                <c:formatCode>General</c:formatCode>
                <c:ptCount val="2"/>
                <c:pt idx="0">
                  <c:v>9</c:v>
                </c:pt>
                <c:pt idx="1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F2-A145-BAFB-4702AB100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2D-3D4D-9D7E-80613F55D92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2D-3D4D-9D7E-80613F55D92E}"/>
              </c:ext>
            </c:extLst>
          </c:dPt>
          <c:val>
            <c:numRef>
              <c:f>'Summary vs_東洋A'!$AD$14:$AE$14</c:f>
              <c:numCache>
                <c:formatCode>General</c:formatCode>
                <c:ptCount val="2"/>
                <c:pt idx="0">
                  <c:v>46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D-3D4D-9D7E-80613F55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3-4C45-92EB-22522171AF3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3-4C45-92EB-22522171AF3B}"/>
              </c:ext>
            </c:extLst>
          </c:dPt>
          <c:val>
            <c:numRef>
              <c:f>'Summary vs_東洋A'!$AH$14:$AI$14</c:f>
              <c:numCache>
                <c:formatCode>General</c:formatCode>
                <c:ptCount val="2"/>
                <c:pt idx="0">
                  <c:v>28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13-4C45-92EB-22522171A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AC-C143-AD27-B296485D012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AC-C143-AD27-B296485D012B}"/>
              </c:ext>
            </c:extLst>
          </c:dPt>
          <c:cat>
            <c:strRef>
              <c:f>('Summary vs_東洋A'!$H$39,'Summary vs_東洋A'!$H$42)</c:f>
              <c:strCache>
                <c:ptCount val="2"/>
                <c:pt idx="0">
                  <c:v>筑波大学</c:v>
                </c:pt>
                <c:pt idx="1">
                  <c:v>東洋大学</c:v>
                </c:pt>
              </c:strCache>
            </c:strRef>
          </c:cat>
          <c:val>
            <c:numRef>
              <c:f>('Summary vs_東洋A'!$J$39,'Summary vs_東洋A'!$J$42)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C-C143-AD27-B296485D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6C-6642-B906-1A0755B6356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6C-6642-B906-1A0755B6356D}"/>
              </c:ext>
            </c:extLst>
          </c:dPt>
          <c:cat>
            <c:strRef>
              <c:f>('Summary vs_東洋A'!$Y$39,'Summary vs_東洋A'!$Y$42)</c:f>
              <c:strCache>
                <c:ptCount val="2"/>
                <c:pt idx="0">
                  <c:v>筑波大学</c:v>
                </c:pt>
                <c:pt idx="1">
                  <c:v>東洋大学</c:v>
                </c:pt>
              </c:strCache>
            </c:strRef>
          </c:cat>
          <c:val>
            <c:numRef>
              <c:f>('Summary vs_東洋A'!$AA$39,'Summary vs_東洋A'!$AA$42)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6C-6642-B906-1A0755B6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8A-B64E-A62E-50B1F9E56B9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8A-B64E-A62E-50B1F9E56B96}"/>
              </c:ext>
            </c:extLst>
          </c:dPt>
          <c:val>
            <c:numRef>
              <c:f>'Summary 0815_明治A'!$E$14:$F$14</c:f>
              <c:numCache>
                <c:formatCode>General</c:formatCode>
                <c:ptCount val="2"/>
                <c:pt idx="0">
                  <c:v>9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A-B64E-A62E-50B1F9E56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9A-554C-AB56-C222E5DD48E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9A-554C-AB56-C222E5DD48EF}"/>
              </c:ext>
            </c:extLst>
          </c:dPt>
          <c:val>
            <c:numRef>
              <c:f>'Summary 0815_明治A'!$K$14:$L$14</c:f>
              <c:numCache>
                <c:formatCode>General</c:formatCode>
                <c:ptCount val="2"/>
                <c:pt idx="0">
                  <c:v>47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A-554C-AB56-C222E5DD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EA-A540-B103-10DD15F4BDC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EA-A540-B103-10DD15F4BDC4}"/>
              </c:ext>
            </c:extLst>
          </c:dPt>
          <c:val>
            <c:numRef>
              <c:f>'Summary 0815_明治A'!$Q$14:$R$14</c:f>
              <c:numCache>
                <c:formatCode>General</c:formatCode>
                <c:ptCount val="2"/>
                <c:pt idx="0">
                  <c:v>8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EA-A540-B103-10DD15F4B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B1-814F-B7C8-9D7ED9AC87F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B1-814F-B7C8-9D7ED9AC87FE}"/>
              </c:ext>
            </c:extLst>
          </c:dPt>
          <c:val>
            <c:numRef>
              <c:f>'Summary 0815_明治A'!$V$14:$W$14</c:f>
              <c:numCache>
                <c:formatCode>General</c:formatCode>
                <c:ptCount val="2"/>
                <c:pt idx="0">
                  <c:v>139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B1-814F-B7C8-9D7ED9AC8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F3-9546-88FF-5397C22D3E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F3-9546-88FF-5397C22D3ED8}"/>
              </c:ext>
            </c:extLst>
          </c:dPt>
          <c:val>
            <c:numRef>
              <c:f>'Summary 0815_明治A'!$Z$14:$AA$14</c:f>
              <c:numCache>
                <c:formatCode>General</c:formatCode>
                <c:ptCount val="2"/>
                <c:pt idx="0">
                  <c:v>13</c:v>
                </c:pt>
                <c:pt idx="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F3-9546-88FF-5397C22D3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C-814C-A474-A1DB3FD3E7A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C-814C-A474-A1DB3FD3E7A5}"/>
              </c:ext>
            </c:extLst>
          </c:dPt>
          <c:val>
            <c:numRef>
              <c:f>'Summary 0815_明治A'!$AD$14:$AE$14</c:f>
              <c:numCache>
                <c:formatCode>General</c:formatCode>
                <c:ptCount val="2"/>
                <c:pt idx="0">
                  <c:v>34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FC-814C-A474-A1DB3FD3E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B8-B74F-AD3A-839C8ACE045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B8-B74F-AD3A-839C8ACE0453}"/>
              </c:ext>
            </c:extLst>
          </c:dPt>
          <c:val>
            <c:numRef>
              <c:f>'Summary 0815_明治A'!$AH$14:$AI$14</c:f>
              <c:numCache>
                <c:formatCode>General</c:formatCode>
                <c:ptCount val="2"/>
                <c:pt idx="0">
                  <c:v>29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B8-B74F-AD3A-839C8ACE0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DF-1D43-A1D5-6F1C4CC4E6D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DF-1D43-A1D5-6F1C4CC4E6D3}"/>
              </c:ext>
            </c:extLst>
          </c:dPt>
          <c:cat>
            <c:strRef>
              <c:f>('Summary 0815_明治A'!$H$39,'Summary 0815_明治A'!$H$42)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0815_明治A'!$J$39,'Summary 0815_明治A'!$J$42)</c:f>
              <c:numCache>
                <c:formatCode>General</c:formatCode>
                <c:ptCount val="2"/>
                <c:pt idx="0">
                  <c:v>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DF-1D43-A1D5-6F1C4CC4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1B-3B4C-BB5B-558FDCEA6D6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1B-3B4C-BB5B-558FDCEA6D6E}"/>
              </c:ext>
            </c:extLst>
          </c:dPt>
          <c:cat>
            <c:strRef>
              <c:f>('Summary 0815_明治A'!$Y$39,'Summary 0815_明治A'!$Y$42)</c:f>
              <c:strCache>
                <c:ptCount val="2"/>
                <c:pt idx="0">
                  <c:v>筑波大学</c:v>
                </c:pt>
                <c:pt idx="1">
                  <c:v>明治大学</c:v>
                </c:pt>
              </c:strCache>
            </c:strRef>
          </c:cat>
          <c:val>
            <c:numRef>
              <c:f>('Summary 0815_明治A'!$AA$39,'Summary 0815_明治A'!$AA$42)</c:f>
              <c:numCache>
                <c:formatCode>General</c:formatCode>
                <c:ptCount val="2"/>
                <c:pt idx="0">
                  <c:v>11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1B-3B4C-BB5B-558FDCEA6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C-CF49-8C40-75F983462E2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C-CF49-8C40-75F983462E26}"/>
              </c:ext>
            </c:extLst>
          </c:dPt>
          <c:val>
            <c:numRef>
              <c:f>'Summary 0726_東海'!$E$14:$F$14</c:f>
              <c:numCache>
                <c:formatCode>General</c:formatCode>
                <c:ptCount val="2"/>
                <c:pt idx="0">
                  <c:v>49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C-CF49-8C40-75F98346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2-AE4C-A85A-6459EE8E52E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12-AE4C-A85A-6459EE8E52E7}"/>
              </c:ext>
            </c:extLst>
          </c:dPt>
          <c:val>
            <c:numRef>
              <c:f>'Summary 0726_東海'!$K$14:$L$14</c:f>
              <c:numCache>
                <c:formatCode>General</c:formatCode>
                <c:ptCount val="2"/>
                <c:pt idx="0">
                  <c:v>90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2-AE4C-A85A-6459EE8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10-D746-A914-63EC4248A58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10-D746-A914-63EC4248A586}"/>
              </c:ext>
            </c:extLst>
          </c:dPt>
          <c:val>
            <c:numRef>
              <c:f>'Summary 0726_東海'!$Q$14:$R$14</c:f>
              <c:numCache>
                <c:formatCode>General</c:formatCode>
                <c:ptCount val="2"/>
                <c:pt idx="0">
                  <c:v>33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10-D746-A914-63EC4248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3B-0240-B101-FE19D999218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3B-0240-B101-FE19D999218F}"/>
              </c:ext>
            </c:extLst>
          </c:dPt>
          <c:val>
            <c:numRef>
              <c:f>'Summary 0726_東海'!$V$14:$W$14</c:f>
              <c:numCache>
                <c:formatCode>General</c:formatCode>
                <c:ptCount val="2"/>
                <c:pt idx="0">
                  <c:v>90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3B-0240-B101-FE19D999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0-BA48-B61E-F0EEACF7038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0-BA48-B61E-F0EEACF7038F}"/>
              </c:ext>
            </c:extLst>
          </c:dPt>
          <c:val>
            <c:numRef>
              <c:f>'Summary 0726_東海'!$Z$14:$AA$14</c:f>
              <c:numCache>
                <c:formatCode>General</c:formatCode>
                <c:ptCount val="2"/>
                <c:pt idx="0">
                  <c:v>9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40-BA48-B61E-F0EEACF70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51-714C-A33A-D6A548D7FAD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51-714C-A33A-D6A548D7FAD7}"/>
              </c:ext>
            </c:extLst>
          </c:dPt>
          <c:val>
            <c:numRef>
              <c:f>'Summary 0726_東海'!$AD$14:$AE$14</c:f>
              <c:numCache>
                <c:formatCode>General</c:formatCode>
                <c:ptCount val="2"/>
                <c:pt idx="0">
                  <c:v>23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51-714C-A33A-D6A548D7F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7A-4443-98F1-EAE31185B4B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7A-4443-98F1-EAE31185B4B4}"/>
              </c:ext>
            </c:extLst>
          </c:dPt>
          <c:val>
            <c:numRef>
              <c:f>'Summary 0726_東海'!$AH$14:$AI$14</c:f>
              <c:numCache>
                <c:formatCode>General</c:formatCode>
                <c:ptCount val="2"/>
                <c:pt idx="0">
                  <c:v>11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7A-4443-98F1-EAE31185B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1-C249-9066-4C366620167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1-C249-9066-4C3666201672}"/>
              </c:ext>
            </c:extLst>
          </c:dPt>
          <c:cat>
            <c:strRef>
              <c:f>('Summary 0726_東海'!$H$39,'Summary 0726_東海'!$H$42)</c:f>
              <c:strCache>
                <c:ptCount val="2"/>
                <c:pt idx="0">
                  <c:v>筑波大学</c:v>
                </c:pt>
                <c:pt idx="1">
                  <c:v>東海大学</c:v>
                </c:pt>
              </c:strCache>
            </c:strRef>
          </c:cat>
          <c:val>
            <c:numRef>
              <c:f>('Summary 0726_東海'!$J$39,'Summary 0726_東海'!$J$42)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71-C249-9066-4C366620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2-984B-A4DA-B7CC1A7200D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2-984B-A4DA-B7CC1A7200D6}"/>
              </c:ext>
            </c:extLst>
          </c:dPt>
          <c:cat>
            <c:strRef>
              <c:f>('Summary 0726_東海'!$Y$39,'Summary 0726_東海'!$Y$42)</c:f>
              <c:strCache>
                <c:ptCount val="2"/>
                <c:pt idx="0">
                  <c:v>筑波大学</c:v>
                </c:pt>
                <c:pt idx="1">
                  <c:v>東海大学</c:v>
                </c:pt>
              </c:strCache>
            </c:strRef>
          </c:cat>
          <c:val>
            <c:numRef>
              <c:f>('Summary 0726_東海'!$AA$39,'Summary 0726_東海'!$AA$42)</c:f>
              <c:numCache>
                <c:formatCode>General</c:formatCode>
                <c:ptCount val="2"/>
                <c:pt idx="0">
                  <c:v>11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2-984B-A4DA-B7CC1A72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64-B34B-99C9-60B16F82DDD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64-B34B-99C9-60B16F82DDDC}"/>
              </c:ext>
            </c:extLst>
          </c:dPt>
          <c:val>
            <c:numRef>
              <c:f>'Summary 0622 流通経済'!$E$14:$F$14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64-B34B-99C9-60B16F82D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92-784F-8D27-715879119D60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92-784F-8D27-715879119D60}"/>
              </c:ext>
            </c:extLst>
          </c:dPt>
          <c:val>
            <c:numRef>
              <c:f>'Summary 0622 流通経済'!$K$14:$L$14</c:f>
              <c:numCache>
                <c:formatCode>General</c:formatCode>
                <c:ptCount val="2"/>
                <c:pt idx="0">
                  <c:v>36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92-784F-8D27-715879119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6D-CA49-91D4-1F46C0ED69D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6D-CA49-91D4-1F46C0ED69DE}"/>
              </c:ext>
            </c:extLst>
          </c:dPt>
          <c:val>
            <c:numRef>
              <c:f>'Summary 0622 流通経済'!$Q$14:$R$14</c:f>
              <c:numCache>
                <c:formatCode>General</c:formatCode>
                <c:ptCount val="2"/>
                <c:pt idx="0">
                  <c:v>3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6D-CA49-91D4-1F46C0ED6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4-754E-926B-14F1D343EA6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4-754E-926B-14F1D343EA6D}"/>
              </c:ext>
            </c:extLst>
          </c:dPt>
          <c:val>
            <c:numRef>
              <c:f>'Summary 0622 流通経済'!$V$14:$W$14</c:f>
              <c:numCache>
                <c:formatCode>General</c:formatCode>
                <c:ptCount val="2"/>
                <c:pt idx="0">
                  <c:v>145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D4-754E-926B-14F1D343E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7-C74D-AA33-DCD7193B0C0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7-C74D-AA33-DCD7193B0C05}"/>
              </c:ext>
            </c:extLst>
          </c:dPt>
          <c:val>
            <c:numRef>
              <c:f>'Summary 0622 流通経済'!$Z$14:$AA$14</c:f>
              <c:numCache>
                <c:formatCode>General</c:formatCode>
                <c:ptCount val="2"/>
                <c:pt idx="0">
                  <c:v>17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7-C74D-AA33-DCD7193B0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A4-5349-9545-2212F586D1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A4-5349-9545-2212F586D1D8}"/>
              </c:ext>
            </c:extLst>
          </c:dPt>
          <c:val>
            <c:numRef>
              <c:f>'Summary 0622 流通経済'!$AD$14:$AE$14</c:f>
              <c:numCache>
                <c:formatCode>General</c:formatCode>
                <c:ptCount val="2"/>
                <c:pt idx="0">
                  <c:v>40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A4-5349-9545-2212F586D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D4-0F4F-9B41-C371BC8BDED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D4-0F4F-9B41-C371BC8BDEDA}"/>
              </c:ext>
            </c:extLst>
          </c:dPt>
          <c:val>
            <c:numRef>
              <c:f>'Summary 0622 流通経済'!$AH$14:$AI$14</c:f>
              <c:numCache>
                <c:formatCode>General</c:formatCode>
                <c:ptCount val="2"/>
                <c:pt idx="0">
                  <c:v>32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D4-0F4F-9B41-C371BC8BD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A9-F847-A00B-6C9C63B355D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A9-F847-A00B-6C9C63B355DA}"/>
              </c:ext>
            </c:extLst>
          </c:dPt>
          <c:cat>
            <c:strRef>
              <c:f>('Summary 0622 流通経済'!$H$39,'Summary 0622 流通経済'!$H$42)</c:f>
              <c:strCache>
                <c:ptCount val="2"/>
                <c:pt idx="0">
                  <c:v>筑波大学</c:v>
                </c:pt>
                <c:pt idx="1">
                  <c:v>流通経済大学</c:v>
                </c:pt>
              </c:strCache>
            </c:strRef>
          </c:cat>
          <c:val>
            <c:numRef>
              <c:f>('Summary 0622 流通経済'!$J$39,'Summary 0622 流通経済'!$J$42)</c:f>
              <c:numCache>
                <c:formatCode>General</c:formatCode>
                <c:ptCount val="2"/>
                <c:pt idx="0">
                  <c:v>7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A9-F847-A00B-6C9C63B35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0-064D-A642-251805AECCF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0-064D-A642-251805AECCF3}"/>
              </c:ext>
            </c:extLst>
          </c:dPt>
          <c:cat>
            <c:strRef>
              <c:f>('Summary 0622 流通経済'!$Y$39,'Summary 0622 流通経済'!$Y$42)</c:f>
              <c:strCache>
                <c:ptCount val="2"/>
                <c:pt idx="0">
                  <c:v>筑波大学</c:v>
                </c:pt>
                <c:pt idx="1">
                  <c:v>流通経済大学</c:v>
                </c:pt>
              </c:strCache>
            </c:strRef>
          </c:cat>
          <c:val>
            <c:numRef>
              <c:f>('Summary 0622 流通経済'!$AA$39,'Summary 0622 流通経済'!$AA$42)</c:f>
              <c:numCache>
                <c:formatCode>General</c:formatCode>
                <c:ptCount val="2"/>
                <c:pt idx="0">
                  <c:v>19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40-064D-A642-251805AE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6A-FD40-B4DA-540C5D5C1F0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6A-FD40-B4DA-540C5D5C1F06}"/>
              </c:ext>
            </c:extLst>
          </c:dPt>
          <c:val>
            <c:numRef>
              <c:f>'Summary 0608_天理'!$E$14:$F$14</c:f>
              <c:numCache>
                <c:formatCode>General</c:formatCode>
                <c:ptCount val="2"/>
                <c:pt idx="0">
                  <c:v>14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A-FD40-B4DA-540C5D5C1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2-BB47-A0CE-FA04EAB509D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A2-BB47-A0CE-FA04EAB509DA}"/>
              </c:ext>
            </c:extLst>
          </c:dPt>
          <c:val>
            <c:numRef>
              <c:f>'Summary 0608_天理'!$K$14:$L$14</c:f>
              <c:numCache>
                <c:formatCode>General</c:formatCode>
                <c:ptCount val="2"/>
                <c:pt idx="0">
                  <c:v>44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A2-BB47-A0CE-FA04EAB50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5D-C24E-AE12-F91906D2C9A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5D-C24E-AE12-F91906D2C9A1}"/>
              </c:ext>
            </c:extLst>
          </c:dPt>
          <c:val>
            <c:numRef>
              <c:f>'Summary 0608_天理'!$Q$14:$R$14</c:f>
              <c:numCache>
                <c:formatCode>General</c:formatCode>
                <c:ptCount val="2"/>
                <c:pt idx="0">
                  <c:v>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D-C24E-AE12-F91906D2C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C0-B345-AE87-81FDEFB7A16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C0-B345-AE87-81FDEFB7A16B}"/>
              </c:ext>
            </c:extLst>
          </c:dPt>
          <c:val>
            <c:numRef>
              <c:f>'Summary 0608_天理'!$V$14:$W$14</c:f>
              <c:numCache>
                <c:formatCode>General</c:formatCode>
                <c:ptCount val="2"/>
                <c:pt idx="0">
                  <c:v>158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0-B345-AE87-81FDEFB7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82-F446-A8F4-A12304750CC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82-F446-A8F4-A12304750CC9}"/>
              </c:ext>
            </c:extLst>
          </c:dPt>
          <c:val>
            <c:numRef>
              <c:f>'Summary 0608_天理'!$Z$14:$AA$14</c:f>
              <c:numCache>
                <c:formatCode>General</c:formatCode>
                <c:ptCount val="2"/>
                <c:pt idx="0">
                  <c:v>18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2-F446-A8F4-A12304750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1-A844-B610-2FC7598801B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1-A844-B610-2FC7598801BC}"/>
              </c:ext>
            </c:extLst>
          </c:dPt>
          <c:val>
            <c:numRef>
              <c:f>'Summary 0608_天理'!$AD$14:$AE$14</c:f>
              <c:numCache>
                <c:formatCode>General</c:formatCode>
                <c:ptCount val="2"/>
                <c:pt idx="0">
                  <c:v>42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B1-A844-B610-2FC75988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5-6E4E-9C4E-AF3D831E874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5-6E4E-9C4E-AF3D831E8742}"/>
              </c:ext>
            </c:extLst>
          </c:dPt>
          <c:val>
            <c:numRef>
              <c:f>'Summary 0608_天理'!$AH$14:$AI$14</c:f>
              <c:numCache>
                <c:formatCode>General</c:formatCode>
                <c:ptCount val="2"/>
                <c:pt idx="0">
                  <c:v>25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5-6E4E-9C4E-AF3D831E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9-3F4F-9F87-5CD9888A008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9-3F4F-9F87-5CD9888A0089}"/>
              </c:ext>
            </c:extLst>
          </c:dPt>
          <c:cat>
            <c:strRef>
              <c:f>('Summary 0608_天理'!$H$39,'Summary 0608_天理'!$H$42)</c:f>
              <c:strCache>
                <c:ptCount val="2"/>
                <c:pt idx="0">
                  <c:v>筑波大学</c:v>
                </c:pt>
                <c:pt idx="1">
                  <c:v>天理大学</c:v>
                </c:pt>
              </c:strCache>
            </c:strRef>
          </c:cat>
          <c:val>
            <c:numRef>
              <c:f>('Summary 0608_天理'!$J$39,'Summary 0608_天理'!$J$42)</c:f>
              <c:numCache>
                <c:formatCode>General</c:formatCode>
                <c:ptCount val="2"/>
                <c:pt idx="0">
                  <c:v>10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E9-3F4F-9F87-5CD9888A0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75-D644-B04E-97CD67C21E5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75-D644-B04E-97CD67C21E59}"/>
              </c:ext>
            </c:extLst>
          </c:dPt>
          <c:cat>
            <c:strRef>
              <c:f>('Summary 0608_天理'!$Y$39,'Summary 0608_天理'!$Y$42)</c:f>
              <c:strCache>
                <c:ptCount val="2"/>
                <c:pt idx="0">
                  <c:v>筑波大学</c:v>
                </c:pt>
                <c:pt idx="1">
                  <c:v>天理大学</c:v>
                </c:pt>
              </c:strCache>
            </c:strRef>
          </c:cat>
          <c:val>
            <c:numRef>
              <c:f>('Summary 0608_天理'!$AA$39,'Summary 0608_天理'!$AA$42)</c:f>
              <c:numCache>
                <c:formatCode>General</c:formatCode>
                <c:ptCount val="2"/>
                <c:pt idx="0">
                  <c:v>13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75-D644-B04E-97CD67C21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0-4D47-A27F-351889BD23C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0-4D47-A27F-351889BD23CA}"/>
              </c:ext>
            </c:extLst>
          </c:dPt>
          <c:val>
            <c:numRef>
              <c:f>'Summary _立命館'!$E$14:$F$14</c:f>
              <c:numCache>
                <c:formatCode>General</c:formatCode>
                <c:ptCount val="2"/>
                <c:pt idx="0">
                  <c:v>20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0-4D47-A27F-351889BD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10-224A-9E38-5F64D87A20C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10-224A-9E38-5F64D87A20C7}"/>
              </c:ext>
            </c:extLst>
          </c:dPt>
          <c:val>
            <c:numRef>
              <c:f>'Summary _立命館'!$K$14:$L$14</c:f>
              <c:numCache>
                <c:formatCode>General</c:formatCode>
                <c:ptCount val="2"/>
                <c:pt idx="0">
                  <c:v>73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10-224A-9E38-5F64D87A2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02-C340-ADB3-31F139AB257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02-C340-ADB3-31F139AB2572}"/>
              </c:ext>
            </c:extLst>
          </c:dPt>
          <c:val>
            <c:numRef>
              <c:f>'Summary _立命館'!$Q$14:$R$14</c:f>
              <c:numCache>
                <c:formatCode>General</c:formatCode>
                <c:ptCount val="2"/>
                <c:pt idx="0">
                  <c:v>15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2-C340-ADB3-31F139AB2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48-554E-9A36-6CB5B7AE725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48-554E-9A36-6CB5B7AE7251}"/>
              </c:ext>
            </c:extLst>
          </c:dPt>
          <c:val>
            <c:numRef>
              <c:f>'Summary _立命館'!$V$14:$W$14</c:f>
              <c:numCache>
                <c:formatCode>General</c:formatCode>
                <c:ptCount val="2"/>
                <c:pt idx="0">
                  <c:v>115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48-554E-9A36-6CB5B7AE7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2A-D048-8413-C19AAB2826F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2A-D048-8413-C19AAB2826F7}"/>
              </c:ext>
            </c:extLst>
          </c:dPt>
          <c:val>
            <c:numRef>
              <c:f>'Summary _立命館'!$Z$14:$AA$14</c:f>
              <c:numCache>
                <c:formatCode>General</c:formatCode>
                <c:ptCount val="2"/>
                <c:pt idx="0">
                  <c:v>3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2A-D048-8413-C19AAB282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D-CD47-A0B7-185F009B9C5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D-CD47-A0B7-185F009B9C54}"/>
              </c:ext>
            </c:extLst>
          </c:dPt>
          <c:val>
            <c:numRef>
              <c:f>'Summary _立命館'!$AD$14:$AE$14</c:f>
              <c:numCache>
                <c:formatCode>General</c:formatCode>
                <c:ptCount val="2"/>
                <c:pt idx="0">
                  <c:v>33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D-CD47-A0B7-185F009B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15-9843-B6E7-90CF8D84C26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15-9843-B6E7-90CF8D84C268}"/>
              </c:ext>
            </c:extLst>
          </c:dPt>
          <c:val>
            <c:numRef>
              <c:f>'Summary _立命館'!$AH$14:$AI$14</c:f>
              <c:numCache>
                <c:formatCode>General</c:formatCode>
                <c:ptCount val="2"/>
                <c:pt idx="0">
                  <c:v>27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15-9843-B6E7-90CF8D84C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52-1546-9292-B03A7ED5C10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52-1546-9292-B03A7ED5C10B}"/>
              </c:ext>
            </c:extLst>
          </c:dPt>
          <c:cat>
            <c:strRef>
              <c:f>('Summary _立命館'!$H$39,'Summary _立命館'!$H$42)</c:f>
              <c:strCache>
                <c:ptCount val="2"/>
                <c:pt idx="0">
                  <c:v>筑波大学</c:v>
                </c:pt>
                <c:pt idx="1">
                  <c:v>立命館大学</c:v>
                </c:pt>
              </c:strCache>
            </c:strRef>
          </c:cat>
          <c:val>
            <c:numRef>
              <c:f>('Summary _立命館'!$J$39,'Summary _立命館'!$J$42)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52-1546-9292-B03A7ED5C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2F-B140-AEB9-26A8A7FD06E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2F-B140-AEB9-26A8A7FD06E3}"/>
              </c:ext>
            </c:extLst>
          </c:dPt>
          <c:cat>
            <c:strRef>
              <c:f>('Summary _立命館'!$Y$39,'Summary _立命館'!$Y$42)</c:f>
              <c:strCache>
                <c:ptCount val="2"/>
                <c:pt idx="0">
                  <c:v>筑波大学</c:v>
                </c:pt>
                <c:pt idx="1">
                  <c:v>立命館大学</c:v>
                </c:pt>
              </c:strCache>
            </c:strRef>
          </c:cat>
          <c:val>
            <c:numRef>
              <c:f>('Summary _立命館'!$AA$39,'Summary _立命館'!$AA$42)</c:f>
              <c:numCache>
                <c:formatCode>General</c:formatCode>
                <c:ptCount val="2"/>
                <c:pt idx="0">
                  <c:v>12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F-B140-AEB9-26A8A7FD0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8-A546-9A62-A10A9BB4049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8-A546-9A62-A10A9BB40491}"/>
              </c:ext>
            </c:extLst>
          </c:dPt>
          <c:val>
            <c:numRef>
              <c:f>'Summary 0504vs法政A'!$E$14:$F$14</c:f>
              <c:numCache>
                <c:formatCode>General</c:formatCode>
                <c:ptCount val="2"/>
                <c:pt idx="0">
                  <c:v>12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D8-A546-9A62-A10A9BB4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B-8D48-86D3-86FB9F261AF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B-8D48-86D3-86FB9F261AFD}"/>
              </c:ext>
            </c:extLst>
          </c:dPt>
          <c:val>
            <c:numRef>
              <c:f>'Summary 0504vs法政A'!$K$14:$L$14</c:f>
              <c:numCache>
                <c:formatCode>General</c:formatCode>
                <c:ptCount val="2"/>
                <c:pt idx="0">
                  <c:v>40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DB-8D48-86D3-86FB9F26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6E-EB4F-94AA-9AC80735D81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6E-EB4F-94AA-9AC80735D819}"/>
              </c:ext>
            </c:extLst>
          </c:dPt>
          <c:val>
            <c:numRef>
              <c:f>'Summary 0504vs法政A'!$Q$14:$R$14</c:f>
              <c:numCache>
                <c:formatCode>General</c:formatCode>
                <c:ptCount val="2"/>
                <c:pt idx="0">
                  <c:v>9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6E-EB4F-94AA-9AC80735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2D-BC48-82B1-BDBBD30A73F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2D-BC48-82B1-BDBBD30A73FF}"/>
              </c:ext>
            </c:extLst>
          </c:dPt>
          <c:val>
            <c:numRef>
              <c:f>'Summary 0504vs法政A'!$V$14:$W$14</c:f>
              <c:numCache>
                <c:formatCode>General</c:formatCode>
                <c:ptCount val="2"/>
                <c:pt idx="0">
                  <c:v>136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2D-BC48-82B1-BDBBD30A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4-2B46-A473-0C8117CEE1E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4-2B46-A473-0C8117CEE1EF}"/>
              </c:ext>
            </c:extLst>
          </c:dPt>
          <c:val>
            <c:numRef>
              <c:f>'Summary 0504vs法政A'!$Z$14:$AA$14</c:f>
              <c:numCache>
                <c:formatCode>General</c:formatCode>
                <c:ptCount val="2"/>
                <c:pt idx="0">
                  <c:v>9</c:v>
                </c:pt>
                <c:pt idx="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44-2B46-A473-0C8117CE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4D-D848-BCE3-CF0FDD22DEB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4D-D848-BCE3-CF0FDD22DEB0}"/>
              </c:ext>
            </c:extLst>
          </c:dPt>
          <c:val>
            <c:numRef>
              <c:f>'Summary 0504vs法政A'!$AD$14:$AE$14</c:f>
              <c:numCache>
                <c:formatCode>General</c:formatCode>
                <c:ptCount val="2"/>
                <c:pt idx="0">
                  <c:v>39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D-D848-BCE3-CF0FDD22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A-FF47-AF21-D223CDBD8B2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A-FF47-AF21-D223CDBD8B2E}"/>
              </c:ext>
            </c:extLst>
          </c:dPt>
          <c:val>
            <c:numRef>
              <c:f>'Summary 0504vs法政A'!$AH$14:$AI$14</c:f>
              <c:numCache>
                <c:formatCode>General</c:formatCode>
                <c:ptCount val="2"/>
                <c:pt idx="0">
                  <c:v>18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A-FF47-AF21-D223CDBD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B4-E941-9226-E739D998CB2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B4-E941-9226-E739D998CB24}"/>
              </c:ext>
            </c:extLst>
          </c:dPt>
          <c:cat>
            <c:strRef>
              <c:f>('Summary 0504vs法政A'!$H$39,'Summary 0504vs法政A'!$H$42)</c:f>
              <c:strCache>
                <c:ptCount val="2"/>
                <c:pt idx="0">
                  <c:v>筑波大学</c:v>
                </c:pt>
                <c:pt idx="1">
                  <c:v>法政大学</c:v>
                </c:pt>
              </c:strCache>
            </c:strRef>
          </c:cat>
          <c:val>
            <c:numRef>
              <c:f>('Summary 0504vs法政A'!$J$39,'Summary 0504vs法政A'!$J$42)</c:f>
              <c:numCache>
                <c:formatCode>General</c:formatCode>
                <c:ptCount val="2"/>
                <c:pt idx="0">
                  <c:v>10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4-E941-9226-E739D998C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B8-8C4F-BF2F-5EDFA57F82D8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B8-8C4F-BF2F-5EDFA57F82D8}"/>
              </c:ext>
            </c:extLst>
          </c:dPt>
          <c:cat>
            <c:strRef>
              <c:f>('Summary 0504vs法政A'!$Y$39,'Summary 0504vs法政A'!$Y$42)</c:f>
              <c:strCache>
                <c:ptCount val="2"/>
                <c:pt idx="0">
                  <c:v>筑波大学</c:v>
                </c:pt>
                <c:pt idx="1">
                  <c:v>法政大学</c:v>
                </c:pt>
              </c:strCache>
            </c:strRef>
          </c:cat>
          <c:val>
            <c:numRef>
              <c:f>('Summary 0504vs法政A'!$AA$39,'Summary 0504vs法政A'!$AA$42)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B8-8C4F-BF2F-5EDFA57F8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C-5342-A26D-DABE7122A09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C-5342-A26D-DABE7122A09B}"/>
              </c:ext>
            </c:extLst>
          </c:dPt>
          <c:val>
            <c:numRef>
              <c:f>'Summary 0504vs立正A'!$E$14:$F$14</c:f>
              <c:numCache>
                <c:formatCode>General</c:formatCode>
                <c:ptCount val="2"/>
                <c:pt idx="0">
                  <c:v>26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CC-5342-A26D-DABE7122A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B-D343-9758-F08DCF14530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B-D343-9758-F08DCF145307}"/>
              </c:ext>
            </c:extLst>
          </c:dPt>
          <c:val>
            <c:numRef>
              <c:f>'Summary 0504vs立正A'!$K$14:$L$14</c:f>
              <c:numCache>
                <c:formatCode>General</c:formatCode>
                <c:ptCount val="2"/>
                <c:pt idx="0">
                  <c:v>69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0B-D343-9758-F08DCF14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7-EC45-96A1-D80E88986BF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37-EC45-96A1-D80E88986BF7}"/>
              </c:ext>
            </c:extLst>
          </c:dPt>
          <c:val>
            <c:numRef>
              <c:f>'Summary 0504vs立正A'!$Q$14:$R$14</c:f>
              <c:numCache>
                <c:formatCode>General</c:formatCode>
                <c:ptCount val="2"/>
                <c:pt idx="0">
                  <c:v>6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37-EC45-96A1-D80E8898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E-6741-8F1E-CDD5CFBF68D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E-6741-8F1E-CDD5CFBF68DD}"/>
              </c:ext>
            </c:extLst>
          </c:dPt>
          <c:val>
            <c:numRef>
              <c:f>'Summary 0504vs立正A'!$V$14:$W$14</c:f>
              <c:numCache>
                <c:formatCode>General</c:formatCode>
                <c:ptCount val="2"/>
                <c:pt idx="0">
                  <c:v>124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CE-6741-8F1E-CDD5CFBF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2-9048-A672-8844D425A84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2-9048-A672-8844D425A847}"/>
              </c:ext>
            </c:extLst>
          </c:dPt>
          <c:val>
            <c:numRef>
              <c:f>'Summary 0504vs立正A'!$Z$14:$AA$14</c:f>
              <c:numCache>
                <c:formatCode>General</c:formatCode>
                <c:ptCount val="2"/>
                <c:pt idx="0">
                  <c:v>13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2-9048-A672-8844D425A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2-654E-8659-3E6E2B2A68C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02-654E-8659-3E6E2B2A68C3}"/>
              </c:ext>
            </c:extLst>
          </c:dPt>
          <c:val>
            <c:numRef>
              <c:f>'Summary 0504vs立正A'!$AD$14:$AE$14</c:f>
              <c:numCache>
                <c:formatCode>General</c:formatCode>
                <c:ptCount val="2"/>
                <c:pt idx="0">
                  <c:v>33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2-654E-8659-3E6E2B2A6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E0-844D-A0DA-4BDC311E6B9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E0-844D-A0DA-4BDC311E6B95}"/>
              </c:ext>
            </c:extLst>
          </c:dPt>
          <c:val>
            <c:numRef>
              <c:f>'Summary 0504vs立正A'!$AH$14:$AI$14</c:f>
              <c:numCache>
                <c:formatCode>General</c:formatCode>
                <c:ptCount val="2"/>
                <c:pt idx="0">
                  <c:v>20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E0-844D-A0DA-4BDC311E6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6C-3B4B-B910-8BAD9617007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6C-3B4B-B910-8BAD9617007A}"/>
              </c:ext>
            </c:extLst>
          </c:dPt>
          <c:cat>
            <c:strRef>
              <c:f>('Summary 0504vs立正A'!$H$39,'Summary 0504vs立正A'!$H$42)</c:f>
              <c:strCache>
                <c:ptCount val="2"/>
                <c:pt idx="0">
                  <c:v>筑波大学</c:v>
                </c:pt>
                <c:pt idx="1">
                  <c:v>立正大学</c:v>
                </c:pt>
              </c:strCache>
            </c:strRef>
          </c:cat>
          <c:val>
            <c:numRef>
              <c:f>('Summary 0504vs立正A'!$J$39,'Summary 0504vs立正A'!$J$42)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6C-3B4B-B910-8BAD96170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30-3A4C-A70C-6A1B31EA93C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30-3A4C-A70C-6A1B31EA93C9}"/>
              </c:ext>
            </c:extLst>
          </c:dPt>
          <c:cat>
            <c:strRef>
              <c:f>('Summary 0504vs立正A'!$Y$39,'Summary 0504vs立正A'!$Y$42)</c:f>
              <c:strCache>
                <c:ptCount val="2"/>
                <c:pt idx="0">
                  <c:v>筑波大学</c:v>
                </c:pt>
                <c:pt idx="1">
                  <c:v>立正大学</c:v>
                </c:pt>
              </c:strCache>
            </c:strRef>
          </c:cat>
          <c:val>
            <c:numRef>
              <c:f>('Summary 0504vs立正A'!$AA$39,'Summary 0504vs立正A'!$AA$42)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30-3A4C-A70C-6A1B31EA9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1C-D046-A211-372213DC47E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1C-D046-A211-372213DC47EB}"/>
              </c:ext>
            </c:extLst>
          </c:dPt>
          <c:val>
            <c:numRef>
              <c:f>'Summary 0427vs慶應義塾A'!$E$14:$F$14</c:f>
              <c:numCache>
                <c:formatCode>General</c:formatCode>
                <c:ptCount val="2"/>
                <c:pt idx="0">
                  <c:v>12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C-D046-A211-372213DC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8E-E748-93E1-A76899C1769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8E-E748-93E1-A76899C17692}"/>
              </c:ext>
            </c:extLst>
          </c:dPt>
          <c:val>
            <c:numRef>
              <c:f>'Summary 0427vs慶應義塾A'!$K$14:$L$14</c:f>
              <c:numCache>
                <c:formatCode>General</c:formatCode>
                <c:ptCount val="2"/>
                <c:pt idx="0">
                  <c:v>65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8E-E748-93E1-A76899C1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2C-AF4B-843F-81F96910CC4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2C-AF4B-843F-81F96910CC4C}"/>
              </c:ext>
            </c:extLst>
          </c:dPt>
          <c:val>
            <c:numRef>
              <c:f>'Summary 0427vs慶應義塾A'!$Q$14:$R$14</c:f>
              <c:numCache>
                <c:formatCode>General</c:formatCode>
                <c:ptCount val="2"/>
                <c:pt idx="0">
                  <c:v>15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2C-AF4B-843F-81F96910C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A4-DB4B-B3D7-F50B2F562E3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A4-DB4B-B3D7-F50B2F562E34}"/>
              </c:ext>
            </c:extLst>
          </c:dPt>
          <c:val>
            <c:numRef>
              <c:f>'Summary 0427vs慶應義塾A'!$V$14:$W$14</c:f>
              <c:numCache>
                <c:formatCode>General</c:formatCode>
                <c:ptCount val="2"/>
                <c:pt idx="0">
                  <c:v>153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4-DB4B-B3D7-F50B2F56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E-FD4A-9078-DE83318BE4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E-FD4A-9078-DE83318BE4F0}"/>
              </c:ext>
            </c:extLst>
          </c:dPt>
          <c:val>
            <c:numRef>
              <c:f>'Summary 0427vs慶應義塾A'!$Z$14:$AA$14</c:f>
              <c:numCache>
                <c:formatCode>General</c:formatCode>
                <c:ptCount val="2"/>
                <c:pt idx="0">
                  <c:v>10</c:v>
                </c:pt>
                <c:pt idx="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E-FD4A-9078-DE83318B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09-1C49-973B-733B8112989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9-1C49-973B-733B8112989F}"/>
              </c:ext>
            </c:extLst>
          </c:dPt>
          <c:val>
            <c:numRef>
              <c:f>'Summary 0427vs慶應義塾A'!$AD$14:$AE$14</c:f>
              <c:numCache>
                <c:formatCode>General</c:formatCode>
                <c:ptCount val="2"/>
                <c:pt idx="0">
                  <c:v>45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9-1C49-973B-733B81129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23-6149-935F-28DDB76D565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23-6149-935F-28DDB76D565A}"/>
              </c:ext>
            </c:extLst>
          </c:dPt>
          <c:val>
            <c:numRef>
              <c:f>'Summary 0427vs慶應義塾A'!$AH$14:$AI$14</c:f>
              <c:numCache>
                <c:formatCode>General</c:formatCode>
                <c:ptCount val="2"/>
                <c:pt idx="0">
                  <c:v>32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3-6149-935F-28DDB76D5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C3-D34B-9F63-70A4FE424C12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C3-D34B-9F63-70A4FE424C12}"/>
              </c:ext>
            </c:extLst>
          </c:dPt>
          <c:cat>
            <c:strRef>
              <c:f>('Summary 0427vs慶應義塾A'!$H$39,'Summary 0427vs慶應義塾A'!$H$42)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('Summary 0427vs慶應義塾A'!$J$39,'Summary 0427vs慶應義塾A'!$J$42)</c:f>
              <c:numCache>
                <c:formatCode>General</c:formatCode>
                <c:ptCount val="2"/>
                <c:pt idx="0">
                  <c:v>10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3-D34B-9F63-70A4FE424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0E-C541-877C-A9D54F2BD53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0E-C541-877C-A9D54F2BD53E}"/>
              </c:ext>
            </c:extLst>
          </c:dPt>
          <c:cat>
            <c:strRef>
              <c:f>('Summary 0427vs慶應義塾A'!$Y$39,'Summary 0427vs慶應義塾A'!$Y$42)</c:f>
              <c:strCache>
                <c:ptCount val="2"/>
                <c:pt idx="0">
                  <c:v>筑波大学</c:v>
                </c:pt>
                <c:pt idx="1">
                  <c:v>慶應義塾大学</c:v>
                </c:pt>
              </c:strCache>
            </c:strRef>
          </c:cat>
          <c:val>
            <c:numRef>
              <c:f>('Summary 0427vs慶應義塾A'!$AA$39,'Summary 0427vs慶應義塾A'!$AA$42)</c:f>
              <c:numCache>
                <c:formatCode>General</c:formatCode>
                <c:ptCount val="2"/>
                <c:pt idx="0">
                  <c:v>11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E-C541-877C-A9D54F2B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C5-BE41-AAF7-D5851C94AA7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C5-BE41-AAF7-D5851C94AA74}"/>
              </c:ext>
            </c:extLst>
          </c:dPt>
          <c:val>
            <c:numRef>
              <c:f>'Summary 0420vs青山学院A'!$E$14:$F$14</c:f>
              <c:numCache>
                <c:formatCode>General</c:formatCode>
                <c:ptCount val="2"/>
                <c:pt idx="0">
                  <c:v>28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5-BE41-AAF7-D5851C94A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D-374E-87C2-C30FFE8B02B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5D-374E-87C2-C30FFE8B02B7}"/>
              </c:ext>
            </c:extLst>
          </c:dPt>
          <c:val>
            <c:numRef>
              <c:f>'Summary 0420vs青山学院A'!$K$14:$L$14</c:f>
              <c:numCache>
                <c:formatCode>General</c:formatCode>
                <c:ptCount val="2"/>
                <c:pt idx="0">
                  <c:v>72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5D-374E-87C2-C30FFE8B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2C-9041-B4DD-904DE733DDCE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2C-9041-B4DD-904DE733DDCE}"/>
              </c:ext>
            </c:extLst>
          </c:dPt>
          <c:val>
            <c:numRef>
              <c:f>'Summary 0420vs青山学院A'!$Q$14:$R$14</c:f>
              <c:numCache>
                <c:formatCode>General</c:formatCode>
                <c:ptCount val="2"/>
                <c:pt idx="0">
                  <c:v>21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C-9041-B4DD-904DE733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6-0E40-BD2F-54F190A3570C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6-0E40-BD2F-54F190A3570C}"/>
              </c:ext>
            </c:extLst>
          </c:dPt>
          <c:val>
            <c:numRef>
              <c:f>'Summary 0420vs青山学院A'!$V$14:$W$14</c:f>
              <c:numCache>
                <c:formatCode>General</c:formatCode>
                <c:ptCount val="2"/>
                <c:pt idx="0">
                  <c:v>90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F6-0E40-BD2F-54F190A3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27-0E4B-8ECF-5F8DE7D0739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27-0E4B-8ECF-5F8DE7D0739E}"/>
              </c:ext>
            </c:extLst>
          </c:dPt>
          <c:val>
            <c:numRef>
              <c:f>'Summary 0420vs青山学院A'!$Z$14:$AA$14</c:f>
              <c:numCache>
                <c:formatCode>General</c:formatCode>
                <c:ptCount val="2"/>
                <c:pt idx="0">
                  <c:v>8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27-0E4B-8ECF-5F8DE7D07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CD-F040-854C-7F8BA9D2D2D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CD-F040-854C-7F8BA9D2D2D5}"/>
              </c:ext>
            </c:extLst>
          </c:dPt>
          <c:val>
            <c:numRef>
              <c:f>'Summary 0420vs青山学院A'!$AD$14:$AE$14</c:f>
              <c:numCache>
                <c:formatCode>General</c:formatCode>
                <c:ptCount val="2"/>
                <c:pt idx="0">
                  <c:v>27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CD-F040-854C-7F8BA9D2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20-0543-A6CA-10CDDF7157AF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20-0543-A6CA-10CDDF7157AF}"/>
              </c:ext>
            </c:extLst>
          </c:dPt>
          <c:val>
            <c:numRef>
              <c:f>'Summary 0420vs青山学院A'!$AH$14:$AI$14</c:f>
              <c:numCache>
                <c:formatCode>General</c:formatCode>
                <c:ptCount val="2"/>
                <c:pt idx="0">
                  <c:v>7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20-0543-A6CA-10CDDF71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7-F44C-9685-9E92AFA1CFF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F7-F44C-9685-9E92AFA1CFF4}"/>
              </c:ext>
            </c:extLst>
          </c:dPt>
          <c:cat>
            <c:strRef>
              <c:f>('Summary 0420vs青山学院A'!$H$39,'Summary 0420vs青山学院A'!$H$42)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0420vs青山学院A'!$J$39,'Summary 0420vs青山学院A'!$J$42)</c:f>
              <c:numCache>
                <c:formatCode>General</c:formatCode>
                <c:ptCount val="2"/>
                <c:pt idx="0">
                  <c:v>9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7-F44C-9685-9E92AFA1C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12-C645-B31B-37F8ED5DC53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2-C645-B31B-37F8ED5DC53D}"/>
              </c:ext>
            </c:extLst>
          </c:dPt>
          <c:cat>
            <c:strRef>
              <c:f>('Summary 0420vs青山学院A'!$Y$39,'Summary 0420vs青山学院A'!$Y$42)</c:f>
              <c:strCache>
                <c:ptCount val="2"/>
                <c:pt idx="0">
                  <c:v>筑波大学</c:v>
                </c:pt>
                <c:pt idx="1">
                  <c:v>青山学院大学</c:v>
                </c:pt>
              </c:strCache>
            </c:strRef>
          </c:cat>
          <c:val>
            <c:numRef>
              <c:f>('Summary 0420vs青山学院A'!$AA$39,'Summary 0420vs青山学院A'!$AA$42)</c:f>
              <c:numCache>
                <c:formatCode>General</c:formatCode>
                <c:ptCount val="2"/>
                <c:pt idx="0">
                  <c:v>15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2-C645-B31B-37F8ED5D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F-A541-8F68-9EF38FF516B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F-A541-8F68-9EF38FF516BB}"/>
              </c:ext>
            </c:extLst>
          </c:dPt>
          <c:val>
            <c:numRef>
              <c:f>'Summary 0330vs立教A'!$E$14:$F$14</c:f>
              <c:numCache>
                <c:formatCode>General</c:formatCode>
                <c:ptCount val="2"/>
                <c:pt idx="0">
                  <c:v>37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F-A541-8F68-9EF38FF5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80-A148-A904-A8351F1366C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80-A148-A904-A8351F1366C3}"/>
              </c:ext>
            </c:extLst>
          </c:dPt>
          <c:val>
            <c:numRef>
              <c:f>'Summary 0330vs立教A'!$K$14:$L$14</c:f>
              <c:numCache>
                <c:formatCode>General</c:formatCode>
                <c:ptCount val="2"/>
                <c:pt idx="0">
                  <c:v>70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0-A148-A904-A8351F136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E9-DA43-A390-3A735A9286F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E9-DA43-A390-3A735A9286F6}"/>
              </c:ext>
            </c:extLst>
          </c:dPt>
          <c:val>
            <c:numRef>
              <c:f>'Summary 0330vs立教A'!$Q$14:$R$14</c:f>
              <c:numCache>
                <c:formatCode>General</c:formatCode>
                <c:ptCount val="2"/>
                <c:pt idx="0">
                  <c:v>10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E9-DA43-A390-3A735A928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E-A64C-A444-E357C83CC90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E-A64C-A444-E357C83CC904}"/>
              </c:ext>
            </c:extLst>
          </c:dPt>
          <c:val>
            <c:numRef>
              <c:f>'Summary 0330vs立教A'!$V$14:$W$14</c:f>
              <c:numCache>
                <c:formatCode>General</c:formatCode>
                <c:ptCount val="2"/>
                <c:pt idx="0">
                  <c:v>102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7E-A64C-A444-E357C83C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9-5340-AA93-0B5A5EE27F9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9-5340-AA93-0B5A5EE27F9B}"/>
              </c:ext>
            </c:extLst>
          </c:dPt>
          <c:val>
            <c:numRef>
              <c:f>'Summary 0330vs立教A'!$Z$14:$AA$14</c:f>
              <c:numCache>
                <c:formatCode>General</c:formatCode>
                <c:ptCount val="2"/>
                <c:pt idx="0">
                  <c:v>7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9-5340-AA93-0B5A5EE27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3E-F64D-A1BB-22F4D3FDA4F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3E-F64D-A1BB-22F4D3FDA4FA}"/>
              </c:ext>
            </c:extLst>
          </c:dPt>
          <c:val>
            <c:numRef>
              <c:f>'Summary 0330vs立教A'!$AD$14:$AE$14</c:f>
              <c:numCache>
                <c:formatCode>General</c:formatCode>
                <c:ptCount val="2"/>
                <c:pt idx="0">
                  <c:v>37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E-F64D-A1BB-22F4D3FDA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05-4645-A291-C32F1238A5F9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05-4645-A291-C32F1238A5F9}"/>
              </c:ext>
            </c:extLst>
          </c:dPt>
          <c:val>
            <c:numRef>
              <c:f>'Summary 0330vs立教A'!$AH$14:$AI$14</c:f>
              <c:numCache>
                <c:formatCode>General</c:formatCode>
                <c:ptCount val="2"/>
                <c:pt idx="0">
                  <c:v>17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05-4645-A291-C32F1238A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60-4940-844F-C0D100F4CF6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60-4940-844F-C0D100F4CF67}"/>
              </c:ext>
            </c:extLst>
          </c:dPt>
          <c:cat>
            <c:strRef>
              <c:f>('Summary 0330vs立教A'!$H$39,'Summary 0330vs立教A'!$H$42)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0330vs立教A'!$J$39,'Summary 0330vs立教A'!$J$42)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60-4940-844F-C0D100F4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1C-F943-9917-7785E7C156F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C-F943-9917-7785E7C156F1}"/>
              </c:ext>
            </c:extLst>
          </c:dPt>
          <c:cat>
            <c:strRef>
              <c:f>('Summary 0330vs立教A'!$Y$39,'Summary 0330vs立教A'!$Y$42)</c:f>
              <c:strCache>
                <c:ptCount val="2"/>
                <c:pt idx="0">
                  <c:v>筑波大学</c:v>
                </c:pt>
                <c:pt idx="1">
                  <c:v>立教大学</c:v>
                </c:pt>
              </c:strCache>
            </c:strRef>
          </c:cat>
          <c:val>
            <c:numRef>
              <c:f>('Summary 0330vs立教A'!$AA$39,'Summary 0330vs立教A'!$AA$42)</c:f>
              <c:numCache>
                <c:formatCode>General</c:formatCode>
                <c:ptCount val="2"/>
                <c:pt idx="0">
                  <c:v>11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1C-F943-9917-7785E7C15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rgbClr val="00B0F0"/>
                </a:gs>
              </a:gsLst>
              <a:path path="circle">
                <a:fillToRect l="50000" t="130000" r="50000" b="-30000"/>
              </a:path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F-4D44-B7B1-ABF28AC2F66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75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DF-4D44-B7B1-ABF28AC2F666}"/>
              </c:ext>
            </c:extLst>
          </c:dPt>
          <c:val>
            <c:numRef>
              <c:f>Summary!$E$14:$F$14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F-4D44-B7B1-ABF28AC2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85000"/>
                  </a:schemeClr>
                </a:gs>
                <a:gs pos="100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</c:spPr>
          <c:dPt>
            <c:idx val="0"/>
            <c:bubble3D val="0"/>
            <c:spPr>
              <a:gradFill flip="none" rotWithShape="1"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05-8745-9D07-11D00815DF1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05-8745-9D07-11D00815DF11}"/>
              </c:ext>
            </c:extLst>
          </c:dPt>
          <c:val>
            <c:numRef>
              <c:f>Summary!$K$14:$L$14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05-8745-9D07-11D00815D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rgbClr val="FFCEF2"/>
                  </a:gs>
                  <a:gs pos="100000">
                    <a:srgbClr val="FF1A31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A3-5247-B94B-AAA7C2862EB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2">
                      <a:lumMod val="5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A3-5247-B94B-AAA7C2862EB7}"/>
              </c:ext>
            </c:extLst>
          </c:dPt>
          <c:val>
            <c:numRef>
              <c:f>Summary!$Q$14:$R$14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A3-5247-B94B-AAA7C286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3F-3F44-8A79-0DA943F34EC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100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3F-3F44-8A79-0DA943F34ECB}"/>
              </c:ext>
            </c:extLst>
          </c:dPt>
          <c:val>
            <c:numRef>
              <c:f>Summary!$V$14:$W$14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3F-3F44-8A79-0DA943F34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B7-334A-8C72-291812C8533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B7-334A-8C72-291812C85331}"/>
              </c:ext>
            </c:extLst>
          </c:dPt>
          <c:val>
            <c:numRef>
              <c:f>Summary!$Z$14:$AA$14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B7-334A-8C72-291812C85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20000"/>
                      <a:lumOff val="8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31-5444-A558-4B4565A00C4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31-5444-A558-4B4565A00C47}"/>
              </c:ext>
            </c:extLst>
          </c:dPt>
          <c:val>
            <c:numRef>
              <c:f>Summary!$AD$14:$AE$14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31-5444-A558-4B4565A00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bg1">
                    <a:lumMod val="85000"/>
                  </a:schemeClr>
                </a:gs>
                <a:gs pos="99000">
                  <a:schemeClr val="bg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28-384C-A027-F5ED59FF3A5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99000">
                    <a:schemeClr val="bg1">
                      <a:lumMod val="50000"/>
                    </a:schemeClr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28-384C-A027-F5ED59FF3A54}"/>
              </c:ext>
            </c:extLst>
          </c:dPt>
          <c:val>
            <c:numRef>
              <c:f>Summary!$AH$14:$AI$14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28-384C-A027-F5ED59FF3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100000">
                    <a:srgbClr val="00B0F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B-9F44-A1E6-3CC053627874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25000"/>
                      <a:lumOff val="75000"/>
                    </a:schemeClr>
                  </a:gs>
                  <a:gs pos="100000">
                    <a:srgbClr val="00206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B-9F44-A1E6-3CC053627874}"/>
              </c:ext>
            </c:extLst>
          </c:dPt>
          <c:cat>
            <c:strRef>
              <c:f>(Summary!$H$39,Summary!$H$42)</c:f>
              <c:strCache>
                <c:ptCount val="2"/>
                <c:pt idx="0">
                  <c:v>筑波大学</c:v>
                </c:pt>
                <c:pt idx="1">
                  <c:v>○○大学</c:v>
                </c:pt>
              </c:strCache>
            </c:strRef>
          </c:cat>
          <c:val>
            <c:numRef>
              <c:f>(Summary!$J$39,Summary!$J$42)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3B-9F44-A1E6-3CC053627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4125286"/>
          <c:h val="0.13723179957832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903548629814595E-2"/>
          <c:y val="9.6749637696944696E-2"/>
          <c:w val="0.83995990609305105"/>
          <c:h val="0.77974080789152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9000">
                    <a:srgbClr val="00B0F0"/>
                  </a:gs>
                </a:gsLst>
                <a:path path="circle">
                  <a:fillToRect r="100000" b="100000"/>
                </a:path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17-7544-AACE-F45405B95DE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tx2">
                      <a:lumMod val="10000"/>
                      <a:lumOff val="90000"/>
                    </a:schemeClr>
                  </a:gs>
                  <a:gs pos="99000">
                    <a:srgbClr val="0070C0"/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17-7544-AACE-F45405B95DEA}"/>
              </c:ext>
            </c:extLst>
          </c:dPt>
          <c:cat>
            <c:strRef>
              <c:f>(Summary!$Y$39,Summary!$Y$42)</c:f>
              <c:strCache>
                <c:ptCount val="2"/>
                <c:pt idx="0">
                  <c:v>筑波大学</c:v>
                </c:pt>
                <c:pt idx="1">
                  <c:v>○○大学</c:v>
                </c:pt>
              </c:strCache>
            </c:strRef>
          </c:cat>
          <c:val>
            <c:numRef>
              <c:f>(Summary!$AA$39,Summary!$AA$42)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EF-2A4F-877D-7F99A7561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5934642677677398E-2"/>
          <c:y val="0.85410298781873795"/>
          <c:w val="0.89999973772761999"/>
          <c:h val="0.1288324537722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iragino Sans W7" panose="020B0400000000000000" pitchFamily="34" charset="-128"/>
              <a:ea typeface="Hiragino Sans W7" panose="020B04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image" Target="../media/image6.png"/><Relationship Id="rId18" Type="http://schemas.openxmlformats.org/officeDocument/2006/relationships/chart" Target="../charts/chart9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image" Target="../media/image5.svg"/><Relationship Id="rId17" Type="http://schemas.openxmlformats.org/officeDocument/2006/relationships/chart" Target="../charts/chart8.xml"/><Relationship Id="rId2" Type="http://schemas.openxmlformats.org/officeDocument/2006/relationships/chart" Target="../charts/chart2.xml"/><Relationship Id="rId16" Type="http://schemas.openxmlformats.org/officeDocument/2006/relationships/image" Target="../media/image9.sv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4.png"/><Relationship Id="rId5" Type="http://schemas.openxmlformats.org/officeDocument/2006/relationships/chart" Target="../charts/chart4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image" Target="../media/image6.png"/><Relationship Id="rId18" Type="http://schemas.openxmlformats.org/officeDocument/2006/relationships/chart" Target="../charts/chart18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12" Type="http://schemas.openxmlformats.org/officeDocument/2006/relationships/image" Target="../media/image5.svg"/><Relationship Id="rId17" Type="http://schemas.openxmlformats.org/officeDocument/2006/relationships/chart" Target="../charts/chart17.xml"/><Relationship Id="rId2" Type="http://schemas.openxmlformats.org/officeDocument/2006/relationships/chart" Target="../charts/chart11.xml"/><Relationship Id="rId16" Type="http://schemas.openxmlformats.org/officeDocument/2006/relationships/image" Target="../media/image9.svg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image" Target="../media/image4.png"/><Relationship Id="rId5" Type="http://schemas.openxmlformats.org/officeDocument/2006/relationships/chart" Target="../charts/chart13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image" Target="../media/image6.png"/><Relationship Id="rId18" Type="http://schemas.openxmlformats.org/officeDocument/2006/relationships/chart" Target="../charts/chart27.xml"/><Relationship Id="rId3" Type="http://schemas.openxmlformats.org/officeDocument/2006/relationships/chart" Target="../charts/chart21.xml"/><Relationship Id="rId7" Type="http://schemas.openxmlformats.org/officeDocument/2006/relationships/chart" Target="../charts/chart24.xml"/><Relationship Id="rId12" Type="http://schemas.openxmlformats.org/officeDocument/2006/relationships/image" Target="../media/image5.svg"/><Relationship Id="rId17" Type="http://schemas.openxmlformats.org/officeDocument/2006/relationships/chart" Target="../charts/chart26.xml"/><Relationship Id="rId2" Type="http://schemas.openxmlformats.org/officeDocument/2006/relationships/chart" Target="../charts/chart20.xml"/><Relationship Id="rId16" Type="http://schemas.openxmlformats.org/officeDocument/2006/relationships/image" Target="../media/image9.svg"/><Relationship Id="rId1" Type="http://schemas.openxmlformats.org/officeDocument/2006/relationships/chart" Target="../charts/chart19.xml"/><Relationship Id="rId6" Type="http://schemas.openxmlformats.org/officeDocument/2006/relationships/chart" Target="../charts/chart23.xml"/><Relationship Id="rId11" Type="http://schemas.openxmlformats.org/officeDocument/2006/relationships/image" Target="../media/image4.png"/><Relationship Id="rId5" Type="http://schemas.openxmlformats.org/officeDocument/2006/relationships/chart" Target="../charts/chart22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image" Target="../media/image6.png"/><Relationship Id="rId18" Type="http://schemas.openxmlformats.org/officeDocument/2006/relationships/chart" Target="../charts/chart36.xml"/><Relationship Id="rId3" Type="http://schemas.openxmlformats.org/officeDocument/2006/relationships/chart" Target="../charts/chart30.xml"/><Relationship Id="rId7" Type="http://schemas.openxmlformats.org/officeDocument/2006/relationships/chart" Target="../charts/chart33.xml"/><Relationship Id="rId12" Type="http://schemas.openxmlformats.org/officeDocument/2006/relationships/image" Target="../media/image5.svg"/><Relationship Id="rId17" Type="http://schemas.openxmlformats.org/officeDocument/2006/relationships/chart" Target="../charts/chart35.xml"/><Relationship Id="rId2" Type="http://schemas.openxmlformats.org/officeDocument/2006/relationships/chart" Target="../charts/chart29.xml"/><Relationship Id="rId16" Type="http://schemas.openxmlformats.org/officeDocument/2006/relationships/image" Target="../media/image9.svg"/><Relationship Id="rId1" Type="http://schemas.openxmlformats.org/officeDocument/2006/relationships/chart" Target="../charts/chart28.xml"/><Relationship Id="rId6" Type="http://schemas.openxmlformats.org/officeDocument/2006/relationships/chart" Target="../charts/chart32.xml"/><Relationship Id="rId11" Type="http://schemas.openxmlformats.org/officeDocument/2006/relationships/image" Target="../media/image4.png"/><Relationship Id="rId5" Type="http://schemas.openxmlformats.org/officeDocument/2006/relationships/chart" Target="../charts/chart31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13" Type="http://schemas.openxmlformats.org/officeDocument/2006/relationships/image" Target="../media/image6.png"/><Relationship Id="rId18" Type="http://schemas.openxmlformats.org/officeDocument/2006/relationships/chart" Target="../charts/chart45.xml"/><Relationship Id="rId3" Type="http://schemas.openxmlformats.org/officeDocument/2006/relationships/chart" Target="../charts/chart39.xml"/><Relationship Id="rId7" Type="http://schemas.openxmlformats.org/officeDocument/2006/relationships/chart" Target="../charts/chart42.xml"/><Relationship Id="rId12" Type="http://schemas.openxmlformats.org/officeDocument/2006/relationships/image" Target="../media/image5.svg"/><Relationship Id="rId17" Type="http://schemas.openxmlformats.org/officeDocument/2006/relationships/chart" Target="../charts/chart44.xml"/><Relationship Id="rId2" Type="http://schemas.openxmlformats.org/officeDocument/2006/relationships/chart" Target="../charts/chart38.xml"/><Relationship Id="rId16" Type="http://schemas.openxmlformats.org/officeDocument/2006/relationships/image" Target="../media/image9.svg"/><Relationship Id="rId1" Type="http://schemas.openxmlformats.org/officeDocument/2006/relationships/chart" Target="../charts/chart37.xml"/><Relationship Id="rId6" Type="http://schemas.openxmlformats.org/officeDocument/2006/relationships/chart" Target="../charts/chart41.xml"/><Relationship Id="rId11" Type="http://schemas.openxmlformats.org/officeDocument/2006/relationships/image" Target="../media/image4.png"/><Relationship Id="rId5" Type="http://schemas.openxmlformats.org/officeDocument/2006/relationships/chart" Target="../charts/chart40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13" Type="http://schemas.openxmlformats.org/officeDocument/2006/relationships/image" Target="../media/image6.png"/><Relationship Id="rId18" Type="http://schemas.openxmlformats.org/officeDocument/2006/relationships/chart" Target="../charts/chart54.xml"/><Relationship Id="rId3" Type="http://schemas.openxmlformats.org/officeDocument/2006/relationships/chart" Target="../charts/chart48.xml"/><Relationship Id="rId7" Type="http://schemas.openxmlformats.org/officeDocument/2006/relationships/chart" Target="../charts/chart51.xml"/><Relationship Id="rId12" Type="http://schemas.openxmlformats.org/officeDocument/2006/relationships/image" Target="../media/image5.svg"/><Relationship Id="rId17" Type="http://schemas.openxmlformats.org/officeDocument/2006/relationships/chart" Target="../charts/chart53.xml"/><Relationship Id="rId2" Type="http://schemas.openxmlformats.org/officeDocument/2006/relationships/chart" Target="../charts/chart47.xml"/><Relationship Id="rId16" Type="http://schemas.openxmlformats.org/officeDocument/2006/relationships/image" Target="../media/image9.svg"/><Relationship Id="rId1" Type="http://schemas.openxmlformats.org/officeDocument/2006/relationships/chart" Target="../charts/chart46.xml"/><Relationship Id="rId6" Type="http://schemas.openxmlformats.org/officeDocument/2006/relationships/chart" Target="../charts/chart50.xml"/><Relationship Id="rId11" Type="http://schemas.openxmlformats.org/officeDocument/2006/relationships/image" Target="../media/image4.png"/><Relationship Id="rId5" Type="http://schemas.openxmlformats.org/officeDocument/2006/relationships/chart" Target="../charts/chart49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1.xml"/><Relationship Id="rId13" Type="http://schemas.openxmlformats.org/officeDocument/2006/relationships/image" Target="../media/image6.png"/><Relationship Id="rId18" Type="http://schemas.openxmlformats.org/officeDocument/2006/relationships/chart" Target="../charts/chart63.xml"/><Relationship Id="rId3" Type="http://schemas.openxmlformats.org/officeDocument/2006/relationships/chart" Target="../charts/chart57.xml"/><Relationship Id="rId7" Type="http://schemas.openxmlformats.org/officeDocument/2006/relationships/chart" Target="../charts/chart60.xml"/><Relationship Id="rId12" Type="http://schemas.openxmlformats.org/officeDocument/2006/relationships/image" Target="../media/image5.svg"/><Relationship Id="rId17" Type="http://schemas.openxmlformats.org/officeDocument/2006/relationships/chart" Target="../charts/chart62.xml"/><Relationship Id="rId2" Type="http://schemas.openxmlformats.org/officeDocument/2006/relationships/chart" Target="../charts/chart56.xml"/><Relationship Id="rId16" Type="http://schemas.openxmlformats.org/officeDocument/2006/relationships/image" Target="../media/image9.svg"/><Relationship Id="rId1" Type="http://schemas.openxmlformats.org/officeDocument/2006/relationships/chart" Target="../charts/chart55.xml"/><Relationship Id="rId6" Type="http://schemas.openxmlformats.org/officeDocument/2006/relationships/chart" Target="../charts/chart59.xml"/><Relationship Id="rId11" Type="http://schemas.openxmlformats.org/officeDocument/2006/relationships/image" Target="../media/image4.png"/><Relationship Id="rId5" Type="http://schemas.openxmlformats.org/officeDocument/2006/relationships/chart" Target="../charts/chart58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13" Type="http://schemas.openxmlformats.org/officeDocument/2006/relationships/image" Target="../media/image6.png"/><Relationship Id="rId18" Type="http://schemas.openxmlformats.org/officeDocument/2006/relationships/chart" Target="../charts/chart72.xml"/><Relationship Id="rId3" Type="http://schemas.openxmlformats.org/officeDocument/2006/relationships/chart" Target="../charts/chart66.xml"/><Relationship Id="rId7" Type="http://schemas.openxmlformats.org/officeDocument/2006/relationships/chart" Target="../charts/chart69.xml"/><Relationship Id="rId12" Type="http://schemas.openxmlformats.org/officeDocument/2006/relationships/image" Target="../media/image5.svg"/><Relationship Id="rId17" Type="http://schemas.openxmlformats.org/officeDocument/2006/relationships/chart" Target="../charts/chart71.xml"/><Relationship Id="rId2" Type="http://schemas.openxmlformats.org/officeDocument/2006/relationships/chart" Target="../charts/chart65.xml"/><Relationship Id="rId16" Type="http://schemas.openxmlformats.org/officeDocument/2006/relationships/image" Target="../media/image9.svg"/><Relationship Id="rId1" Type="http://schemas.openxmlformats.org/officeDocument/2006/relationships/chart" Target="../charts/chart64.xml"/><Relationship Id="rId6" Type="http://schemas.openxmlformats.org/officeDocument/2006/relationships/chart" Target="../charts/chart68.xml"/><Relationship Id="rId11" Type="http://schemas.openxmlformats.org/officeDocument/2006/relationships/image" Target="../media/image4.png"/><Relationship Id="rId5" Type="http://schemas.openxmlformats.org/officeDocument/2006/relationships/chart" Target="../charts/chart67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9.xml"/><Relationship Id="rId13" Type="http://schemas.openxmlformats.org/officeDocument/2006/relationships/image" Target="../media/image6.png"/><Relationship Id="rId18" Type="http://schemas.openxmlformats.org/officeDocument/2006/relationships/chart" Target="../charts/chart81.xml"/><Relationship Id="rId3" Type="http://schemas.openxmlformats.org/officeDocument/2006/relationships/chart" Target="../charts/chart75.xml"/><Relationship Id="rId7" Type="http://schemas.openxmlformats.org/officeDocument/2006/relationships/chart" Target="../charts/chart78.xml"/><Relationship Id="rId12" Type="http://schemas.openxmlformats.org/officeDocument/2006/relationships/image" Target="../media/image5.svg"/><Relationship Id="rId17" Type="http://schemas.openxmlformats.org/officeDocument/2006/relationships/chart" Target="../charts/chart80.xml"/><Relationship Id="rId2" Type="http://schemas.openxmlformats.org/officeDocument/2006/relationships/chart" Target="../charts/chart74.xml"/><Relationship Id="rId16" Type="http://schemas.openxmlformats.org/officeDocument/2006/relationships/image" Target="../media/image9.svg"/><Relationship Id="rId1" Type="http://schemas.openxmlformats.org/officeDocument/2006/relationships/chart" Target="../charts/chart73.xml"/><Relationship Id="rId6" Type="http://schemas.openxmlformats.org/officeDocument/2006/relationships/chart" Target="../charts/chart77.xml"/><Relationship Id="rId11" Type="http://schemas.openxmlformats.org/officeDocument/2006/relationships/image" Target="../media/image4.png"/><Relationship Id="rId5" Type="http://schemas.openxmlformats.org/officeDocument/2006/relationships/chart" Target="../charts/chart76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13" Type="http://schemas.openxmlformats.org/officeDocument/2006/relationships/image" Target="../media/image6.png"/><Relationship Id="rId18" Type="http://schemas.openxmlformats.org/officeDocument/2006/relationships/chart" Target="../charts/chart90.xml"/><Relationship Id="rId3" Type="http://schemas.openxmlformats.org/officeDocument/2006/relationships/chart" Target="../charts/chart84.xml"/><Relationship Id="rId7" Type="http://schemas.openxmlformats.org/officeDocument/2006/relationships/chart" Target="../charts/chart87.xml"/><Relationship Id="rId12" Type="http://schemas.openxmlformats.org/officeDocument/2006/relationships/image" Target="../media/image5.svg"/><Relationship Id="rId17" Type="http://schemas.openxmlformats.org/officeDocument/2006/relationships/chart" Target="../charts/chart89.xml"/><Relationship Id="rId2" Type="http://schemas.openxmlformats.org/officeDocument/2006/relationships/chart" Target="../charts/chart83.xml"/><Relationship Id="rId16" Type="http://schemas.openxmlformats.org/officeDocument/2006/relationships/image" Target="../media/image9.svg"/><Relationship Id="rId1" Type="http://schemas.openxmlformats.org/officeDocument/2006/relationships/chart" Target="../charts/chart82.xml"/><Relationship Id="rId6" Type="http://schemas.openxmlformats.org/officeDocument/2006/relationships/chart" Target="../charts/chart86.xml"/><Relationship Id="rId11" Type="http://schemas.openxmlformats.org/officeDocument/2006/relationships/image" Target="../media/image4.png"/><Relationship Id="rId5" Type="http://schemas.openxmlformats.org/officeDocument/2006/relationships/chart" Target="../charts/chart85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7.xml"/><Relationship Id="rId13" Type="http://schemas.openxmlformats.org/officeDocument/2006/relationships/image" Target="../media/image6.png"/><Relationship Id="rId18" Type="http://schemas.openxmlformats.org/officeDocument/2006/relationships/chart" Target="../charts/chart99.xml"/><Relationship Id="rId3" Type="http://schemas.openxmlformats.org/officeDocument/2006/relationships/chart" Target="../charts/chart93.xml"/><Relationship Id="rId7" Type="http://schemas.openxmlformats.org/officeDocument/2006/relationships/chart" Target="../charts/chart96.xml"/><Relationship Id="rId12" Type="http://schemas.openxmlformats.org/officeDocument/2006/relationships/image" Target="../media/image5.svg"/><Relationship Id="rId17" Type="http://schemas.openxmlformats.org/officeDocument/2006/relationships/chart" Target="../charts/chart98.xml"/><Relationship Id="rId2" Type="http://schemas.openxmlformats.org/officeDocument/2006/relationships/chart" Target="../charts/chart92.xml"/><Relationship Id="rId16" Type="http://schemas.openxmlformats.org/officeDocument/2006/relationships/image" Target="../media/image9.svg"/><Relationship Id="rId1" Type="http://schemas.openxmlformats.org/officeDocument/2006/relationships/chart" Target="../charts/chart91.xml"/><Relationship Id="rId6" Type="http://schemas.openxmlformats.org/officeDocument/2006/relationships/chart" Target="../charts/chart95.xml"/><Relationship Id="rId11" Type="http://schemas.openxmlformats.org/officeDocument/2006/relationships/image" Target="../media/image4.png"/><Relationship Id="rId5" Type="http://schemas.openxmlformats.org/officeDocument/2006/relationships/chart" Target="../charts/chart94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13" Type="http://schemas.openxmlformats.org/officeDocument/2006/relationships/image" Target="../media/image6.png"/><Relationship Id="rId18" Type="http://schemas.openxmlformats.org/officeDocument/2006/relationships/chart" Target="../charts/chart108.xml"/><Relationship Id="rId3" Type="http://schemas.openxmlformats.org/officeDocument/2006/relationships/chart" Target="../charts/chart102.xml"/><Relationship Id="rId7" Type="http://schemas.openxmlformats.org/officeDocument/2006/relationships/chart" Target="../charts/chart105.xml"/><Relationship Id="rId12" Type="http://schemas.openxmlformats.org/officeDocument/2006/relationships/image" Target="../media/image5.svg"/><Relationship Id="rId17" Type="http://schemas.openxmlformats.org/officeDocument/2006/relationships/chart" Target="../charts/chart107.xml"/><Relationship Id="rId2" Type="http://schemas.openxmlformats.org/officeDocument/2006/relationships/chart" Target="../charts/chart101.xml"/><Relationship Id="rId16" Type="http://schemas.openxmlformats.org/officeDocument/2006/relationships/image" Target="../media/image9.svg"/><Relationship Id="rId1" Type="http://schemas.openxmlformats.org/officeDocument/2006/relationships/chart" Target="../charts/chart100.xml"/><Relationship Id="rId6" Type="http://schemas.openxmlformats.org/officeDocument/2006/relationships/chart" Target="../charts/chart104.xml"/><Relationship Id="rId11" Type="http://schemas.openxmlformats.org/officeDocument/2006/relationships/image" Target="../media/image4.png"/><Relationship Id="rId5" Type="http://schemas.openxmlformats.org/officeDocument/2006/relationships/chart" Target="../charts/chart103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5.xml"/><Relationship Id="rId13" Type="http://schemas.openxmlformats.org/officeDocument/2006/relationships/image" Target="../media/image6.png"/><Relationship Id="rId18" Type="http://schemas.openxmlformats.org/officeDocument/2006/relationships/chart" Target="../charts/chart117.xml"/><Relationship Id="rId3" Type="http://schemas.openxmlformats.org/officeDocument/2006/relationships/chart" Target="../charts/chart111.xml"/><Relationship Id="rId7" Type="http://schemas.openxmlformats.org/officeDocument/2006/relationships/chart" Target="../charts/chart114.xml"/><Relationship Id="rId12" Type="http://schemas.openxmlformats.org/officeDocument/2006/relationships/image" Target="../media/image5.svg"/><Relationship Id="rId17" Type="http://schemas.openxmlformats.org/officeDocument/2006/relationships/chart" Target="../charts/chart116.xml"/><Relationship Id="rId2" Type="http://schemas.openxmlformats.org/officeDocument/2006/relationships/chart" Target="../charts/chart110.xml"/><Relationship Id="rId16" Type="http://schemas.openxmlformats.org/officeDocument/2006/relationships/image" Target="../media/image9.svg"/><Relationship Id="rId1" Type="http://schemas.openxmlformats.org/officeDocument/2006/relationships/chart" Target="../charts/chart109.xml"/><Relationship Id="rId6" Type="http://schemas.openxmlformats.org/officeDocument/2006/relationships/chart" Target="../charts/chart113.xml"/><Relationship Id="rId11" Type="http://schemas.openxmlformats.org/officeDocument/2006/relationships/image" Target="../media/image4.png"/><Relationship Id="rId5" Type="http://schemas.openxmlformats.org/officeDocument/2006/relationships/chart" Target="../charts/chart112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4.xml"/><Relationship Id="rId13" Type="http://schemas.openxmlformats.org/officeDocument/2006/relationships/image" Target="../media/image6.png"/><Relationship Id="rId18" Type="http://schemas.openxmlformats.org/officeDocument/2006/relationships/chart" Target="../charts/chart126.xml"/><Relationship Id="rId3" Type="http://schemas.openxmlformats.org/officeDocument/2006/relationships/chart" Target="../charts/chart120.xml"/><Relationship Id="rId7" Type="http://schemas.openxmlformats.org/officeDocument/2006/relationships/chart" Target="../charts/chart123.xml"/><Relationship Id="rId12" Type="http://schemas.openxmlformats.org/officeDocument/2006/relationships/image" Target="../media/image5.svg"/><Relationship Id="rId17" Type="http://schemas.openxmlformats.org/officeDocument/2006/relationships/chart" Target="../charts/chart125.xml"/><Relationship Id="rId2" Type="http://schemas.openxmlformats.org/officeDocument/2006/relationships/chart" Target="../charts/chart119.xml"/><Relationship Id="rId16" Type="http://schemas.openxmlformats.org/officeDocument/2006/relationships/image" Target="../media/image9.svg"/><Relationship Id="rId1" Type="http://schemas.openxmlformats.org/officeDocument/2006/relationships/chart" Target="../charts/chart118.xml"/><Relationship Id="rId6" Type="http://schemas.openxmlformats.org/officeDocument/2006/relationships/chart" Target="../charts/chart122.xml"/><Relationship Id="rId11" Type="http://schemas.openxmlformats.org/officeDocument/2006/relationships/image" Target="../media/image4.png"/><Relationship Id="rId5" Type="http://schemas.openxmlformats.org/officeDocument/2006/relationships/chart" Target="../charts/chart121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3.xml"/><Relationship Id="rId13" Type="http://schemas.openxmlformats.org/officeDocument/2006/relationships/image" Target="../media/image6.png"/><Relationship Id="rId18" Type="http://schemas.openxmlformats.org/officeDocument/2006/relationships/chart" Target="../charts/chart135.xml"/><Relationship Id="rId3" Type="http://schemas.openxmlformats.org/officeDocument/2006/relationships/chart" Target="../charts/chart129.xml"/><Relationship Id="rId7" Type="http://schemas.openxmlformats.org/officeDocument/2006/relationships/chart" Target="../charts/chart132.xml"/><Relationship Id="rId12" Type="http://schemas.openxmlformats.org/officeDocument/2006/relationships/image" Target="../media/image5.svg"/><Relationship Id="rId17" Type="http://schemas.openxmlformats.org/officeDocument/2006/relationships/chart" Target="../charts/chart134.xml"/><Relationship Id="rId2" Type="http://schemas.openxmlformats.org/officeDocument/2006/relationships/chart" Target="../charts/chart128.xml"/><Relationship Id="rId16" Type="http://schemas.openxmlformats.org/officeDocument/2006/relationships/image" Target="../media/image9.svg"/><Relationship Id="rId1" Type="http://schemas.openxmlformats.org/officeDocument/2006/relationships/chart" Target="../charts/chart127.xml"/><Relationship Id="rId6" Type="http://schemas.openxmlformats.org/officeDocument/2006/relationships/chart" Target="../charts/chart131.xml"/><Relationship Id="rId11" Type="http://schemas.openxmlformats.org/officeDocument/2006/relationships/image" Target="../media/image4.png"/><Relationship Id="rId5" Type="http://schemas.openxmlformats.org/officeDocument/2006/relationships/chart" Target="../charts/chart130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2.xml"/><Relationship Id="rId13" Type="http://schemas.openxmlformats.org/officeDocument/2006/relationships/image" Target="../media/image6.png"/><Relationship Id="rId18" Type="http://schemas.openxmlformats.org/officeDocument/2006/relationships/chart" Target="../charts/chart144.xml"/><Relationship Id="rId3" Type="http://schemas.openxmlformats.org/officeDocument/2006/relationships/chart" Target="../charts/chart138.xml"/><Relationship Id="rId7" Type="http://schemas.openxmlformats.org/officeDocument/2006/relationships/chart" Target="../charts/chart141.xml"/><Relationship Id="rId12" Type="http://schemas.openxmlformats.org/officeDocument/2006/relationships/image" Target="../media/image5.svg"/><Relationship Id="rId17" Type="http://schemas.openxmlformats.org/officeDocument/2006/relationships/chart" Target="../charts/chart143.xml"/><Relationship Id="rId2" Type="http://schemas.openxmlformats.org/officeDocument/2006/relationships/chart" Target="../charts/chart137.xml"/><Relationship Id="rId16" Type="http://schemas.openxmlformats.org/officeDocument/2006/relationships/image" Target="../media/image9.svg"/><Relationship Id="rId1" Type="http://schemas.openxmlformats.org/officeDocument/2006/relationships/chart" Target="../charts/chart136.xml"/><Relationship Id="rId6" Type="http://schemas.openxmlformats.org/officeDocument/2006/relationships/chart" Target="../charts/chart140.xml"/><Relationship Id="rId11" Type="http://schemas.openxmlformats.org/officeDocument/2006/relationships/image" Target="../media/image4.png"/><Relationship Id="rId5" Type="http://schemas.openxmlformats.org/officeDocument/2006/relationships/chart" Target="../charts/chart139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1.xml"/><Relationship Id="rId13" Type="http://schemas.openxmlformats.org/officeDocument/2006/relationships/image" Target="../media/image6.png"/><Relationship Id="rId18" Type="http://schemas.openxmlformats.org/officeDocument/2006/relationships/chart" Target="../charts/chart153.xml"/><Relationship Id="rId3" Type="http://schemas.openxmlformats.org/officeDocument/2006/relationships/chart" Target="../charts/chart147.xml"/><Relationship Id="rId7" Type="http://schemas.openxmlformats.org/officeDocument/2006/relationships/chart" Target="../charts/chart150.xml"/><Relationship Id="rId12" Type="http://schemas.openxmlformats.org/officeDocument/2006/relationships/image" Target="../media/image5.svg"/><Relationship Id="rId17" Type="http://schemas.openxmlformats.org/officeDocument/2006/relationships/chart" Target="../charts/chart152.xml"/><Relationship Id="rId2" Type="http://schemas.openxmlformats.org/officeDocument/2006/relationships/chart" Target="../charts/chart146.xml"/><Relationship Id="rId16" Type="http://schemas.openxmlformats.org/officeDocument/2006/relationships/image" Target="../media/image9.svg"/><Relationship Id="rId1" Type="http://schemas.openxmlformats.org/officeDocument/2006/relationships/chart" Target="../charts/chart145.xml"/><Relationship Id="rId6" Type="http://schemas.openxmlformats.org/officeDocument/2006/relationships/chart" Target="../charts/chart149.xml"/><Relationship Id="rId11" Type="http://schemas.openxmlformats.org/officeDocument/2006/relationships/image" Target="../media/image4.png"/><Relationship Id="rId5" Type="http://schemas.openxmlformats.org/officeDocument/2006/relationships/chart" Target="../charts/chart148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0.xml"/><Relationship Id="rId13" Type="http://schemas.openxmlformats.org/officeDocument/2006/relationships/image" Target="../media/image6.png"/><Relationship Id="rId18" Type="http://schemas.openxmlformats.org/officeDocument/2006/relationships/chart" Target="../charts/chart162.xml"/><Relationship Id="rId3" Type="http://schemas.openxmlformats.org/officeDocument/2006/relationships/chart" Target="../charts/chart156.xml"/><Relationship Id="rId7" Type="http://schemas.openxmlformats.org/officeDocument/2006/relationships/chart" Target="../charts/chart159.xml"/><Relationship Id="rId12" Type="http://schemas.openxmlformats.org/officeDocument/2006/relationships/image" Target="../media/image5.svg"/><Relationship Id="rId17" Type="http://schemas.openxmlformats.org/officeDocument/2006/relationships/chart" Target="../charts/chart161.xml"/><Relationship Id="rId2" Type="http://schemas.openxmlformats.org/officeDocument/2006/relationships/chart" Target="../charts/chart155.xml"/><Relationship Id="rId16" Type="http://schemas.openxmlformats.org/officeDocument/2006/relationships/image" Target="../media/image9.svg"/><Relationship Id="rId1" Type="http://schemas.openxmlformats.org/officeDocument/2006/relationships/chart" Target="../charts/chart154.xml"/><Relationship Id="rId6" Type="http://schemas.openxmlformats.org/officeDocument/2006/relationships/chart" Target="../charts/chart158.xml"/><Relationship Id="rId11" Type="http://schemas.openxmlformats.org/officeDocument/2006/relationships/image" Target="../media/image4.png"/><Relationship Id="rId5" Type="http://schemas.openxmlformats.org/officeDocument/2006/relationships/chart" Target="../charts/chart157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9.xml"/><Relationship Id="rId13" Type="http://schemas.openxmlformats.org/officeDocument/2006/relationships/image" Target="../media/image6.png"/><Relationship Id="rId18" Type="http://schemas.openxmlformats.org/officeDocument/2006/relationships/chart" Target="../charts/chart171.xml"/><Relationship Id="rId3" Type="http://schemas.openxmlformats.org/officeDocument/2006/relationships/chart" Target="../charts/chart165.xml"/><Relationship Id="rId7" Type="http://schemas.openxmlformats.org/officeDocument/2006/relationships/chart" Target="../charts/chart168.xml"/><Relationship Id="rId12" Type="http://schemas.openxmlformats.org/officeDocument/2006/relationships/image" Target="../media/image5.svg"/><Relationship Id="rId17" Type="http://schemas.openxmlformats.org/officeDocument/2006/relationships/chart" Target="../charts/chart170.xml"/><Relationship Id="rId2" Type="http://schemas.openxmlformats.org/officeDocument/2006/relationships/chart" Target="../charts/chart164.xml"/><Relationship Id="rId16" Type="http://schemas.openxmlformats.org/officeDocument/2006/relationships/image" Target="../media/image9.svg"/><Relationship Id="rId1" Type="http://schemas.openxmlformats.org/officeDocument/2006/relationships/chart" Target="../charts/chart163.xml"/><Relationship Id="rId6" Type="http://schemas.openxmlformats.org/officeDocument/2006/relationships/chart" Target="../charts/chart167.xml"/><Relationship Id="rId11" Type="http://schemas.openxmlformats.org/officeDocument/2006/relationships/image" Target="../media/image4.png"/><Relationship Id="rId5" Type="http://schemas.openxmlformats.org/officeDocument/2006/relationships/chart" Target="../charts/chart166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8.xml"/><Relationship Id="rId13" Type="http://schemas.openxmlformats.org/officeDocument/2006/relationships/image" Target="../media/image6.png"/><Relationship Id="rId18" Type="http://schemas.openxmlformats.org/officeDocument/2006/relationships/chart" Target="../charts/chart180.xml"/><Relationship Id="rId3" Type="http://schemas.openxmlformats.org/officeDocument/2006/relationships/chart" Target="../charts/chart174.xml"/><Relationship Id="rId7" Type="http://schemas.openxmlformats.org/officeDocument/2006/relationships/chart" Target="../charts/chart177.xml"/><Relationship Id="rId12" Type="http://schemas.openxmlformats.org/officeDocument/2006/relationships/image" Target="../media/image5.svg"/><Relationship Id="rId17" Type="http://schemas.openxmlformats.org/officeDocument/2006/relationships/chart" Target="../charts/chart179.xml"/><Relationship Id="rId2" Type="http://schemas.openxmlformats.org/officeDocument/2006/relationships/chart" Target="../charts/chart173.xml"/><Relationship Id="rId16" Type="http://schemas.openxmlformats.org/officeDocument/2006/relationships/image" Target="../media/image9.svg"/><Relationship Id="rId1" Type="http://schemas.openxmlformats.org/officeDocument/2006/relationships/chart" Target="../charts/chart172.xml"/><Relationship Id="rId6" Type="http://schemas.openxmlformats.org/officeDocument/2006/relationships/chart" Target="../charts/chart176.xml"/><Relationship Id="rId11" Type="http://schemas.openxmlformats.org/officeDocument/2006/relationships/image" Target="../media/image4.png"/><Relationship Id="rId5" Type="http://schemas.openxmlformats.org/officeDocument/2006/relationships/chart" Target="../charts/chart175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7.xml"/><Relationship Id="rId13" Type="http://schemas.openxmlformats.org/officeDocument/2006/relationships/image" Target="../media/image6.png"/><Relationship Id="rId18" Type="http://schemas.openxmlformats.org/officeDocument/2006/relationships/chart" Target="../charts/chart189.xml"/><Relationship Id="rId3" Type="http://schemas.openxmlformats.org/officeDocument/2006/relationships/chart" Target="../charts/chart183.xml"/><Relationship Id="rId7" Type="http://schemas.openxmlformats.org/officeDocument/2006/relationships/chart" Target="../charts/chart186.xml"/><Relationship Id="rId12" Type="http://schemas.openxmlformats.org/officeDocument/2006/relationships/image" Target="../media/image5.svg"/><Relationship Id="rId17" Type="http://schemas.openxmlformats.org/officeDocument/2006/relationships/chart" Target="../charts/chart188.xml"/><Relationship Id="rId2" Type="http://schemas.openxmlformats.org/officeDocument/2006/relationships/chart" Target="../charts/chart182.xml"/><Relationship Id="rId16" Type="http://schemas.openxmlformats.org/officeDocument/2006/relationships/image" Target="../media/image9.svg"/><Relationship Id="rId1" Type="http://schemas.openxmlformats.org/officeDocument/2006/relationships/chart" Target="../charts/chart181.xml"/><Relationship Id="rId6" Type="http://schemas.openxmlformats.org/officeDocument/2006/relationships/chart" Target="../charts/chart185.xml"/><Relationship Id="rId11" Type="http://schemas.openxmlformats.org/officeDocument/2006/relationships/image" Target="../media/image4.png"/><Relationship Id="rId5" Type="http://schemas.openxmlformats.org/officeDocument/2006/relationships/chart" Target="../charts/chart184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4" Type="http://schemas.openxmlformats.org/officeDocument/2006/relationships/image" Target="../media/image7.sv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BE132327-22C0-D04C-93F7-59CEF4E605F8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04279AD-2402-0841-AB41-6CD058309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C5CA575D-71C3-E84C-A2F9-1EDCB5E8FA46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13%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3A94BB3-B4B8-0146-89C0-CD891EED7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DA552EBE-995D-CE4C-B008-A442E9784F30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FA773DD-AF68-7341-9645-2E74F2E41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3E93A321-9F73-8949-964C-C44960F611F9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E225449-06C4-DD48-8F97-43B657FEF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0BD3F3C-F43E-C04D-8D5E-F11270462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B8059F5F-4E99-CD42-AB32-7DDF650511F7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61D5A75-E6B2-C14D-AF87-30B1A2359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BE6FAF2C-04AE-5447-9B22-858116FC74E0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E08C4E65-FECC-A44D-BD9C-6A506B64A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EABCA4FB-C400-4F47-8712-90287E7DF991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1E5525B-7E91-6842-8430-6FDC9ABF55D4}" type="TxLink">
            <a:rPr kumimoji="1" lang="en-US" altLang="en-US" sz="18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3EAC34A4-2B2D-0040-89B5-55CD284F4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31358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0E91FEB1-0CB8-EF47-B09C-195B1EE23853}"/>
            </a:ext>
          </a:extLst>
        </xdr:cNvPr>
        <xdr:cNvSpPr txBox="1"/>
      </xdr:nvSpPr>
      <xdr:spPr>
        <a:xfrm>
          <a:off x="16907371" y="3474603"/>
          <a:ext cx="919666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D72377C7-068A-8342-BA5C-05B98F7B1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B01F9A3C-CABC-B543-B3F2-77A1562E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C06F1639-F686-384B-88FE-2054FEC8A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4DC7B5F-D4D4-A947-AFF6-F409B857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138DC2E6-6AA4-0248-A4D7-0B3093F30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FF0F106-1B60-8C42-85F0-7FD297C1E96E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FC55731D-9302-6848-B184-FE5B760D1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F23BF6F-296A-D84B-941E-0FBB3C82F65A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82E3956A-A340-8942-A556-2DBEB1E5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D097A797-8649-FE49-910A-DE112BA0F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7774FAA-9AAF-5946-B1A9-09E9484D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FD7FAC-B5E3-614E-8EC4-3F1270BC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CA382914-9504-DB40-8AB2-E6051A076FE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1B53729-97B4-3E4B-9D1D-EEC6A4F7C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3B013510-221D-1F4E-B559-E1E660A0F784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29%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D3C738A-8EF5-0149-8592-CAAF25275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87332DB-C3DB-E44C-8120-06CE0FF94040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B37E396-064B-9D48-AB5B-97A80B6B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0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C4A51E03-D3CA-E749-B675-C7D2314EEBA3}"/>
            </a:ext>
          </a:extLst>
        </xdr:cNvPr>
        <xdr:cNvSpPr txBox="1"/>
      </xdr:nvSpPr>
      <xdr:spPr>
        <a:xfrm>
          <a:off x="8142803" y="3474603"/>
          <a:ext cx="888308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BE13859-73A1-3C44-AD17-ECA4CE41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A2CE0AA-D695-3E43-A733-B38B76903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2381874F-B3B3-9345-ADC2-D88275D127F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B2F73B2-DB87-9440-ABBD-E05FFE0C5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132316</xdr:colOff>
      <xdr:row>10</xdr:row>
      <xdr:rowOff>211674</xdr:rowOff>
    </xdr:from>
    <xdr:to>
      <xdr:col>27</xdr:col>
      <xdr:colOff>25633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4A1CCA63-2688-EB4F-87D0-6623DBD6F2C2}"/>
            </a:ext>
          </a:extLst>
        </xdr:cNvPr>
        <xdr:cNvSpPr txBox="1"/>
      </xdr:nvSpPr>
      <xdr:spPr>
        <a:xfrm>
          <a:off x="12910711" y="3472909"/>
          <a:ext cx="896774" cy="551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12%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38FCCBB-F33F-D043-83E7-A28344D14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30</xdr:col>
      <xdr:colOff>501727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DF2A0FF-149E-E549-95B5-1ABAF1CFDC21}"/>
            </a:ext>
          </a:extLst>
        </xdr:cNvPr>
        <xdr:cNvSpPr txBox="1"/>
      </xdr:nvSpPr>
      <xdr:spPr>
        <a:xfrm>
          <a:off x="14900457" y="3474603"/>
          <a:ext cx="88830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7F0FA0A4-A8C2-3D46-9DE3-3DBB6A01E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78395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616699B8-E39C-5E4F-8FA9-93D66FE6A67F}"/>
            </a:ext>
          </a:extLst>
        </xdr:cNvPr>
        <xdr:cNvSpPr txBox="1"/>
      </xdr:nvSpPr>
      <xdr:spPr>
        <a:xfrm>
          <a:off x="16907371" y="3474603"/>
          <a:ext cx="96670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923583D9-26F5-D643-B6D9-911D4F72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2DB0BE64-37E7-3F45-B849-DCC798CC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22C180C-5817-6440-9F72-E38380765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3FFF2E3A-7C55-A445-8C78-933342B6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933BE2D6-D7FA-7543-8469-6B4BD40CA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0315E4F-1893-8B43-9978-3C1EA5401069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2705855B-F785-8C4A-9FBB-0A62C2070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1216409-3CBC-144A-A79D-561258504BF7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FC0ED6EC-6739-F24B-ACA9-DB5BFE3CF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EBEA40B0-40A0-B546-A4D9-E5A4CEDD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AED2AE-5F2F-2E4A-A4E9-728A3494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C419FE-4E86-CC43-8F1F-E7A29E1C0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A7DD6FD5-029F-3544-938F-354D313C4FA4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80C0E38-F87C-8744-941F-D53E3B93B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382FAB09-5853-2640-ACE9-B107A700DEBB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594CF30-4A6D-1544-93AA-B5099206D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B0AB4C0B-F775-7444-AB57-7D6D5FB31F46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67BE456-5AAD-6B4D-94BD-7D0562923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62716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5098F703-335F-2643-A231-EB2915A715AD}"/>
            </a:ext>
          </a:extLst>
        </xdr:cNvPr>
        <xdr:cNvSpPr txBox="1"/>
      </xdr:nvSpPr>
      <xdr:spPr>
        <a:xfrm>
          <a:off x="8142803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8798C69-C5EE-DE4B-8C61-F512CDF6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5BA657B-C7DA-FF4A-9FE5-FB5B515C4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6A54D3F3-3421-7F43-922B-3E15CC867F64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B14F582-308E-3A4C-8979-37D5D364D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E57C92E5-14C7-8D4C-B243-B245DF964FC9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1C67E84A-44A1-964A-8B37-F96D7FBEB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31</xdr:col>
      <xdr:colOff>31357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A104B960-DAC2-484E-BAA1-AC44E5523B1B}"/>
            </a:ext>
          </a:extLst>
        </xdr:cNvPr>
        <xdr:cNvSpPr txBox="1"/>
      </xdr:nvSpPr>
      <xdr:spPr>
        <a:xfrm>
          <a:off x="14900457" y="3474603"/>
          <a:ext cx="919665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19FE8A6-10AE-CB4E-AAD4-650E4FCE0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78395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F530F558-69E9-2A47-96E5-DC1B4DF6B826}"/>
            </a:ext>
          </a:extLst>
        </xdr:cNvPr>
        <xdr:cNvSpPr txBox="1"/>
      </xdr:nvSpPr>
      <xdr:spPr>
        <a:xfrm>
          <a:off x="16907371" y="3474603"/>
          <a:ext cx="96670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33EF61FB-B367-A348-ACE6-0B5E6FE0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9576625A-8E14-A344-BB60-14D500DD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1BFC4107-435A-A84C-9C24-79553962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30134981-4233-C64D-B82C-102FCC19C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DBC9A8BF-B5DB-3645-976A-D74161C75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F6BDD09F-724A-DE4A-8C85-52C067D47DC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B2CC676-83E4-2B4B-8B03-6DD8888D1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413346C1-DB9E-684C-B1C2-0A1342174076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6DF3A7AD-68E3-8940-8B75-141E774A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50CA7780-5E34-0D4A-9255-EAB9A4A6F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8C1594-5516-E246-BC29-B49057251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5DE4F7-B28F-8348-9A7E-97D42F9BE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83176DB2-1D6E-1B4D-8093-2D793B7F0C3B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AC955CB-345D-AF4E-9374-CF6A9A85D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510EA80F-5AEE-C04B-A298-02512874D0E7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31%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AED4B0C-2A92-764A-A265-795BC306F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FE95E7B4-85B9-064F-97FA-B5DAF8AAE30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DB998A6-5F18-8741-8225-BDBC70FC3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78395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44DAA10C-105B-4043-91CA-9781B004F9FB}"/>
            </a:ext>
          </a:extLst>
        </xdr:cNvPr>
        <xdr:cNvSpPr txBox="1"/>
      </xdr:nvSpPr>
      <xdr:spPr>
        <a:xfrm>
          <a:off x="8142803" y="3474603"/>
          <a:ext cx="96670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33%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4A7047A-1A86-1E42-88FB-8FBB2BE16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8818F9C-E953-B044-809B-239B63518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B41C662B-8ED6-A349-9BC4-92ACD1C6739E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3A2E929-F8E0-9943-8CE3-E9CF01918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B55952A9-E08A-7B4A-ADFA-2D917BEDBBEC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18%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F34183F0-032A-4043-9367-93953F7F5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47037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E76E7162-6542-ED43-AC03-ACF9116AEE13}"/>
            </a:ext>
          </a:extLst>
        </xdr:cNvPr>
        <xdr:cNvSpPr txBox="1"/>
      </xdr:nvSpPr>
      <xdr:spPr>
        <a:xfrm>
          <a:off x="14900458" y="3474603"/>
          <a:ext cx="93534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7F411FC-B909-0640-ABA8-B7A776366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276254F2-B659-DE4F-8096-6BC766F6279F}"/>
            </a:ext>
          </a:extLst>
        </xdr:cNvPr>
        <xdr:cNvSpPr txBox="1"/>
      </xdr:nvSpPr>
      <xdr:spPr>
        <a:xfrm>
          <a:off x="16907371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F3E8FEF1-D495-9A4A-BC13-C85AFBD3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5A1C1D7-C352-9644-B1D4-C427778C8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DCC0E690-287C-9A48-9BC9-12D18316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6A545B50-31AF-B341-8E6F-7F1CFD5AA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6B34F408-2AF5-A642-B019-CFEA04D58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4C449B32-C94E-2B45-BE66-A16AB97459F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A9CF3680-4CFB-AB4C-A36D-9467936DE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1E9F826-68F9-2444-BC74-9E3FAA350DD0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B9D253AF-8860-E34C-B0EC-78A3F2CB3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B08334DB-8BA3-F441-A721-B690A81A9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935F32C-E1E6-4142-AA63-73FB5549F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18E962-0998-F14B-9BBB-C93FC485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9AAFB52-B11C-2446-91E4-55035907E51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6E3189-0564-9047-8F94-796134E16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7BFBDC8B-55F8-444D-AF75-3C82DBC4499A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27%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335B3E4-BDD1-9F42-BC5D-76062BE50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4B2A4455-3B61-4345-A3D1-6BDABD63BF0A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DC2FBCA-3DCD-D941-96DE-ECD95A84B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31358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B13B522-395F-584E-A8EF-316327CC0B6D}"/>
            </a:ext>
          </a:extLst>
        </xdr:cNvPr>
        <xdr:cNvSpPr txBox="1"/>
      </xdr:nvSpPr>
      <xdr:spPr>
        <a:xfrm>
          <a:off x="8142803" y="3474603"/>
          <a:ext cx="919666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BBDE6FD-FF64-BA41-BBAF-DE8A7DE7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4A48936-0179-244E-8FD2-54A3586BD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51375E2D-DF5E-8941-9506-C00847F90DAC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9689B49-7E89-1744-B58F-A8EBA34A5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84F2A13F-FB2E-DE4D-8F68-B695211AFA7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E19A537B-79B8-7B40-BAB3-25E703C10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30</xdr:col>
      <xdr:colOff>501727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1C18567-5FAB-8A44-B146-E55898684661}"/>
            </a:ext>
          </a:extLst>
        </xdr:cNvPr>
        <xdr:cNvSpPr txBox="1"/>
      </xdr:nvSpPr>
      <xdr:spPr>
        <a:xfrm>
          <a:off x="14900457" y="3474603"/>
          <a:ext cx="88830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8F75B06-335D-8846-BC20-3BB4F6B32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125432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B03CAE4C-C318-F549-92E4-AF1E3E6F306F}"/>
            </a:ext>
          </a:extLst>
        </xdr:cNvPr>
        <xdr:cNvSpPr txBox="1"/>
      </xdr:nvSpPr>
      <xdr:spPr>
        <a:xfrm>
          <a:off x="16907371" y="3474603"/>
          <a:ext cx="1013740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9FC3835-C9E4-8A4B-99BB-8FDC3E8CF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00377DB-44CE-E045-AAE3-7199BDF20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C44B630A-270E-C64A-B694-B7E4AD77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1AC8A5B6-A0B7-B242-829C-2DE91CF6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856323FE-3CB2-3E48-9BE7-820727085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A2A101F0-A916-C346-A176-85DEB80F9257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809ADF89-B080-5743-B2BB-ADC204F89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A67CB7C-68EB-AA45-9FDE-0B3A69F0E380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D53D1C1-57A8-9848-9583-F621E8AD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AAA65E3B-1FB7-0448-A846-7BB72DBE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5B69C5-7BF4-1E44-A763-5ECA603BC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05FA45-87A3-A04A-8C9B-EE00C123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CCE1F6B3-AC76-7244-8E68-40235DD580D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85B5B7A-7A03-0C40-8AB8-54EC78581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A7E4C2E7-B7E1-7749-AEE3-49056C394672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1ACF9F7-942F-EB41-9E2B-328A6B8C4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ED789B54-EE9F-3F42-8067-F558DA73E977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655E0F0-1EB6-CC45-95C0-ED7BECCA7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15679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4D47D263-480F-044F-AEFD-44AB6C700935}"/>
            </a:ext>
          </a:extLst>
        </xdr:cNvPr>
        <xdr:cNvSpPr txBox="1"/>
      </xdr:nvSpPr>
      <xdr:spPr>
        <a:xfrm>
          <a:off x="8142803" y="3474603"/>
          <a:ext cx="90398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59EBC84-9790-5B49-917A-EDA3E5E99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5D2777C-5A16-ED4E-BB4F-3C05AD01F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E415F429-A7B8-4447-A0D6-D4AB9C467A92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78%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F431A1E-1A38-FE4C-A7E6-22890FDDD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DB922803-5A19-8B42-A9BD-D688B304A681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B7658584-F074-D046-A572-6B87739D6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115148</xdr:colOff>
      <xdr:row>10</xdr:row>
      <xdr:rowOff>213368</xdr:rowOff>
    </xdr:from>
    <xdr:to>
      <xdr:col>31</xdr:col>
      <xdr:colOff>62715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70555AA8-5589-6C44-BD82-94B728C7547D}"/>
            </a:ext>
          </a:extLst>
        </xdr:cNvPr>
        <xdr:cNvSpPr txBox="1"/>
      </xdr:nvSpPr>
      <xdr:spPr>
        <a:xfrm>
          <a:off x="14900457" y="3474603"/>
          <a:ext cx="951023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A1F2F13-40FB-EC40-B66F-0F9CB6B20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8AB1459B-82F2-4A4D-B4C4-F629A2560D47}"/>
            </a:ext>
          </a:extLst>
        </xdr:cNvPr>
        <xdr:cNvSpPr txBox="1"/>
      </xdr:nvSpPr>
      <xdr:spPr>
        <a:xfrm>
          <a:off x="16907371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F37B135-E51B-7043-A1C7-F34749787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81C2B27A-2CE2-CA46-B736-9EC9FE438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71584CC3-9214-AC4E-A275-F2AFC1219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C7241FCF-E0FC-394D-8E4B-78791EDC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E117E8A-8F5A-214D-97A6-F7F3C6727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4E6ABA1-1BC9-BB4B-B1B4-1CA928A3961C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C570F10B-52C5-8647-A3B0-3C5865944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5F5B7AE5-5793-E84C-98C6-4F0ED417CEF2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D3379C33-4F1E-3045-98FF-59E0DFC5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526B2F3E-E261-074D-AFAE-D7CE2B9F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FB0F65-252C-8741-99B7-663C6EE49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BAB072-5F24-BD4F-8404-DBE9BDE5A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4DC0C80-4D13-8641-81E5-7EDF8E80D85A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CF752E-B5C0-5146-AA2C-27BA00A2A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2456EA34-F3FC-3747-A766-61AF48F1D916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26%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DE30F86-E70B-4D4C-ACA3-2A40B60BA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FE5C5647-3EBD-284B-A118-A5FAE308E6D7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E63DFA1-EB37-0D4B-B1A3-8CB77184F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94074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0FDE6C3-225E-DF43-89E8-36E9A1E689A4}"/>
            </a:ext>
          </a:extLst>
        </xdr:cNvPr>
        <xdr:cNvSpPr txBox="1"/>
      </xdr:nvSpPr>
      <xdr:spPr>
        <a:xfrm>
          <a:off x="8142803" y="3474603"/>
          <a:ext cx="982382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1213B45-37C9-264A-A749-A37F3544B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7E51DDF-4326-8C42-B300-AC229181B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C7EEE344-8A40-4944-AC62-CEC998CAFF4C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2F598B2-230A-3F45-83AE-1EC230685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63C1F68E-C33F-A145-BACF-993EF75E5F6B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D0A5E5D-0EDE-174F-9994-C549C9FF8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47037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718BB29F-7407-B54C-AAD4-CB0B737424FF}"/>
            </a:ext>
          </a:extLst>
        </xdr:cNvPr>
        <xdr:cNvSpPr txBox="1"/>
      </xdr:nvSpPr>
      <xdr:spPr>
        <a:xfrm>
          <a:off x="14900458" y="3474603"/>
          <a:ext cx="93534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EF2D0248-7DA2-C841-9D95-5FFF6496C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156790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0163A7FB-B5D7-2C44-B500-5F676410F5D3}"/>
            </a:ext>
          </a:extLst>
        </xdr:cNvPr>
        <xdr:cNvSpPr txBox="1"/>
      </xdr:nvSpPr>
      <xdr:spPr>
        <a:xfrm>
          <a:off x="16907371" y="3474603"/>
          <a:ext cx="1045098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6DFCAE59-3AB4-CF4C-A20C-E90A9B02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E90E7ACC-FF52-EC4C-8677-2DF5E8CC1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8BC7E1BE-A51D-6E41-9FF6-7FFC7E532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4175FCC9-383E-9543-8356-AEAF1D5D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22C20D6-DA95-0940-A065-96F7CE1D8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63A150B4-D9D6-CB49-B192-6D70B0BF76F7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6FE1BF4-2AF7-C94D-BA5B-641A5E5DB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CE31ECB3-8D05-7148-A9FC-FCE2F767779A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5783B2DB-ABF3-C040-B247-E97A01D6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075EFB6A-32ED-6B42-B8E9-1F308BF6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3FED85-31AE-2E44-873A-21E9A38E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08C09A-77B4-C045-B51A-43AA27E5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0D1B78E-1DB0-9949-B6EA-79C0A905225F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F9D1C6B-0F18-6545-8C8B-897B558F1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77B14EDC-0B94-8F4A-9951-AB5EFA8BF0A7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25%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2B51FE9-F7DB-EB41-9EA6-A3C1BB40C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CB649EC-670E-0E47-8BD7-534A8382EFD3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345DA26-8A8C-5242-8855-F0C19C1EC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18</xdr:col>
      <xdr:colOff>125432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C23BB5C-8F99-5A42-B786-04D628AE45C6}"/>
            </a:ext>
          </a:extLst>
        </xdr:cNvPr>
        <xdr:cNvSpPr txBox="1"/>
      </xdr:nvSpPr>
      <xdr:spPr>
        <a:xfrm>
          <a:off x="8142803" y="3474603"/>
          <a:ext cx="1013740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5E67ED2-EAB6-E342-8D56-01A87F817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D96663C-142A-7D4D-917A-F37F664CB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11B75EBC-7AC4-434A-A29C-0FBEE04454C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194E99E-435A-1247-A6A3-80C9EA03A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EB732AF5-35C8-A040-86A5-DC5A7FEA5F91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EDB4302-2E7A-2940-93F4-597A47473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15679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1084C9F0-2550-D946-8895-B5F0D831F801}"/>
            </a:ext>
          </a:extLst>
        </xdr:cNvPr>
        <xdr:cNvSpPr txBox="1"/>
      </xdr:nvSpPr>
      <xdr:spPr>
        <a:xfrm>
          <a:off x="14900458" y="3474603"/>
          <a:ext cx="903986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9C380FA-D945-AD4D-9864-5548C8C80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15679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19C379D6-877D-6F49-BDF5-CA808D65EE04}"/>
            </a:ext>
          </a:extLst>
        </xdr:cNvPr>
        <xdr:cNvSpPr txBox="1"/>
      </xdr:nvSpPr>
      <xdr:spPr>
        <a:xfrm>
          <a:off x="16907371" y="3474603"/>
          <a:ext cx="903987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60335412-09BD-CB48-BB16-3D3FEB52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C2152D35-1184-4E45-B5AE-9335539D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E2C5AA0C-CE2F-514F-A15B-3F9F4A42F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32D0407F-8499-8E4B-95C7-43FE5527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50111580-B690-A647-BBBD-ACCB6BEB5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7132CBA-FB4D-E744-94B0-7838FB543720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A9EDB7E6-B96E-9944-90F0-3C3D06AE9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2A1F5010-FBE8-F541-8B70-82720F471723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22AAB16A-25FB-0C44-A4B0-11522024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B517AB0E-ADE9-5C44-8A1B-1F546569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83FE18-477D-7B49-9767-FF9DE97A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30525D9-2135-3649-A535-D2D43FCE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87E8E2D0-5F83-A942-A1EA-C521DAB55ADB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85D3781-7871-7440-8A42-FB88E98D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0435BCB6-4ED7-4A43-8F82-4BBF5E9AC40E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40%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A56CDFC-5AC9-7644-9667-FB8D2806E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BF80FB1-E086-EF41-81B9-375F524A2F94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389AD9C-8ADE-1F49-8CC1-32A2DF26D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C11D2405-99CB-3F40-852E-F2888E9DF335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537F9D1-8EB9-B849-AE84-6C0836C1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AC7BA358-25BF-F349-AE62-E3660EFC0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2A7EF17C-8C6B-9F4C-922D-8D49BA5D118A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7A8F074-E08F-334E-A644-B88EE455A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0E5762B0-7AEC-C041-88D5-51D3431A3168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FB7A64B-43BF-094B-B81C-CF1419E42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B7C0EFE5-C9F3-9842-8C1C-46FB5A93A207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13561427-86F1-A94F-9995-EAD255D09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EB1528D8-421B-2C48-8B62-5E6E61A1738F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F5E1E243-704C-9449-9952-7A5AF158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CCFB3B04-1D54-A74C-B8D7-BD7E4884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EC9154B-E676-2B43-9254-CEE9F7DBC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09C5BBF8-B689-5743-8144-5184AC0C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CC5BC875-2AD8-C441-99F8-C0056D483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59A87C5-1F4F-3C4D-BDF5-E41A09119E8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60E76961-D630-3946-BFCD-58EAF8209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E30BB336-BFFC-D44E-B83E-7C125AA3677A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CD442CF0-78EF-E849-8E13-59A248CE4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77F94E4A-73EF-1E4D-92F3-F339F115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21487E-8642-034D-AECD-CE2A0098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159CE1-1B69-6445-87E1-D3CC0CCC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D3D1E0AB-FC0C-FB49-B0A3-31D6272A907F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22CE59B-F850-1E44-982D-69D6AC755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E6BB7542-4B90-E542-B456-9534EBA63E85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35%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3EE2CF2-A548-184F-A0B2-0C2F1BC7B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F96055A9-D8EA-7F46-8E38-1AFF78E04D90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60%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CD564491-804F-7D41-A5CA-7B6CE2DD1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FB3F9B09-7314-A947-B59C-D5D2AB0303EB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30%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125C2BC-AC2C-CD41-B9A7-EB09EE7E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DCA1169-0F08-B64E-B1EC-9A1BDCF2F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CE58EAAB-B5C7-6A4D-8D92-CAB03D67FCED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A0C4A72-C4DC-4841-9CAD-8396D8070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651DFFE5-414E-9843-AA4C-2AF1FE9786FB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0A97E93-5626-C54B-960F-543CD3753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798E697-B130-C446-9D2C-4BD6597F7F31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A59F04D5-256F-6B49-988B-1F2DAEDCF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2DD36391-7DAE-CB4F-A39F-5DC417F80ACB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25329EEF-6A5A-084E-A501-623511C2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0D876404-025C-8747-BDE4-695898E1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EC23ABD3-8A88-7548-8E51-98B37D3B9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AEB16E49-155A-BE4D-BB24-F196BD80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2BD5F0D4-CE9B-004E-9718-F80367442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AB02FB63-BD77-4440-9C68-15F8EE6B89DB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BA2CBBEF-D23B-584F-9AE8-CF8226781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603EA08A-6FCD-B84A-9A39-90DECBAAD1F4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12AB52DA-95C6-F947-80EF-3FE9076F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296D198A-D447-9F45-91D0-41CB4D09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123E84-4455-B344-B54E-88FF9741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6AEA41-D511-934E-8E39-7B77C982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ED58C9CC-2523-2749-94E1-CAD2A154A4AE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F3B7F26-4C67-BF4B-8021-23F0B85C7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1F66904F-FEDE-BE4B-9C92-A43C4D44AA2B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28%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EF2D6B4-FAE3-534D-A7E7-2B2735560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B2DD6DC3-59BA-9A4C-9EE3-7605093A5832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9F505C0-0BAA-9A40-9763-7E788594A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946A8D0D-BC29-B641-9113-088DD9752602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2267331-FA43-CE4D-82F7-60E26044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B987FB7-5CAB-2C43-9F6B-E90F60441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6C0BB6C6-C67A-A641-9607-493957975254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BF45AA1-2692-CF47-975E-EF7B6681A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E45418D2-E5EF-6444-BA92-D61E8BB897A3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F12AEB6-0D77-A548-915F-CFCB14436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C80E6A05-786C-7440-A7B5-D94402F99139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416B45D1-D503-254F-BB88-412744B38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7707AC24-F111-8E45-AA49-9F87623E31F7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3215544-6B95-3D46-A6BF-2FE22459E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DFCDE8DA-929B-D142-8766-36E905795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045A9181-0BAA-F344-9560-C5264176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6EE7D074-7D13-C04D-9FE1-89B6F69F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95A8AF45-A91D-064B-825B-8FFC984E0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91C080F4-9319-9A48-84A4-B28019DAFF3A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543D30F6-A018-EB4E-A83E-75259DE02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30600BF0-E8E9-0A4C-B6E7-8D4799A9E557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265F079F-90F2-9F48-B9F2-E590053C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4047141A-E28B-CF4C-9A64-09357E1D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0952BA-6332-5643-AD7D-97BC8A6D8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B129AD-C1F7-E94C-8FB3-7F44BC03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A701CF8A-38D4-2848-AEDA-A9D1FF3370B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123A317-D067-7A4C-9F71-EEDF63D81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B0ACE4CC-EC3D-0E47-8B84-790865A4EA9A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73%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D34CE5C-AB51-6B4F-99D6-BF6D32C32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CDB50530-84D4-684D-B594-52D5DA00AC6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92%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DF6E8E3-532D-3144-9341-384CE3ADA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7B6480A-38F3-7941-BCBE-AC8FAB40BFA1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41%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8779926-A023-FD49-A544-EC43953D6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D2A29C7-CAEF-5A4A-9634-A58302813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0993151F-474D-BF43-A00C-4136BC97C41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3548F0-6CD6-5C40-8774-8BCF3872B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B70CCBEC-59F4-6F4A-9B9D-6DDD2516B235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21EF8C14-A676-B445-8CB2-6FEE1C8E9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9FC1974-2009-0242-B3B2-43ABBA9ADA8F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55582E6-A196-8340-8057-D33F2FA4D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C521C79D-C62D-704C-B2F6-C19A0130E11A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B9D185F-1424-C049-BE3D-049E7797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E1EE5103-AF41-054F-BA4A-0F9D25D2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7D81551A-F2E9-0443-8D64-2230BA01A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A4BA38AA-4E81-FE4C-93FC-741628006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99EC80C4-C796-174B-9D75-3FE919307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A6513F00-B5EA-4441-B6BB-0B2854FE6F2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2EF649C8-34F9-204B-A735-E6C68C576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45EC28D6-C139-BC41-A43A-566FC6B850B9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EE66271-FE82-564A-AFE4-532024C34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31123684-3293-5544-94E3-4C3CCF872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66F27C-27B3-E04E-8DB4-DA7932D4F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93ABB9-9982-C248-AEA3-0FF903BE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F80A29C7-57CA-E54E-989C-6BCFD50D3CE5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582A571-C067-CF4D-B1CD-4CBB0909C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2AE1AA1C-9668-CF4D-A6DB-4F16E86C638C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57%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9ACC47-A045-5A40-83EE-24CC6AD28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CE786F83-E17A-9A46-9BF4-6AA6FD4E16E8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68%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CF7A74C-1ACD-F84A-9598-9E21DD216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E4655D6-AA2F-3A42-A29D-8CBAD6EC936B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AD8B6AA-02AE-B844-A9ED-F5452387C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B6BE03F-7D6B-AC45-A535-6E73C4AB4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082054BF-1079-B74A-9041-6542843F6B69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7A5B779-E255-3240-8367-75FAD893A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C6070830-612B-0A43-A4B1-2F948ACF7E6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A9ED504-A1A2-3E4A-A971-54F32B084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1EB4E4DD-1FF6-2243-B39F-F9C1B5448B2B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805D763F-25C4-644B-94CD-033EBAB7B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D9FAB2A9-2222-564D-AEE6-6D9C9F8925F9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8F7B4AA8-FCCC-CF4E-8304-88BF85F0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E15BC241-30D4-FF49-9358-5FE8175E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DA940E13-8440-844C-A97F-88CB4021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EC9BB347-BE03-EA4E-A9FD-B567E6FF9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610D20B3-0792-C141-9281-7B451FD96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7BA0B2B3-17EF-AB4A-BB19-68538C49B97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347B9563-9BFD-2B4A-BD70-E09363CC1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CD24744-FC9A-BE4A-A596-30AB54100824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CA83FC14-6AB6-334A-862F-A1789E58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C5C621F9-D22C-6243-B0D9-91A6F6213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29</xdr:col>
      <xdr:colOff>319598</xdr:colOff>
      <xdr:row>7</xdr:row>
      <xdr:rowOff>225441</xdr:rowOff>
    </xdr:from>
    <xdr:to>
      <xdr:col>30</xdr:col>
      <xdr:colOff>125178</xdr:colOff>
      <xdr:row>8</xdr:row>
      <xdr:rowOff>310421</xdr:rowOff>
    </xdr:to>
    <xdr:pic>
      <xdr:nvPicPr>
        <xdr:cNvPr id="28" name="グラフィックス 27" descr="フラグ 単色塗りつぶし">
          <a:extLst>
            <a:ext uri="{FF2B5EF4-FFF2-40B4-BE49-F238E27FC236}">
              <a16:creationId xmlns:a16="http://schemas.microsoft.com/office/drawing/2014/main" id="{23D9EAD4-CDE6-AD46-A04D-3B9BC042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B5B38B-53AC-8A47-8079-B37F8B758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8FE00C-652E-F549-914C-FB8A4989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F7389755-2AB5-4543-A89E-3758A8B02542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093DB68-9334-6B44-9876-78BD47412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B42CFA9F-6590-EC40-92E2-040F58C6452A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40%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B87B6F4-57BA-E84E-BA2B-454BE2335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CC550D3-49B9-0F48-81C8-E344E7F3E5E2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C4B9AD7-7B58-1348-87D5-4C60C3581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EE6435F-BA52-A94F-849C-41238F467FA9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086E869-8AEB-D144-B4BE-CE45203B5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32F6181-F44B-4442-B394-1C1DFD948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39D7B845-B803-8F4E-892D-17E3470761A2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6C99D437-B88C-084A-99C8-329648449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469A2CB3-89E4-924D-B07F-AACCCEF72BF4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395D8CDC-34FC-5348-8521-ABCF7DDB4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155D5CF-D0F5-7347-B182-4A0987636881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19F574D-E9BE-F449-8217-E4CF3F5C6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C88FF0D5-160A-1B48-807F-F406A4F7C783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2DDD678F-A243-D144-A581-024DAF01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86C6751B-B2D6-2C46-9C81-1D8D3D34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840529D0-8163-2840-A656-3DAAA387D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4765A49-D721-1840-AA19-ADC31DF3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8567E4F-B18F-C94C-A15F-9909768F4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E3A2E6F4-59C0-394C-85B2-56D0124D663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ED6AF1D9-48F6-FB4F-9DAA-D4EFBC025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D4F4CFA1-06DC-D545-9DBB-678FE3220D70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43B306BF-45A7-264D-A1B9-457BDB68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8D87EB61-0DAE-814F-BB7B-48DB6C12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B958CD-FC87-2247-89C2-7495AE66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6DEF1E-E5F0-4040-A1B9-47B33417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D63B554-753A-354B-ACE1-6A40E776312E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9359048-66D4-EB42-9FF7-45C59C425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2252062C-270F-6447-B472-DDEC706E298D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32%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F899936-6C96-2E41-91DA-A5F92A07A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7208665-4734-BF4B-B259-49D8335D448E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8A94171-A523-7542-8701-5E13F6C9A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78AD026D-D60A-0D49-936D-7D6EECA93ADD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19%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F03929E-4212-3749-968E-A81E24B8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8EF202F3-ECF5-E343-BA42-8E16361ED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0B6A81F6-502C-8343-8F3D-4F012D1EC1D9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543938AD-57CC-4F4B-94EE-079FB95C1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CE436648-B274-B646-BE24-60585D519AAE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44CF1F89-731D-D747-A5D4-7EE654CA9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1B9FDE4F-2828-2F4E-9227-8668F1F42F40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F733165-CC2B-8B47-A8A6-82C2DDEAA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462F8409-82A1-8C44-9FDF-9A4B815ACA47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7176717E-B88F-BA49-A366-F9750CAB0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791583DD-4810-D448-BA9A-C89CACA36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533F82D-2588-254D-9356-460D3FC5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C5A2F2C3-63A3-E84B-A771-DE3885E25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F6FFECEB-18D2-BE45-B17B-CC5B9705E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B99A2A3F-E857-5F49-A9EA-32CA9B460215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D5BD15AF-CCFB-DC40-8D2C-EF273738C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67A765C-AAC8-D944-BB18-2F07738B4682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F5D9018-7BAF-914E-B281-0002BB0A0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39F0910E-6A7E-354D-89DE-4BD353EC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9256DB-3FF6-1B47-943C-D11FD5BB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A8725E-A59A-054D-B242-CDCB8506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5EB25D98-6EC2-1942-8230-B1A143BCD89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7B53FD-FD50-3043-8170-86E0F06CE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BB361AB4-DD76-1746-BAD3-6E121BF580E2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39%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DA1A9C1-E510-B848-9BBA-DD90456A6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43D19C0D-2A01-C749-BA09-E77026A9B046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E9E6B72-E725-2444-B0D7-ABBC27EC8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E69227DE-83AF-4F46-B3B5-26E585F6CEBF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9AAF4EB-C3AC-5E40-8417-4DD187FE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0087588-2E7D-3B4E-8ADF-DA501EB48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3AA6DB5E-07B7-D549-8321-7EDEC1B33016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73%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E72A152-A8AF-9C4A-A836-3E7F848E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583307CF-8BD8-0E45-B2B6-44A6426C1C2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E52AF81-75C3-4F40-BF82-BF487E6C6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94075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0EFDCC0E-4524-7E4A-A482-A73FE4456861}"/>
            </a:ext>
          </a:extLst>
        </xdr:cNvPr>
        <xdr:cNvSpPr txBox="1"/>
      </xdr:nvSpPr>
      <xdr:spPr>
        <a:xfrm>
          <a:off x="15075749" y="3489968"/>
          <a:ext cx="994926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BB0D159-B2FE-1945-A0F0-2E57627D0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6D269FC5-E78B-1944-8AEC-060859D68CCB}"/>
            </a:ext>
          </a:extLst>
        </xdr:cNvPr>
        <xdr:cNvSpPr txBox="1"/>
      </xdr:nvSpPr>
      <xdr:spPr>
        <a:xfrm>
          <a:off x="17107749" y="3489968"/>
          <a:ext cx="963567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C11113C3-CC3C-B747-A6C8-0B8BC04DE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DD0B2D4-3AFF-D34A-ACB5-8B21BB318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B4A08F73-3F01-6C48-B5F6-7318F148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66C15875-F418-CB40-AB88-DDAE5E2B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C01A496-74CB-D044-85DB-1CB31A58F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B0C07675-C67F-6940-ABBD-FD44508D699B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52300EC7-D8BD-D745-A305-837A63E9F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93B332A4-7E9A-DA4C-A233-784E3F280EA6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54%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7B04420C-3508-914C-A712-41B611375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374EE6F6-2796-E145-ACB4-3FD05C108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50CD85-7B64-5D46-A95B-E4DEAB9BC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5E07C5-68A2-E644-A9BA-5BB1B335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17953D88-1A33-E14A-B2BF-A15C0F1052F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6E809A4-D72E-4144-9D13-946FDA58D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F79E41C1-35B1-1746-9061-8C4B65BA3E6F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48%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4224D91-33EC-E243-AF93-856E1FC60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9B9B65A-AA09-5643-9707-C5B5DA0686B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78%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721A2F9-4313-4645-B108-65D2016E5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81296A3F-296D-9E48-BEB4-D39B0A9BF7BA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8C0F025-70E1-954A-8F66-C8B7AB17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1061F22-69EB-7349-8B76-F840A7BDE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9FFE8DB7-440A-BF4F-8488-5059F5BD1902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81%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7E1F8D80-7C57-C84F-B95F-BFBD4CA69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A244A039-F2FB-774E-80D6-B4083AA5DBAB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A942514F-FF7C-C447-8FC1-D68C8D35A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31</xdr:col>
      <xdr:colOff>94075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8712ED1B-F972-034C-A04C-4AD9FD9B1D3E}"/>
            </a:ext>
          </a:extLst>
        </xdr:cNvPr>
        <xdr:cNvSpPr txBox="1"/>
      </xdr:nvSpPr>
      <xdr:spPr>
        <a:xfrm>
          <a:off x="14900458" y="3474603"/>
          <a:ext cx="982382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C3A5A84-68A8-724E-8F05-B59B6515E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35</xdr:col>
      <xdr:colOff>62716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5ABC1C3C-C07A-EA45-B222-20C5AF2F4F1A}"/>
            </a:ext>
          </a:extLst>
        </xdr:cNvPr>
        <xdr:cNvSpPr txBox="1"/>
      </xdr:nvSpPr>
      <xdr:spPr>
        <a:xfrm>
          <a:off x="16907371" y="3474603"/>
          <a:ext cx="951024" cy="5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59B9AB39-A5D4-914B-820F-92C95E3C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328B6EB3-2B78-384A-B816-34AF5350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90D71597-4FD0-5B46-8D29-191FCE99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1EFB13E-7FDD-0B42-BB53-D596A4D42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46E210B3-57CB-5149-B7F3-2F98F1587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B6EEC508-3406-DA47-9F20-BF54966022F2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535CACA5-C69A-2543-93C0-8C4F3B8DA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3FB21EC7-1AB8-2A4A-9ED6-328BC4C8BB1D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50%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26" name="グラフィックス 25" descr="フリップ式カレンダー 単色塗りつぶし">
          <a:extLst>
            <a:ext uri="{FF2B5EF4-FFF2-40B4-BE49-F238E27FC236}">
              <a16:creationId xmlns:a16="http://schemas.microsoft.com/office/drawing/2014/main" id="{2CB836E8-5266-4542-A4A8-6987B59F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27" name="グラフィックス 26" descr="マーカー 単色塗りつぶし">
          <a:extLst>
            <a:ext uri="{FF2B5EF4-FFF2-40B4-BE49-F238E27FC236}">
              <a16:creationId xmlns:a16="http://schemas.microsoft.com/office/drawing/2014/main" id="{21B11E2B-1180-A043-A98F-B19EF7E4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083004-C7AE-784C-9A81-2B76ED64B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6598CC-6811-024E-A553-6517EDC9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303C2B2-B56A-6943-8CCB-73FFD2D45CED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6C7B4D0-416D-7A45-BB00-9B17B38C9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765D4C2A-1279-5A46-893F-AC76D1C22554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24%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588C3AC-3DF1-494F-84DE-2AE9581B7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CCB9160-69F1-7244-9FC8-9560A736A911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3CAB413-51C4-4F4A-B3A8-F12743EAA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ADC15A22-8338-754A-B744-D23C6EC02FE7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24%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BEE5D90-27C8-174F-ACF1-5EF2E391F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251FAB2A-2B21-384C-8685-75DE66CC4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25C1D1C6-365D-5846-8AC4-2F148FF76417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85%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F788E2C-EBF7-6444-940D-FED2445FF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A4AD256A-98EF-4D41-9F90-38CC4CACF9E6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A8529AE4-956D-304F-8954-E263C69A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E6616CE-23E9-C141-A47A-FC49096EEAD4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A70DCA17-482C-9C42-A599-823E92D7C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9960F065-89B3-0642-A690-8987D8F8C714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51%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DE8A7CB-729B-F74D-9E33-DE706790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2866110B-AD2B-C447-9A36-DD572E97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715D2E90-0927-E04F-9623-045B59CF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9463181A-3337-6B42-8C83-448CFCDC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29D2C470-2812-D84E-8B04-BA5C574FD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3965392A-B09E-D146-8140-7F7E6967B7DF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C66BA717-F7B3-1146-9057-EFA6CC8F0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48C058A4-AD64-BE49-81B7-573FC988B57D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39%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A3611F-FE5A-D740-BA01-9D606C2AD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F016EB-539D-0A4A-86B6-A73F943F3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B1B7FBF-7392-2D45-AD9C-B693F296B1F3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E4E3AD-F8F9-034C-B41F-5B60329D3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891AB2DA-38C8-124E-B49F-9E2F1C0099A0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42%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8234415-A900-E64A-9FF3-AE07245FA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9ADA9DAA-1CC6-8540-924F-11B56F5FD7A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84%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8929363-4EB7-0149-9187-9F516F8A7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D937FB78-5A35-4045-86E2-DAFE5DFE6E5A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30%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C56BC87-E44B-3A41-8BB1-F0CC0223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610EEC7-E597-F44B-A117-80DE49E9A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42D1C07E-236B-C54D-9323-684EB59ACD9F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92%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EF8D9834-AA5C-804E-BB49-DFD765DF3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61992AF6-A5E2-744B-9195-638FE4B49958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5A24A69-B8CE-314A-A4F5-EBD75DCED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D2102D29-F45F-7C41-978A-5380AAA5B1DC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6D888D48-D123-C040-B1DB-A0F407807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DB4FBD75-1A87-0945-8116-FC45EB72599E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27%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E970EF7A-8988-E84F-9950-264F6C5A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24</xdr:col>
      <xdr:colOff>95200</xdr:colOff>
      <xdr:row>2</xdr:row>
      <xdr:rowOff>202497</xdr:rowOff>
    </xdr:from>
    <xdr:to>
      <xdr:col>24</xdr:col>
      <xdr:colOff>461818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A57E8B1B-D5C7-7D47-93D1-515AAA29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593859" y="620668"/>
          <a:ext cx="366618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6737A6D1-C0A1-4B4B-B304-E87CCF333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8A0E6EC0-1C4D-C44B-A390-7126236F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B0AF9D0E-1FBE-7248-A7E0-E1A258F41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DF43D4C5-48DF-B646-B1D5-4CFF0E4A5A18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47%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779C657-7E07-0E46-A83F-58D30F206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1F2D3327-0449-3546-AACE-3DF92A5398D3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80CF07-CF6F-F948-97A4-481E4301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8157B3-D883-904F-B55C-1A724807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4686DBDD-E45C-5646-B8DD-FFFF23127BC2}"/>
            </a:ext>
          </a:extLst>
        </xdr:cNvPr>
        <xdr:cNvSpPr/>
      </xdr:nvSpPr>
      <xdr:spPr>
        <a:xfrm>
          <a:off x="1034698" y="2771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B8B0E1A-AA87-3B4D-8F1B-4D0892125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9C15B6CD-CECC-1347-9668-B750ABC94C89}"/>
            </a:ext>
          </a:extLst>
        </xdr:cNvPr>
        <xdr:cNvSpPr txBox="1"/>
      </xdr:nvSpPr>
      <xdr:spPr>
        <a:xfrm>
          <a:off x="21369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54%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D6FBD52-2C44-C64A-81DE-7DDB877F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7D6AD872-0FDB-2140-B8E4-0B2071817449}"/>
            </a:ext>
          </a:extLst>
        </xdr:cNvPr>
        <xdr:cNvSpPr txBox="1"/>
      </xdr:nvSpPr>
      <xdr:spPr>
        <a:xfrm>
          <a:off x="5207003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76%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A271A81-84F6-7E40-8FD6-621D3A5AC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9C81ECBB-62CF-7341-A9E7-A9415D6AD453}"/>
            </a:ext>
          </a:extLst>
        </xdr:cNvPr>
        <xdr:cNvSpPr txBox="1"/>
      </xdr:nvSpPr>
      <xdr:spPr>
        <a:xfrm>
          <a:off x="82431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14%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77331FF-13D7-5A40-AB2F-953439CAB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3885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DEC8C48-5709-ED4C-8FFA-0A65FB9CA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1" name="テキスト ボックス 10">
          <a:extLst>
            <a:ext uri="{FF2B5EF4-FFF2-40B4-BE49-F238E27FC236}">
              <a16:creationId xmlns:a16="http://schemas.microsoft.com/office/drawing/2014/main" id="{AF798012-6660-C243-AF50-1C53BB851B79}"/>
            </a:ext>
          </a:extLst>
        </xdr:cNvPr>
        <xdr:cNvSpPr txBox="1"/>
      </xdr:nvSpPr>
      <xdr:spPr>
        <a:xfrm>
          <a:off x="11001589" y="34894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80%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DC4AAE02-7370-3A40-AFC1-201B0BF47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13" name="テキスト ボックス 12">
          <a:extLst>
            <a:ext uri="{FF2B5EF4-FFF2-40B4-BE49-F238E27FC236}">
              <a16:creationId xmlns:a16="http://schemas.microsoft.com/office/drawing/2014/main" id="{0844133B-39BB-CC49-BA28-236F3EAF3D68}"/>
            </a:ext>
          </a:extLst>
        </xdr:cNvPr>
        <xdr:cNvSpPr txBox="1"/>
      </xdr:nvSpPr>
      <xdr:spPr>
        <a:xfrm>
          <a:off x="13154990" y="34882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F45A62F2-22EF-3941-98F7-B3E22B07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15" name="テキスト ボックス 14">
          <a:extLst>
            <a:ext uri="{FF2B5EF4-FFF2-40B4-BE49-F238E27FC236}">
              <a16:creationId xmlns:a16="http://schemas.microsoft.com/office/drawing/2014/main" id="{61AC3684-6860-CF4F-ABA3-EAD061ABE44D}"/>
            </a:ext>
          </a:extLst>
        </xdr:cNvPr>
        <xdr:cNvSpPr txBox="1"/>
      </xdr:nvSpPr>
      <xdr:spPr>
        <a:xfrm>
          <a:off x="15075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63%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DAABA210-7850-E04F-AD40-3DE80291F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17" name="テキスト ボックス 16">
          <a:extLst>
            <a:ext uri="{FF2B5EF4-FFF2-40B4-BE49-F238E27FC236}">
              <a16:creationId xmlns:a16="http://schemas.microsoft.com/office/drawing/2014/main" id="{88013D7D-AD9A-5A40-8EE9-9827B526F5C7}"/>
            </a:ext>
          </a:extLst>
        </xdr:cNvPr>
        <xdr:cNvSpPr txBox="1"/>
      </xdr:nvSpPr>
      <xdr:spPr>
        <a:xfrm>
          <a:off x="17107749" y="34899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52%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8" name="グラフィックス 17" descr="フリップ式カレンダー 単色塗りつぶし">
          <a:extLst>
            <a:ext uri="{FF2B5EF4-FFF2-40B4-BE49-F238E27FC236}">
              <a16:creationId xmlns:a16="http://schemas.microsoft.com/office/drawing/2014/main" id="{1F47A8B3-D258-C246-BF40-AEAF37358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9" name="グラフィックス 18" descr="マーカー 単色塗りつぶし">
          <a:extLst>
            <a:ext uri="{FF2B5EF4-FFF2-40B4-BE49-F238E27FC236}">
              <a16:creationId xmlns:a16="http://schemas.microsoft.com/office/drawing/2014/main" id="{FB951507-9D24-FD4D-AD07-422B9050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20" name="グラフィックス 19" descr="時計 単色塗りつぶし">
          <a:extLst>
            <a:ext uri="{FF2B5EF4-FFF2-40B4-BE49-F238E27FC236}">
              <a16:creationId xmlns:a16="http://schemas.microsoft.com/office/drawing/2014/main" id="{074EFA6D-92CD-114E-B151-138B1A854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8065" y="631797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1" name="グラフィックス 20" descr="フラグ 単色塗りつぶし">
          <a:extLst>
            <a:ext uri="{FF2B5EF4-FFF2-40B4-BE49-F238E27FC236}">
              <a16:creationId xmlns:a16="http://schemas.microsoft.com/office/drawing/2014/main" id="{2C736FE5-CB2B-444C-8B58-E15AFD298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4198" y="657241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3E23B4FD-2935-E64A-9779-C5D708699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3" name="テキスト ボックス 22">
          <a:extLst>
            <a:ext uri="{FF2B5EF4-FFF2-40B4-BE49-F238E27FC236}">
              <a16:creationId xmlns:a16="http://schemas.microsoft.com/office/drawing/2014/main" id="{930D93B1-4ABD-074F-979B-6991692A890D}"/>
            </a:ext>
          </a:extLst>
        </xdr:cNvPr>
        <xdr:cNvSpPr txBox="1"/>
      </xdr:nvSpPr>
      <xdr:spPr>
        <a:xfrm>
          <a:off x="20963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57%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A8568616-8B18-0346-819B-C511C8366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25" name="テキスト ボックス 24">
          <a:extLst>
            <a:ext uri="{FF2B5EF4-FFF2-40B4-BE49-F238E27FC236}">
              <a16:creationId xmlns:a16="http://schemas.microsoft.com/office/drawing/2014/main" id="{A2326A31-BAD2-154D-9422-8EB5207C8A57}"/>
            </a:ext>
          </a:extLst>
        </xdr:cNvPr>
        <xdr:cNvSpPr txBox="1"/>
      </xdr:nvSpPr>
      <xdr:spPr>
        <a:xfrm>
          <a:off x="10960999" y="11442365"/>
          <a:ext cx="1156544" cy="64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38%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1A62A0D-348B-1B45-B64B-16C1AAE92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D8D9F2D-43FB-EF48-8B86-9A14EB3A0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18698</xdr:colOff>
      <xdr:row>1</xdr:row>
      <xdr:rowOff>23114</xdr:rowOff>
    </xdr:from>
    <xdr:to>
      <xdr:col>4</xdr:col>
      <xdr:colOff>95204</xdr:colOff>
      <xdr:row>3</xdr:row>
      <xdr:rowOff>122342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1034698" y="607314"/>
          <a:ext cx="1092506" cy="100092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78456</xdr:colOff>
      <xdr:row>8</xdr:row>
      <xdr:rowOff>269246</xdr:rowOff>
    </xdr:from>
    <xdr:to>
      <xdr:col>6</xdr:col>
      <xdr:colOff>435041</xdr:colOff>
      <xdr:row>15</xdr:row>
      <xdr:rowOff>91440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104989</xdr:colOff>
      <xdr:row>10</xdr:row>
      <xdr:rowOff>212804</xdr:rowOff>
    </xdr:from>
    <xdr:to>
      <xdr:col>5</xdr:col>
      <xdr:colOff>435187</xdr:colOff>
      <xdr:row>12</xdr:row>
      <xdr:rowOff>178937</xdr:rowOff>
    </xdr:to>
    <xdr:sp macro="" textlink="$D$16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/>
      </xdr:nvSpPr>
      <xdr:spPr>
        <a:xfrm>
          <a:off x="2136989" y="3552904"/>
          <a:ext cx="838198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448895-415B-4E41-BE45-8679B0B8EAAA}" type="TxLink">
            <a:rPr kumimoji="1" lang="en-US" altLang="en-US" sz="2000" b="0" i="0" u="none" strike="noStrike">
              <a:solidFill>
                <a:srgbClr val="000000"/>
              </a:solidFill>
              <a:latin typeface="ヒラギノ角ゴ Std W8"/>
              <a:ea typeface="ヒラギノ角ゴ Std W8"/>
            </a:rPr>
            <a:pPr/>
            <a:t>#DIV/0!</a:t>
          </a:fld>
          <a:endParaRPr kumimoji="1" lang="ja-JP" altLang="en-US" sz="1800"/>
        </a:p>
      </xdr:txBody>
    </xdr:sp>
    <xdr:clientData/>
  </xdr:twoCellAnchor>
  <xdr:twoCellAnchor>
    <xdr:from>
      <xdr:col>9</xdr:col>
      <xdr:colOff>89746</xdr:colOff>
      <xdr:row>8</xdr:row>
      <xdr:rowOff>277709</xdr:rowOff>
    </xdr:from>
    <xdr:to>
      <xdr:col>12</xdr:col>
      <xdr:colOff>444634</xdr:colOff>
      <xdr:row>15</xdr:row>
      <xdr:rowOff>91440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127003</xdr:colOff>
      <xdr:row>10</xdr:row>
      <xdr:rowOff>211674</xdr:rowOff>
    </xdr:from>
    <xdr:to>
      <xdr:col>12</xdr:col>
      <xdr:colOff>20320</xdr:colOff>
      <xdr:row>13</xdr:row>
      <xdr:rowOff>10160</xdr:rowOff>
    </xdr:to>
    <xdr:sp macro="" textlink="$J$16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 txBox="1"/>
      </xdr:nvSpPr>
      <xdr:spPr>
        <a:xfrm>
          <a:off x="5207003" y="3551774"/>
          <a:ext cx="909317" cy="560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D3652-7901-5844-80D4-AE95ABBD1423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88052</xdr:colOff>
      <xdr:row>8</xdr:row>
      <xdr:rowOff>289563</xdr:rowOff>
    </xdr:from>
    <xdr:to>
      <xdr:col>18</xdr:col>
      <xdr:colOff>436880</xdr:colOff>
      <xdr:row>15</xdr:row>
      <xdr:rowOff>97865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115149</xdr:colOff>
      <xdr:row>10</xdr:row>
      <xdr:rowOff>213368</xdr:rowOff>
    </xdr:from>
    <xdr:to>
      <xdr:col>17</xdr:col>
      <xdr:colOff>436881</xdr:colOff>
      <xdr:row>12</xdr:row>
      <xdr:rowOff>233680</xdr:rowOff>
    </xdr:to>
    <xdr:sp macro="" textlink="$P$16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 txBox="1"/>
      </xdr:nvSpPr>
      <xdr:spPr>
        <a:xfrm>
          <a:off x="8243149" y="3553468"/>
          <a:ext cx="829732" cy="52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4CE403-6D04-6F41-BBB4-C8692879772F}" type="TxLink">
            <a:rPr kumimoji="1" lang="en-US" altLang="en-US" sz="2000" b="0" i="0" u="none" strike="noStrike">
              <a:solidFill>
                <a:schemeClr val="tx1"/>
              </a:solidFill>
              <a:latin typeface="ヒラギノ角ゴ Std W8"/>
              <a:ea typeface="ヒラギノ角ゴ Std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139216</xdr:colOff>
      <xdr:row>1</xdr:row>
      <xdr:rowOff>134586</xdr:rowOff>
    </xdr:from>
    <xdr:to>
      <xdr:col>3</xdr:col>
      <xdr:colOff>480471</xdr:colOff>
      <xdr:row>3</xdr:row>
      <xdr:rowOff>37747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216" y="718786"/>
          <a:ext cx="849255" cy="804861"/>
        </a:xfrm>
        <a:prstGeom prst="rect">
          <a:avLst/>
        </a:prstGeom>
      </xdr:spPr>
    </xdr:pic>
    <xdr:clientData/>
  </xdr:twoCellAnchor>
  <xdr:twoCellAnchor>
    <xdr:from>
      <xdr:col>20</xdr:col>
      <xdr:colOff>78456</xdr:colOff>
      <xdr:row>8</xdr:row>
      <xdr:rowOff>269246</xdr:rowOff>
    </xdr:from>
    <xdr:to>
      <xdr:col>23</xdr:col>
      <xdr:colOff>435041</xdr:colOff>
      <xdr:row>15</xdr:row>
      <xdr:rowOff>91440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104989</xdr:colOff>
      <xdr:row>10</xdr:row>
      <xdr:rowOff>212804</xdr:rowOff>
    </xdr:from>
    <xdr:to>
      <xdr:col>22</xdr:col>
      <xdr:colOff>435187</xdr:colOff>
      <xdr:row>12</xdr:row>
      <xdr:rowOff>178937</xdr:rowOff>
    </xdr:to>
    <xdr:sp macro="" textlink="$U$16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SpPr txBox="1"/>
      </xdr:nvSpPr>
      <xdr:spPr>
        <a:xfrm>
          <a:off x="2154814" y="10640172"/>
          <a:ext cx="842654" cy="456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8DFE4E5-9377-9340-89A6-9AA065F5806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89746</xdr:colOff>
      <xdr:row>8</xdr:row>
      <xdr:rowOff>277709</xdr:rowOff>
    </xdr:from>
    <xdr:to>
      <xdr:col>27</xdr:col>
      <xdr:colOff>444634</xdr:colOff>
      <xdr:row>15</xdr:row>
      <xdr:rowOff>91440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00000000-0008-0000-24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226390</xdr:colOff>
      <xdr:row>10</xdr:row>
      <xdr:rowOff>211674</xdr:rowOff>
    </xdr:from>
    <xdr:to>
      <xdr:col>27</xdr:col>
      <xdr:colOff>119707</xdr:colOff>
      <xdr:row>13</xdr:row>
      <xdr:rowOff>10160</xdr:rowOff>
    </xdr:to>
    <xdr:sp macro="" textlink="$Y$16">
      <xdr:nvSpPr>
        <xdr:cNvPr id="21" name="テキスト ボックス 20">
          <a:extLst>
            <a:ext uri="{FF2B5EF4-FFF2-40B4-BE49-F238E27FC236}">
              <a16:creationId xmlns:a16="http://schemas.microsoft.com/office/drawing/2014/main" id="{00000000-0008-0000-2400-000015000000}"/>
            </a:ext>
          </a:extLst>
        </xdr:cNvPr>
        <xdr:cNvSpPr txBox="1"/>
      </xdr:nvSpPr>
      <xdr:spPr>
        <a:xfrm>
          <a:off x="4326039" y="10639042"/>
          <a:ext cx="918229" cy="533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6CFAAA-7A3A-4F42-9228-563F1E168A9C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88052</xdr:colOff>
      <xdr:row>8</xdr:row>
      <xdr:rowOff>289563</xdr:rowOff>
    </xdr:from>
    <xdr:to>
      <xdr:col>31</xdr:col>
      <xdr:colOff>436880</xdr:colOff>
      <xdr:row>15</xdr:row>
      <xdr:rowOff>97865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24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115149</xdr:colOff>
      <xdr:row>10</xdr:row>
      <xdr:rowOff>213368</xdr:rowOff>
    </xdr:from>
    <xdr:to>
      <xdr:col>30</xdr:col>
      <xdr:colOff>436881</xdr:colOff>
      <xdr:row>12</xdr:row>
      <xdr:rowOff>233680</xdr:rowOff>
    </xdr:to>
    <xdr:sp macro="" textlink="$AC$16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2400-000017000000}"/>
            </a:ext>
          </a:extLst>
        </xdr:cNvPr>
        <xdr:cNvSpPr txBox="1"/>
      </xdr:nvSpPr>
      <xdr:spPr>
        <a:xfrm>
          <a:off x="6264623" y="10640736"/>
          <a:ext cx="834188" cy="510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D7BB55-997F-2544-997B-C5E7C7A87A76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88052</xdr:colOff>
      <xdr:row>8</xdr:row>
      <xdr:rowOff>289563</xdr:rowOff>
    </xdr:from>
    <xdr:to>
      <xdr:col>35</xdr:col>
      <xdr:colOff>436880</xdr:colOff>
      <xdr:row>15</xdr:row>
      <xdr:rowOff>97865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115149</xdr:colOff>
      <xdr:row>10</xdr:row>
      <xdr:rowOff>213368</xdr:rowOff>
    </xdr:from>
    <xdr:to>
      <xdr:col>34</xdr:col>
      <xdr:colOff>436881</xdr:colOff>
      <xdr:row>12</xdr:row>
      <xdr:rowOff>233680</xdr:rowOff>
    </xdr:to>
    <xdr:sp macro="" textlink="$AG$16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2400-000019000000}"/>
            </a:ext>
          </a:extLst>
        </xdr:cNvPr>
        <xdr:cNvSpPr txBox="1"/>
      </xdr:nvSpPr>
      <xdr:spPr>
        <a:xfrm>
          <a:off x="8314447" y="10640736"/>
          <a:ext cx="834188" cy="510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0AA3F-1813-C342-867B-BB9FA90EDA98}" type="TxLink">
            <a:rPr kumimoji="1" lang="en-US" altLang="en-US" sz="20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1" name="グラフィックス 10" descr="フリップ式カレンダー 単色塗りつぶし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2361" y="621748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5" name="グラフィックス 14" descr="マーカー 単色塗りつぶし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408005" y="620668"/>
          <a:ext cx="366618" cy="3655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235465</xdr:colOff>
      <xdr:row>2</xdr:row>
      <xdr:rowOff>199997</xdr:rowOff>
    </xdr:from>
    <xdr:to>
      <xdr:col>29</xdr:col>
      <xdr:colOff>62929</xdr:colOff>
      <xdr:row>2</xdr:row>
      <xdr:rowOff>535461</xdr:rowOff>
    </xdr:to>
    <xdr:pic>
      <xdr:nvPicPr>
        <xdr:cNvPr id="17" name="グラフィックス 16" descr="時計 単色塗りつぶし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686006" y="632483"/>
          <a:ext cx="335464" cy="335464"/>
        </a:xfrm>
        <a:prstGeom prst="rect">
          <a:avLst/>
        </a:prstGeom>
      </xdr:spPr>
    </xdr:pic>
    <xdr:clientData/>
  </xdr:twoCellAnchor>
  <xdr:twoCellAnchor editAs="oneCell">
    <xdr:from>
      <xdr:col>32</xdr:col>
      <xdr:colOff>319598</xdr:colOff>
      <xdr:row>2</xdr:row>
      <xdr:rowOff>225441</xdr:rowOff>
    </xdr:from>
    <xdr:to>
      <xdr:col>33</xdr:col>
      <xdr:colOff>125178</xdr:colOff>
      <xdr:row>2</xdr:row>
      <xdr:rowOff>539021</xdr:rowOff>
    </xdr:to>
    <xdr:pic>
      <xdr:nvPicPr>
        <xdr:cNvPr id="27" name="グラフィックス 26" descr="フラグ 単色塗りつぶし">
          <a:extLst>
            <a:ext uri="{FF2B5EF4-FFF2-40B4-BE49-F238E27FC236}">
              <a16:creationId xmlns:a16="http://schemas.microsoft.com/office/drawing/2014/main" id="{00000000-0008-0000-2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802139" y="657927"/>
          <a:ext cx="313580" cy="313580"/>
        </a:xfrm>
        <a:prstGeom prst="rect">
          <a:avLst/>
        </a:prstGeom>
      </xdr:spPr>
    </xdr:pic>
    <xdr:clientData/>
  </xdr:twoCellAnchor>
  <xdr:twoCellAnchor>
    <xdr:from>
      <xdr:col>3</xdr:col>
      <xdr:colOff>78456</xdr:colOff>
      <xdr:row>37</xdr:row>
      <xdr:rowOff>150713</xdr:rowOff>
    </xdr:from>
    <xdr:to>
      <xdr:col>6</xdr:col>
      <xdr:colOff>435041</xdr:colOff>
      <xdr:row>45</xdr:row>
      <xdr:rowOff>20320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00000000-0008-0000-24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64399</xdr:colOff>
      <xdr:row>40</xdr:row>
      <xdr:rowOff>25065</xdr:rowOff>
    </xdr:from>
    <xdr:to>
      <xdr:col>6</xdr:col>
      <xdr:colOff>204943</xdr:colOff>
      <xdr:row>42</xdr:row>
      <xdr:rowOff>158101</xdr:rowOff>
    </xdr:to>
    <xdr:sp macro="" textlink="$D$46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2400-00001D000000}"/>
            </a:ext>
          </a:extLst>
        </xdr:cNvPr>
        <xdr:cNvSpPr txBox="1"/>
      </xdr:nvSpPr>
      <xdr:spPr>
        <a:xfrm>
          <a:off x="2078093" y="11386416"/>
          <a:ext cx="1147391" cy="636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29D8AAF-08F0-ED41-B8E5-CCD421A2C61D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24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78456</xdr:colOff>
      <xdr:row>37</xdr:row>
      <xdr:rowOff>150713</xdr:rowOff>
    </xdr:from>
    <xdr:to>
      <xdr:col>23</xdr:col>
      <xdr:colOff>435041</xdr:colOff>
      <xdr:row>45</xdr:row>
      <xdr:rowOff>20320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64399</xdr:colOff>
      <xdr:row>40</xdr:row>
      <xdr:rowOff>25065</xdr:rowOff>
    </xdr:from>
    <xdr:to>
      <xdr:col>23</xdr:col>
      <xdr:colOff>204943</xdr:colOff>
      <xdr:row>42</xdr:row>
      <xdr:rowOff>158101</xdr:rowOff>
    </xdr:to>
    <xdr:sp macro="" textlink="$U$46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 txBox="1"/>
      </xdr:nvSpPr>
      <xdr:spPr>
        <a:xfrm>
          <a:off x="2114224" y="11209977"/>
          <a:ext cx="1165456" cy="6232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F52A88-6D78-354E-A0AF-8CCB6614C988}" type="TxLink">
            <a:rPr kumimoji="1" lang="en-US" altLang="en-US" sz="2400" b="0" i="0" u="none" strike="noStrike">
              <a:solidFill>
                <a:schemeClr val="tx1"/>
              </a:solidFill>
              <a:latin typeface="ヒラギノ角ゴシック W8"/>
              <a:ea typeface="ヒラギノ角ゴシック W8"/>
            </a:rPr>
            <a:pPr/>
            <a:t>#DIV/0!</a:t>
          </a:fld>
          <a:endParaRPr kumimoji="1" lang="ja-JP" altLang="en-US" sz="3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385970</xdr:colOff>
      <xdr:row>2</xdr:row>
      <xdr:rowOff>191052</xdr:rowOff>
    </xdr:from>
    <xdr:to>
      <xdr:col>21</xdr:col>
      <xdr:colOff>211646</xdr:colOff>
      <xdr:row>2</xdr:row>
      <xdr:rowOff>524444</xdr:rowOff>
    </xdr:to>
    <xdr:pic>
      <xdr:nvPicPr>
        <xdr:cNvPr id="10" name="グラフィックス 9" descr="フリップ式カレンダー 単色塗りつぶし">
          <a:extLst>
            <a:ext uri="{FF2B5EF4-FFF2-40B4-BE49-F238E27FC236}">
              <a16:creationId xmlns:a16="http://schemas.microsoft.com/office/drawing/2014/main" id="{B36E9641-DDA8-9842-A885-89BE0181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74570" y="622852"/>
          <a:ext cx="333676" cy="333392"/>
        </a:xfrm>
        <a:prstGeom prst="rect">
          <a:avLst/>
        </a:prstGeom>
      </xdr:spPr>
    </xdr:pic>
    <xdr:clientData/>
  </xdr:twoCellAnchor>
  <xdr:twoCellAnchor editAs="oneCell">
    <xdr:from>
      <xdr:col>23</xdr:col>
      <xdr:colOff>420444</xdr:colOff>
      <xdr:row>2</xdr:row>
      <xdr:rowOff>202497</xdr:rowOff>
    </xdr:from>
    <xdr:to>
      <xdr:col>24</xdr:col>
      <xdr:colOff>275964</xdr:colOff>
      <xdr:row>2</xdr:row>
      <xdr:rowOff>568001</xdr:rowOff>
    </xdr:to>
    <xdr:pic>
      <xdr:nvPicPr>
        <xdr:cNvPr id="14" name="グラフィックス 13" descr="マーカー 単色塗りつぶし">
          <a:extLst>
            <a:ext uri="{FF2B5EF4-FFF2-40B4-BE49-F238E27FC236}">
              <a16:creationId xmlns:a16="http://schemas.microsoft.com/office/drawing/2014/main" id="{C2B03996-5592-D241-83D9-68AF8EC02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333044" y="634297"/>
          <a:ext cx="363520" cy="36550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60682"/>
          <a:ext cx="1298864" cy="1231287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519545</xdr:colOff>
      <xdr:row>5</xdr:row>
      <xdr:rowOff>86591</xdr:rowOff>
    </xdr:from>
    <xdr:to>
      <xdr:col>2</xdr:col>
      <xdr:colOff>1183409</xdr:colOff>
      <xdr:row>6</xdr:row>
      <xdr:rowOff>1000378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045" y="1737591"/>
          <a:ext cx="1311564" cy="124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FB30-ED6F-0848-9371-84782886F4BA}">
  <dimension ref="D2:AJ60"/>
  <sheetViews>
    <sheetView zoomScale="62" zoomScaleNormal="59" zoomScaleSheetLayoutView="50" zoomScalePageLayoutView="59" workbookViewId="0">
      <selection activeCell="P27" sqref="P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0</v>
      </c>
      <c r="J3" s="268"/>
      <c r="K3" s="269" t="s">
        <v>17</v>
      </c>
      <c r="L3" s="269"/>
      <c r="M3" s="268">
        <v>36</v>
      </c>
      <c r="N3" s="268"/>
      <c r="O3" s="267" t="s">
        <v>531</v>
      </c>
      <c r="P3" s="267"/>
      <c r="Q3" s="267"/>
      <c r="R3" s="267"/>
      <c r="S3" s="267"/>
      <c r="U3" s="270" t="s">
        <v>587</v>
      </c>
      <c r="V3" s="270"/>
      <c r="W3" s="270"/>
      <c r="X3" s="270"/>
      <c r="Y3" s="271" t="s">
        <v>559</v>
      </c>
      <c r="Z3" s="271"/>
      <c r="AA3" s="271"/>
      <c r="AB3" s="271"/>
      <c r="AC3" s="271" t="s">
        <v>547</v>
      </c>
      <c r="AD3" s="271"/>
      <c r="AE3" s="271"/>
      <c r="AF3" s="271"/>
      <c r="AG3" s="271" t="s">
        <v>594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5</v>
      </c>
      <c r="F14" s="122">
        <f>G17-E17</f>
        <v>33</v>
      </c>
      <c r="G14" s="122"/>
      <c r="K14" s="122">
        <f>K17</f>
        <v>43</v>
      </c>
      <c r="L14" s="122">
        <f>M17-K17</f>
        <v>14</v>
      </c>
      <c r="Q14" s="122">
        <f>Q17</f>
        <v>13</v>
      </c>
      <c r="R14" s="122">
        <f>S17-Q17</f>
        <v>32</v>
      </c>
      <c r="U14" s="122"/>
      <c r="V14" s="122">
        <f>V17</f>
        <v>155</v>
      </c>
      <c r="W14" s="122">
        <f>X17-V17</f>
        <v>38</v>
      </c>
      <c r="X14" s="122"/>
      <c r="Z14" s="122">
        <f>Z17</f>
        <v>10</v>
      </c>
      <c r="AA14" s="122">
        <f>AB17-Z17</f>
        <v>183</v>
      </c>
      <c r="AD14" s="122">
        <f>AD17</f>
        <v>43</v>
      </c>
      <c r="AE14" s="122">
        <f>AF17-AD17</f>
        <v>35</v>
      </c>
      <c r="AH14" s="122">
        <f>AH17</f>
        <v>12</v>
      </c>
      <c r="AI14" s="122">
        <f>AJ17-AH17</f>
        <v>30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0.13157894736842105</v>
      </c>
      <c r="E16" s="235"/>
      <c r="F16" s="235"/>
      <c r="G16" s="235"/>
      <c r="H16" s="119"/>
      <c r="I16" s="119"/>
      <c r="J16" s="235">
        <f>K17/M17</f>
        <v>0.75438596491228072</v>
      </c>
      <c r="K16" s="235"/>
      <c r="L16" s="235"/>
      <c r="M16" s="235"/>
      <c r="P16" s="235">
        <f>Q17/S17</f>
        <v>0.28888888888888886</v>
      </c>
      <c r="Q16" s="235"/>
      <c r="R16" s="235"/>
      <c r="S16" s="235"/>
      <c r="U16" s="235">
        <f>V17/X17</f>
        <v>0.80310880829015541</v>
      </c>
      <c r="V16" s="235"/>
      <c r="W16" s="235"/>
      <c r="X16" s="235"/>
      <c r="Y16" s="264">
        <f>Z17/AB17</f>
        <v>5.181347150259067E-2</v>
      </c>
      <c r="Z16" s="264"/>
      <c r="AA16" s="264"/>
      <c r="AB16" s="264"/>
      <c r="AC16" s="235">
        <f>AD17/AF17</f>
        <v>0.55128205128205132</v>
      </c>
      <c r="AD16" s="235"/>
      <c r="AE16" s="235"/>
      <c r="AF16" s="235"/>
      <c r="AG16" s="264">
        <f>AH17/AJ17</f>
        <v>0.2857142857142857</v>
      </c>
      <c r="AH16" s="264"/>
      <c r="AI16" s="264"/>
      <c r="AJ16" s="264"/>
    </row>
    <row r="17" spans="4:36">
      <c r="D17" s="125" t="s">
        <v>65</v>
      </c>
      <c r="E17" s="120">
        <f>J22+M22+P22</f>
        <v>5</v>
      </c>
      <c r="F17" s="125" t="s">
        <v>64</v>
      </c>
      <c r="G17" s="120">
        <f>J23+M23+P23</f>
        <v>38</v>
      </c>
      <c r="H17" s="119"/>
      <c r="I17" s="119"/>
      <c r="J17" s="125" t="s">
        <v>65</v>
      </c>
      <c r="K17" s="120">
        <f>J26+M26+P26+S26</f>
        <v>43</v>
      </c>
      <c r="L17" s="125" t="s">
        <v>64</v>
      </c>
      <c r="M17" s="120">
        <f>J27+M27+P27+S27</f>
        <v>57</v>
      </c>
      <c r="P17" s="125" t="s">
        <v>65</v>
      </c>
      <c r="Q17" s="120">
        <v>13</v>
      </c>
      <c r="R17" s="125" t="s">
        <v>64</v>
      </c>
      <c r="S17" s="120">
        <v>45</v>
      </c>
      <c r="U17" s="125" t="s">
        <v>65</v>
      </c>
      <c r="V17" s="120">
        <f>'Individual DF 1220_vs帝京'!K34+'Individual DF 1220_vs帝京'!L34+'Individual DF 1220_vs帝京'!T34+'Individual DF 1220_vs帝京'!U34</f>
        <v>155</v>
      </c>
      <c r="W17" s="125" t="s">
        <v>64</v>
      </c>
      <c r="X17" s="120">
        <f>'Individual DF 1220_vs帝京'!G34</f>
        <v>193</v>
      </c>
      <c r="Y17" s="134" t="s">
        <v>65</v>
      </c>
      <c r="Z17" s="120">
        <f>'Individual DF 1220_vs帝京'!K34+'Individual DF 1220_vs帝京'!T34</f>
        <v>10</v>
      </c>
      <c r="AA17" s="134" t="s">
        <v>64</v>
      </c>
      <c r="AB17" s="120">
        <f>'Individual DF 1220_vs帝京'!G34</f>
        <v>193</v>
      </c>
      <c r="AC17" s="125" t="s">
        <v>65</v>
      </c>
      <c r="AD17" s="120">
        <v>43</v>
      </c>
      <c r="AE17" s="125" t="s">
        <v>64</v>
      </c>
      <c r="AF17" s="120">
        <v>78</v>
      </c>
      <c r="AG17" s="134" t="s">
        <v>65</v>
      </c>
      <c r="AH17" s="120">
        <v>12</v>
      </c>
      <c r="AI17" s="134" t="s">
        <v>64</v>
      </c>
      <c r="AJ17" s="120">
        <v>42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7.1428571428571425E-2</v>
      </c>
      <c r="I22" s="260"/>
      <c r="J22" s="130">
        <v>2</v>
      </c>
      <c r="K22" s="259">
        <f>M22/M23</f>
        <v>0</v>
      </c>
      <c r="L22" s="260"/>
      <c r="M22" s="130">
        <v>0</v>
      </c>
      <c r="N22" s="259">
        <f>P22/P23</f>
        <v>0.33333333333333331</v>
      </c>
      <c r="O22" s="260"/>
      <c r="P22" s="130">
        <v>3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0.84545454545454546</v>
      </c>
      <c r="Z22" s="260"/>
      <c r="AA22" s="130">
        <f>'Individual DF 1220_vs帝京'!K32+'Individual DF 1220_vs帝京'!L32+'Individual DF 1220_vs帝京'!T32+'Individual DF 1220_vs帝京'!U32</f>
        <v>93</v>
      </c>
      <c r="AB22" s="259">
        <f>AD22/AD23</f>
        <v>0.74698795180722888</v>
      </c>
      <c r="AC22" s="260"/>
      <c r="AD22" s="132">
        <f>'Individual DF 1220_vs帝京'!K33+'Individual DF 1220_vs帝京'!L33+'Individual DF 1220_vs帝京'!T33+'Individual DF 1220_vs帝京'!U33</f>
        <v>62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28</v>
      </c>
      <c r="K23" s="261"/>
      <c r="L23" s="262"/>
      <c r="M23" s="128">
        <v>1</v>
      </c>
      <c r="N23" s="261"/>
      <c r="O23" s="262"/>
      <c r="P23" s="128">
        <v>9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1220_vs帝京'!G32</f>
        <v>110</v>
      </c>
      <c r="AB23" s="261"/>
      <c r="AC23" s="262"/>
      <c r="AD23" s="133">
        <f>'Individual DF 1220_vs帝京'!G33</f>
        <v>83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0.9642857142857143</v>
      </c>
      <c r="I26" s="260"/>
      <c r="J26" s="130">
        <v>27</v>
      </c>
      <c r="K26" s="259">
        <f>M26/M27</f>
        <v>1</v>
      </c>
      <c r="L26" s="260"/>
      <c r="M26" s="130">
        <v>1</v>
      </c>
      <c r="N26" s="259">
        <f>P26/P27</f>
        <v>0.33333333333333331</v>
      </c>
      <c r="O26" s="260"/>
      <c r="P26" s="130">
        <v>3</v>
      </c>
      <c r="Q26" s="259">
        <f>S26/S27</f>
        <v>0.63157894736842102</v>
      </c>
      <c r="R26" s="260"/>
      <c r="S26" s="132">
        <v>12</v>
      </c>
      <c r="U26" s="250"/>
      <c r="V26" s="250"/>
      <c r="W26" s="250"/>
      <c r="X26" s="129" t="s">
        <v>65</v>
      </c>
      <c r="Y26" s="259">
        <f>AA26/AA27</f>
        <v>5.4545454545454543E-2</v>
      </c>
      <c r="Z26" s="260"/>
      <c r="AA26" s="130">
        <f>'Individual DF 1220_vs帝京'!K32+'Individual DF 1220_vs帝京'!T32</f>
        <v>6</v>
      </c>
      <c r="AB26" s="259">
        <f>AD26/AD27</f>
        <v>4.8192771084337352E-2</v>
      </c>
      <c r="AC26" s="260"/>
      <c r="AD26" s="132">
        <f>'Individual DF 1220_vs帝京'!K33+'Individual DF 1220_vs帝京'!T33</f>
        <v>4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28</v>
      </c>
      <c r="K27" s="261"/>
      <c r="L27" s="262"/>
      <c r="M27" s="128">
        <v>1</v>
      </c>
      <c r="N27" s="261"/>
      <c r="O27" s="262"/>
      <c r="P27" s="128">
        <v>9</v>
      </c>
      <c r="Q27" s="261"/>
      <c r="R27" s="262"/>
      <c r="S27" s="133">
        <v>19</v>
      </c>
      <c r="U27" s="250"/>
      <c r="V27" s="250"/>
      <c r="W27" s="250"/>
      <c r="X27" s="127" t="s">
        <v>64</v>
      </c>
      <c r="Y27" s="261"/>
      <c r="Z27" s="262"/>
      <c r="AA27" s="128">
        <f>'Individual DF 1220_vs帝京'!G32</f>
        <v>110</v>
      </c>
      <c r="AB27" s="261"/>
      <c r="AC27" s="262"/>
      <c r="AD27" s="133">
        <f>'Individual DF 1220_vs帝京'!G33</f>
        <v>83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0.62222222222222223</v>
      </c>
      <c r="I30" s="260"/>
      <c r="J30" s="130">
        <v>28</v>
      </c>
      <c r="K30" s="259">
        <f>M30/M31</f>
        <v>0.28888888888888886</v>
      </c>
      <c r="L30" s="260"/>
      <c r="M30" s="130">
        <v>13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45</v>
      </c>
      <c r="K31" s="261"/>
      <c r="L31" s="262"/>
      <c r="M31" s="128">
        <v>45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1220_vs帝京'!C7</f>
        <v>6</v>
      </c>
      <c r="K39" s="240"/>
      <c r="L39" s="236" t="str">
        <f>D3</f>
        <v>筑波大学</v>
      </c>
      <c r="M39" s="236"/>
      <c r="N39" s="236"/>
      <c r="O39" s="236"/>
      <c r="P39" s="237" t="str">
        <f>O3</f>
        <v>帝京大学</v>
      </c>
      <c r="Q39" s="237"/>
      <c r="R39" s="237"/>
      <c r="S39" s="237"/>
      <c r="Y39" s="242" t="str">
        <f>D3</f>
        <v>筑波大学</v>
      </c>
      <c r="Z39" s="243"/>
      <c r="AA39" s="240">
        <f>'Set 1220_vs帝京'!C11</f>
        <v>19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帝京大学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1220_vs帝京'!D7</f>
        <v>1</v>
      </c>
      <c r="M41" s="239"/>
      <c r="N41" s="239"/>
      <c r="O41" s="239"/>
      <c r="P41" s="238">
        <f>'Set 1220_vs帝京'!D17</f>
        <v>0.875</v>
      </c>
      <c r="Q41" s="239"/>
      <c r="R41" s="239"/>
      <c r="S41" s="239"/>
      <c r="Y41" s="244"/>
      <c r="Z41" s="245"/>
      <c r="AA41" s="241"/>
      <c r="AB41" s="241"/>
      <c r="AC41" s="238">
        <f>'Set 1220_vs帝京'!D11</f>
        <v>0.68421052631578949</v>
      </c>
      <c r="AD41" s="239"/>
      <c r="AE41" s="239"/>
      <c r="AF41" s="239"/>
      <c r="AG41" s="238">
        <f>'Set 1220_vs帝京'!D21</f>
        <v>0.55555555555555558</v>
      </c>
      <c r="AH41" s="239"/>
      <c r="AI41" s="239"/>
      <c r="AJ41" s="239"/>
    </row>
    <row r="42" spans="4:36" ht="20" customHeight="1">
      <c r="H42" s="220" t="str">
        <f>O3</f>
        <v>帝京大学</v>
      </c>
      <c r="I42" s="221"/>
      <c r="J42" s="226">
        <f>'Set 1220_vs帝京'!C17</f>
        <v>8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帝京大学</v>
      </c>
      <c r="Z42" s="221"/>
      <c r="AA42" s="226">
        <f>'Set 1220_vs帝京'!C21</f>
        <v>18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6</v>
      </c>
      <c r="F43" s="145">
        <f>J42</f>
        <v>8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19</v>
      </c>
      <c r="W43" s="145">
        <f>AA42</f>
        <v>18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14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37</v>
      </c>
      <c r="AB45" s="233"/>
    </row>
    <row r="46" spans="4:36" ht="29">
      <c r="D46" s="235">
        <f>J39/J45</f>
        <v>0.42857142857142855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0.51351351351351349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0A24-56C8-4C4D-8C67-A0E17968B65E}">
  <dimension ref="B2:AF74"/>
  <sheetViews>
    <sheetView tabSelected="1" topLeftCell="A6" zoomScaleNormal="75" zoomScaleSheetLayoutView="50" zoomScalePageLayoutView="59" workbookViewId="0">
      <selection activeCell="F8" sqref="F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1220_vs帝京'!O3</f>
        <v>帝京大学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593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193</v>
      </c>
      <c r="I4" s="288"/>
      <c r="J4" s="282" t="s">
        <v>97</v>
      </c>
      <c r="K4" s="282"/>
      <c r="L4" s="282"/>
      <c r="M4" s="284">
        <f>(K34+T34)/G34</f>
        <v>5.181347150259067E-2</v>
      </c>
      <c r="N4" s="284"/>
      <c r="O4" s="282" t="s">
        <v>98</v>
      </c>
      <c r="P4" s="282"/>
      <c r="Q4" s="282"/>
      <c r="R4" s="284">
        <f>SUM(K34:L34,T34:U34)/G34</f>
        <v>0.80310880829015541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0.69767441860465118</v>
      </c>
      <c r="AB4" s="282" t="s">
        <v>99</v>
      </c>
      <c r="AC4" s="282"/>
      <c r="AD4" s="282"/>
      <c r="AE4" s="173">
        <f>SUM(X32:Y32)/SUM(T32:U32)</f>
        <v>0.73333333333333328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77</v>
      </c>
      <c r="E8" s="156">
        <f>G8+AA8+'Individual AT 1220_vs帝京'!G8+'Individual AT 1220_vs帝京'!N8</f>
        <v>26</v>
      </c>
      <c r="F8" s="195">
        <f>IFERROR(E8/D8*80,"-")</f>
        <v>27.012987012987011</v>
      </c>
      <c r="G8" s="156">
        <f>I8+R8</f>
        <v>16</v>
      </c>
      <c r="H8" s="186">
        <f>IFERROR((K8+L8+T8+U8)/G8,"-")</f>
        <v>0.6875</v>
      </c>
      <c r="I8" s="156">
        <f>SUM(K8:M8)</f>
        <v>11</v>
      </c>
      <c r="J8" s="157">
        <f>IFERROR((K8+L8)/I8,"-")</f>
        <v>0.63636363636363635</v>
      </c>
      <c r="K8" s="156">
        <v>0</v>
      </c>
      <c r="L8" s="156">
        <v>7</v>
      </c>
      <c r="M8" s="184">
        <v>4</v>
      </c>
      <c r="N8" s="157">
        <f>IFERROR((O8+P8)/I8,"-")</f>
        <v>0.45454545454545453</v>
      </c>
      <c r="O8" s="156">
        <v>0</v>
      </c>
      <c r="P8" s="156">
        <v>5</v>
      </c>
      <c r="Q8" s="184">
        <v>2</v>
      </c>
      <c r="R8" s="156">
        <f>SUM(T8:V8)</f>
        <v>5</v>
      </c>
      <c r="S8" s="157">
        <f>IFERROR((T8+U8)/R8,"-")</f>
        <v>0.8</v>
      </c>
      <c r="T8" s="156">
        <v>0</v>
      </c>
      <c r="U8" s="156">
        <v>4</v>
      </c>
      <c r="V8" s="184">
        <v>1</v>
      </c>
      <c r="W8" s="157">
        <f>IFERROR((X8+Y8)/R8,"-")</f>
        <v>0.6</v>
      </c>
      <c r="X8" s="156">
        <v>0</v>
      </c>
      <c r="Y8" s="156">
        <v>3</v>
      </c>
      <c r="Z8" s="184">
        <v>1</v>
      </c>
      <c r="AA8" s="156">
        <v>0</v>
      </c>
      <c r="AB8" s="157" t="str">
        <f>IFERROR((AC8+AD8)/AA8,"-")</f>
        <v>-</v>
      </c>
      <c r="AC8" s="156">
        <v>2</v>
      </c>
      <c r="AD8" s="156">
        <v>0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18</v>
      </c>
      <c r="E9" s="159">
        <f>G9+AA9+'Individual AT 1220_vs帝京'!G9+'Individual AT 1220_vs帝京'!N9</f>
        <v>8</v>
      </c>
      <c r="F9" s="167">
        <f t="shared" ref="F9:F30" si="0">IFERROR(E9/D9*80,"-")</f>
        <v>35.555555555555557</v>
      </c>
      <c r="G9" s="159">
        <f t="shared" ref="G9:G30" si="1">I9+R9</f>
        <v>7</v>
      </c>
      <c r="H9" s="187">
        <f t="shared" ref="H9:H30" si="2">IFERROR((K9+L9+T9+U9)/G9,"-")</f>
        <v>0.8571428571428571</v>
      </c>
      <c r="I9" s="159">
        <f t="shared" ref="I9:I30" si="3">SUM(K9:M9)</f>
        <v>5</v>
      </c>
      <c r="J9" s="158">
        <f t="shared" ref="J9:J30" si="4">IFERROR((K9+L9)/I9,"-")</f>
        <v>0.8</v>
      </c>
      <c r="K9" s="159">
        <v>0</v>
      </c>
      <c r="L9" s="159">
        <v>4</v>
      </c>
      <c r="M9" s="185">
        <v>1</v>
      </c>
      <c r="N9" s="158">
        <f t="shared" ref="N9:N30" si="5">IFERROR((O9+P9)/I9,"-")</f>
        <v>0.4</v>
      </c>
      <c r="O9" s="159">
        <v>1</v>
      </c>
      <c r="P9" s="159">
        <v>1</v>
      </c>
      <c r="Q9" s="185">
        <v>2</v>
      </c>
      <c r="R9" s="159">
        <f t="shared" ref="R9:R30" si="6">SUM(T9:V9)</f>
        <v>2</v>
      </c>
      <c r="S9" s="158">
        <f t="shared" ref="S9:S30" si="7">IFERROR((T9+U9)/R9,"-")</f>
        <v>1</v>
      </c>
      <c r="T9" s="159">
        <v>0</v>
      </c>
      <c r="U9" s="159">
        <v>2</v>
      </c>
      <c r="V9" s="185">
        <v>0</v>
      </c>
      <c r="W9" s="158">
        <f t="shared" ref="W9:W30" si="8">IFERROR((X9+Y9)/R9,"-")</f>
        <v>0.5</v>
      </c>
      <c r="X9" s="159">
        <v>0</v>
      </c>
      <c r="Y9" s="159">
        <v>1</v>
      </c>
      <c r="Z9" s="185">
        <v>1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442</v>
      </c>
      <c r="D10" s="156">
        <v>81</v>
      </c>
      <c r="E10" s="156">
        <f>G10+AA10+'Individual AT 1220_vs帝京'!G10+'Individual AT 1220_vs帝京'!N10</f>
        <v>32</v>
      </c>
      <c r="F10" s="195">
        <f t="shared" si="0"/>
        <v>31.604938271604937</v>
      </c>
      <c r="G10" s="156">
        <f t="shared" si="1"/>
        <v>15</v>
      </c>
      <c r="H10" s="186">
        <f t="shared" si="2"/>
        <v>0.93333333333333335</v>
      </c>
      <c r="I10" s="156">
        <f t="shared" si="3"/>
        <v>6</v>
      </c>
      <c r="J10" s="157">
        <f t="shared" si="4"/>
        <v>0.83333333333333337</v>
      </c>
      <c r="K10" s="156">
        <v>2</v>
      </c>
      <c r="L10" s="156">
        <v>3</v>
      </c>
      <c r="M10" s="184">
        <v>1</v>
      </c>
      <c r="N10" s="157">
        <f t="shared" si="5"/>
        <v>0.66666666666666663</v>
      </c>
      <c r="O10" s="156">
        <v>3</v>
      </c>
      <c r="P10" s="156">
        <v>1</v>
      </c>
      <c r="Q10" s="184">
        <v>1</v>
      </c>
      <c r="R10" s="156">
        <f t="shared" si="6"/>
        <v>9</v>
      </c>
      <c r="S10" s="157">
        <f t="shared" si="7"/>
        <v>1</v>
      </c>
      <c r="T10" s="156">
        <v>0</v>
      </c>
      <c r="U10" s="156">
        <v>9</v>
      </c>
      <c r="V10" s="184">
        <v>0</v>
      </c>
      <c r="W10" s="157">
        <f t="shared" si="8"/>
        <v>0.55555555555555558</v>
      </c>
      <c r="X10" s="156">
        <v>5</v>
      </c>
      <c r="Y10" s="156">
        <v>0</v>
      </c>
      <c r="Z10" s="184">
        <v>4</v>
      </c>
      <c r="AA10" s="156">
        <f t="shared" si="9"/>
        <v>4</v>
      </c>
      <c r="AB10" s="157">
        <f t="shared" si="10"/>
        <v>0.75</v>
      </c>
      <c r="AC10" s="156">
        <v>1</v>
      </c>
      <c r="AD10" s="156">
        <v>2</v>
      </c>
      <c r="AE10" s="156">
        <v>1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81</v>
      </c>
      <c r="E11" s="159">
        <f>G11+AA11+'Individual AT 1220_vs帝京'!G11+'Individual AT 1220_vs帝京'!N11</f>
        <v>39</v>
      </c>
      <c r="F11" s="167">
        <f t="shared" si="0"/>
        <v>38.518518518518519</v>
      </c>
      <c r="G11" s="159">
        <f t="shared" si="1"/>
        <v>15</v>
      </c>
      <c r="H11" s="187">
        <f t="shared" si="2"/>
        <v>0.73333333333333328</v>
      </c>
      <c r="I11" s="159">
        <f t="shared" si="3"/>
        <v>8</v>
      </c>
      <c r="J11" s="158">
        <f t="shared" si="4"/>
        <v>0.5</v>
      </c>
      <c r="K11" s="159">
        <v>0</v>
      </c>
      <c r="L11" s="159">
        <v>4</v>
      </c>
      <c r="M11" s="185">
        <v>4</v>
      </c>
      <c r="N11" s="158">
        <f t="shared" si="5"/>
        <v>0.375</v>
      </c>
      <c r="O11" s="159">
        <v>0</v>
      </c>
      <c r="P11" s="159">
        <v>3</v>
      </c>
      <c r="Q11" s="185">
        <v>1</v>
      </c>
      <c r="R11" s="159">
        <f t="shared" si="6"/>
        <v>7</v>
      </c>
      <c r="S11" s="158">
        <f t="shared" si="7"/>
        <v>1</v>
      </c>
      <c r="T11" s="159">
        <v>0</v>
      </c>
      <c r="U11" s="159">
        <v>7</v>
      </c>
      <c r="V11" s="185">
        <v>0</v>
      </c>
      <c r="W11" s="158">
        <f t="shared" si="8"/>
        <v>0.8571428571428571</v>
      </c>
      <c r="X11" s="159">
        <v>3</v>
      </c>
      <c r="Y11" s="159">
        <v>3</v>
      </c>
      <c r="Z11" s="185">
        <v>1</v>
      </c>
      <c r="AA11" s="159">
        <f t="shared" si="9"/>
        <v>2</v>
      </c>
      <c r="AB11" s="158">
        <f t="shared" si="10"/>
        <v>0.5</v>
      </c>
      <c r="AC11" s="159">
        <v>1</v>
      </c>
      <c r="AD11" s="159">
        <v>0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81</v>
      </c>
      <c r="E12" s="156">
        <f>G12+AA12+'Individual AT 1220_vs帝京'!G12+'Individual AT 1220_vs帝京'!N12</f>
        <v>35</v>
      </c>
      <c r="F12" s="195">
        <f t="shared" si="0"/>
        <v>34.567901234567898</v>
      </c>
      <c r="G12" s="156">
        <f t="shared" si="1"/>
        <v>9</v>
      </c>
      <c r="H12" s="186">
        <f t="shared" si="2"/>
        <v>0.88888888888888884</v>
      </c>
      <c r="I12" s="156">
        <f t="shared" si="3"/>
        <v>5</v>
      </c>
      <c r="J12" s="157">
        <f t="shared" si="4"/>
        <v>0.8</v>
      </c>
      <c r="K12" s="156">
        <v>0</v>
      </c>
      <c r="L12" s="156">
        <v>4</v>
      </c>
      <c r="M12" s="184">
        <v>1</v>
      </c>
      <c r="N12" s="157">
        <f t="shared" si="5"/>
        <v>0.6</v>
      </c>
      <c r="O12" s="156">
        <v>0</v>
      </c>
      <c r="P12" s="156">
        <v>3</v>
      </c>
      <c r="Q12" s="184">
        <v>1</v>
      </c>
      <c r="R12" s="156">
        <f t="shared" si="6"/>
        <v>4</v>
      </c>
      <c r="S12" s="157">
        <f t="shared" si="7"/>
        <v>1</v>
      </c>
      <c r="T12" s="156">
        <v>1</v>
      </c>
      <c r="U12" s="156">
        <v>3</v>
      </c>
      <c r="V12" s="184">
        <v>0</v>
      </c>
      <c r="W12" s="157">
        <f t="shared" si="8"/>
        <v>0.75</v>
      </c>
      <c r="X12" s="156">
        <v>2</v>
      </c>
      <c r="Y12" s="156">
        <v>1</v>
      </c>
      <c r="Z12" s="184">
        <v>1</v>
      </c>
      <c r="AA12" s="156">
        <f t="shared" si="9"/>
        <v>7</v>
      </c>
      <c r="AB12" s="157">
        <f t="shared" si="10"/>
        <v>0.7142857142857143</v>
      </c>
      <c r="AC12" s="156">
        <v>1</v>
      </c>
      <c r="AD12" s="156">
        <v>4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567</v>
      </c>
      <c r="D13" s="159">
        <v>81</v>
      </c>
      <c r="E13" s="159">
        <f>G13+AA13+'Individual AT 1220_vs帝京'!G13+'Individual AT 1220_vs帝京'!N13</f>
        <v>30</v>
      </c>
      <c r="F13" s="167">
        <f t="shared" si="0"/>
        <v>29.629629629629626</v>
      </c>
      <c r="G13" s="159">
        <f t="shared" si="1"/>
        <v>6</v>
      </c>
      <c r="H13" s="187">
        <f t="shared" si="2"/>
        <v>0.83333333333333337</v>
      </c>
      <c r="I13" s="159">
        <f t="shared" si="3"/>
        <v>4</v>
      </c>
      <c r="J13" s="158">
        <f t="shared" si="4"/>
        <v>0.75</v>
      </c>
      <c r="K13" s="159">
        <v>0</v>
      </c>
      <c r="L13" s="159">
        <v>3</v>
      </c>
      <c r="M13" s="185">
        <v>1</v>
      </c>
      <c r="N13" s="158">
        <f t="shared" si="5"/>
        <v>0.25</v>
      </c>
      <c r="O13" s="159">
        <v>1</v>
      </c>
      <c r="P13" s="159">
        <v>0</v>
      </c>
      <c r="Q13" s="185">
        <v>2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1</v>
      </c>
      <c r="Y13" s="159">
        <v>0</v>
      </c>
      <c r="Z13" s="185">
        <v>1</v>
      </c>
      <c r="AA13" s="159">
        <f t="shared" si="9"/>
        <v>4</v>
      </c>
      <c r="AB13" s="158">
        <f t="shared" si="10"/>
        <v>1</v>
      </c>
      <c r="AC13" s="159">
        <v>1</v>
      </c>
      <c r="AD13" s="159">
        <v>3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588</v>
      </c>
      <c r="D14" s="156">
        <v>77</v>
      </c>
      <c r="E14" s="156">
        <f>G14+AA14+'Individual AT 1220_vs帝京'!G14+'Individual AT 1220_vs帝京'!N14</f>
        <v>16</v>
      </c>
      <c r="F14" s="195">
        <f t="shared" si="0"/>
        <v>16.623376623376625</v>
      </c>
      <c r="G14" s="156">
        <f t="shared" si="1"/>
        <v>10</v>
      </c>
      <c r="H14" s="186">
        <f t="shared" si="2"/>
        <v>0.8</v>
      </c>
      <c r="I14" s="156">
        <f t="shared" si="3"/>
        <v>7</v>
      </c>
      <c r="J14" s="157">
        <f t="shared" si="4"/>
        <v>0.7142857142857143</v>
      </c>
      <c r="K14" s="156">
        <v>1</v>
      </c>
      <c r="L14" s="156">
        <v>4</v>
      </c>
      <c r="M14" s="184">
        <v>2</v>
      </c>
      <c r="N14" s="157">
        <f t="shared" si="5"/>
        <v>0.42857142857142855</v>
      </c>
      <c r="O14" s="156">
        <v>0</v>
      </c>
      <c r="P14" s="156">
        <v>3</v>
      </c>
      <c r="Q14" s="184">
        <v>2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0.66666666666666663</v>
      </c>
      <c r="X14" s="156">
        <v>2</v>
      </c>
      <c r="Y14" s="156">
        <v>0</v>
      </c>
      <c r="Z14" s="184">
        <v>1</v>
      </c>
      <c r="AA14" s="156">
        <f t="shared" si="9"/>
        <v>2</v>
      </c>
      <c r="AB14" s="157">
        <f t="shared" si="10"/>
        <v>0.5</v>
      </c>
      <c r="AC14" s="156">
        <v>0</v>
      </c>
      <c r="AD14" s="156">
        <v>1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589</v>
      </c>
      <c r="D15" s="159">
        <v>52</v>
      </c>
      <c r="E15" s="159">
        <f>G15+AA15+'Individual AT 1220_vs帝京'!G15+'Individual AT 1220_vs帝京'!N15</f>
        <v>21</v>
      </c>
      <c r="F15" s="167">
        <f t="shared" si="0"/>
        <v>32.307692307692307</v>
      </c>
      <c r="G15" s="159">
        <f t="shared" si="1"/>
        <v>11</v>
      </c>
      <c r="H15" s="187">
        <f t="shared" si="2"/>
        <v>0.90909090909090906</v>
      </c>
      <c r="I15" s="159">
        <f t="shared" si="3"/>
        <v>5</v>
      </c>
      <c r="J15" s="158">
        <f t="shared" si="4"/>
        <v>0.8</v>
      </c>
      <c r="K15" s="159">
        <v>0</v>
      </c>
      <c r="L15" s="159">
        <v>4</v>
      </c>
      <c r="M15" s="185">
        <v>1</v>
      </c>
      <c r="N15" s="158">
        <f t="shared" si="5"/>
        <v>0.6</v>
      </c>
      <c r="O15" s="159">
        <v>0</v>
      </c>
      <c r="P15" s="159">
        <v>3</v>
      </c>
      <c r="Q15" s="185">
        <v>1</v>
      </c>
      <c r="R15" s="159">
        <f t="shared" si="6"/>
        <v>6</v>
      </c>
      <c r="S15" s="158">
        <f t="shared" si="7"/>
        <v>1</v>
      </c>
      <c r="T15" s="159">
        <v>0</v>
      </c>
      <c r="U15" s="159">
        <v>6</v>
      </c>
      <c r="V15" s="185">
        <v>0</v>
      </c>
      <c r="W15" s="158">
        <f t="shared" si="8"/>
        <v>1</v>
      </c>
      <c r="X15" s="159">
        <v>2</v>
      </c>
      <c r="Y15" s="159">
        <v>4</v>
      </c>
      <c r="Z15" s="185">
        <v>0</v>
      </c>
      <c r="AA15" s="159">
        <f t="shared" si="9"/>
        <v>4</v>
      </c>
      <c r="AB15" s="158">
        <f t="shared" si="10"/>
        <v>0.5</v>
      </c>
      <c r="AC15" s="159">
        <v>0</v>
      </c>
      <c r="AD15" s="159">
        <v>2</v>
      </c>
      <c r="AE15" s="159">
        <v>2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6</v>
      </c>
      <c r="E16" s="156">
        <f>G16+AA16+'Individual AT 1220_vs帝京'!G16+'Individual AT 1220_vs帝京'!N16</f>
        <v>2</v>
      </c>
      <c r="F16" s="195">
        <f t="shared" si="0"/>
        <v>26.666666666666664</v>
      </c>
      <c r="G16" s="156">
        <f t="shared" si="1"/>
        <v>1</v>
      </c>
      <c r="H16" s="186">
        <f t="shared" si="2"/>
        <v>1</v>
      </c>
      <c r="I16" s="156">
        <f t="shared" si="3"/>
        <v>1</v>
      </c>
      <c r="J16" s="157">
        <f t="shared" si="4"/>
        <v>1</v>
      </c>
      <c r="K16" s="156">
        <v>0</v>
      </c>
      <c r="L16" s="156">
        <v>1</v>
      </c>
      <c r="M16" s="184">
        <v>0</v>
      </c>
      <c r="N16" s="157">
        <f t="shared" si="5"/>
        <v>0</v>
      </c>
      <c r="O16" s="156">
        <v>0</v>
      </c>
      <c r="P16" s="156">
        <v>0</v>
      </c>
      <c r="Q16" s="184">
        <v>1</v>
      </c>
      <c r="R16" s="156">
        <f t="shared" si="6"/>
        <v>0</v>
      </c>
      <c r="S16" s="157" t="str">
        <f t="shared" si="7"/>
        <v>-</v>
      </c>
      <c r="T16" s="156">
        <v>0</v>
      </c>
      <c r="U16" s="156">
        <v>0</v>
      </c>
      <c r="V16" s="184">
        <v>0</v>
      </c>
      <c r="W16" s="157" t="str">
        <f t="shared" si="8"/>
        <v>-</v>
      </c>
      <c r="X16" s="156">
        <v>0</v>
      </c>
      <c r="Y16" s="156">
        <v>0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81</v>
      </c>
      <c r="E17" s="159">
        <f>G17+AA17+'Individual AT 1220_vs帝京'!G17+'Individual AT 1220_vs帝京'!N17</f>
        <v>4</v>
      </c>
      <c r="F17" s="167">
        <f t="shared" si="0"/>
        <v>3.9506172839506171</v>
      </c>
      <c r="G17" s="159">
        <f t="shared" si="1"/>
        <v>1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0</v>
      </c>
      <c r="O17" s="159">
        <v>0</v>
      </c>
      <c r="P17" s="159">
        <v>0</v>
      </c>
      <c r="Q17" s="185">
        <v>1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1</v>
      </c>
      <c r="AB17" s="158">
        <f t="shared" si="10"/>
        <v>0</v>
      </c>
      <c r="AC17" s="159">
        <v>0</v>
      </c>
      <c r="AD17" s="159">
        <v>0</v>
      </c>
      <c r="AE17" s="159">
        <v>1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566</v>
      </c>
      <c r="D18" s="156">
        <v>81</v>
      </c>
      <c r="E18" s="156">
        <f>G18+AA18+'Individual AT 1220_vs帝京'!G18+'Individual AT 1220_vs帝京'!N18</f>
        <v>11</v>
      </c>
      <c r="F18" s="195">
        <f t="shared" si="0"/>
        <v>10.864197530864196</v>
      </c>
      <c r="G18" s="156">
        <f t="shared" si="1"/>
        <v>9</v>
      </c>
      <c r="H18" s="186">
        <f t="shared" si="2"/>
        <v>0.77777777777777779</v>
      </c>
      <c r="I18" s="156">
        <f t="shared" si="3"/>
        <v>8</v>
      </c>
      <c r="J18" s="157">
        <f t="shared" si="4"/>
        <v>0.75</v>
      </c>
      <c r="K18" s="156">
        <v>1</v>
      </c>
      <c r="L18" s="156">
        <v>5</v>
      </c>
      <c r="M18" s="184">
        <v>2</v>
      </c>
      <c r="N18" s="157">
        <f t="shared" si="5"/>
        <v>0.625</v>
      </c>
      <c r="O18" s="156">
        <v>0</v>
      </c>
      <c r="P18" s="156">
        <v>5</v>
      </c>
      <c r="Q18" s="184">
        <v>1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1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590</v>
      </c>
      <c r="D19" s="159">
        <v>70</v>
      </c>
      <c r="E19" s="159">
        <f>G19+AA19+'Individual AT 1220_vs帝京'!G19+'Individual AT 1220_vs帝京'!N19</f>
        <v>21</v>
      </c>
      <c r="F19" s="167">
        <f t="shared" si="0"/>
        <v>24</v>
      </c>
      <c r="G19" s="159">
        <f t="shared" si="1"/>
        <v>14</v>
      </c>
      <c r="H19" s="187">
        <f t="shared" si="2"/>
        <v>0.9285714285714286</v>
      </c>
      <c r="I19" s="159">
        <f t="shared" si="3"/>
        <v>5</v>
      </c>
      <c r="J19" s="158">
        <f t="shared" si="4"/>
        <v>0.8</v>
      </c>
      <c r="K19" s="159">
        <v>0</v>
      </c>
      <c r="L19" s="159">
        <v>4</v>
      </c>
      <c r="M19" s="185">
        <v>1</v>
      </c>
      <c r="N19" s="158">
        <f t="shared" si="5"/>
        <v>0.6</v>
      </c>
      <c r="O19" s="159">
        <v>2</v>
      </c>
      <c r="P19" s="159">
        <v>1</v>
      </c>
      <c r="Q19" s="185">
        <v>1</v>
      </c>
      <c r="R19" s="159">
        <f t="shared" si="6"/>
        <v>9</v>
      </c>
      <c r="S19" s="158">
        <f t="shared" si="7"/>
        <v>1</v>
      </c>
      <c r="T19" s="159">
        <v>1</v>
      </c>
      <c r="U19" s="159">
        <v>8</v>
      </c>
      <c r="V19" s="185">
        <v>0</v>
      </c>
      <c r="W19" s="158">
        <f t="shared" si="8"/>
        <v>0.66666666666666663</v>
      </c>
      <c r="X19" s="159">
        <v>3</v>
      </c>
      <c r="Y19" s="159">
        <v>3</v>
      </c>
      <c r="Z19" s="185">
        <v>3</v>
      </c>
      <c r="AA19" s="159">
        <f t="shared" si="9"/>
        <v>1</v>
      </c>
      <c r="AB19" s="158">
        <f t="shared" si="10"/>
        <v>1</v>
      </c>
      <c r="AC19" s="159">
        <v>1</v>
      </c>
      <c r="AD19" s="159">
        <v>0</v>
      </c>
      <c r="AE19" s="159">
        <v>0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81</v>
      </c>
      <c r="E20" s="156">
        <f>G20+AA20+'Individual AT 1220_vs帝京'!G20+'Individual AT 1220_vs帝京'!N20</f>
        <v>27</v>
      </c>
      <c r="F20" s="195">
        <f t="shared" si="0"/>
        <v>26.666666666666664</v>
      </c>
      <c r="G20" s="156">
        <f t="shared" si="1"/>
        <v>18</v>
      </c>
      <c r="H20" s="186">
        <f t="shared" si="2"/>
        <v>0.66666666666666663</v>
      </c>
      <c r="I20" s="156">
        <f t="shared" si="3"/>
        <v>13</v>
      </c>
      <c r="J20" s="157">
        <f t="shared" si="4"/>
        <v>0.61538461538461542</v>
      </c>
      <c r="K20" s="156">
        <v>1</v>
      </c>
      <c r="L20" s="156">
        <v>7</v>
      </c>
      <c r="M20" s="184">
        <v>5</v>
      </c>
      <c r="N20" s="157">
        <f t="shared" si="5"/>
        <v>0.46153846153846156</v>
      </c>
      <c r="O20" s="156">
        <v>0</v>
      </c>
      <c r="P20" s="156">
        <v>6</v>
      </c>
      <c r="Q20" s="184">
        <v>2</v>
      </c>
      <c r="R20" s="156">
        <f t="shared" si="6"/>
        <v>5</v>
      </c>
      <c r="S20" s="157">
        <f t="shared" si="7"/>
        <v>0.8</v>
      </c>
      <c r="T20" s="156">
        <v>0</v>
      </c>
      <c r="U20" s="156">
        <v>4</v>
      </c>
      <c r="V20" s="184">
        <v>1</v>
      </c>
      <c r="W20" s="157">
        <f t="shared" si="8"/>
        <v>0.8</v>
      </c>
      <c r="X20" s="156">
        <v>1</v>
      </c>
      <c r="Y20" s="156">
        <v>3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81</v>
      </c>
      <c r="E21" s="159">
        <f>G21+AA21+'Individual AT 1220_vs帝京'!G21+'Individual AT 1220_vs帝京'!N21</f>
        <v>18</v>
      </c>
      <c r="F21" s="167">
        <f t="shared" si="0"/>
        <v>17.777777777777779</v>
      </c>
      <c r="G21" s="159">
        <f t="shared" si="1"/>
        <v>12</v>
      </c>
      <c r="H21" s="187">
        <f t="shared" si="2"/>
        <v>0.75</v>
      </c>
      <c r="I21" s="159">
        <f t="shared" si="3"/>
        <v>11</v>
      </c>
      <c r="J21" s="158">
        <f t="shared" si="4"/>
        <v>0.72727272727272729</v>
      </c>
      <c r="K21" s="159">
        <v>0</v>
      </c>
      <c r="L21" s="159">
        <v>8</v>
      </c>
      <c r="M21" s="185">
        <v>3</v>
      </c>
      <c r="N21" s="158">
        <f t="shared" si="5"/>
        <v>0.54545454545454541</v>
      </c>
      <c r="O21" s="159">
        <v>0</v>
      </c>
      <c r="P21" s="159">
        <v>6</v>
      </c>
      <c r="Q21" s="185">
        <v>2</v>
      </c>
      <c r="R21" s="159">
        <f t="shared" si="6"/>
        <v>1</v>
      </c>
      <c r="S21" s="158">
        <f t="shared" si="7"/>
        <v>1</v>
      </c>
      <c r="T21" s="159">
        <v>0</v>
      </c>
      <c r="U21" s="159">
        <v>1</v>
      </c>
      <c r="V21" s="185">
        <v>0</v>
      </c>
      <c r="W21" s="158">
        <f t="shared" si="8"/>
        <v>1</v>
      </c>
      <c r="X21" s="159">
        <v>0</v>
      </c>
      <c r="Y21" s="159">
        <v>1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591</v>
      </c>
      <c r="D22" s="156">
        <v>81</v>
      </c>
      <c r="E22" s="156">
        <f>G22+AA22+'Individual AT 1220_vs帝京'!G22+'Individual AT 1220_vs帝京'!N22</f>
        <v>23</v>
      </c>
      <c r="F22" s="195">
        <f t="shared" si="0"/>
        <v>22.716049382716047</v>
      </c>
      <c r="G22" s="156">
        <f t="shared" si="1"/>
        <v>13</v>
      </c>
      <c r="H22" s="186">
        <f t="shared" si="2"/>
        <v>0.76923076923076927</v>
      </c>
      <c r="I22" s="156">
        <f t="shared" si="3"/>
        <v>6</v>
      </c>
      <c r="J22" s="157">
        <f t="shared" si="4"/>
        <v>0.66666666666666663</v>
      </c>
      <c r="K22" s="156">
        <v>0</v>
      </c>
      <c r="L22" s="156">
        <v>4</v>
      </c>
      <c r="M22" s="184">
        <v>2</v>
      </c>
      <c r="N22" s="157">
        <f t="shared" si="5"/>
        <v>0.66666666666666663</v>
      </c>
      <c r="O22" s="156">
        <v>1</v>
      </c>
      <c r="P22" s="156">
        <v>3</v>
      </c>
      <c r="Q22" s="184">
        <v>0</v>
      </c>
      <c r="R22" s="156">
        <f t="shared" si="6"/>
        <v>7</v>
      </c>
      <c r="S22" s="157">
        <f t="shared" si="7"/>
        <v>0.8571428571428571</v>
      </c>
      <c r="T22" s="156">
        <v>0</v>
      </c>
      <c r="U22" s="156">
        <v>6</v>
      </c>
      <c r="V22" s="184">
        <v>1</v>
      </c>
      <c r="W22" s="157">
        <f t="shared" si="8"/>
        <v>0.8571428571428571</v>
      </c>
      <c r="X22" s="156">
        <v>3</v>
      </c>
      <c r="Y22" s="156">
        <v>3</v>
      </c>
      <c r="Z22" s="184">
        <v>0</v>
      </c>
      <c r="AA22" s="156">
        <f t="shared" si="9"/>
        <v>6</v>
      </c>
      <c r="AB22" s="157">
        <f t="shared" si="10"/>
        <v>0.83333333333333337</v>
      </c>
      <c r="AC22" s="156">
        <v>3</v>
      </c>
      <c r="AD22" s="156">
        <v>2</v>
      </c>
      <c r="AE22" s="156">
        <v>1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63</v>
      </c>
      <c r="E23" s="159">
        <f>G23+AA23+'Individual AT 1220_vs帝京'!G23+'Individual AT 1220_vs帝京'!N23</f>
        <v>40</v>
      </c>
      <c r="F23" s="167">
        <f t="shared" si="0"/>
        <v>50.793650793650791</v>
      </c>
      <c r="G23" s="159">
        <f t="shared" si="1"/>
        <v>16</v>
      </c>
      <c r="H23" s="187">
        <f t="shared" si="2"/>
        <v>0.9375</v>
      </c>
      <c r="I23" s="159">
        <f t="shared" si="3"/>
        <v>10</v>
      </c>
      <c r="J23" s="158">
        <f t="shared" si="4"/>
        <v>0.9</v>
      </c>
      <c r="K23" s="159">
        <v>0</v>
      </c>
      <c r="L23" s="159">
        <v>9</v>
      </c>
      <c r="M23" s="185">
        <v>1</v>
      </c>
      <c r="N23" s="158">
        <f t="shared" si="5"/>
        <v>0.6</v>
      </c>
      <c r="O23" s="159">
        <v>2</v>
      </c>
      <c r="P23" s="159">
        <v>4</v>
      </c>
      <c r="Q23" s="185">
        <v>3</v>
      </c>
      <c r="R23" s="159">
        <f t="shared" si="6"/>
        <v>6</v>
      </c>
      <c r="S23" s="158">
        <f t="shared" si="7"/>
        <v>1</v>
      </c>
      <c r="T23" s="159">
        <v>2</v>
      </c>
      <c r="U23" s="159">
        <v>4</v>
      </c>
      <c r="V23" s="185">
        <v>0</v>
      </c>
      <c r="W23" s="158">
        <f t="shared" si="8"/>
        <v>0.66666666666666663</v>
      </c>
      <c r="X23" s="159">
        <v>2</v>
      </c>
      <c r="Y23" s="159">
        <v>2</v>
      </c>
      <c r="Z23" s="185">
        <v>2</v>
      </c>
      <c r="AA23" s="159">
        <f t="shared" si="9"/>
        <v>3</v>
      </c>
      <c r="AB23" s="158">
        <f t="shared" si="10"/>
        <v>0.66666666666666663</v>
      </c>
      <c r="AC23" s="159">
        <v>1</v>
      </c>
      <c r="AD23" s="159">
        <v>1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4</v>
      </c>
      <c r="E24" s="156">
        <f>G24+AA24+'Individual AT 1220_vs帝京'!G24+'Individual AT 1220_vs帝京'!N24</f>
        <v>6</v>
      </c>
      <c r="F24" s="195">
        <f t="shared" si="0"/>
        <v>120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0</v>
      </c>
      <c r="E25" s="159">
        <f>G25+AA25+'Individual AT 1220_vs帝京'!G25+'Individual AT 1220_vs帝京'!N25</f>
        <v>0</v>
      </c>
      <c r="F25" s="167" t="str">
        <f t="shared" si="0"/>
        <v>-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445</v>
      </c>
      <c r="D26" s="156">
        <v>4</v>
      </c>
      <c r="E26" s="156">
        <f>G26+AA26+'Individual AT 1220_vs帝京'!G26+'Individual AT 1220_vs帝京'!N26</f>
        <v>5</v>
      </c>
      <c r="F26" s="195">
        <f t="shared" si="0"/>
        <v>100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髙木海斗</v>
      </c>
    </row>
    <row r="27" spans="2:32" ht="30" customHeight="1">
      <c r="B27" s="155">
        <v>20</v>
      </c>
      <c r="C27" s="208" t="s">
        <v>191</v>
      </c>
      <c r="D27" s="159">
        <v>29</v>
      </c>
      <c r="E27" s="159">
        <f>G27+AA27+'Individual AT 1220_vs帝京'!G27+'Individual AT 1220_vs帝京'!N27</f>
        <v>21</v>
      </c>
      <c r="F27" s="167">
        <f t="shared" si="0"/>
        <v>57.931034482758619</v>
      </c>
      <c r="G27" s="159">
        <f t="shared" si="1"/>
        <v>5</v>
      </c>
      <c r="H27" s="187">
        <f t="shared" si="2"/>
        <v>1</v>
      </c>
      <c r="I27" s="159">
        <f t="shared" si="3"/>
        <v>3</v>
      </c>
      <c r="J27" s="158">
        <f t="shared" si="4"/>
        <v>1</v>
      </c>
      <c r="K27" s="159">
        <v>0</v>
      </c>
      <c r="L27" s="159">
        <v>3</v>
      </c>
      <c r="M27" s="185">
        <v>0</v>
      </c>
      <c r="N27" s="158">
        <f t="shared" si="5"/>
        <v>0.66666666666666663</v>
      </c>
      <c r="O27" s="159">
        <v>1</v>
      </c>
      <c r="P27" s="159">
        <v>1</v>
      </c>
      <c r="Q27" s="185">
        <v>1</v>
      </c>
      <c r="R27" s="159">
        <f t="shared" si="6"/>
        <v>2</v>
      </c>
      <c r="S27" s="158">
        <f t="shared" si="7"/>
        <v>1</v>
      </c>
      <c r="T27" s="159">
        <v>0</v>
      </c>
      <c r="U27" s="159">
        <v>2</v>
      </c>
      <c r="V27" s="185">
        <v>0</v>
      </c>
      <c r="W27" s="158">
        <f t="shared" si="8"/>
        <v>1</v>
      </c>
      <c r="X27" s="159">
        <v>1</v>
      </c>
      <c r="Y27" s="159">
        <v>1</v>
      </c>
      <c r="Z27" s="185">
        <v>0</v>
      </c>
      <c r="AA27" s="159">
        <f t="shared" si="9"/>
        <v>3</v>
      </c>
      <c r="AB27" s="158">
        <f t="shared" si="10"/>
        <v>0.66666666666666663</v>
      </c>
      <c r="AC27" s="159">
        <v>1</v>
      </c>
      <c r="AD27" s="159">
        <v>1</v>
      </c>
      <c r="AE27" s="159">
        <v>1</v>
      </c>
      <c r="AF27" s="208" t="str">
        <f t="shared" si="11"/>
        <v>浜浦幸太郎</v>
      </c>
    </row>
    <row r="28" spans="2:32" ht="30" customHeight="1">
      <c r="B28" s="154">
        <v>21</v>
      </c>
      <c r="C28" s="207" t="s">
        <v>310</v>
      </c>
      <c r="D28" s="156">
        <v>75</v>
      </c>
      <c r="E28" s="156">
        <f>G28+AA28+'Individual AT 1220_vs帝京'!G28+'Individual AT 1220_vs帝京'!N28</f>
        <v>21</v>
      </c>
      <c r="F28" s="195">
        <f t="shared" si="0"/>
        <v>22.400000000000002</v>
      </c>
      <c r="G28" s="156">
        <f t="shared" si="1"/>
        <v>15</v>
      </c>
      <c r="H28" s="186">
        <f t="shared" si="2"/>
        <v>0.6</v>
      </c>
      <c r="I28" s="156">
        <f t="shared" si="3"/>
        <v>11</v>
      </c>
      <c r="J28" s="157">
        <f t="shared" si="4"/>
        <v>0.54545454545454541</v>
      </c>
      <c r="K28" s="156">
        <v>0</v>
      </c>
      <c r="L28" s="156">
        <v>6</v>
      </c>
      <c r="M28" s="184">
        <v>5</v>
      </c>
      <c r="N28" s="157">
        <f t="shared" si="5"/>
        <v>0.36363636363636365</v>
      </c>
      <c r="O28" s="156">
        <v>1</v>
      </c>
      <c r="P28" s="156">
        <v>3</v>
      </c>
      <c r="Q28" s="184">
        <v>2</v>
      </c>
      <c r="R28" s="156">
        <f t="shared" si="6"/>
        <v>4</v>
      </c>
      <c r="S28" s="157">
        <f t="shared" si="7"/>
        <v>0.75</v>
      </c>
      <c r="T28" s="156">
        <v>1</v>
      </c>
      <c r="U28" s="156">
        <v>2</v>
      </c>
      <c r="V28" s="184">
        <v>1</v>
      </c>
      <c r="W28" s="157">
        <f t="shared" si="8"/>
        <v>0.75</v>
      </c>
      <c r="X28" s="156">
        <v>2</v>
      </c>
      <c r="Y28" s="156">
        <v>1</v>
      </c>
      <c r="Z28" s="184">
        <v>0</v>
      </c>
      <c r="AA28" s="156">
        <f t="shared" si="9"/>
        <v>1</v>
      </c>
      <c r="AB28" s="157">
        <f t="shared" si="10"/>
        <v>0</v>
      </c>
      <c r="AC28" s="156">
        <v>0</v>
      </c>
      <c r="AD28" s="156">
        <v>0</v>
      </c>
      <c r="AE28" s="156">
        <v>1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0</v>
      </c>
      <c r="E29" s="159">
        <f>G29+AA29+'Individual AT 1220_vs帝京'!G29+'Individual AT 1220_vs帝京'!N29</f>
        <v>0</v>
      </c>
      <c r="F29" s="167" t="str">
        <f t="shared" si="0"/>
        <v>-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592</v>
      </c>
      <c r="D30" s="156">
        <v>0</v>
      </c>
      <c r="E30" s="156">
        <f>G30+AA30+'Individual AT 1220_vs帝京'!G30+'Individual AT 1220_vs帝京'!N30</f>
        <v>0</v>
      </c>
      <c r="F30" s="195" t="str">
        <f t="shared" si="0"/>
        <v>-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林勇太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110</v>
      </c>
      <c r="H32" s="188"/>
      <c r="I32" s="164">
        <f>SUM(I8:I15,I23:I27)</f>
        <v>64</v>
      </c>
      <c r="J32" s="168">
        <f>SUM(K32:L32)/I32</f>
        <v>0.75</v>
      </c>
      <c r="K32" s="164">
        <f>SUM(K8:K15,K23:K27)</f>
        <v>3</v>
      </c>
      <c r="L32" s="164">
        <f>SUM(L8:L15,L23:L27)</f>
        <v>45</v>
      </c>
      <c r="M32" s="164">
        <f>SUM(M8:M15,M23:M27)</f>
        <v>16</v>
      </c>
      <c r="N32" s="168">
        <f>SUM(O32:P32)/I32</f>
        <v>0.5</v>
      </c>
      <c r="O32" s="164">
        <f>SUM(O8:O15,O23:O27)</f>
        <v>8</v>
      </c>
      <c r="P32" s="164">
        <f>SUM(P8:P15,P23:P27)</f>
        <v>24</v>
      </c>
      <c r="Q32" s="164">
        <f>SUM(Q8:Q15,Q23:Q27)</f>
        <v>16</v>
      </c>
      <c r="R32" s="164">
        <f>SUM(R8:R15,R23:R27)</f>
        <v>46</v>
      </c>
      <c r="S32" s="168">
        <f>SUM(T32:U32)/R32</f>
        <v>0.97826086956521741</v>
      </c>
      <c r="T32" s="164">
        <f>SUM(T8:T15,T23:T27)</f>
        <v>3</v>
      </c>
      <c r="U32" s="164">
        <f>SUM(U8:U15,U23:U27)</f>
        <v>42</v>
      </c>
      <c r="V32" s="164">
        <f>SUM(V8:V15,V23:V27)</f>
        <v>1</v>
      </c>
      <c r="W32" s="168">
        <f>SUM(X32:Y32)/SUM(X32:Z32)</f>
        <v>0.73333333333333328</v>
      </c>
      <c r="X32" s="164">
        <f>SUM(X8:X15,X23:X27)</f>
        <v>18</v>
      </c>
      <c r="Y32" s="164">
        <f>SUM(Y8:Y15,Y23:Y27)</f>
        <v>15</v>
      </c>
      <c r="Z32" s="164">
        <f>SUM(Z8:Z15,Z23:Z27)</f>
        <v>12</v>
      </c>
      <c r="AA32" s="164">
        <f>SUM(AA8:AA15,AA23:AA27)</f>
        <v>29</v>
      </c>
      <c r="AB32" s="168">
        <f>SUM(AC32:AD32)/SUM(AC32:AE32)</f>
        <v>0.6875</v>
      </c>
      <c r="AC32" s="164">
        <f>SUM(AC8:AC15,AC23:AC27)</f>
        <v>8</v>
      </c>
      <c r="AD32" s="164">
        <f>SUM(AD8:AD15,AD23:AD27)</f>
        <v>14</v>
      </c>
      <c r="AE32" s="164">
        <f>SUM(AE8:AE15,AE23:AE27)</f>
        <v>10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83</v>
      </c>
      <c r="H33" s="189"/>
      <c r="I33" s="165">
        <f>SUM(I16:I22,I28:I30)</f>
        <v>56</v>
      </c>
      <c r="J33" s="172">
        <f>SUM(K33:L33)/I33</f>
        <v>0.6785714285714286</v>
      </c>
      <c r="K33" s="165">
        <f>SUM(K16:K22,K28:K30)</f>
        <v>2</v>
      </c>
      <c r="L33" s="165">
        <f>SUM(L16:L22,L28:L30)</f>
        <v>36</v>
      </c>
      <c r="M33" s="165">
        <f>SUM(M16:M22,M28:M30)</f>
        <v>18</v>
      </c>
      <c r="N33" s="172">
        <f>SUM(O33:P33)/I33</f>
        <v>0.5</v>
      </c>
      <c r="O33" s="165">
        <f>SUM(O16:O22,O28:O30)</f>
        <v>4</v>
      </c>
      <c r="P33" s="165">
        <f>SUM(P16:P22,P28:P30)</f>
        <v>24</v>
      </c>
      <c r="Q33" s="165">
        <f>SUM(Q16:Q22,Q28:Q30)</f>
        <v>10</v>
      </c>
      <c r="R33" s="165">
        <f>SUM(R16:R22,R28:R30)</f>
        <v>27</v>
      </c>
      <c r="S33" s="172">
        <f>SUM(T33:U33)/R33</f>
        <v>0.88888888888888884</v>
      </c>
      <c r="T33" s="165">
        <f>SUM(T16:T22,T28:T30)</f>
        <v>2</v>
      </c>
      <c r="U33" s="165">
        <f>SUM(U16:U22,U28:U30)</f>
        <v>22</v>
      </c>
      <c r="V33" s="165">
        <f>SUM(V16:V22,V28:V30)</f>
        <v>3</v>
      </c>
      <c r="W33" s="172">
        <f>SUM(X33:Y33)/SUM(X33:Z33)</f>
        <v>0.875</v>
      </c>
      <c r="X33" s="165">
        <f>SUM(X16:X22,X28:X30)</f>
        <v>10</v>
      </c>
      <c r="Y33" s="165">
        <f>SUM(Y16:Y22,Y28:Y30)</f>
        <v>11</v>
      </c>
      <c r="Z33" s="165">
        <f>SUM(Z16:Z22,Z28:Z30)</f>
        <v>3</v>
      </c>
      <c r="AA33" s="165">
        <f>SUM(AA16:AA22,AA28:AA30)</f>
        <v>11</v>
      </c>
      <c r="AB33" s="172">
        <f>SUM(AC33:AD33)/SUM(AC33:AE33)</f>
        <v>0.63636363636363635</v>
      </c>
      <c r="AC33" s="165">
        <f>SUM(AC16:AC22,AC28:AC30)</f>
        <v>4</v>
      </c>
      <c r="AD33" s="165">
        <f>SUM(AD16:AD22,AD28:AD30)</f>
        <v>3</v>
      </c>
      <c r="AE33" s="165">
        <f>SUM(AE16:AE22,AE28:AE30)</f>
        <v>4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193</v>
      </c>
      <c r="H34" s="190"/>
      <c r="I34" s="156">
        <f>SUM(I8:I30)</f>
        <v>120</v>
      </c>
      <c r="J34" s="157">
        <f>SUM(K34:L34)/I34</f>
        <v>0.71666666666666667</v>
      </c>
      <c r="K34" s="156">
        <f>SUM(K8:K30)</f>
        <v>5</v>
      </c>
      <c r="L34" s="156">
        <f>SUM(L8:L30)</f>
        <v>81</v>
      </c>
      <c r="M34" s="184">
        <f>SUM(M8:M30)</f>
        <v>34</v>
      </c>
      <c r="N34" s="157">
        <f>SUM(O34:P34)/I34</f>
        <v>0.5</v>
      </c>
      <c r="O34" s="156">
        <f>SUM(O8:O30)</f>
        <v>12</v>
      </c>
      <c r="P34" s="156">
        <f>SUM(P8:P30)</f>
        <v>48</v>
      </c>
      <c r="Q34" s="184">
        <f>SUM(Q8:Q30)</f>
        <v>26</v>
      </c>
      <c r="R34" s="156">
        <f>SUM(R8:R30)</f>
        <v>73</v>
      </c>
      <c r="S34" s="157">
        <f>SUM(T34:U34)/R34</f>
        <v>0.9452054794520548</v>
      </c>
      <c r="T34" s="156">
        <f>SUM(T8:T30)</f>
        <v>5</v>
      </c>
      <c r="U34" s="156">
        <f>SUM(U8:U30)</f>
        <v>64</v>
      </c>
      <c r="V34" s="184">
        <f>SUM(V8:V30)</f>
        <v>4</v>
      </c>
      <c r="W34" s="157">
        <f>SUM(X34:Y34)/SUM(X34:Z34)</f>
        <v>0.78260869565217395</v>
      </c>
      <c r="X34" s="156">
        <f>SUM(X8:X30)</f>
        <v>28</v>
      </c>
      <c r="Y34" s="156">
        <f>SUM(Y8:Y30)</f>
        <v>26</v>
      </c>
      <c r="Z34" s="184">
        <f>SUM(Z8:Z30)</f>
        <v>15</v>
      </c>
      <c r="AA34" s="156">
        <f>SUM(AA8:AA30)</f>
        <v>40</v>
      </c>
      <c r="AB34" s="157">
        <f>SUM(AC34:AD34)/SUM(AC34:AE34)</f>
        <v>0.67441860465116277</v>
      </c>
      <c r="AC34" s="156">
        <f>SUM(AC8:AC30)</f>
        <v>12</v>
      </c>
      <c r="AD34" s="156">
        <f>SUM(AD8:AD30)</f>
        <v>17</v>
      </c>
      <c r="AE34" s="156">
        <f>SUM(AE8:AE30)</f>
        <v>14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8.3913043478260878</v>
      </c>
      <c r="H35" s="191"/>
      <c r="I35" s="167">
        <f>AVERAGE(I8:I30)</f>
        <v>5.2173913043478262</v>
      </c>
      <c r="J35" s="158"/>
      <c r="K35" s="167">
        <f>AVERAGE(K8:K30)</f>
        <v>0.21739130434782608</v>
      </c>
      <c r="L35" s="167">
        <f>AVERAGE(L8:L30)</f>
        <v>3.5217391304347827</v>
      </c>
      <c r="M35" s="193">
        <f>AVERAGE(M8:M30)</f>
        <v>1.4782608695652173</v>
      </c>
      <c r="N35" s="159"/>
      <c r="O35" s="167">
        <f>AVERAGE(O8:O30)</f>
        <v>0.52173913043478259</v>
      </c>
      <c r="P35" s="167">
        <f>AVERAGE(P8:P30)</f>
        <v>2.0869565217391304</v>
      </c>
      <c r="Q35" s="193">
        <f>AVERAGE(Q8:Q30)</f>
        <v>1.1304347826086956</v>
      </c>
      <c r="R35" s="167">
        <f>AVERAGE(R8:R30)</f>
        <v>3.1739130434782608</v>
      </c>
      <c r="S35" s="159"/>
      <c r="T35" s="167">
        <f>AVERAGE(T8:T30)</f>
        <v>0.21739130434782608</v>
      </c>
      <c r="U35" s="167">
        <f>AVERAGE(U8:U30)</f>
        <v>2.7826086956521738</v>
      </c>
      <c r="V35" s="193">
        <f>AVERAGE(V8:V30)</f>
        <v>0.17391304347826086</v>
      </c>
      <c r="W35" s="159"/>
      <c r="X35" s="167">
        <f>AVERAGE(X8:X30)</f>
        <v>1.2173913043478262</v>
      </c>
      <c r="Y35" s="167">
        <f>AVERAGE(Y8:Y30)</f>
        <v>1.1304347826086956</v>
      </c>
      <c r="Z35" s="167">
        <f>AVERAGE(Z8:Z30)</f>
        <v>0.65217391304347827</v>
      </c>
      <c r="AA35" s="167">
        <f>AVERAGE(AA8:AA30)</f>
        <v>1.7391304347826086</v>
      </c>
      <c r="AB35" s="159"/>
      <c r="AC35" s="167">
        <f>AVERAGE(AC8:AC30)</f>
        <v>0.52173913043478259</v>
      </c>
      <c r="AD35" s="167">
        <f>AVERAGE(AD8:AD30)</f>
        <v>0.73913043478260865</v>
      </c>
      <c r="AE35" s="167">
        <f>AVERAGE(AE8:AE30)</f>
        <v>0.60869565217391308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6E27-39F7-9C4E-AFC1-5A2F49ADA934}">
  <dimension ref="B2:AJ74"/>
  <sheetViews>
    <sheetView topLeftCell="A6" zoomScale="75" zoomScaleNormal="133" zoomScaleSheetLayoutView="50" zoomScalePageLayoutView="50" workbookViewId="0">
      <selection activeCell="O29" sqref="O29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1220_vs帝京'!O3</f>
        <v>帝京大学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586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0.87037037037037035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0.94957983193277307</v>
      </c>
      <c r="S4" s="288"/>
      <c r="U4" s="292" t="s">
        <v>11</v>
      </c>
      <c r="V4" s="292"/>
      <c r="W4" s="292"/>
      <c r="X4" s="284">
        <f>T34</f>
        <v>0.86029411764705888</v>
      </c>
      <c r="Y4" s="284"/>
      <c r="Z4" s="292" t="s">
        <v>10</v>
      </c>
      <c r="AA4" s="292"/>
      <c r="AB4" s="292"/>
      <c r="AC4" s="291">
        <f>Z34</f>
        <v>0.66423357664233573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1220_vs帝京'!C8</f>
        <v>湯浅大心</v>
      </c>
      <c r="D8" s="156">
        <f>'Individual DF 1220_vs帝京'!D8</f>
        <v>77</v>
      </c>
      <c r="E8" s="156">
        <f>'Individual DF 1220_vs帝京'!E8</f>
        <v>26</v>
      </c>
      <c r="F8" s="196">
        <f>'Individual DF 1220_vs帝京'!F8</f>
        <v>27.012987012987011</v>
      </c>
      <c r="G8" s="156">
        <f t="shared" ref="G8:G30" si="0">SUM(J8:M8)</f>
        <v>6</v>
      </c>
      <c r="H8" s="157">
        <f>IFERROR((J8+K8)/SUM(J8:M8),"-")</f>
        <v>1</v>
      </c>
      <c r="I8" s="157">
        <f>IFERROR(SUM(J8:L8)/SUM(J8:M8),"-")</f>
        <v>1</v>
      </c>
      <c r="J8" s="156">
        <v>0</v>
      </c>
      <c r="K8" s="156">
        <v>6</v>
      </c>
      <c r="L8" s="156">
        <v>0</v>
      </c>
      <c r="M8" s="184">
        <v>0</v>
      </c>
      <c r="N8" s="180">
        <f>SUM(P8:R8)</f>
        <v>4</v>
      </c>
      <c r="O8" s="157">
        <f>IFERROR((P8+Q8)/N8,"-")</f>
        <v>0.75</v>
      </c>
      <c r="P8" s="156">
        <v>0</v>
      </c>
      <c r="Q8" s="156">
        <v>3</v>
      </c>
      <c r="R8" s="184">
        <v>1</v>
      </c>
      <c r="S8" s="156">
        <f>SUM(U8:X8)</f>
        <v>9</v>
      </c>
      <c r="T8" s="157">
        <f>IFERROR((U8+W8)/S8,"-")</f>
        <v>0.44444444444444442</v>
      </c>
      <c r="U8" s="156">
        <v>1</v>
      </c>
      <c r="V8" s="156">
        <v>5</v>
      </c>
      <c r="W8" s="156">
        <v>3</v>
      </c>
      <c r="X8" s="184">
        <v>0</v>
      </c>
      <c r="Y8" s="180">
        <f>SUM(AA8:AD8)</f>
        <v>9</v>
      </c>
      <c r="Z8" s="157">
        <f>IFERROR((AA8+AC8)/Y8,"-")</f>
        <v>0.44444444444444442</v>
      </c>
      <c r="AA8" s="156">
        <v>1</v>
      </c>
      <c r="AB8" s="156">
        <v>5</v>
      </c>
      <c r="AC8" s="156">
        <v>3</v>
      </c>
      <c r="AD8" s="156">
        <v>0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1220_vs帝京'!C9</f>
        <v>前川陽来</v>
      </c>
      <c r="D9" s="159">
        <f>'Individual DF 1220_vs帝京'!D9</f>
        <v>18</v>
      </c>
      <c r="E9" s="159">
        <f>'Individual DF 1220_vs帝京'!E9</f>
        <v>8</v>
      </c>
      <c r="F9" s="193">
        <f>'Individual DF 1220_vs帝京'!F9</f>
        <v>35.555555555555557</v>
      </c>
      <c r="G9" s="159">
        <f t="shared" si="0"/>
        <v>0</v>
      </c>
      <c r="H9" s="158" t="str">
        <f t="shared" ref="H9:H30" si="2">IFERROR((J9+K9)/SUM(J9:M9),"-")</f>
        <v>-</v>
      </c>
      <c r="I9" s="158" t="str">
        <f t="shared" ref="I9:I30" si="3">IFERROR(SUM(J9:L9)/SUM(J9:M9),"-")</f>
        <v>-</v>
      </c>
      <c r="J9" s="159">
        <v>0</v>
      </c>
      <c r="K9" s="159">
        <v>0</v>
      </c>
      <c r="L9" s="159">
        <v>0</v>
      </c>
      <c r="M9" s="185">
        <v>0</v>
      </c>
      <c r="N9" s="181">
        <f t="shared" ref="N9:N30" si="4">SUM(P9:R9)</f>
        <v>1</v>
      </c>
      <c r="O9" s="158">
        <f t="shared" ref="O9:O30" si="5">IFERROR((P9+Q9)/N9,"-")</f>
        <v>1</v>
      </c>
      <c r="P9" s="159">
        <v>0</v>
      </c>
      <c r="Q9" s="159">
        <v>1</v>
      </c>
      <c r="R9" s="185">
        <v>0</v>
      </c>
      <c r="S9" s="159">
        <f t="shared" ref="S9:S30" si="6">SUM(U9:X9)</f>
        <v>1</v>
      </c>
      <c r="T9" s="158">
        <f t="shared" ref="T9:T30" si="7">IFERROR((U9+W9)/S9,"-")</f>
        <v>1</v>
      </c>
      <c r="U9" s="159">
        <v>0</v>
      </c>
      <c r="V9" s="159">
        <v>0</v>
      </c>
      <c r="W9" s="159">
        <v>1</v>
      </c>
      <c r="X9" s="185">
        <v>0</v>
      </c>
      <c r="Y9" s="181">
        <f t="shared" ref="Y9:Y30" si="8">SUM(AA9:AD9)</f>
        <v>1</v>
      </c>
      <c r="Z9" s="158">
        <f t="shared" ref="Z9:Z30" si="9">IFERROR((AA9+AC9)/Y9,"-")</f>
        <v>1</v>
      </c>
      <c r="AA9" s="159">
        <v>0</v>
      </c>
      <c r="AB9" s="159">
        <v>0</v>
      </c>
      <c r="AC9" s="159">
        <v>1</v>
      </c>
      <c r="AD9" s="159">
        <v>0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1220_vs帝京'!C10</f>
        <v>茨木海斗</v>
      </c>
      <c r="D10" s="156">
        <f>'Individual DF 1220_vs帝京'!D10</f>
        <v>81</v>
      </c>
      <c r="E10" s="156">
        <f>'Individual DF 1220_vs帝京'!E10</f>
        <v>32</v>
      </c>
      <c r="F10" s="196">
        <f>'Individual DF 1220_vs帝京'!F10</f>
        <v>31.604938271604937</v>
      </c>
      <c r="G10" s="156">
        <f t="shared" si="0"/>
        <v>4</v>
      </c>
      <c r="H10" s="157">
        <f t="shared" si="2"/>
        <v>1</v>
      </c>
      <c r="I10" s="157">
        <f t="shared" si="3"/>
        <v>1</v>
      </c>
      <c r="J10" s="156">
        <v>0</v>
      </c>
      <c r="K10" s="156">
        <v>4</v>
      </c>
      <c r="L10" s="156">
        <v>0</v>
      </c>
      <c r="M10" s="184">
        <v>0</v>
      </c>
      <c r="N10" s="180">
        <f t="shared" si="4"/>
        <v>9</v>
      </c>
      <c r="O10" s="157">
        <f t="shared" si="5"/>
        <v>1</v>
      </c>
      <c r="P10" s="156">
        <v>0</v>
      </c>
      <c r="Q10" s="156">
        <v>9</v>
      </c>
      <c r="R10" s="184">
        <v>0</v>
      </c>
      <c r="S10" s="156">
        <f t="shared" si="6"/>
        <v>10</v>
      </c>
      <c r="T10" s="157">
        <f t="shared" si="7"/>
        <v>0.6</v>
      </c>
      <c r="U10" s="156">
        <v>0</v>
      </c>
      <c r="V10" s="156">
        <v>4</v>
      </c>
      <c r="W10" s="156">
        <v>6</v>
      </c>
      <c r="X10" s="184">
        <v>0</v>
      </c>
      <c r="Y10" s="180">
        <f t="shared" si="8"/>
        <v>10</v>
      </c>
      <c r="Z10" s="157">
        <f t="shared" si="9"/>
        <v>0.6</v>
      </c>
      <c r="AA10" s="156">
        <v>0</v>
      </c>
      <c r="AB10" s="156">
        <v>4</v>
      </c>
      <c r="AC10" s="156">
        <v>6</v>
      </c>
      <c r="AD10" s="156">
        <v>0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1220_vs帝京'!C11</f>
        <v>磯部俊太朗</v>
      </c>
      <c r="D11" s="159">
        <f>'Individual DF 1220_vs帝京'!D11</f>
        <v>81</v>
      </c>
      <c r="E11" s="159">
        <f>'Individual DF 1220_vs帝京'!E11</f>
        <v>39</v>
      </c>
      <c r="F11" s="193">
        <f>'Individual DF 1220_vs帝京'!F11</f>
        <v>38.518518518518519</v>
      </c>
      <c r="G11" s="159">
        <f t="shared" si="0"/>
        <v>9</v>
      </c>
      <c r="H11" s="158">
        <f t="shared" si="2"/>
        <v>1</v>
      </c>
      <c r="I11" s="158">
        <f t="shared" si="3"/>
        <v>1</v>
      </c>
      <c r="J11" s="159">
        <v>2</v>
      </c>
      <c r="K11" s="159">
        <v>7</v>
      </c>
      <c r="L11" s="159">
        <v>0</v>
      </c>
      <c r="M11" s="185">
        <v>0</v>
      </c>
      <c r="N11" s="181">
        <f t="shared" si="4"/>
        <v>13</v>
      </c>
      <c r="O11" s="158">
        <f t="shared" si="5"/>
        <v>0.92307692307692313</v>
      </c>
      <c r="P11" s="159">
        <v>0</v>
      </c>
      <c r="Q11" s="159">
        <v>12</v>
      </c>
      <c r="R11" s="185">
        <v>1</v>
      </c>
      <c r="S11" s="159">
        <f t="shared" si="6"/>
        <v>19</v>
      </c>
      <c r="T11" s="158">
        <f t="shared" si="7"/>
        <v>0.89473684210526316</v>
      </c>
      <c r="U11" s="159">
        <v>7</v>
      </c>
      <c r="V11" s="159">
        <v>1</v>
      </c>
      <c r="W11" s="159">
        <v>10</v>
      </c>
      <c r="X11" s="185">
        <v>1</v>
      </c>
      <c r="Y11" s="181">
        <f t="shared" si="8"/>
        <v>19</v>
      </c>
      <c r="Z11" s="158">
        <f t="shared" si="9"/>
        <v>0.63157894736842102</v>
      </c>
      <c r="AA11" s="159">
        <v>5</v>
      </c>
      <c r="AB11" s="159">
        <v>3</v>
      </c>
      <c r="AC11" s="159">
        <v>7</v>
      </c>
      <c r="AD11" s="159">
        <v>4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1220_vs帝京'!C12</f>
        <v>白丸智乃祐</v>
      </c>
      <c r="D12" s="156">
        <f>'Individual DF 1220_vs帝京'!D12</f>
        <v>81</v>
      </c>
      <c r="E12" s="156">
        <f>'Individual DF 1220_vs帝京'!E12</f>
        <v>35</v>
      </c>
      <c r="F12" s="196">
        <f>'Individual DF 1220_vs帝京'!F12</f>
        <v>34.567901234567898</v>
      </c>
      <c r="G12" s="156">
        <f t="shared" si="0"/>
        <v>1</v>
      </c>
      <c r="H12" s="157">
        <f t="shared" si="2"/>
        <v>1</v>
      </c>
      <c r="I12" s="157">
        <f t="shared" si="3"/>
        <v>1</v>
      </c>
      <c r="J12" s="156">
        <v>0</v>
      </c>
      <c r="K12" s="156">
        <v>1</v>
      </c>
      <c r="L12" s="156">
        <v>0</v>
      </c>
      <c r="M12" s="184">
        <v>0</v>
      </c>
      <c r="N12" s="180">
        <f t="shared" si="4"/>
        <v>18</v>
      </c>
      <c r="O12" s="157">
        <f t="shared" si="5"/>
        <v>0.94444444444444442</v>
      </c>
      <c r="P12" s="156">
        <v>0</v>
      </c>
      <c r="Q12" s="156">
        <v>17</v>
      </c>
      <c r="R12" s="184">
        <v>1</v>
      </c>
      <c r="S12" s="156">
        <f t="shared" si="6"/>
        <v>15</v>
      </c>
      <c r="T12" s="157">
        <f t="shared" si="7"/>
        <v>0.93333333333333335</v>
      </c>
      <c r="U12" s="156">
        <v>0</v>
      </c>
      <c r="V12" s="156">
        <v>1</v>
      </c>
      <c r="W12" s="156">
        <v>14</v>
      </c>
      <c r="X12" s="184">
        <v>0</v>
      </c>
      <c r="Y12" s="180">
        <f t="shared" si="8"/>
        <v>15</v>
      </c>
      <c r="Z12" s="157">
        <f t="shared" si="9"/>
        <v>0.73333333333333328</v>
      </c>
      <c r="AA12" s="156">
        <v>0</v>
      </c>
      <c r="AB12" s="156">
        <v>1</v>
      </c>
      <c r="AC12" s="156">
        <v>11</v>
      </c>
      <c r="AD12" s="156">
        <v>3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1220_vs帝京'!C13</f>
        <v>茨木颯</v>
      </c>
      <c r="D13" s="159">
        <f>'Individual DF 1220_vs帝京'!D13</f>
        <v>81</v>
      </c>
      <c r="E13" s="159">
        <f>'Individual DF 1220_vs帝京'!E13</f>
        <v>30</v>
      </c>
      <c r="F13" s="193">
        <f>'Individual DF 1220_vs帝京'!F13</f>
        <v>29.629629629629626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0</v>
      </c>
      <c r="K13" s="159">
        <v>2</v>
      </c>
      <c r="L13" s="159">
        <v>0</v>
      </c>
      <c r="M13" s="185">
        <v>0</v>
      </c>
      <c r="N13" s="181">
        <f t="shared" si="4"/>
        <v>18</v>
      </c>
      <c r="O13" s="158">
        <f t="shared" si="5"/>
        <v>0.88888888888888884</v>
      </c>
      <c r="P13" s="159">
        <v>0</v>
      </c>
      <c r="Q13" s="159">
        <v>16</v>
      </c>
      <c r="R13" s="185">
        <v>2</v>
      </c>
      <c r="S13" s="159">
        <f t="shared" si="6"/>
        <v>15</v>
      </c>
      <c r="T13" s="158">
        <f t="shared" si="7"/>
        <v>0.93333333333333335</v>
      </c>
      <c r="U13" s="159">
        <v>1</v>
      </c>
      <c r="V13" s="159">
        <v>1</v>
      </c>
      <c r="W13" s="159">
        <v>13</v>
      </c>
      <c r="X13" s="185">
        <v>0</v>
      </c>
      <c r="Y13" s="181">
        <f t="shared" si="8"/>
        <v>15</v>
      </c>
      <c r="Z13" s="158">
        <f t="shared" si="9"/>
        <v>0.73333333333333328</v>
      </c>
      <c r="AA13" s="159">
        <v>0</v>
      </c>
      <c r="AB13" s="159">
        <v>2</v>
      </c>
      <c r="AC13" s="159">
        <v>11</v>
      </c>
      <c r="AD13" s="159">
        <v>2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1220_vs帝京'!C14</f>
        <v>中森真翔</v>
      </c>
      <c r="D14" s="156">
        <f>'Individual DF 1220_vs帝京'!D14</f>
        <v>77</v>
      </c>
      <c r="E14" s="156">
        <f>'Individual DF 1220_vs帝京'!E14</f>
        <v>16</v>
      </c>
      <c r="F14" s="196">
        <f>'Individual DF 1220_vs帝京'!F14</f>
        <v>16.623376623376625</v>
      </c>
      <c r="G14" s="156">
        <f t="shared" si="0"/>
        <v>1</v>
      </c>
      <c r="H14" s="157">
        <f t="shared" si="2"/>
        <v>1</v>
      </c>
      <c r="I14" s="157">
        <f>IFERROR(SUM(J14:L14)/SUM(J14:M14),"-")</f>
        <v>1</v>
      </c>
      <c r="J14" s="156">
        <v>0</v>
      </c>
      <c r="K14" s="156">
        <v>1</v>
      </c>
      <c r="L14" s="156">
        <v>0</v>
      </c>
      <c r="M14" s="184">
        <v>0</v>
      </c>
      <c r="N14" s="180">
        <f t="shared" si="4"/>
        <v>3</v>
      </c>
      <c r="O14" s="157">
        <f t="shared" si="5"/>
        <v>1</v>
      </c>
      <c r="P14" s="156">
        <v>0</v>
      </c>
      <c r="Q14" s="156">
        <v>3</v>
      </c>
      <c r="R14" s="184">
        <v>0</v>
      </c>
      <c r="S14" s="156">
        <f t="shared" si="6"/>
        <v>5</v>
      </c>
      <c r="T14" s="157">
        <f t="shared" si="7"/>
        <v>1</v>
      </c>
      <c r="U14" s="156">
        <v>2</v>
      </c>
      <c r="V14" s="156">
        <v>0</v>
      </c>
      <c r="W14" s="156">
        <v>3</v>
      </c>
      <c r="X14" s="184">
        <v>0</v>
      </c>
      <c r="Y14" s="180">
        <f t="shared" si="8"/>
        <v>5</v>
      </c>
      <c r="Z14" s="157">
        <f t="shared" si="9"/>
        <v>1</v>
      </c>
      <c r="AA14" s="156">
        <v>2</v>
      </c>
      <c r="AB14" s="156">
        <v>0</v>
      </c>
      <c r="AC14" s="156">
        <v>3</v>
      </c>
      <c r="AD14" s="156">
        <v>0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1220_vs帝京'!C15</f>
        <v>大町尚生</v>
      </c>
      <c r="D15" s="159">
        <f>'Individual DF 1220_vs帝京'!D15</f>
        <v>52</v>
      </c>
      <c r="E15" s="159">
        <f>'Individual DF 1220_vs帝京'!E15</f>
        <v>21</v>
      </c>
      <c r="F15" s="193">
        <f>'Individual DF 1220_vs帝京'!F15</f>
        <v>32.307692307692307</v>
      </c>
      <c r="G15" s="159">
        <f t="shared" si="0"/>
        <v>1</v>
      </c>
      <c r="H15" s="158">
        <f t="shared" si="2"/>
        <v>1</v>
      </c>
      <c r="I15" s="158">
        <f t="shared" si="3"/>
        <v>1</v>
      </c>
      <c r="J15" s="159">
        <v>0</v>
      </c>
      <c r="K15" s="159">
        <v>1</v>
      </c>
      <c r="L15" s="159">
        <v>0</v>
      </c>
      <c r="M15" s="185">
        <v>0</v>
      </c>
      <c r="N15" s="181">
        <f t="shared" si="4"/>
        <v>5</v>
      </c>
      <c r="O15" s="158">
        <f t="shared" si="5"/>
        <v>1</v>
      </c>
      <c r="P15" s="159">
        <v>0</v>
      </c>
      <c r="Q15" s="159">
        <v>5</v>
      </c>
      <c r="R15" s="185">
        <v>0</v>
      </c>
      <c r="S15" s="159">
        <f t="shared" si="6"/>
        <v>6</v>
      </c>
      <c r="T15" s="158">
        <f t="shared" si="7"/>
        <v>1</v>
      </c>
      <c r="U15" s="159">
        <v>1</v>
      </c>
      <c r="V15" s="159">
        <v>0</v>
      </c>
      <c r="W15" s="159">
        <v>5</v>
      </c>
      <c r="X15" s="185">
        <v>0</v>
      </c>
      <c r="Y15" s="181">
        <f t="shared" si="8"/>
        <v>6</v>
      </c>
      <c r="Z15" s="158">
        <f t="shared" si="9"/>
        <v>0.83333333333333337</v>
      </c>
      <c r="AA15" s="159">
        <v>1</v>
      </c>
      <c r="AB15" s="159">
        <v>0</v>
      </c>
      <c r="AC15" s="159">
        <v>4</v>
      </c>
      <c r="AD15" s="159">
        <v>1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1220_vs帝京'!C16</f>
        <v>高橋佑太朗</v>
      </c>
      <c r="D16" s="156">
        <f>'Individual DF 1220_vs帝京'!D16</f>
        <v>6</v>
      </c>
      <c r="E16" s="156">
        <f>'Individual DF 1220_vs帝京'!E16</f>
        <v>2</v>
      </c>
      <c r="F16" s="196">
        <f>'Individual DF 1220_vs帝京'!F16</f>
        <v>26.666666666666664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1220_vs帝京'!C17</f>
        <v>楢本幹志朗</v>
      </c>
      <c r="D17" s="159">
        <f>'Individual DF 1220_vs帝京'!D17</f>
        <v>81</v>
      </c>
      <c r="E17" s="159">
        <f>'Individual DF 1220_vs帝京'!E17</f>
        <v>4</v>
      </c>
      <c r="F17" s="193">
        <f>'Individual DF 1220_vs帝京'!F17</f>
        <v>3.9506172839506171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1</v>
      </c>
      <c r="T17" s="158">
        <f t="shared" si="7"/>
        <v>1</v>
      </c>
      <c r="U17" s="159">
        <v>1</v>
      </c>
      <c r="V17" s="159">
        <v>0</v>
      </c>
      <c r="W17" s="159">
        <v>0</v>
      </c>
      <c r="X17" s="185">
        <v>0</v>
      </c>
      <c r="Y17" s="181">
        <f t="shared" si="8"/>
        <v>1</v>
      </c>
      <c r="Z17" s="158">
        <f t="shared" si="9"/>
        <v>1</v>
      </c>
      <c r="AA17" s="159">
        <v>1</v>
      </c>
      <c r="AB17" s="159">
        <v>0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1220_vs帝京'!C18</f>
        <v>内田慎之甫</v>
      </c>
      <c r="D18" s="156">
        <f>'Individual DF 1220_vs帝京'!D18</f>
        <v>81</v>
      </c>
      <c r="E18" s="156">
        <f>'Individual DF 1220_vs帝京'!E18</f>
        <v>11</v>
      </c>
      <c r="F18" s="196">
        <f>'Individual DF 1220_vs帝京'!F18</f>
        <v>10.864197530864196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2</v>
      </c>
      <c r="O18" s="157">
        <f t="shared" si="5"/>
        <v>1</v>
      </c>
      <c r="P18" s="156">
        <v>0</v>
      </c>
      <c r="Q18" s="156">
        <v>2</v>
      </c>
      <c r="R18" s="184">
        <v>0</v>
      </c>
      <c r="S18" s="156">
        <f t="shared" si="6"/>
        <v>1</v>
      </c>
      <c r="T18" s="157">
        <f t="shared" si="7"/>
        <v>1</v>
      </c>
      <c r="U18" s="156">
        <v>0</v>
      </c>
      <c r="V18" s="156">
        <v>0</v>
      </c>
      <c r="W18" s="156">
        <v>1</v>
      </c>
      <c r="X18" s="184">
        <v>0</v>
      </c>
      <c r="Y18" s="180">
        <f t="shared" si="8"/>
        <v>1</v>
      </c>
      <c r="Z18" s="157">
        <f t="shared" si="9"/>
        <v>1</v>
      </c>
      <c r="AA18" s="156">
        <v>0</v>
      </c>
      <c r="AB18" s="156">
        <v>0</v>
      </c>
      <c r="AC18" s="156">
        <v>1</v>
      </c>
      <c r="AD18" s="156">
        <v>0</v>
      </c>
      <c r="AE18" s="207" t="str">
        <f t="shared" si="1"/>
        <v>内田慎之甫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1220_vs帝京'!C19</f>
        <v>大内田陽冬</v>
      </c>
      <c r="D19" s="159">
        <f>'Individual DF 1220_vs帝京'!D19</f>
        <v>70</v>
      </c>
      <c r="E19" s="159">
        <f>'Individual DF 1220_vs帝京'!E19</f>
        <v>21</v>
      </c>
      <c r="F19" s="193">
        <f>'Individual DF 1220_vs帝京'!F19</f>
        <v>24</v>
      </c>
      <c r="G19" s="159">
        <f t="shared" si="0"/>
        <v>3</v>
      </c>
      <c r="H19" s="158">
        <f t="shared" si="2"/>
        <v>0.66666666666666663</v>
      </c>
      <c r="I19" s="158">
        <f t="shared" si="3"/>
        <v>0.66666666666666663</v>
      </c>
      <c r="J19" s="159">
        <v>1</v>
      </c>
      <c r="K19" s="159">
        <v>1</v>
      </c>
      <c r="L19" s="159">
        <v>0</v>
      </c>
      <c r="M19" s="185">
        <v>1</v>
      </c>
      <c r="N19" s="181">
        <f t="shared" si="4"/>
        <v>3</v>
      </c>
      <c r="O19" s="158">
        <f t="shared" si="5"/>
        <v>0.66666666666666663</v>
      </c>
      <c r="P19" s="159">
        <v>0</v>
      </c>
      <c r="Q19" s="159">
        <v>2</v>
      </c>
      <c r="R19" s="185">
        <v>1</v>
      </c>
      <c r="S19" s="159">
        <f t="shared" si="6"/>
        <v>3</v>
      </c>
      <c r="T19" s="158">
        <f t="shared" si="7"/>
        <v>1</v>
      </c>
      <c r="U19" s="159">
        <v>2</v>
      </c>
      <c r="V19" s="159">
        <v>0</v>
      </c>
      <c r="W19" s="159">
        <v>1</v>
      </c>
      <c r="X19" s="185">
        <v>0</v>
      </c>
      <c r="Y19" s="181">
        <f t="shared" si="8"/>
        <v>3</v>
      </c>
      <c r="Z19" s="158">
        <f t="shared" si="9"/>
        <v>0.33333333333333331</v>
      </c>
      <c r="AA19" s="159">
        <v>0</v>
      </c>
      <c r="AB19" s="159">
        <v>2</v>
      </c>
      <c r="AC19" s="159">
        <v>1</v>
      </c>
      <c r="AD19" s="159">
        <v>0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1220_vs帝京'!C20</f>
        <v>東島和哉</v>
      </c>
      <c r="D20" s="156">
        <f>'Individual DF 1220_vs帝京'!D20</f>
        <v>81</v>
      </c>
      <c r="E20" s="156">
        <f>'Individual DF 1220_vs帝京'!E20</f>
        <v>27</v>
      </c>
      <c r="F20" s="196">
        <f>'Individual DF 1220_vs帝京'!F20</f>
        <v>26.666666666666664</v>
      </c>
      <c r="G20" s="156">
        <f t="shared" si="0"/>
        <v>5</v>
      </c>
      <c r="H20" s="157">
        <f t="shared" si="2"/>
        <v>1</v>
      </c>
      <c r="I20" s="157">
        <f t="shared" si="3"/>
        <v>1</v>
      </c>
      <c r="J20" s="156">
        <v>2</v>
      </c>
      <c r="K20" s="156">
        <v>3</v>
      </c>
      <c r="L20" s="156">
        <v>0</v>
      </c>
      <c r="M20" s="184">
        <v>0</v>
      </c>
      <c r="N20" s="180">
        <f t="shared" si="4"/>
        <v>4</v>
      </c>
      <c r="O20" s="157">
        <f t="shared" si="5"/>
        <v>1</v>
      </c>
      <c r="P20" s="156">
        <v>0</v>
      </c>
      <c r="Q20" s="156">
        <v>4</v>
      </c>
      <c r="R20" s="184">
        <v>0</v>
      </c>
      <c r="S20" s="156">
        <f t="shared" si="6"/>
        <v>7</v>
      </c>
      <c r="T20" s="157">
        <f t="shared" si="7"/>
        <v>0.8571428571428571</v>
      </c>
      <c r="U20" s="156">
        <v>3</v>
      </c>
      <c r="V20" s="156">
        <v>1</v>
      </c>
      <c r="W20" s="156">
        <v>3</v>
      </c>
      <c r="X20" s="184">
        <v>0</v>
      </c>
      <c r="Y20" s="180">
        <f t="shared" si="8"/>
        <v>7</v>
      </c>
      <c r="Z20" s="157">
        <f t="shared" si="9"/>
        <v>0.5714285714285714</v>
      </c>
      <c r="AA20" s="156">
        <v>1</v>
      </c>
      <c r="AB20" s="156">
        <v>3</v>
      </c>
      <c r="AC20" s="156">
        <v>3</v>
      </c>
      <c r="AD20" s="156">
        <v>0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1220_vs帝京'!C21</f>
        <v>濱島遼</v>
      </c>
      <c r="D21" s="159">
        <f>'Individual DF 1220_vs帝京'!D21</f>
        <v>81</v>
      </c>
      <c r="E21" s="159">
        <f>'Individual DF 1220_vs帝京'!E21</f>
        <v>18</v>
      </c>
      <c r="F21" s="193">
        <f>'Individual DF 1220_vs帝京'!F21</f>
        <v>17.777777777777779</v>
      </c>
      <c r="G21" s="159">
        <f t="shared" si="0"/>
        <v>1</v>
      </c>
      <c r="H21" s="158">
        <f t="shared" si="2"/>
        <v>0</v>
      </c>
      <c r="I21" s="158">
        <f t="shared" si="3"/>
        <v>0</v>
      </c>
      <c r="J21" s="159">
        <v>0</v>
      </c>
      <c r="K21" s="159">
        <v>0</v>
      </c>
      <c r="L21" s="159">
        <v>0</v>
      </c>
      <c r="M21" s="185">
        <v>1</v>
      </c>
      <c r="N21" s="181">
        <f t="shared" si="4"/>
        <v>4</v>
      </c>
      <c r="O21" s="158">
        <f t="shared" si="5"/>
        <v>1</v>
      </c>
      <c r="P21" s="159">
        <v>0</v>
      </c>
      <c r="Q21" s="159">
        <v>4</v>
      </c>
      <c r="R21" s="185">
        <v>0</v>
      </c>
      <c r="S21" s="159">
        <f t="shared" si="6"/>
        <v>2</v>
      </c>
      <c r="T21" s="158">
        <f t="shared" si="7"/>
        <v>1</v>
      </c>
      <c r="U21" s="159">
        <v>0</v>
      </c>
      <c r="V21" s="159">
        <v>0</v>
      </c>
      <c r="W21" s="159">
        <v>2</v>
      </c>
      <c r="X21" s="185">
        <v>0</v>
      </c>
      <c r="Y21" s="181">
        <f t="shared" si="8"/>
        <v>2</v>
      </c>
      <c r="Z21" s="158">
        <f t="shared" si="9"/>
        <v>1</v>
      </c>
      <c r="AA21" s="159">
        <v>0</v>
      </c>
      <c r="AB21" s="159">
        <v>0</v>
      </c>
      <c r="AC21" s="159">
        <v>2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1220_vs帝京'!C22</f>
        <v>増山将</v>
      </c>
      <c r="D22" s="156">
        <f>'Individual DF 1220_vs帝京'!D22</f>
        <v>81</v>
      </c>
      <c r="E22" s="156">
        <f>'Individual DF 1220_vs帝京'!E22</f>
        <v>23</v>
      </c>
      <c r="F22" s="196">
        <f>'Individual DF 1220_vs帝京'!F22</f>
        <v>22.716049382716047</v>
      </c>
      <c r="G22" s="156">
        <f t="shared" si="0"/>
        <v>3</v>
      </c>
      <c r="H22" s="157">
        <f t="shared" si="2"/>
        <v>0.33333333333333331</v>
      </c>
      <c r="I22" s="157">
        <f t="shared" si="3"/>
        <v>1</v>
      </c>
      <c r="J22" s="156">
        <v>0</v>
      </c>
      <c r="K22" s="156">
        <v>1</v>
      </c>
      <c r="L22" s="156">
        <v>2</v>
      </c>
      <c r="M22" s="184">
        <v>0</v>
      </c>
      <c r="N22" s="180">
        <f t="shared" si="4"/>
        <v>1</v>
      </c>
      <c r="O22" s="157">
        <f t="shared" si="5"/>
        <v>1</v>
      </c>
      <c r="P22" s="156">
        <v>0</v>
      </c>
      <c r="Q22" s="156">
        <v>1</v>
      </c>
      <c r="R22" s="184">
        <v>0</v>
      </c>
      <c r="S22" s="156">
        <f t="shared" si="6"/>
        <v>2</v>
      </c>
      <c r="T22" s="157">
        <f t="shared" si="7"/>
        <v>1</v>
      </c>
      <c r="U22" s="156">
        <v>1</v>
      </c>
      <c r="V22" s="156">
        <v>0</v>
      </c>
      <c r="W22" s="156">
        <v>1</v>
      </c>
      <c r="X22" s="184">
        <v>0</v>
      </c>
      <c r="Y22" s="180">
        <f t="shared" si="8"/>
        <v>2</v>
      </c>
      <c r="Z22" s="157">
        <f t="shared" si="9"/>
        <v>0.5</v>
      </c>
      <c r="AA22" s="156">
        <v>0</v>
      </c>
      <c r="AB22" s="156">
        <v>1</v>
      </c>
      <c r="AC22" s="156">
        <v>1</v>
      </c>
      <c r="AD22" s="156">
        <v>0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1220_vs帝京'!C23</f>
        <v>門脇遼介</v>
      </c>
      <c r="D23" s="159">
        <f>'Individual DF 1220_vs帝京'!D23</f>
        <v>63</v>
      </c>
      <c r="E23" s="159">
        <f>'Individual DF 1220_vs帝京'!E23</f>
        <v>40</v>
      </c>
      <c r="F23" s="193">
        <f>'Individual DF 1220_vs帝京'!F23</f>
        <v>50.793650793650791</v>
      </c>
      <c r="G23" s="159">
        <f t="shared" si="0"/>
        <v>5</v>
      </c>
      <c r="H23" s="158">
        <f t="shared" si="2"/>
        <v>1</v>
      </c>
      <c r="I23" s="158">
        <f t="shared" si="3"/>
        <v>1</v>
      </c>
      <c r="J23" s="159">
        <v>1</v>
      </c>
      <c r="K23" s="159">
        <v>4</v>
      </c>
      <c r="L23" s="159">
        <v>0</v>
      </c>
      <c r="M23" s="185">
        <v>0</v>
      </c>
      <c r="N23" s="181">
        <f t="shared" si="4"/>
        <v>16</v>
      </c>
      <c r="O23" s="158">
        <f t="shared" si="5"/>
        <v>1</v>
      </c>
      <c r="P23" s="159">
        <v>1</v>
      </c>
      <c r="Q23" s="159">
        <v>15</v>
      </c>
      <c r="R23" s="185">
        <v>0</v>
      </c>
      <c r="S23" s="159">
        <f t="shared" si="6"/>
        <v>19</v>
      </c>
      <c r="T23" s="158">
        <f t="shared" si="7"/>
        <v>0.84210526315789469</v>
      </c>
      <c r="U23" s="159">
        <v>4</v>
      </c>
      <c r="V23" s="159">
        <v>2</v>
      </c>
      <c r="W23" s="159">
        <v>12</v>
      </c>
      <c r="X23" s="185">
        <v>1</v>
      </c>
      <c r="Y23" s="181">
        <f t="shared" si="8"/>
        <v>19</v>
      </c>
      <c r="Z23" s="158">
        <f t="shared" si="9"/>
        <v>0.68421052631578949</v>
      </c>
      <c r="AA23" s="159">
        <v>2</v>
      </c>
      <c r="AB23" s="159">
        <v>4</v>
      </c>
      <c r="AC23" s="159">
        <v>11</v>
      </c>
      <c r="AD23" s="159">
        <v>2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1220_vs帝京'!C24</f>
        <v>小澤一誠</v>
      </c>
      <c r="D24" s="156">
        <f>'Individual DF 1220_vs帝京'!D24</f>
        <v>4</v>
      </c>
      <c r="E24" s="156">
        <f>'Individual DF 1220_vs帝京'!E24</f>
        <v>6</v>
      </c>
      <c r="F24" s="196">
        <f>'Individual DF 1220_vs帝京'!F24</f>
        <v>120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4</v>
      </c>
      <c r="O24" s="157">
        <f t="shared" si="5"/>
        <v>1</v>
      </c>
      <c r="P24" s="156">
        <v>0</v>
      </c>
      <c r="Q24" s="156">
        <v>4</v>
      </c>
      <c r="R24" s="184">
        <v>0</v>
      </c>
      <c r="S24" s="156">
        <f t="shared" si="6"/>
        <v>6</v>
      </c>
      <c r="T24" s="157">
        <f t="shared" si="7"/>
        <v>1</v>
      </c>
      <c r="U24" s="156">
        <v>2</v>
      </c>
      <c r="V24" s="156">
        <v>0</v>
      </c>
      <c r="W24" s="156">
        <v>4</v>
      </c>
      <c r="X24" s="184">
        <v>0</v>
      </c>
      <c r="Y24" s="180">
        <f t="shared" si="8"/>
        <v>6</v>
      </c>
      <c r="Z24" s="157">
        <f t="shared" si="9"/>
        <v>0.83333333333333337</v>
      </c>
      <c r="AA24" s="156">
        <v>1</v>
      </c>
      <c r="AB24" s="156">
        <v>1</v>
      </c>
      <c r="AC24" s="156">
        <v>4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1220_vs帝京'!C25</f>
        <v>イーゴリ</v>
      </c>
      <c r="D25" s="159">
        <f>'Individual DF 1220_vs帝京'!D25</f>
        <v>0</v>
      </c>
      <c r="E25" s="159">
        <f>'Individual DF 1220_vs帝京'!E25</f>
        <v>0</v>
      </c>
      <c r="F25" s="193" t="str">
        <f>'Individual DF 1220_vs帝京'!F25</f>
        <v>-</v>
      </c>
      <c r="G25" s="159">
        <f t="shared" si="0"/>
        <v>0</v>
      </c>
      <c r="H25" s="158" t="str">
        <f t="shared" si="2"/>
        <v>-</v>
      </c>
      <c r="I25" s="158" t="str">
        <f t="shared" si="3"/>
        <v>-</v>
      </c>
      <c r="J25" s="159">
        <v>0</v>
      </c>
      <c r="K25" s="159">
        <v>0</v>
      </c>
      <c r="L25" s="159">
        <v>0</v>
      </c>
      <c r="M25" s="185">
        <v>0</v>
      </c>
      <c r="N25" s="181">
        <f t="shared" si="4"/>
        <v>0</v>
      </c>
      <c r="O25" s="158" t="str">
        <f t="shared" si="5"/>
        <v>-</v>
      </c>
      <c r="P25" s="159">
        <v>0</v>
      </c>
      <c r="Q25" s="159">
        <v>0</v>
      </c>
      <c r="R25" s="185">
        <v>0</v>
      </c>
      <c r="S25" s="159">
        <f t="shared" si="6"/>
        <v>0</v>
      </c>
      <c r="T25" s="158" t="str">
        <f t="shared" si="7"/>
        <v>-</v>
      </c>
      <c r="U25" s="159">
        <v>0</v>
      </c>
      <c r="V25" s="159">
        <v>0</v>
      </c>
      <c r="W25" s="159">
        <v>0</v>
      </c>
      <c r="X25" s="185">
        <v>0</v>
      </c>
      <c r="Y25" s="181">
        <f t="shared" si="8"/>
        <v>0</v>
      </c>
      <c r="Z25" s="158" t="str">
        <f t="shared" si="9"/>
        <v>-</v>
      </c>
      <c r="AA25" s="159">
        <v>0</v>
      </c>
      <c r="AB25" s="159">
        <v>0</v>
      </c>
      <c r="AC25" s="159">
        <v>0</v>
      </c>
      <c r="AD25" s="159">
        <v>0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1220_vs帝京'!C26</f>
        <v>髙木海斗</v>
      </c>
      <c r="D26" s="156">
        <f>'Individual DF 1220_vs帝京'!D26</f>
        <v>4</v>
      </c>
      <c r="E26" s="156">
        <f>'Individual DF 1220_vs帝京'!E26</f>
        <v>5</v>
      </c>
      <c r="F26" s="196">
        <f>'Individual DF 1220_vs帝京'!F26</f>
        <v>100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5</v>
      </c>
      <c r="O26" s="157">
        <f t="shared" si="5"/>
        <v>1</v>
      </c>
      <c r="P26" s="156">
        <v>0</v>
      </c>
      <c r="Q26" s="156">
        <v>5</v>
      </c>
      <c r="R26" s="184">
        <v>0</v>
      </c>
      <c r="S26" s="156">
        <f t="shared" si="6"/>
        <v>4</v>
      </c>
      <c r="T26" s="157">
        <f t="shared" si="7"/>
        <v>1</v>
      </c>
      <c r="U26" s="156">
        <v>0</v>
      </c>
      <c r="V26" s="156">
        <v>0</v>
      </c>
      <c r="W26" s="156">
        <v>4</v>
      </c>
      <c r="X26" s="184">
        <v>0</v>
      </c>
      <c r="Y26" s="180">
        <f t="shared" si="8"/>
        <v>4</v>
      </c>
      <c r="Z26" s="157">
        <f t="shared" si="9"/>
        <v>1</v>
      </c>
      <c r="AA26" s="156">
        <v>0</v>
      </c>
      <c r="AB26" s="156">
        <v>0</v>
      </c>
      <c r="AC26" s="156">
        <v>4</v>
      </c>
      <c r="AD26" s="156">
        <v>0</v>
      </c>
      <c r="AE26" s="207" t="str">
        <f t="shared" si="1"/>
        <v>髙木海斗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1220_vs帝京'!C27</f>
        <v>浜浦幸太郎</v>
      </c>
      <c r="D27" s="159">
        <f>'Individual DF 1220_vs帝京'!D27</f>
        <v>29</v>
      </c>
      <c r="E27" s="159">
        <f>'Individual DF 1220_vs帝京'!E27</f>
        <v>21</v>
      </c>
      <c r="F27" s="193">
        <f>'Individual DF 1220_vs帝京'!F27</f>
        <v>57.931034482758619</v>
      </c>
      <c r="G27" s="159">
        <f t="shared" si="0"/>
        <v>7</v>
      </c>
      <c r="H27" s="158">
        <f t="shared" si="2"/>
        <v>0.8571428571428571</v>
      </c>
      <c r="I27" s="158">
        <f t="shared" si="3"/>
        <v>0.8571428571428571</v>
      </c>
      <c r="J27" s="159">
        <v>0</v>
      </c>
      <c r="K27" s="159">
        <v>6</v>
      </c>
      <c r="L27" s="159">
        <v>0</v>
      </c>
      <c r="M27" s="185">
        <v>1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9</v>
      </c>
      <c r="T27" s="158">
        <f t="shared" si="7"/>
        <v>0.77777777777777779</v>
      </c>
      <c r="U27" s="159">
        <v>3</v>
      </c>
      <c r="V27" s="159">
        <v>2</v>
      </c>
      <c r="W27" s="159">
        <v>4</v>
      </c>
      <c r="X27" s="185">
        <v>0</v>
      </c>
      <c r="Y27" s="181">
        <f t="shared" si="8"/>
        <v>10</v>
      </c>
      <c r="Z27" s="158">
        <f t="shared" si="9"/>
        <v>0.3</v>
      </c>
      <c r="AA27" s="159">
        <v>0</v>
      </c>
      <c r="AB27" s="159">
        <v>5</v>
      </c>
      <c r="AC27" s="159">
        <v>3</v>
      </c>
      <c r="AD27" s="159">
        <v>2</v>
      </c>
      <c r="AE27" s="208" t="str">
        <f t="shared" si="1"/>
        <v>浜浦幸太郎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1220_vs帝京'!C28</f>
        <v>深田衣咲</v>
      </c>
      <c r="D28" s="156">
        <f>'Individual DF 1220_vs帝京'!D28</f>
        <v>75</v>
      </c>
      <c r="E28" s="156">
        <f>'Individual DF 1220_vs帝京'!E28</f>
        <v>21</v>
      </c>
      <c r="F28" s="196">
        <f>'Individual DF 1220_vs帝京'!F28</f>
        <v>22.400000000000002</v>
      </c>
      <c r="G28" s="156">
        <f t="shared" si="0"/>
        <v>3</v>
      </c>
      <c r="H28" s="157">
        <f t="shared" si="2"/>
        <v>0.33333333333333331</v>
      </c>
      <c r="I28" s="157">
        <f t="shared" si="3"/>
        <v>0.33333333333333331</v>
      </c>
      <c r="J28" s="156">
        <v>0</v>
      </c>
      <c r="K28" s="156">
        <v>1</v>
      </c>
      <c r="L28" s="156">
        <v>0</v>
      </c>
      <c r="M28" s="184">
        <v>2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2</v>
      </c>
      <c r="T28" s="157">
        <f t="shared" si="7"/>
        <v>1</v>
      </c>
      <c r="U28" s="156">
        <v>1</v>
      </c>
      <c r="V28" s="156">
        <v>0</v>
      </c>
      <c r="W28" s="156">
        <v>1</v>
      </c>
      <c r="X28" s="184">
        <v>0</v>
      </c>
      <c r="Y28" s="180">
        <f t="shared" si="8"/>
        <v>2</v>
      </c>
      <c r="Z28" s="157">
        <f t="shared" si="9"/>
        <v>0.5</v>
      </c>
      <c r="AA28" s="156">
        <v>0</v>
      </c>
      <c r="AB28" s="156">
        <v>1</v>
      </c>
      <c r="AC28" s="156">
        <v>1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1220_vs帝京'!C29</f>
        <v>水澤雄太</v>
      </c>
      <c r="D29" s="159">
        <f>'Individual DF 1220_vs帝京'!D29</f>
        <v>0</v>
      </c>
      <c r="E29" s="159">
        <f>'Individual DF 1220_vs帝京'!E29</f>
        <v>0</v>
      </c>
      <c r="F29" s="193" t="str">
        <f>'Individual DF 1220_vs帝京'!F29</f>
        <v>-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1220_vs帝京'!C30</f>
        <v>林勇太</v>
      </c>
      <c r="D30" s="156">
        <f>'Individual DF 1220_vs帝京'!D30</f>
        <v>0</v>
      </c>
      <c r="E30" s="156">
        <f>'Individual DF 1220_vs帝京'!E30</f>
        <v>0</v>
      </c>
      <c r="F30" s="196" t="str">
        <f>'Individual DF 1220_vs帝京'!F30</f>
        <v>-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207" t="str">
        <f t="shared" si="1"/>
        <v>林勇太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38</v>
      </c>
      <c r="H32" s="169">
        <f>SUM(J32:K32)/G32</f>
        <v>0.97368421052631582</v>
      </c>
      <c r="I32" s="169">
        <f>SUM(J32:L32)/G32</f>
        <v>0.97368421052631582</v>
      </c>
      <c r="J32" s="164">
        <f>SUM(J8:J15,J23:J27)</f>
        <v>3</v>
      </c>
      <c r="K32" s="164">
        <f>SUM(K8:K15,K23:K27)</f>
        <v>34</v>
      </c>
      <c r="L32" s="164">
        <f>SUM(L8:L15,L23:L27)</f>
        <v>0</v>
      </c>
      <c r="M32" s="182">
        <f>SUM(M8:M15,M23:M27)</f>
        <v>1</v>
      </c>
      <c r="N32" s="164">
        <f>SUM(N8:N15,N23:N27)</f>
        <v>102</v>
      </c>
      <c r="O32" s="168">
        <f>IFERROR((P32+Q32)/N32,"-")</f>
        <v>0.9509803921568627</v>
      </c>
      <c r="P32" s="164">
        <f>SUM(P8:P15,P23:P27)</f>
        <v>1</v>
      </c>
      <c r="Q32" s="164">
        <f>SUM(Q8:Q15,Q23:Q27)</f>
        <v>96</v>
      </c>
      <c r="R32" s="182">
        <f>SUM(R8:R15,R23:R27)</f>
        <v>5</v>
      </c>
      <c r="S32" s="164">
        <f>SUM(S8:S15,S23:S27)</f>
        <v>118</v>
      </c>
      <c r="T32" s="168">
        <f>(U32+W32)/S32</f>
        <v>0.84745762711864403</v>
      </c>
      <c r="U32" s="164">
        <f>SUM(U8:U15,U23:U27)</f>
        <v>21</v>
      </c>
      <c r="V32" s="164">
        <f>SUM(V8:V15,V23:V27)</f>
        <v>16</v>
      </c>
      <c r="W32" s="164">
        <f>SUM(W8:W15,W23:W27)</f>
        <v>79</v>
      </c>
      <c r="X32" s="182">
        <f>SUM(X8:X15,X23:X27)</f>
        <v>2</v>
      </c>
      <c r="Y32" s="164">
        <f>SUM(Y8:Y15,Y23:Y27)</f>
        <v>119</v>
      </c>
      <c r="Z32" s="168">
        <f>(AA32+AC32)/Y32</f>
        <v>0.67226890756302526</v>
      </c>
      <c r="AA32" s="164">
        <f>SUM(AA8:AA15,AA23:AA27)</f>
        <v>12</v>
      </c>
      <c r="AB32" s="164">
        <f>SUM(AB8:AB15,AB23:AB27)</f>
        <v>25</v>
      </c>
      <c r="AC32" s="164">
        <f>SUM(AC8:AC15,AC23:AC27)</f>
        <v>68</v>
      </c>
      <c r="AD32" s="164">
        <f>SUM(AD8:AD15,AD23:AD27)</f>
        <v>14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16</v>
      </c>
      <c r="H33" s="170">
        <f>SUM(J33:K33)/G33</f>
        <v>0.625</v>
      </c>
      <c r="I33" s="170">
        <f>SUM(J33:L33)/G33</f>
        <v>0.75</v>
      </c>
      <c r="J33" s="165">
        <f>SUM(J16:J22,J28:J30)</f>
        <v>3</v>
      </c>
      <c r="K33" s="165">
        <f>SUM(K16:K22,K28:K30)</f>
        <v>7</v>
      </c>
      <c r="L33" s="165">
        <f>SUM(L16:L22,L28:L30)</f>
        <v>2</v>
      </c>
      <c r="M33" s="183">
        <f>SUM(M16:M22,M28:M30)</f>
        <v>4</v>
      </c>
      <c r="N33" s="165">
        <f>SUM(N16:N22,N28:N30)</f>
        <v>17</v>
      </c>
      <c r="O33" s="172">
        <f>IFERROR((P33+Q33)/N33,"-")</f>
        <v>0.94117647058823528</v>
      </c>
      <c r="P33" s="165">
        <f>SUM(P16:P22,P28:P30)</f>
        <v>0</v>
      </c>
      <c r="Q33" s="165">
        <f>SUM(Q16:Q22,Q28:Q30)</f>
        <v>16</v>
      </c>
      <c r="R33" s="183">
        <f>SUM(R16:R22,R28:R30)</f>
        <v>1</v>
      </c>
      <c r="S33" s="165">
        <f>SUM(S16:S22,S28:S30)</f>
        <v>18</v>
      </c>
      <c r="T33" s="172">
        <f>(U33+W33)/S33</f>
        <v>0.94444444444444442</v>
      </c>
      <c r="U33" s="165">
        <f>SUM(U16:U22,U28:U30)</f>
        <v>8</v>
      </c>
      <c r="V33" s="165">
        <f>SUM(V16:V22,V28:V30)</f>
        <v>1</v>
      </c>
      <c r="W33" s="165">
        <f>SUM(W16:W22,W28:W30)</f>
        <v>9</v>
      </c>
      <c r="X33" s="183">
        <f>SUM(X16:X22,X28:X30)</f>
        <v>0</v>
      </c>
      <c r="Y33" s="165">
        <f>SUM(Y16:Y22,Y28:Y30)</f>
        <v>18</v>
      </c>
      <c r="Z33" s="172">
        <f>(AA33+AC33)/Y33</f>
        <v>0.61111111111111116</v>
      </c>
      <c r="AA33" s="165">
        <f>SUM(AA16:AA22,AA28:AA30)</f>
        <v>2</v>
      </c>
      <c r="AB33" s="165">
        <f>SUM(AB16:AB22,AB28:AB30)</f>
        <v>7</v>
      </c>
      <c r="AC33" s="165">
        <f>SUM(AC16:AC22,AC28:AC30)</f>
        <v>9</v>
      </c>
      <c r="AD33" s="165">
        <f>SUM(AD16:AD22,AD28:AD30)</f>
        <v>0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54</v>
      </c>
      <c r="H34" s="163">
        <f>SUM(J34:K34)/G34</f>
        <v>0.87037037037037035</v>
      </c>
      <c r="I34" s="163">
        <f>SUM(J34:L34)/G34</f>
        <v>0.90740740740740744</v>
      </c>
      <c r="J34" s="156">
        <f>SUM(J8:J30)</f>
        <v>6</v>
      </c>
      <c r="K34" s="156">
        <f>SUM(K8:K30)</f>
        <v>41</v>
      </c>
      <c r="L34" s="156">
        <f>SUM(L8:L30)</f>
        <v>2</v>
      </c>
      <c r="M34" s="184">
        <f>SUM(M8:M30)</f>
        <v>5</v>
      </c>
      <c r="N34" s="156">
        <f>SUM(N8:N30)</f>
        <v>119</v>
      </c>
      <c r="O34" s="157">
        <f>IFERROR((P34+Q34)/N34,"-")</f>
        <v>0.94957983193277307</v>
      </c>
      <c r="P34" s="156">
        <f>SUM(P8:P30)</f>
        <v>1</v>
      </c>
      <c r="Q34" s="156">
        <f>SUM(Q8:Q30)</f>
        <v>112</v>
      </c>
      <c r="R34" s="184">
        <f>SUM(R8:R30)</f>
        <v>6</v>
      </c>
      <c r="S34" s="156">
        <f>SUM(S8:S30)</f>
        <v>136</v>
      </c>
      <c r="T34" s="157">
        <f>(U34+W34)/S34</f>
        <v>0.86029411764705888</v>
      </c>
      <c r="U34" s="156">
        <f>SUM(U8:U30)</f>
        <v>29</v>
      </c>
      <c r="V34" s="156">
        <f>SUM(V8:V30)</f>
        <v>17</v>
      </c>
      <c r="W34" s="156">
        <f>SUM(W8:W30)</f>
        <v>88</v>
      </c>
      <c r="X34" s="184">
        <f>SUM(X8:X30)</f>
        <v>2</v>
      </c>
      <c r="Y34" s="156">
        <f>SUM(Y8:Y30)</f>
        <v>137</v>
      </c>
      <c r="Z34" s="157">
        <f>(AA34+AC34)/Y34</f>
        <v>0.66423357664233573</v>
      </c>
      <c r="AA34" s="156">
        <f>SUM(AA8:AA30)</f>
        <v>14</v>
      </c>
      <c r="AB34" s="156">
        <f>SUM(AB8:AB30)</f>
        <v>32</v>
      </c>
      <c r="AC34" s="156">
        <f>SUM(AC8:AC30)</f>
        <v>77</v>
      </c>
      <c r="AD34" s="156">
        <f>SUM(AD8:AD30)</f>
        <v>14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2.347826086956522</v>
      </c>
      <c r="H35" s="171"/>
      <c r="I35" s="171"/>
      <c r="J35" s="167">
        <f>AVERAGE(J8:J30)</f>
        <v>0.2608695652173913</v>
      </c>
      <c r="K35" s="167">
        <f>AVERAGE(K8:K30)</f>
        <v>1.7826086956521738</v>
      </c>
      <c r="L35" s="167">
        <f>AVERAGE(L8:L30)</f>
        <v>8.6956521739130432E-2</v>
      </c>
      <c r="M35" s="193">
        <f>AVERAGE(M8:M30)</f>
        <v>0.21739130434782608</v>
      </c>
      <c r="N35" s="159"/>
      <c r="O35" s="167"/>
      <c r="P35" s="167">
        <f>AVERAGE(P8:P30)</f>
        <v>4.3478260869565216E-2</v>
      </c>
      <c r="Q35" s="167">
        <f>AVERAGE(Q8:Q30)</f>
        <v>4.8695652173913047</v>
      </c>
      <c r="R35" s="193">
        <f>AVERAGE(R8:R30)</f>
        <v>0.2608695652173913</v>
      </c>
      <c r="S35" s="167">
        <f>AVERAGE(S8:S30)</f>
        <v>5.9130434782608692</v>
      </c>
      <c r="T35" s="159"/>
      <c r="U35" s="167">
        <f>AVERAGE(U8:U30)</f>
        <v>1.2608695652173914</v>
      </c>
      <c r="V35" s="167">
        <f>AVERAGE(V8:V30)</f>
        <v>0.73913043478260865</v>
      </c>
      <c r="W35" s="167">
        <f>AVERAGE(W8:W30)</f>
        <v>3.8260869565217392</v>
      </c>
      <c r="X35" s="193">
        <f>AVERAGE(X8:X30)</f>
        <v>8.6956521739130432E-2</v>
      </c>
      <c r="Y35" s="167">
        <f>AVERAGE(Y8:Y30)</f>
        <v>5.9565217391304346</v>
      </c>
      <c r="Z35" s="167"/>
      <c r="AA35" s="167">
        <f>AVERAGE(AA8:AA30)</f>
        <v>0.60869565217391308</v>
      </c>
      <c r="AB35" s="167">
        <f>AVERAGE(AB8:AB30)</f>
        <v>1.3913043478260869</v>
      </c>
      <c r="AC35" s="167">
        <f>AVERAGE(AC8:AC30)</f>
        <v>3.347826086956522</v>
      </c>
      <c r="AD35" s="167">
        <f>AVERAGE(AD8:AD30)</f>
        <v>0.60869565217391308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S6:X6"/>
    <mergeCell ref="Y6:AD6"/>
    <mergeCell ref="AE6:AI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C2:E2"/>
    <mergeCell ref="F2:N2"/>
    <mergeCell ref="O2:R2"/>
    <mergeCell ref="S2:T2"/>
    <mergeCell ref="U2:X2"/>
    <mergeCell ref="Y2:Z2"/>
    <mergeCell ref="B33:F33"/>
    <mergeCell ref="B34:F34"/>
    <mergeCell ref="B35:F35"/>
    <mergeCell ref="G6:M6"/>
    <mergeCell ref="N6:R6"/>
    <mergeCell ref="B32:F3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C4CE-249A-1348-A47D-A10DA954547E}">
  <sheetPr>
    <pageSetUpPr fitToPage="1"/>
  </sheetPr>
  <dimension ref="A1:Z54"/>
  <sheetViews>
    <sheetView zoomScale="75" workbookViewId="0">
      <selection activeCell="P1" sqref="P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22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1220_vs帝京'!O3</f>
        <v>帝京大学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559</v>
      </c>
      <c r="O1" s="28" t="s">
        <v>584</v>
      </c>
      <c r="P1" s="28" t="s">
        <v>585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1</v>
      </c>
      <c r="D5" s="97">
        <f>(E5+F5+G5)/C5</f>
        <v>1</v>
      </c>
      <c r="E5" s="96">
        <v>1</v>
      </c>
      <c r="F5" s="96">
        <v>0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1</v>
      </c>
      <c r="E6" s="100">
        <v>1</v>
      </c>
      <c r="F6" s="100">
        <v>1</v>
      </c>
      <c r="G6" s="100">
        <v>3</v>
      </c>
      <c r="H6" s="100">
        <v>0</v>
      </c>
      <c r="I6" s="100">
        <v>0</v>
      </c>
      <c r="J6" s="100"/>
      <c r="K6" s="35"/>
      <c r="L6" s="70" t="s">
        <v>436</v>
      </c>
      <c r="M6" s="68" t="s">
        <v>160</v>
      </c>
      <c r="N6" s="314" t="s">
        <v>161</v>
      </c>
      <c r="O6" s="315"/>
      <c r="P6" s="316"/>
      <c r="Q6" s="69" t="s">
        <v>169</v>
      </c>
      <c r="R6" s="68" t="s">
        <v>13</v>
      </c>
      <c r="S6" s="330" t="s">
        <v>161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6</v>
      </c>
      <c r="D7" s="97">
        <f>(E7+F7+G7)/C7</f>
        <v>1</v>
      </c>
      <c r="E7" s="96">
        <f>E5+E6</f>
        <v>2</v>
      </c>
      <c r="F7" s="96">
        <f>F5+F6</f>
        <v>1</v>
      </c>
      <c r="G7" s="96">
        <f>G5+G6</f>
        <v>3</v>
      </c>
      <c r="H7" s="96">
        <f>H5+H6</f>
        <v>0</v>
      </c>
      <c r="I7" s="96">
        <f>I5+I6</f>
        <v>0</v>
      </c>
      <c r="J7" s="96"/>
      <c r="K7" s="35"/>
      <c r="L7" s="70" t="s">
        <v>260</v>
      </c>
      <c r="M7" s="68" t="s">
        <v>160</v>
      </c>
      <c r="N7" s="295" t="s">
        <v>218</v>
      </c>
      <c r="O7" s="296"/>
      <c r="P7" s="300"/>
      <c r="Q7" s="81" t="s">
        <v>478</v>
      </c>
      <c r="R7" s="68" t="s">
        <v>160</v>
      </c>
      <c r="S7" s="330" t="s">
        <v>164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575</v>
      </c>
      <c r="M8" s="68" t="s">
        <v>160</v>
      </c>
      <c r="N8" s="329" t="s">
        <v>220</v>
      </c>
      <c r="O8" s="301"/>
      <c r="P8" s="301"/>
      <c r="Q8" s="81" t="s">
        <v>577</v>
      </c>
      <c r="R8" s="68" t="s">
        <v>160</v>
      </c>
      <c r="S8" s="330" t="s">
        <v>293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0.2857142857142857</v>
      </c>
      <c r="E9" s="96">
        <v>2</v>
      </c>
      <c r="F9" s="96">
        <v>0</v>
      </c>
      <c r="G9" s="96">
        <v>0</v>
      </c>
      <c r="H9" s="96">
        <v>1</v>
      </c>
      <c r="I9" s="96">
        <v>0</v>
      </c>
      <c r="J9" s="96">
        <v>4</v>
      </c>
      <c r="K9" s="35"/>
      <c r="L9" s="70" t="s">
        <v>9</v>
      </c>
      <c r="M9" s="68" t="s">
        <v>160</v>
      </c>
      <c r="N9" s="295" t="s">
        <v>322</v>
      </c>
      <c r="O9" s="296"/>
      <c r="P9" s="296"/>
      <c r="Q9" s="81" t="s">
        <v>542</v>
      </c>
      <c r="R9" s="68" t="s">
        <v>160</v>
      </c>
      <c r="S9" s="330" t="s">
        <v>292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12</v>
      </c>
      <c r="D10" s="101">
        <f>(E10+F10+G10)/C10</f>
        <v>0.91666666666666663</v>
      </c>
      <c r="E10" s="100">
        <v>9</v>
      </c>
      <c r="F10" s="100">
        <v>2</v>
      </c>
      <c r="G10" s="100">
        <v>0</v>
      </c>
      <c r="H10" s="100">
        <v>1</v>
      </c>
      <c r="I10" s="100">
        <v>0</v>
      </c>
      <c r="J10" s="100">
        <v>0</v>
      </c>
      <c r="K10" s="35"/>
      <c r="L10" s="70" t="s">
        <v>9</v>
      </c>
      <c r="M10" s="68" t="s">
        <v>160</v>
      </c>
      <c r="N10" s="295" t="s">
        <v>291</v>
      </c>
      <c r="O10" s="296"/>
      <c r="P10" s="300"/>
      <c r="Q10" s="81" t="s">
        <v>550</v>
      </c>
      <c r="R10" s="68" t="s">
        <v>13</v>
      </c>
      <c r="S10" s="327" t="s">
        <v>161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19</v>
      </c>
      <c r="D11" s="97">
        <f>(E11+F11+G11)/C11</f>
        <v>0.68421052631578949</v>
      </c>
      <c r="E11" s="96">
        <f t="shared" ref="E11:J11" si="0">E9+E10</f>
        <v>11</v>
      </c>
      <c r="F11" s="96">
        <f t="shared" si="0"/>
        <v>2</v>
      </c>
      <c r="G11" s="96">
        <f t="shared" si="0"/>
        <v>0</v>
      </c>
      <c r="H11" s="96">
        <f t="shared" si="0"/>
        <v>2</v>
      </c>
      <c r="I11" s="96">
        <f t="shared" si="0"/>
        <v>0</v>
      </c>
      <c r="J11" s="96">
        <f t="shared" si="0"/>
        <v>4</v>
      </c>
      <c r="K11" s="35"/>
      <c r="L11" s="70" t="s">
        <v>9</v>
      </c>
      <c r="M11" s="68" t="s">
        <v>160</v>
      </c>
      <c r="N11" s="295" t="s">
        <v>322</v>
      </c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 t="s">
        <v>576</v>
      </c>
      <c r="M12" s="68" t="s">
        <v>160</v>
      </c>
      <c r="N12" s="295" t="s">
        <v>386</v>
      </c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 t="s">
        <v>262</v>
      </c>
      <c r="M13" s="68" t="s">
        <v>160</v>
      </c>
      <c r="N13" s="329" t="s">
        <v>220</v>
      </c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帝京大学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 t="s">
        <v>438</v>
      </c>
      <c r="M14" s="68" t="s">
        <v>160</v>
      </c>
      <c r="N14" s="329" t="s">
        <v>164</v>
      </c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7</v>
      </c>
      <c r="D15" s="73">
        <f>(E15+F15+G15)/C15</f>
        <v>0.8571428571428571</v>
      </c>
      <c r="E15" s="72">
        <v>2</v>
      </c>
      <c r="F15" s="72">
        <v>1</v>
      </c>
      <c r="G15" s="72">
        <v>3</v>
      </c>
      <c r="H15" s="72">
        <v>0</v>
      </c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1</v>
      </c>
      <c r="D16" s="78">
        <f>(E16+F16+G16)/C16</f>
        <v>1</v>
      </c>
      <c r="E16" s="77">
        <v>1</v>
      </c>
      <c r="F16" s="77">
        <v>0</v>
      </c>
      <c r="G16" s="77">
        <v>0</v>
      </c>
      <c r="H16" s="77">
        <v>0</v>
      </c>
      <c r="I16" s="77">
        <v>0</v>
      </c>
      <c r="J16" s="86"/>
      <c r="K16" s="35"/>
      <c r="L16" s="326" t="str">
        <f>B1</f>
        <v>帝京大学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8</v>
      </c>
      <c r="D17" s="73">
        <f>(E17+F17+G17)/C17</f>
        <v>0.875</v>
      </c>
      <c r="E17" s="72">
        <f>E15+E16</f>
        <v>3</v>
      </c>
      <c r="F17" s="72">
        <f>F15+F16</f>
        <v>1</v>
      </c>
      <c r="G17" s="72">
        <f>G15+G16</f>
        <v>3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5" t="s">
        <v>322</v>
      </c>
      <c r="O17" s="315"/>
      <c r="P17" s="315"/>
      <c r="Q17" s="81"/>
      <c r="R17" s="68" t="s">
        <v>160</v>
      </c>
      <c r="S17" s="314" t="s">
        <v>322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220</v>
      </c>
      <c r="O18" s="315"/>
      <c r="P18" s="315"/>
      <c r="Q18" s="81"/>
      <c r="R18" s="68" t="s">
        <v>13</v>
      </c>
      <c r="S18" s="314" t="s">
        <v>161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10</v>
      </c>
      <c r="D19" s="73">
        <f>(E19+F19+G19)/C19</f>
        <v>0.5</v>
      </c>
      <c r="E19" s="72">
        <v>4</v>
      </c>
      <c r="F19" s="72">
        <v>1</v>
      </c>
      <c r="G19" s="72">
        <v>0</v>
      </c>
      <c r="H19" s="72">
        <v>4</v>
      </c>
      <c r="I19" s="72">
        <v>1</v>
      </c>
      <c r="J19" s="72">
        <v>4</v>
      </c>
      <c r="K19" s="35"/>
      <c r="L19" s="70"/>
      <c r="M19" s="68"/>
      <c r="N19" s="315"/>
      <c r="O19" s="315"/>
      <c r="P19" s="315"/>
      <c r="Q19" s="69"/>
      <c r="R19" s="68" t="s">
        <v>160</v>
      </c>
      <c r="S19" s="314" t="s">
        <v>350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8</v>
      </c>
      <c r="D20" s="78">
        <f>(E20+F20+G20)/C20</f>
        <v>0.625</v>
      </c>
      <c r="E20" s="77">
        <v>3</v>
      </c>
      <c r="F20" s="77">
        <v>2</v>
      </c>
      <c r="G20" s="77">
        <v>0</v>
      </c>
      <c r="H20" s="77">
        <v>1</v>
      </c>
      <c r="I20" s="77">
        <v>2</v>
      </c>
      <c r="J20" s="77">
        <v>4</v>
      </c>
      <c r="K20" s="76"/>
      <c r="L20" s="70"/>
      <c r="M20" s="68"/>
      <c r="N20" s="315"/>
      <c r="O20" s="315"/>
      <c r="P20" s="315"/>
      <c r="Q20" s="69"/>
      <c r="R20" s="68" t="s">
        <v>160</v>
      </c>
      <c r="S20" s="314" t="s">
        <v>322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0.55555555555555558</v>
      </c>
      <c r="E21" s="72">
        <f t="shared" ref="E21:J21" si="1">E19+E20</f>
        <v>7</v>
      </c>
      <c r="F21" s="72">
        <f t="shared" si="1"/>
        <v>3</v>
      </c>
      <c r="G21" s="72">
        <f t="shared" si="1"/>
        <v>0</v>
      </c>
      <c r="H21" s="72">
        <f t="shared" si="1"/>
        <v>5</v>
      </c>
      <c r="I21" s="72">
        <f t="shared" si="1"/>
        <v>3</v>
      </c>
      <c r="J21" s="72">
        <f t="shared" si="1"/>
        <v>8</v>
      </c>
      <c r="K21" s="63"/>
      <c r="L21" s="70"/>
      <c r="M21" s="68"/>
      <c r="N21" s="314"/>
      <c r="O21" s="315"/>
      <c r="P21" s="316"/>
      <c r="Q21" s="69"/>
      <c r="R21" s="68" t="s">
        <v>13</v>
      </c>
      <c r="S21" s="321" t="s">
        <v>222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0.44444444444444442</v>
      </c>
      <c r="K22" s="63"/>
      <c r="L22" s="70"/>
      <c r="M22" s="68"/>
      <c r="N22" s="314"/>
      <c r="O22" s="315"/>
      <c r="P22" s="316"/>
      <c r="Q22" s="69"/>
      <c r="R22" s="68" t="s">
        <v>160</v>
      </c>
      <c r="S22" s="324" t="s">
        <v>220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 t="s">
        <v>160</v>
      </c>
      <c r="S23" s="321" t="s">
        <v>218</v>
      </c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269</v>
      </c>
      <c r="M29" s="26" t="s">
        <v>579</v>
      </c>
      <c r="N29" s="295" t="s">
        <v>228</v>
      </c>
      <c r="O29" s="296"/>
      <c r="P29" s="300"/>
      <c r="Q29" s="27" t="s">
        <v>580</v>
      </c>
      <c r="R29" s="26" t="s">
        <v>13</v>
      </c>
      <c r="S29" s="295" t="s">
        <v>582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542</v>
      </c>
      <c r="M30" s="26" t="s">
        <v>579</v>
      </c>
      <c r="N30" s="295" t="s">
        <v>458</v>
      </c>
      <c r="O30" s="296"/>
      <c r="P30" s="300"/>
      <c r="Q30" s="27" t="s">
        <v>438</v>
      </c>
      <c r="R30" s="26" t="s">
        <v>13</v>
      </c>
      <c r="S30" s="295" t="s">
        <v>582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5</v>
      </c>
      <c r="D31" s="311"/>
      <c r="E31" s="311">
        <v>2</v>
      </c>
      <c r="F31" s="311"/>
      <c r="G31" s="311">
        <f>C31+E31</f>
        <v>7</v>
      </c>
      <c r="H31" s="311"/>
      <c r="I31" s="312">
        <f>G31/G37</f>
        <v>0.23333333333333334</v>
      </c>
      <c r="J31" s="312"/>
      <c r="K31" s="35"/>
      <c r="L31" s="56" t="s">
        <v>578</v>
      </c>
      <c r="M31" s="26" t="s">
        <v>579</v>
      </c>
      <c r="N31" s="295" t="s">
        <v>458</v>
      </c>
      <c r="O31" s="296"/>
      <c r="P31" s="300"/>
      <c r="Q31" s="55" t="s">
        <v>298</v>
      </c>
      <c r="R31" s="26" t="s">
        <v>13</v>
      </c>
      <c r="S31" s="295" t="s">
        <v>583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0</v>
      </c>
      <c r="D32" s="296"/>
      <c r="E32" s="296">
        <v>2</v>
      </c>
      <c r="F32" s="296"/>
      <c r="G32" s="296">
        <f>C32+E32</f>
        <v>2</v>
      </c>
      <c r="H32" s="296"/>
      <c r="I32" s="302">
        <f>G32/G37</f>
        <v>6.6666666666666666E-2</v>
      </c>
      <c r="J32" s="302"/>
      <c r="K32" s="35"/>
      <c r="L32" s="56"/>
      <c r="M32" s="26"/>
      <c r="N32" s="295"/>
      <c r="O32" s="296"/>
      <c r="P32" s="300"/>
      <c r="Q32" s="55" t="s">
        <v>550</v>
      </c>
      <c r="R32" s="26" t="s">
        <v>13</v>
      </c>
      <c r="S32" s="295" t="s">
        <v>228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3</v>
      </c>
      <c r="D33" s="311"/>
      <c r="E33" s="311">
        <v>6</v>
      </c>
      <c r="F33" s="311"/>
      <c r="G33" s="311">
        <f>C33+E33</f>
        <v>9</v>
      </c>
      <c r="H33" s="311"/>
      <c r="I33" s="312">
        <f>G33/G37</f>
        <v>0.3</v>
      </c>
      <c r="J33" s="312"/>
      <c r="K33" s="35"/>
      <c r="L33" s="28"/>
      <c r="M33" s="26"/>
      <c r="N33" s="295"/>
      <c r="O33" s="296"/>
      <c r="P33" s="300"/>
      <c r="Q33" s="27" t="s">
        <v>581</v>
      </c>
      <c r="R33" s="26" t="s">
        <v>13</v>
      </c>
      <c r="S33" s="295" t="s">
        <v>458</v>
      </c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10</v>
      </c>
      <c r="D34" s="301"/>
      <c r="E34" s="296">
        <v>2</v>
      </c>
      <c r="F34" s="296"/>
      <c r="G34" s="301">
        <f>C34+E34</f>
        <v>12</v>
      </c>
      <c r="H34" s="301"/>
      <c r="I34" s="302">
        <f>G34/G37</f>
        <v>0.4</v>
      </c>
      <c r="J34" s="302"/>
      <c r="K34" s="35"/>
      <c r="L34" s="28"/>
      <c r="M34" s="26"/>
      <c r="N34" s="295"/>
      <c r="O34" s="296"/>
      <c r="P34" s="300"/>
      <c r="Q34" s="27" t="s">
        <v>298</v>
      </c>
      <c r="R34" s="26" t="s">
        <v>13</v>
      </c>
      <c r="S34" s="313" t="s">
        <v>228</v>
      </c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帝京大学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帝京大学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5</v>
      </c>
      <c r="D39" s="298"/>
      <c r="E39" s="298">
        <v>2</v>
      </c>
      <c r="F39" s="298"/>
      <c r="G39" s="297">
        <f>C39+E39</f>
        <v>7</v>
      </c>
      <c r="H39" s="297"/>
      <c r="I39" s="299">
        <f>G39/H44</f>
        <v>0.23333333333333334</v>
      </c>
      <c r="J39" s="299"/>
      <c r="K39" s="19"/>
      <c r="L39" s="28"/>
      <c r="M39" s="26" t="s">
        <v>13</v>
      </c>
      <c r="N39" s="295" t="s">
        <v>458</v>
      </c>
      <c r="O39" s="296"/>
      <c r="P39" s="300"/>
      <c r="Q39" s="27"/>
      <c r="R39" s="26" t="s">
        <v>13</v>
      </c>
      <c r="S39" s="295" t="s">
        <v>458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2</v>
      </c>
      <c r="D40" s="296"/>
      <c r="E40" s="296">
        <v>3</v>
      </c>
      <c r="F40" s="296"/>
      <c r="G40" s="296">
        <f>C40+E40</f>
        <v>5</v>
      </c>
      <c r="H40" s="296"/>
      <c r="I40" s="302">
        <f>G40/H44</f>
        <v>0.16666666666666666</v>
      </c>
      <c r="J40" s="302"/>
      <c r="K40" s="14"/>
      <c r="L40" s="28"/>
      <c r="N40" s="295"/>
      <c r="O40" s="296"/>
      <c r="P40" s="300"/>
      <c r="Q40" s="27"/>
      <c r="R40" s="26" t="s">
        <v>13</v>
      </c>
      <c r="S40" s="295" t="s">
        <v>458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1</v>
      </c>
      <c r="D41" s="298"/>
      <c r="E41" s="298">
        <v>4</v>
      </c>
      <c r="F41" s="298"/>
      <c r="G41" s="298">
        <f>C41+E41</f>
        <v>5</v>
      </c>
      <c r="H41" s="298"/>
      <c r="I41" s="299">
        <f>G41/H44</f>
        <v>0.16666666666666666</v>
      </c>
      <c r="J41" s="299"/>
      <c r="K41" s="14"/>
      <c r="L41" s="28"/>
      <c r="M41" s="26"/>
      <c r="N41" s="295"/>
      <c r="O41" s="296"/>
      <c r="P41" s="300"/>
      <c r="Q41" s="27"/>
      <c r="R41" s="26" t="s">
        <v>13</v>
      </c>
      <c r="S41" s="295" t="s">
        <v>228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8</v>
      </c>
      <c r="D42" s="301"/>
      <c r="E42" s="296">
        <v>3</v>
      </c>
      <c r="F42" s="296"/>
      <c r="G42" s="296">
        <f>C42+E42</f>
        <v>11</v>
      </c>
      <c r="H42" s="296"/>
      <c r="I42" s="302">
        <f>G42/H44</f>
        <v>0.36666666666666664</v>
      </c>
      <c r="J42" s="302"/>
      <c r="K42" s="14"/>
      <c r="L42" s="28"/>
      <c r="M42" s="26"/>
      <c r="N42" s="295"/>
      <c r="O42" s="296"/>
      <c r="P42" s="300"/>
      <c r="Q42" s="27"/>
      <c r="R42" s="26" t="s">
        <v>13</v>
      </c>
      <c r="S42" s="295" t="s">
        <v>458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1</v>
      </c>
      <c r="D43" s="297"/>
      <c r="E43" s="298">
        <v>1</v>
      </c>
      <c r="F43" s="298"/>
      <c r="G43" s="298">
        <f>C43+E43</f>
        <v>2</v>
      </c>
      <c r="H43" s="298"/>
      <c r="I43" s="299">
        <f>G43/H44</f>
        <v>6.6666666666666666E-2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226B-6129-4A4A-AD8B-7E7A1234F059}">
  <sheetPr>
    <pageSetUpPr fitToPage="1"/>
  </sheetPr>
  <dimension ref="D2:AJ60"/>
  <sheetViews>
    <sheetView zoomScale="81" zoomScaleNormal="59" zoomScaleSheetLayoutView="50" zoomScalePageLayoutView="59" workbookViewId="0">
      <selection activeCell="S28" sqref="S28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60</v>
      </c>
      <c r="J3" s="268"/>
      <c r="K3" s="269" t="s">
        <v>17</v>
      </c>
      <c r="L3" s="269"/>
      <c r="M3" s="268">
        <v>15</v>
      </c>
      <c r="N3" s="268"/>
      <c r="O3" s="267" t="s">
        <v>568</v>
      </c>
      <c r="P3" s="267"/>
      <c r="Q3" s="267"/>
      <c r="R3" s="267"/>
      <c r="S3" s="267"/>
      <c r="U3" s="270" t="s">
        <v>570</v>
      </c>
      <c r="V3" s="270"/>
      <c r="W3" s="270"/>
      <c r="X3" s="270"/>
      <c r="Y3" s="271" t="s">
        <v>569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571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13</v>
      </c>
      <c r="F14" s="122">
        <f>G17-E17</f>
        <v>32</v>
      </c>
      <c r="G14" s="122"/>
      <c r="K14" s="122">
        <f>K17</f>
        <v>60</v>
      </c>
      <c r="L14" s="122">
        <f>M17-K17</f>
        <v>12</v>
      </c>
      <c r="Q14" s="122">
        <f>Q17</f>
        <v>19</v>
      </c>
      <c r="R14" s="122">
        <f>S17-Q17</f>
        <v>47</v>
      </c>
      <c r="U14" s="122"/>
      <c r="V14" s="122">
        <f>V17</f>
        <v>78</v>
      </c>
      <c r="W14" s="122">
        <f>X17-V17</f>
        <v>6</v>
      </c>
      <c r="X14" s="122"/>
      <c r="Z14" s="122">
        <f>Z17</f>
        <v>10</v>
      </c>
      <c r="AA14" s="122">
        <f>AB17-Z17</f>
        <v>74</v>
      </c>
      <c r="AD14" s="122">
        <f>AD17</f>
        <v>19</v>
      </c>
      <c r="AE14" s="122">
        <f>AF17-AD17</f>
        <v>18</v>
      </c>
      <c r="AH14" s="122">
        <f>AH17</f>
        <v>15</v>
      </c>
      <c r="AI14" s="122">
        <f>AJ17-AH17</f>
        <v>9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0.28888888888888886</v>
      </c>
      <c r="E16" s="235"/>
      <c r="F16" s="235"/>
      <c r="G16" s="235"/>
      <c r="H16" s="119"/>
      <c r="I16" s="119"/>
      <c r="J16" s="235">
        <f>K17/M17</f>
        <v>0.83333333333333337</v>
      </c>
      <c r="K16" s="235"/>
      <c r="L16" s="235"/>
      <c r="M16" s="235"/>
      <c r="P16" s="235">
        <f>Q17/S17</f>
        <v>0.2878787878787879</v>
      </c>
      <c r="Q16" s="235"/>
      <c r="R16" s="235"/>
      <c r="S16" s="235"/>
      <c r="U16" s="235">
        <f>V17/X17</f>
        <v>0.9285714285714286</v>
      </c>
      <c r="V16" s="235"/>
      <c r="W16" s="235"/>
      <c r="X16" s="235"/>
      <c r="Y16" s="264">
        <f>Z17/AB17</f>
        <v>0.11904761904761904</v>
      </c>
      <c r="Z16" s="264"/>
      <c r="AA16" s="264"/>
      <c r="AB16" s="264"/>
      <c r="AC16" s="235">
        <f>AD17/AF17</f>
        <v>0.51351351351351349</v>
      </c>
      <c r="AD16" s="235"/>
      <c r="AE16" s="235"/>
      <c r="AF16" s="235"/>
      <c r="AG16" s="264">
        <f>AH17/AJ17</f>
        <v>0.625</v>
      </c>
      <c r="AH16" s="264"/>
      <c r="AI16" s="264"/>
      <c r="AJ16" s="264"/>
    </row>
    <row r="17" spans="4:36">
      <c r="D17" s="125" t="s">
        <v>65</v>
      </c>
      <c r="E17" s="120">
        <f>J22+M22+P22</f>
        <v>13</v>
      </c>
      <c r="F17" s="125" t="s">
        <v>64</v>
      </c>
      <c r="G17" s="120">
        <f>J23+M23+P23</f>
        <v>45</v>
      </c>
      <c r="H17" s="119"/>
      <c r="I17" s="119"/>
      <c r="J17" s="125" t="s">
        <v>65</v>
      </c>
      <c r="K17" s="120">
        <f>J26+M26+P26+S26</f>
        <v>60</v>
      </c>
      <c r="L17" s="125" t="s">
        <v>64</v>
      </c>
      <c r="M17" s="120">
        <f>J27+M27+P27+S27</f>
        <v>72</v>
      </c>
      <c r="P17" s="125" t="s">
        <v>65</v>
      </c>
      <c r="Q17" s="120">
        <f>M30</f>
        <v>19</v>
      </c>
      <c r="R17" s="125" t="s">
        <v>64</v>
      </c>
      <c r="S17" s="120">
        <v>66</v>
      </c>
      <c r="U17" s="125" t="s">
        <v>65</v>
      </c>
      <c r="V17" s="120">
        <f>'Individual DF 1206_vs青山学院'!K34+'Individual DF 1206_vs青山学院'!L34+'Individual DF 1206_vs青山学院'!T34+'Individual DF 1206_vs青山学院'!U34</f>
        <v>78</v>
      </c>
      <c r="W17" s="125" t="s">
        <v>64</v>
      </c>
      <c r="X17" s="120">
        <f>'Individual DF 1206_vs青山学院'!G34</f>
        <v>84</v>
      </c>
      <c r="Y17" s="134" t="s">
        <v>65</v>
      </c>
      <c r="Z17" s="120">
        <f>'Individual DF 1206_vs青山学院'!K34+'Individual DF 1206_vs青山学院'!T34</f>
        <v>10</v>
      </c>
      <c r="AA17" s="134" t="s">
        <v>64</v>
      </c>
      <c r="AB17" s="120">
        <f>'Individual DF 1206_vs青山学院'!G34</f>
        <v>84</v>
      </c>
      <c r="AC17" s="125" t="s">
        <v>65</v>
      </c>
      <c r="AD17" s="120">
        <v>19</v>
      </c>
      <c r="AE17" s="125" t="s">
        <v>64</v>
      </c>
      <c r="AF17" s="120">
        <v>37</v>
      </c>
      <c r="AG17" s="134" t="s">
        <v>65</v>
      </c>
      <c r="AH17" s="120">
        <v>15</v>
      </c>
      <c r="AI17" s="134" t="s">
        <v>64</v>
      </c>
      <c r="AJ17" s="120">
        <v>24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0.23076923076923078</v>
      </c>
      <c r="I22" s="260"/>
      <c r="J22" s="130">
        <v>6</v>
      </c>
      <c r="K22" s="259">
        <f>M22/M23</f>
        <v>0.14285714285714285</v>
      </c>
      <c r="L22" s="260"/>
      <c r="M22" s="130">
        <v>1</v>
      </c>
      <c r="N22" s="259">
        <f>P22/P23</f>
        <v>0.5</v>
      </c>
      <c r="O22" s="260"/>
      <c r="P22" s="130">
        <v>6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0.9821428571428571</v>
      </c>
      <c r="Z22" s="260"/>
      <c r="AA22" s="130">
        <f>'Individual DF 1206_vs青山学院'!K32+'Individual DF 1206_vs青山学院'!L32+'Individual DF 1206_vs青山学院'!T32+'Individual DF 1206_vs青山学院'!U32</f>
        <v>55</v>
      </c>
      <c r="AB22" s="259">
        <f>AD22/AD23</f>
        <v>0.8214285714285714</v>
      </c>
      <c r="AC22" s="260"/>
      <c r="AD22" s="132">
        <f>'Individual DF 1206_vs青山学院'!K33+'Individual DF 1206_vs青山学院'!L33+'Individual DF 1206_vs青山学院'!T33+'Individual DF 1206_vs青山学院'!U33</f>
        <v>23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26</v>
      </c>
      <c r="K23" s="261"/>
      <c r="L23" s="262"/>
      <c r="M23" s="128">
        <v>7</v>
      </c>
      <c r="N23" s="261"/>
      <c r="O23" s="262"/>
      <c r="P23" s="128">
        <v>12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1206_vs青山学院'!G32</f>
        <v>56</v>
      </c>
      <c r="AB23" s="261"/>
      <c r="AC23" s="262"/>
      <c r="AD23" s="133">
        <f>'Individual DF 1206_vs青山学院'!G33</f>
        <v>28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0.96153846153846156</v>
      </c>
      <c r="I26" s="260"/>
      <c r="J26" s="130">
        <v>25</v>
      </c>
      <c r="K26" s="259">
        <f>M26/M27</f>
        <v>0.8571428571428571</v>
      </c>
      <c r="L26" s="260"/>
      <c r="M26" s="130">
        <v>6</v>
      </c>
      <c r="N26" s="259">
        <f>P26/P27</f>
        <v>0.66666666666666663</v>
      </c>
      <c r="O26" s="260"/>
      <c r="P26" s="130">
        <v>8</v>
      </c>
      <c r="Q26" s="259">
        <f>S26/S27</f>
        <v>0.77777777777777779</v>
      </c>
      <c r="R26" s="260"/>
      <c r="S26" s="132">
        <v>21</v>
      </c>
      <c r="U26" s="250"/>
      <c r="V26" s="250"/>
      <c r="W26" s="250"/>
      <c r="X26" s="129" t="s">
        <v>65</v>
      </c>
      <c r="Y26" s="259">
        <f>AA26/AA27</f>
        <v>3.5714285714285712E-2</v>
      </c>
      <c r="Z26" s="260"/>
      <c r="AA26" s="130">
        <f>'Individual DF 1206_vs青山学院'!K32+'Individual DF 1206_vs青山学院'!T32</f>
        <v>2</v>
      </c>
      <c r="AB26" s="259">
        <f>AD26/AD27</f>
        <v>0.2857142857142857</v>
      </c>
      <c r="AC26" s="260"/>
      <c r="AD26" s="132">
        <f>'Individual DF 1206_vs青山学院'!K33+'Individual DF 1206_vs青山学院'!T33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26</v>
      </c>
      <c r="K27" s="261"/>
      <c r="L27" s="262"/>
      <c r="M27" s="128">
        <v>7</v>
      </c>
      <c r="N27" s="261"/>
      <c r="O27" s="262"/>
      <c r="P27" s="128">
        <v>12</v>
      </c>
      <c r="Q27" s="261"/>
      <c r="R27" s="262"/>
      <c r="S27" s="133">
        <v>27</v>
      </c>
      <c r="U27" s="250"/>
      <c r="V27" s="250"/>
      <c r="W27" s="250"/>
      <c r="X27" s="127" t="s">
        <v>64</v>
      </c>
      <c r="Y27" s="261"/>
      <c r="Z27" s="262"/>
      <c r="AA27" s="128">
        <f>'Individual DF 1206_vs青山学院'!G32</f>
        <v>56</v>
      </c>
      <c r="AB27" s="261"/>
      <c r="AC27" s="262"/>
      <c r="AD27" s="133">
        <f>'Individual DF 1206_vs青山学院'!G33</f>
        <v>28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0.69696969696969702</v>
      </c>
      <c r="I30" s="260"/>
      <c r="J30" s="130">
        <v>46</v>
      </c>
      <c r="K30" s="259">
        <f>M30/M31</f>
        <v>0.2878787878787879</v>
      </c>
      <c r="L30" s="260"/>
      <c r="M30" s="130">
        <v>19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66</v>
      </c>
      <c r="K31" s="261"/>
      <c r="L31" s="262"/>
      <c r="M31" s="128">
        <v>66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1206_vs青山学院'!C7</f>
        <v>5</v>
      </c>
      <c r="K39" s="240"/>
      <c r="L39" s="236" t="str">
        <f>D3</f>
        <v>筑波大学</v>
      </c>
      <c r="M39" s="236"/>
      <c r="N39" s="236"/>
      <c r="O39" s="236"/>
      <c r="P39" s="237" t="str">
        <f>O3</f>
        <v>青山学院大学</v>
      </c>
      <c r="Q39" s="237"/>
      <c r="R39" s="237"/>
      <c r="S39" s="237"/>
      <c r="Y39" s="242" t="str">
        <f>D3</f>
        <v>筑波大学</v>
      </c>
      <c r="Z39" s="243"/>
      <c r="AA39" s="240">
        <f>'Set 1206_vs青山学院'!C11</f>
        <v>17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青山学院大学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1206_vs青山学院'!D7</f>
        <v>0.8</v>
      </c>
      <c r="M41" s="239"/>
      <c r="N41" s="239"/>
      <c r="O41" s="239"/>
      <c r="P41" s="238">
        <f>'Set 1206_vs青山学院'!D17</f>
        <v>0.8</v>
      </c>
      <c r="Q41" s="239"/>
      <c r="R41" s="239"/>
      <c r="S41" s="239"/>
      <c r="Y41" s="244"/>
      <c r="Z41" s="245"/>
      <c r="AA41" s="241"/>
      <c r="AB41" s="241"/>
      <c r="AC41" s="238">
        <f>'Set 1206_vs青山学院'!D11</f>
        <v>0.88235294117647056</v>
      </c>
      <c r="AD41" s="239"/>
      <c r="AE41" s="239"/>
      <c r="AF41" s="239"/>
      <c r="AG41" s="238">
        <f>'Set 1206_vs青山学院'!D21</f>
        <v>0.63636363636363635</v>
      </c>
      <c r="AH41" s="239"/>
      <c r="AI41" s="239"/>
      <c r="AJ41" s="239"/>
    </row>
    <row r="42" spans="4:36" ht="20" customHeight="1">
      <c r="H42" s="220" t="str">
        <f>O3</f>
        <v>青山学院大学</v>
      </c>
      <c r="I42" s="221"/>
      <c r="J42" s="226">
        <f>'Set 1206_vs青山学院'!C17</f>
        <v>5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青山学院大学</v>
      </c>
      <c r="Z42" s="221"/>
      <c r="AA42" s="226">
        <f>'Set 1206_vs青山学院'!C21</f>
        <v>11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5</v>
      </c>
      <c r="F43" s="145">
        <f>J42</f>
        <v>5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17</v>
      </c>
      <c r="W43" s="145">
        <f>AA42</f>
        <v>11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10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28</v>
      </c>
      <c r="AB45" s="233"/>
    </row>
    <row r="46" spans="4:36" ht="29">
      <c r="D46" s="235">
        <f>J39/J45</f>
        <v>0.5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0.6071428571428571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A558-B44C-3F43-AD3A-501A71DCD0A6}">
  <sheetPr>
    <pageSetUpPr fitToPage="1"/>
  </sheetPr>
  <dimension ref="B2:AF74"/>
  <sheetViews>
    <sheetView topLeftCell="A7" zoomScale="75" zoomScaleNormal="75" zoomScaleSheetLayoutView="50" zoomScalePageLayoutView="59" workbookViewId="0">
      <selection activeCell="A28" sqref="A2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1206_vs青山学院'!O3</f>
        <v>青山学院大学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84</v>
      </c>
      <c r="I4" s="288"/>
      <c r="J4" s="282" t="s">
        <v>97</v>
      </c>
      <c r="K4" s="282"/>
      <c r="L4" s="282"/>
      <c r="M4" s="284">
        <f>(K34+T34)/G34</f>
        <v>0.11904761904761904</v>
      </c>
      <c r="N4" s="284"/>
      <c r="O4" s="282" t="s">
        <v>98</v>
      </c>
      <c r="P4" s="282"/>
      <c r="Q4" s="282"/>
      <c r="R4" s="284">
        <f>SUM(K34:L34,T34:U34)/G34</f>
        <v>0.9285714285714286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0.75609756097560976</v>
      </c>
      <c r="AB4" s="282" t="s">
        <v>99</v>
      </c>
      <c r="AC4" s="282"/>
      <c r="AD4" s="282"/>
      <c r="AE4" s="173">
        <f>SUM(X32:Y32)/SUM(T32:U32)</f>
        <v>0.77777777777777779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55</v>
      </c>
      <c r="E8" s="156">
        <f>G8+AA8+'Individual AT 1206_vs青山学院'!G8+'Individual AT 1206_vs青山学院'!N8</f>
        <v>13</v>
      </c>
      <c r="F8" s="195">
        <f>IFERROR(E8/D8*80,"-")</f>
        <v>18.90909090909091</v>
      </c>
      <c r="G8" s="156">
        <f>I8+R8</f>
        <v>4</v>
      </c>
      <c r="H8" s="186">
        <f>IFERROR((K8+L8+T8+U8)/G8,"-")</f>
        <v>1</v>
      </c>
      <c r="I8" s="156">
        <f>SUM(K8:M8)</f>
        <v>2</v>
      </c>
      <c r="J8" s="157">
        <f>IFERROR((K8+L8)/I8,"-")</f>
        <v>1</v>
      </c>
      <c r="K8" s="156">
        <v>0</v>
      </c>
      <c r="L8" s="156">
        <v>2</v>
      </c>
      <c r="M8" s="184">
        <v>0</v>
      </c>
      <c r="N8" s="157">
        <f>IFERROR((O8+P8)/I8,"-")</f>
        <v>1</v>
      </c>
      <c r="O8" s="156">
        <v>0</v>
      </c>
      <c r="P8" s="156">
        <v>2</v>
      </c>
      <c r="Q8" s="184">
        <v>0</v>
      </c>
      <c r="R8" s="156">
        <f>SUM(T8:V8)</f>
        <v>2</v>
      </c>
      <c r="S8" s="157">
        <f>IFERROR((T8+U8)/R8,"-")</f>
        <v>1</v>
      </c>
      <c r="T8" s="156">
        <v>0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1</v>
      </c>
      <c r="Z8" s="184">
        <v>0</v>
      </c>
      <c r="AA8" s="156">
        <v>0</v>
      </c>
      <c r="AB8" s="157" t="str">
        <f>IFERROR((AC8+AD8)/AA8,"-")</f>
        <v>-</v>
      </c>
      <c r="AC8" s="156">
        <v>1</v>
      </c>
      <c r="AD8" s="156">
        <v>2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69</v>
      </c>
      <c r="E9" s="159">
        <f>G9+AA9+'Individual AT 1206_vs青山学院'!G9+'Individual AT 1206_vs青山学院'!N9</f>
        <v>21</v>
      </c>
      <c r="F9" s="167">
        <f t="shared" ref="F9:F30" si="0">IFERROR(E9/D9*80,"-")</f>
        <v>24.347826086956523</v>
      </c>
      <c r="G9" s="159">
        <f t="shared" ref="G9:G30" si="1">I9+R9</f>
        <v>8</v>
      </c>
      <c r="H9" s="187">
        <f t="shared" ref="H9:H30" si="2">IFERROR((K9+L9+T9+U9)/G9,"-")</f>
        <v>1</v>
      </c>
      <c r="I9" s="159">
        <f t="shared" ref="I9:I30" si="3">SUM(K9:M9)</f>
        <v>3</v>
      </c>
      <c r="J9" s="158">
        <f t="shared" ref="J9:J30" si="4">IFERROR((K9+L9)/I9,"-")</f>
        <v>1</v>
      </c>
      <c r="K9" s="159">
        <v>0</v>
      </c>
      <c r="L9" s="159">
        <v>3</v>
      </c>
      <c r="M9" s="185">
        <v>0</v>
      </c>
      <c r="N9" s="158">
        <f t="shared" ref="N9:N30" si="5">IFERROR((O9+P9)/I9,"-")</f>
        <v>0.66666666666666663</v>
      </c>
      <c r="O9" s="159">
        <v>0</v>
      </c>
      <c r="P9" s="159">
        <v>2</v>
      </c>
      <c r="Q9" s="185">
        <v>1</v>
      </c>
      <c r="R9" s="159">
        <f t="shared" ref="R9:R30" si="6">SUM(T9:V9)</f>
        <v>5</v>
      </c>
      <c r="S9" s="158">
        <f t="shared" ref="S9:S30" si="7">IFERROR((T9+U9)/R9,"-")</f>
        <v>1</v>
      </c>
      <c r="T9" s="159">
        <v>1</v>
      </c>
      <c r="U9" s="159">
        <v>4</v>
      </c>
      <c r="V9" s="185">
        <v>0</v>
      </c>
      <c r="W9" s="158">
        <f t="shared" ref="W9:W30" si="8">IFERROR((X9+Y9)/R9,"-")</f>
        <v>0.6</v>
      </c>
      <c r="X9" s="159">
        <v>2</v>
      </c>
      <c r="Y9" s="159">
        <v>1</v>
      </c>
      <c r="Z9" s="185">
        <v>2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154</v>
      </c>
      <c r="D10" s="156">
        <v>55</v>
      </c>
      <c r="E10" s="156">
        <f>G10+AA10+'Individual AT 1206_vs青山学院'!G10+'Individual AT 1206_vs青山学院'!N10</f>
        <v>20</v>
      </c>
      <c r="F10" s="195">
        <f t="shared" si="0"/>
        <v>29.090909090909093</v>
      </c>
      <c r="G10" s="156">
        <f t="shared" si="1"/>
        <v>8</v>
      </c>
      <c r="H10" s="186">
        <f t="shared" si="2"/>
        <v>1</v>
      </c>
      <c r="I10" s="156">
        <f t="shared" si="3"/>
        <v>4</v>
      </c>
      <c r="J10" s="157">
        <f t="shared" si="4"/>
        <v>1</v>
      </c>
      <c r="K10" s="156">
        <v>0</v>
      </c>
      <c r="L10" s="156">
        <v>4</v>
      </c>
      <c r="M10" s="184">
        <v>0</v>
      </c>
      <c r="N10" s="157">
        <f t="shared" si="5"/>
        <v>0.75</v>
      </c>
      <c r="O10" s="156">
        <v>0</v>
      </c>
      <c r="P10" s="156">
        <v>3</v>
      </c>
      <c r="Q10" s="184">
        <v>1</v>
      </c>
      <c r="R10" s="156">
        <f t="shared" si="6"/>
        <v>4</v>
      </c>
      <c r="S10" s="157">
        <f t="shared" si="7"/>
        <v>1</v>
      </c>
      <c r="T10" s="156">
        <v>0</v>
      </c>
      <c r="U10" s="156">
        <v>4</v>
      </c>
      <c r="V10" s="184">
        <v>0</v>
      </c>
      <c r="W10" s="157">
        <f t="shared" si="8"/>
        <v>0.75</v>
      </c>
      <c r="X10" s="156">
        <v>0</v>
      </c>
      <c r="Y10" s="156">
        <v>3</v>
      </c>
      <c r="Z10" s="184">
        <v>1</v>
      </c>
      <c r="AA10" s="156">
        <f t="shared" si="9"/>
        <v>3</v>
      </c>
      <c r="AB10" s="157">
        <f t="shared" si="10"/>
        <v>0.66666666666666663</v>
      </c>
      <c r="AC10" s="156">
        <v>1</v>
      </c>
      <c r="AD10" s="156">
        <v>1</v>
      </c>
      <c r="AE10" s="156">
        <v>1</v>
      </c>
      <c r="AF10" s="207" t="str">
        <f t="shared" si="11"/>
        <v>イーゴリ</v>
      </c>
    </row>
    <row r="11" spans="2:32" ht="30" customHeight="1">
      <c r="B11" s="155">
        <v>4</v>
      </c>
      <c r="C11" s="208" t="s">
        <v>334</v>
      </c>
      <c r="D11" s="159">
        <v>77</v>
      </c>
      <c r="E11" s="159">
        <f>G11+AA11+'Individual AT 1206_vs青山学院'!G11+'Individual AT 1206_vs青山学院'!N11</f>
        <v>19</v>
      </c>
      <c r="F11" s="167">
        <f t="shared" si="0"/>
        <v>19.740259740259742</v>
      </c>
      <c r="G11" s="159">
        <f t="shared" si="1"/>
        <v>3</v>
      </c>
      <c r="H11" s="187">
        <f t="shared" si="2"/>
        <v>1</v>
      </c>
      <c r="I11" s="159">
        <f t="shared" si="3"/>
        <v>2</v>
      </c>
      <c r="J11" s="158">
        <f t="shared" si="4"/>
        <v>1</v>
      </c>
      <c r="K11" s="159">
        <v>0</v>
      </c>
      <c r="L11" s="159">
        <v>2</v>
      </c>
      <c r="M11" s="185">
        <v>0</v>
      </c>
      <c r="N11" s="158">
        <f t="shared" si="5"/>
        <v>0.5</v>
      </c>
      <c r="O11" s="159">
        <v>0</v>
      </c>
      <c r="P11" s="159">
        <v>1</v>
      </c>
      <c r="Q11" s="185">
        <v>1</v>
      </c>
      <c r="R11" s="159">
        <f t="shared" si="6"/>
        <v>1</v>
      </c>
      <c r="S11" s="158">
        <f t="shared" si="7"/>
        <v>1</v>
      </c>
      <c r="T11" s="159">
        <v>0</v>
      </c>
      <c r="U11" s="159">
        <v>1</v>
      </c>
      <c r="V11" s="185">
        <v>0</v>
      </c>
      <c r="W11" s="158">
        <f t="shared" si="8"/>
        <v>1</v>
      </c>
      <c r="X11" s="159">
        <v>1</v>
      </c>
      <c r="Y11" s="159">
        <v>0</v>
      </c>
      <c r="Z11" s="185">
        <v>0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82</v>
      </c>
      <c r="E12" s="156">
        <f>G12+AA12+'Individual AT 1206_vs青山学院'!G12+'Individual AT 1206_vs青山学院'!N12</f>
        <v>27</v>
      </c>
      <c r="F12" s="195">
        <f t="shared" si="0"/>
        <v>26.341463414634148</v>
      </c>
      <c r="G12" s="156">
        <f t="shared" si="1"/>
        <v>4</v>
      </c>
      <c r="H12" s="186">
        <f t="shared" si="2"/>
        <v>1</v>
      </c>
      <c r="I12" s="156">
        <f t="shared" si="3"/>
        <v>1</v>
      </c>
      <c r="J12" s="157">
        <f t="shared" si="4"/>
        <v>1</v>
      </c>
      <c r="K12" s="156">
        <v>0</v>
      </c>
      <c r="L12" s="156">
        <v>1</v>
      </c>
      <c r="M12" s="184">
        <v>0</v>
      </c>
      <c r="N12" s="157">
        <f t="shared" si="5"/>
        <v>0</v>
      </c>
      <c r="O12" s="156">
        <v>0</v>
      </c>
      <c r="P12" s="156">
        <v>0</v>
      </c>
      <c r="Q12" s="184">
        <v>1</v>
      </c>
      <c r="R12" s="156">
        <f t="shared" si="6"/>
        <v>3</v>
      </c>
      <c r="S12" s="157">
        <f t="shared" si="7"/>
        <v>1</v>
      </c>
      <c r="T12" s="156">
        <v>1</v>
      </c>
      <c r="U12" s="156">
        <v>2</v>
      </c>
      <c r="V12" s="184">
        <v>0</v>
      </c>
      <c r="W12" s="157">
        <f t="shared" si="8"/>
        <v>0.33333333333333331</v>
      </c>
      <c r="X12" s="156">
        <v>0</v>
      </c>
      <c r="Y12" s="156">
        <v>1</v>
      </c>
      <c r="Z12" s="184">
        <v>2</v>
      </c>
      <c r="AA12" s="156">
        <f t="shared" si="9"/>
        <v>3</v>
      </c>
      <c r="AB12" s="157">
        <f t="shared" si="10"/>
        <v>0.66666666666666663</v>
      </c>
      <c r="AC12" s="156">
        <v>0</v>
      </c>
      <c r="AD12" s="156">
        <v>2</v>
      </c>
      <c r="AE12" s="156">
        <v>1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567</v>
      </c>
      <c r="D13" s="159">
        <v>82</v>
      </c>
      <c r="E13" s="159">
        <f>G13+AA13+'Individual AT 1206_vs青山学院'!G13+'Individual AT 1206_vs青山学院'!N13</f>
        <v>32</v>
      </c>
      <c r="F13" s="167">
        <f t="shared" si="0"/>
        <v>31.219512195121951</v>
      </c>
      <c r="G13" s="159">
        <f t="shared" si="1"/>
        <v>6</v>
      </c>
      <c r="H13" s="187">
        <f t="shared" si="2"/>
        <v>1</v>
      </c>
      <c r="I13" s="159">
        <f t="shared" si="3"/>
        <v>4</v>
      </c>
      <c r="J13" s="158">
        <f t="shared" si="4"/>
        <v>1</v>
      </c>
      <c r="K13" s="159">
        <v>0</v>
      </c>
      <c r="L13" s="159">
        <v>4</v>
      </c>
      <c r="M13" s="185">
        <v>0</v>
      </c>
      <c r="N13" s="158">
        <f t="shared" si="5"/>
        <v>0.5</v>
      </c>
      <c r="O13" s="159">
        <v>1</v>
      </c>
      <c r="P13" s="159">
        <v>1</v>
      </c>
      <c r="Q13" s="185">
        <v>2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1</v>
      </c>
      <c r="X13" s="159">
        <v>1</v>
      </c>
      <c r="Y13" s="159">
        <v>1</v>
      </c>
      <c r="Z13" s="185">
        <v>0</v>
      </c>
      <c r="AA13" s="159">
        <f t="shared" si="9"/>
        <v>6</v>
      </c>
      <c r="AB13" s="158">
        <f t="shared" si="10"/>
        <v>1</v>
      </c>
      <c r="AC13" s="159">
        <v>2</v>
      </c>
      <c r="AD13" s="159">
        <v>4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497</v>
      </c>
      <c r="D14" s="156">
        <v>82</v>
      </c>
      <c r="E14" s="156">
        <f>G14+AA14+'Individual AT 1206_vs青山学院'!G14+'Individual AT 1206_vs青山学院'!N14</f>
        <v>39</v>
      </c>
      <c r="F14" s="195">
        <f t="shared" si="0"/>
        <v>38.048780487804876</v>
      </c>
      <c r="G14" s="156">
        <f t="shared" si="1"/>
        <v>10</v>
      </c>
      <c r="H14" s="186">
        <f t="shared" si="2"/>
        <v>1</v>
      </c>
      <c r="I14" s="156">
        <f t="shared" si="3"/>
        <v>6</v>
      </c>
      <c r="J14" s="157">
        <f t="shared" si="4"/>
        <v>1</v>
      </c>
      <c r="K14" s="156">
        <v>0</v>
      </c>
      <c r="L14" s="156">
        <v>6</v>
      </c>
      <c r="M14" s="184">
        <v>0</v>
      </c>
      <c r="N14" s="157">
        <f t="shared" si="5"/>
        <v>0.66666666666666663</v>
      </c>
      <c r="O14" s="156">
        <v>0</v>
      </c>
      <c r="P14" s="156">
        <v>4</v>
      </c>
      <c r="Q14" s="184">
        <v>2</v>
      </c>
      <c r="R14" s="156">
        <f t="shared" si="6"/>
        <v>4</v>
      </c>
      <c r="S14" s="157">
        <f t="shared" si="7"/>
        <v>1</v>
      </c>
      <c r="T14" s="156">
        <v>0</v>
      </c>
      <c r="U14" s="156">
        <v>4</v>
      </c>
      <c r="V14" s="184">
        <v>0</v>
      </c>
      <c r="W14" s="157">
        <f t="shared" si="8"/>
        <v>0.75</v>
      </c>
      <c r="X14" s="156">
        <v>1</v>
      </c>
      <c r="Y14" s="156">
        <v>2</v>
      </c>
      <c r="Z14" s="184">
        <v>1</v>
      </c>
      <c r="AA14" s="156">
        <f t="shared" si="9"/>
        <v>1</v>
      </c>
      <c r="AB14" s="157">
        <f t="shared" si="10"/>
        <v>1</v>
      </c>
      <c r="AC14" s="156">
        <v>1</v>
      </c>
      <c r="AD14" s="156">
        <v>0</v>
      </c>
      <c r="AE14" s="156">
        <v>0</v>
      </c>
      <c r="AF14" s="207" t="str">
        <f t="shared" si="11"/>
        <v>大町尚生</v>
      </c>
    </row>
    <row r="15" spans="2:32" ht="30" customHeight="1">
      <c r="B15" s="155">
        <v>8</v>
      </c>
      <c r="C15" s="208" t="s">
        <v>191</v>
      </c>
      <c r="D15" s="159">
        <v>61</v>
      </c>
      <c r="E15" s="159">
        <f>G15+AA15+'Individual AT 1206_vs青山学院'!G15+'Individual AT 1206_vs青山学院'!N15</f>
        <v>28</v>
      </c>
      <c r="F15" s="167">
        <f t="shared" si="0"/>
        <v>36.721311475409834</v>
      </c>
      <c r="G15" s="159">
        <f t="shared" si="1"/>
        <v>8</v>
      </c>
      <c r="H15" s="187">
        <f t="shared" si="2"/>
        <v>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0.5</v>
      </c>
      <c r="O15" s="159">
        <v>0</v>
      </c>
      <c r="P15" s="159">
        <v>2</v>
      </c>
      <c r="Q15" s="185">
        <v>2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1</v>
      </c>
      <c r="X15" s="159">
        <v>1</v>
      </c>
      <c r="Y15" s="159">
        <v>3</v>
      </c>
      <c r="Z15" s="185">
        <v>0</v>
      </c>
      <c r="AA15" s="159">
        <f t="shared" si="9"/>
        <v>2</v>
      </c>
      <c r="AB15" s="158">
        <f t="shared" si="10"/>
        <v>1</v>
      </c>
      <c r="AC15" s="159">
        <v>1</v>
      </c>
      <c r="AD15" s="159">
        <v>1</v>
      </c>
      <c r="AE15" s="159">
        <v>0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246</v>
      </c>
      <c r="D16" s="156">
        <v>70</v>
      </c>
      <c r="E16" s="156">
        <f>G16+AA16+'Individual AT 1206_vs青山学院'!G16+'Individual AT 1206_vs青山学院'!N16</f>
        <v>4</v>
      </c>
      <c r="F16" s="195">
        <f t="shared" si="0"/>
        <v>4.5714285714285712</v>
      </c>
      <c r="G16" s="156">
        <f t="shared" si="1"/>
        <v>1</v>
      </c>
      <c r="H16" s="186">
        <f t="shared" si="2"/>
        <v>1</v>
      </c>
      <c r="I16" s="156">
        <f t="shared" si="3"/>
        <v>1</v>
      </c>
      <c r="J16" s="157">
        <f t="shared" si="4"/>
        <v>1</v>
      </c>
      <c r="K16" s="156">
        <v>0</v>
      </c>
      <c r="L16" s="156">
        <v>1</v>
      </c>
      <c r="M16" s="184">
        <v>0</v>
      </c>
      <c r="N16" s="157">
        <f t="shared" si="5"/>
        <v>1</v>
      </c>
      <c r="O16" s="156">
        <v>0</v>
      </c>
      <c r="P16" s="156">
        <v>1</v>
      </c>
      <c r="Q16" s="184">
        <v>0</v>
      </c>
      <c r="R16" s="156">
        <f t="shared" si="6"/>
        <v>0</v>
      </c>
      <c r="S16" s="157" t="str">
        <f t="shared" si="7"/>
        <v>-</v>
      </c>
      <c r="T16" s="156">
        <v>0</v>
      </c>
      <c r="U16" s="156">
        <v>0</v>
      </c>
      <c r="V16" s="184">
        <v>0</v>
      </c>
      <c r="W16" s="157" t="str">
        <f t="shared" si="8"/>
        <v>-</v>
      </c>
      <c r="X16" s="156">
        <v>0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82</v>
      </c>
      <c r="E17" s="159">
        <f>G17+AA17+'Individual AT 1206_vs青山学院'!G17+'Individual AT 1206_vs青山学院'!N17</f>
        <v>8</v>
      </c>
      <c r="F17" s="167">
        <f t="shared" si="0"/>
        <v>7.8048780487804876</v>
      </c>
      <c r="G17" s="159">
        <f t="shared" si="1"/>
        <v>2</v>
      </c>
      <c r="H17" s="187">
        <f t="shared" si="2"/>
        <v>0.5</v>
      </c>
      <c r="I17" s="159">
        <f t="shared" si="3"/>
        <v>2</v>
      </c>
      <c r="J17" s="158">
        <f t="shared" si="4"/>
        <v>0.5</v>
      </c>
      <c r="K17" s="159">
        <v>0</v>
      </c>
      <c r="L17" s="159">
        <v>1</v>
      </c>
      <c r="M17" s="185">
        <v>1</v>
      </c>
      <c r="N17" s="158">
        <f t="shared" si="5"/>
        <v>0.5</v>
      </c>
      <c r="O17" s="159">
        <v>0</v>
      </c>
      <c r="P17" s="159">
        <v>1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404</v>
      </c>
      <c r="D18" s="156">
        <v>77</v>
      </c>
      <c r="E18" s="156">
        <f>G18+AA18+'Individual AT 1206_vs青山学院'!G18+'Individual AT 1206_vs青山学院'!N18</f>
        <v>17</v>
      </c>
      <c r="F18" s="195">
        <f t="shared" si="0"/>
        <v>17.662337662337663</v>
      </c>
      <c r="G18" s="156">
        <f t="shared" si="1"/>
        <v>3</v>
      </c>
      <c r="H18" s="186">
        <f t="shared" si="2"/>
        <v>1</v>
      </c>
      <c r="I18" s="156">
        <f t="shared" si="3"/>
        <v>3</v>
      </c>
      <c r="J18" s="157">
        <f t="shared" si="4"/>
        <v>1</v>
      </c>
      <c r="K18" s="156">
        <v>2</v>
      </c>
      <c r="L18" s="156">
        <v>1</v>
      </c>
      <c r="M18" s="184">
        <v>0</v>
      </c>
      <c r="N18" s="157">
        <f t="shared" si="5"/>
        <v>1</v>
      </c>
      <c r="O18" s="156">
        <v>0</v>
      </c>
      <c r="P18" s="156">
        <v>3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林勇太</v>
      </c>
    </row>
    <row r="19" spans="2:32" ht="30" customHeight="1">
      <c r="B19" s="155">
        <v>12</v>
      </c>
      <c r="C19" s="208" t="s">
        <v>562</v>
      </c>
      <c r="D19" s="159">
        <v>82</v>
      </c>
      <c r="E19" s="159">
        <f>G19+AA19+'Individual AT 1206_vs青山学院'!G19+'Individual AT 1206_vs青山学院'!N19</f>
        <v>27</v>
      </c>
      <c r="F19" s="167">
        <f t="shared" si="0"/>
        <v>26.341463414634148</v>
      </c>
      <c r="G19" s="159">
        <f t="shared" si="1"/>
        <v>8</v>
      </c>
      <c r="H19" s="187">
        <f t="shared" si="2"/>
        <v>0.875</v>
      </c>
      <c r="I19" s="159">
        <f t="shared" si="3"/>
        <v>3</v>
      </c>
      <c r="J19" s="158">
        <f t="shared" si="4"/>
        <v>1</v>
      </c>
      <c r="K19" s="159">
        <v>1</v>
      </c>
      <c r="L19" s="159">
        <v>2</v>
      </c>
      <c r="M19" s="185">
        <v>0</v>
      </c>
      <c r="N19" s="158">
        <f t="shared" si="5"/>
        <v>1</v>
      </c>
      <c r="O19" s="159">
        <v>1</v>
      </c>
      <c r="P19" s="159">
        <v>2</v>
      </c>
      <c r="Q19" s="185">
        <v>0</v>
      </c>
      <c r="R19" s="159">
        <f t="shared" si="6"/>
        <v>5</v>
      </c>
      <c r="S19" s="158">
        <f t="shared" si="7"/>
        <v>0.8</v>
      </c>
      <c r="T19" s="159">
        <v>1</v>
      </c>
      <c r="U19" s="159">
        <v>3</v>
      </c>
      <c r="V19" s="185">
        <v>1</v>
      </c>
      <c r="W19" s="158">
        <f t="shared" si="8"/>
        <v>0.8</v>
      </c>
      <c r="X19" s="159">
        <v>0</v>
      </c>
      <c r="Y19" s="159">
        <v>4</v>
      </c>
      <c r="Z19" s="185">
        <v>0</v>
      </c>
      <c r="AA19" s="159">
        <f t="shared" si="9"/>
        <v>1</v>
      </c>
      <c r="AB19" s="158">
        <f t="shared" si="10"/>
        <v>1</v>
      </c>
      <c r="AC19" s="159">
        <v>1</v>
      </c>
      <c r="AD19" s="159">
        <v>0</v>
      </c>
      <c r="AE19" s="159">
        <v>0</v>
      </c>
      <c r="AF19" s="208" t="str">
        <f t="shared" si="11"/>
        <v>朴大優</v>
      </c>
    </row>
    <row r="20" spans="2:32" ht="30" customHeight="1">
      <c r="B20" s="154">
        <v>13</v>
      </c>
      <c r="C20" s="207" t="s">
        <v>201</v>
      </c>
      <c r="D20" s="156">
        <v>63</v>
      </c>
      <c r="E20" s="156">
        <f>G20+AA20+'Individual AT 1206_vs青山学院'!G20+'Individual AT 1206_vs青山学院'!N20</f>
        <v>12</v>
      </c>
      <c r="F20" s="195">
        <f t="shared" si="0"/>
        <v>15.238095238095237</v>
      </c>
      <c r="G20" s="156">
        <f t="shared" si="1"/>
        <v>4</v>
      </c>
      <c r="H20" s="186">
        <f t="shared" si="2"/>
        <v>1</v>
      </c>
      <c r="I20" s="156">
        <f t="shared" si="3"/>
        <v>2</v>
      </c>
      <c r="J20" s="157">
        <f t="shared" si="4"/>
        <v>1</v>
      </c>
      <c r="K20" s="156">
        <v>1</v>
      </c>
      <c r="L20" s="156">
        <v>1</v>
      </c>
      <c r="M20" s="184">
        <v>0</v>
      </c>
      <c r="N20" s="157">
        <f t="shared" si="5"/>
        <v>1</v>
      </c>
      <c r="O20" s="156">
        <v>0</v>
      </c>
      <c r="P20" s="156">
        <v>2</v>
      </c>
      <c r="Q20" s="184">
        <v>0</v>
      </c>
      <c r="R20" s="156">
        <f t="shared" si="6"/>
        <v>2</v>
      </c>
      <c r="S20" s="157">
        <f t="shared" si="7"/>
        <v>1</v>
      </c>
      <c r="T20" s="156">
        <v>1</v>
      </c>
      <c r="U20" s="156">
        <v>1</v>
      </c>
      <c r="V20" s="184">
        <v>0</v>
      </c>
      <c r="W20" s="157">
        <f t="shared" si="8"/>
        <v>1</v>
      </c>
      <c r="X20" s="156">
        <v>0</v>
      </c>
      <c r="Y20" s="156">
        <v>2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82</v>
      </c>
      <c r="E21" s="159">
        <f>G21+AA21+'Individual AT 1206_vs青山学院'!G21+'Individual AT 1206_vs青山学院'!N21</f>
        <v>16</v>
      </c>
      <c r="F21" s="167">
        <f t="shared" si="0"/>
        <v>15.609756097560975</v>
      </c>
      <c r="G21" s="159">
        <f t="shared" si="1"/>
        <v>5</v>
      </c>
      <c r="H21" s="187">
        <f t="shared" si="2"/>
        <v>0.6</v>
      </c>
      <c r="I21" s="159">
        <f t="shared" si="3"/>
        <v>3</v>
      </c>
      <c r="J21" s="158">
        <f t="shared" si="4"/>
        <v>0.33333333333333331</v>
      </c>
      <c r="K21" s="159">
        <v>1</v>
      </c>
      <c r="L21" s="159">
        <v>0</v>
      </c>
      <c r="M21" s="185">
        <v>2</v>
      </c>
      <c r="N21" s="158">
        <f t="shared" si="5"/>
        <v>0.33333333333333331</v>
      </c>
      <c r="O21" s="159">
        <v>0</v>
      </c>
      <c r="P21" s="159">
        <v>1</v>
      </c>
      <c r="Q21" s="185">
        <v>0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1</v>
      </c>
      <c r="X21" s="159">
        <v>0</v>
      </c>
      <c r="Y21" s="159">
        <v>2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566</v>
      </c>
      <c r="D22" s="156">
        <v>82</v>
      </c>
      <c r="E22" s="156">
        <f>G22+AA22+'Individual AT 1206_vs青山学院'!G22+'Individual AT 1206_vs青山学院'!N22</f>
        <v>14</v>
      </c>
      <c r="F22" s="195">
        <f t="shared" si="0"/>
        <v>13.658536585365855</v>
      </c>
      <c r="G22" s="156">
        <f t="shared" si="1"/>
        <v>3</v>
      </c>
      <c r="H22" s="186">
        <f t="shared" si="2"/>
        <v>0.66666666666666663</v>
      </c>
      <c r="I22" s="156">
        <f t="shared" si="3"/>
        <v>1</v>
      </c>
      <c r="J22" s="157">
        <f t="shared" si="4"/>
        <v>0</v>
      </c>
      <c r="K22" s="156">
        <v>0</v>
      </c>
      <c r="L22" s="156">
        <v>0</v>
      </c>
      <c r="M22" s="184">
        <v>1</v>
      </c>
      <c r="N22" s="157">
        <f t="shared" si="5"/>
        <v>0</v>
      </c>
      <c r="O22" s="156">
        <v>0</v>
      </c>
      <c r="P22" s="156">
        <v>0</v>
      </c>
      <c r="Q22" s="184">
        <v>0</v>
      </c>
      <c r="R22" s="156">
        <f t="shared" si="6"/>
        <v>2</v>
      </c>
      <c r="S22" s="157">
        <f t="shared" si="7"/>
        <v>1</v>
      </c>
      <c r="T22" s="156">
        <v>0</v>
      </c>
      <c r="U22" s="156">
        <v>2</v>
      </c>
      <c r="V22" s="184">
        <v>0</v>
      </c>
      <c r="W22" s="157">
        <f t="shared" si="8"/>
        <v>0.5</v>
      </c>
      <c r="X22" s="156">
        <v>1</v>
      </c>
      <c r="Y22" s="156">
        <v>0</v>
      </c>
      <c r="Z22" s="184">
        <v>1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内田慎之甫</v>
      </c>
    </row>
    <row r="23" spans="2:32" ht="30" customHeight="1">
      <c r="B23" s="155">
        <v>16</v>
      </c>
      <c r="C23" s="208" t="s">
        <v>538</v>
      </c>
      <c r="D23" s="159">
        <v>13</v>
      </c>
      <c r="E23" s="159">
        <f>G23+AA23+'Individual AT 1206_vs青山学院'!G23+'Individual AT 1206_vs青山学院'!N23</f>
        <v>9</v>
      </c>
      <c r="F23" s="167">
        <f t="shared" si="0"/>
        <v>55.384615384615387</v>
      </c>
      <c r="G23" s="159">
        <f t="shared" si="1"/>
        <v>1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27</v>
      </c>
      <c r="E24" s="156">
        <f>G24+AA24+'Individual AT 1206_vs青山学院'!G24+'Individual AT 1206_vs青山学院'!N24</f>
        <v>11</v>
      </c>
      <c r="F24" s="195">
        <f t="shared" si="0"/>
        <v>32.592592592592588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560</v>
      </c>
      <c r="D25" s="159">
        <v>27</v>
      </c>
      <c r="E25" s="159">
        <f>G25+AA25+'Individual AT 1206_vs青山学院'!G25+'Individual AT 1206_vs青山学院'!N25</f>
        <v>12</v>
      </c>
      <c r="F25" s="167">
        <f t="shared" si="0"/>
        <v>35.555555555555557</v>
      </c>
      <c r="G25" s="159">
        <f t="shared" si="1"/>
        <v>2</v>
      </c>
      <c r="H25" s="187">
        <f t="shared" si="2"/>
        <v>0.5</v>
      </c>
      <c r="I25" s="159">
        <f t="shared" si="3"/>
        <v>2</v>
      </c>
      <c r="J25" s="158">
        <f t="shared" si="4"/>
        <v>0.5</v>
      </c>
      <c r="K25" s="159">
        <v>0</v>
      </c>
      <c r="L25" s="159">
        <v>1</v>
      </c>
      <c r="M25" s="185">
        <v>1</v>
      </c>
      <c r="N25" s="158">
        <f t="shared" si="5"/>
        <v>0.5</v>
      </c>
      <c r="O25" s="159">
        <v>0</v>
      </c>
      <c r="P25" s="159">
        <v>1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寺山公太</v>
      </c>
    </row>
    <row r="26" spans="2:32" ht="30" customHeight="1">
      <c r="B26" s="154">
        <v>19</v>
      </c>
      <c r="C26" s="207" t="s">
        <v>503</v>
      </c>
      <c r="D26" s="156">
        <v>5</v>
      </c>
      <c r="E26" s="156">
        <f>G26+AA26+'Individual AT 1206_vs青山学院'!G26+'Individual AT 1206_vs青山学院'!N26</f>
        <v>3</v>
      </c>
      <c r="F26" s="195">
        <f t="shared" si="0"/>
        <v>48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445</v>
      </c>
      <c r="D27" s="159">
        <v>21</v>
      </c>
      <c r="E27" s="159">
        <f>G27+AA27+'Individual AT 1206_vs青山学院'!G27+'Individual AT 1206_vs青山学院'!N27</f>
        <v>12</v>
      </c>
      <c r="F27" s="167">
        <f t="shared" si="0"/>
        <v>45.714285714285708</v>
      </c>
      <c r="G27" s="159">
        <f t="shared" si="1"/>
        <v>2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1</v>
      </c>
      <c r="O27" s="159">
        <v>0</v>
      </c>
      <c r="P27" s="159">
        <v>1</v>
      </c>
      <c r="Q27" s="185">
        <v>0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1</v>
      </c>
      <c r="X27" s="159">
        <v>1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髙木海斗</v>
      </c>
    </row>
    <row r="28" spans="2:32" ht="30" customHeight="1">
      <c r="B28" s="154">
        <v>21</v>
      </c>
      <c r="C28" s="207" t="s">
        <v>310</v>
      </c>
      <c r="D28" s="156">
        <v>19</v>
      </c>
      <c r="E28" s="156">
        <f>G28+AA28+'Individual AT 1206_vs青山学院'!G28+'Individual AT 1206_vs青山学院'!N28</f>
        <v>4</v>
      </c>
      <c r="F28" s="195">
        <f t="shared" si="0"/>
        <v>16.842105263157894</v>
      </c>
      <c r="G28" s="156">
        <f t="shared" si="1"/>
        <v>1</v>
      </c>
      <c r="H28" s="186">
        <f t="shared" si="2"/>
        <v>1</v>
      </c>
      <c r="I28" s="156">
        <f t="shared" si="3"/>
        <v>1</v>
      </c>
      <c r="J28" s="157">
        <f t="shared" si="4"/>
        <v>1</v>
      </c>
      <c r="K28" s="156">
        <v>1</v>
      </c>
      <c r="L28" s="156">
        <v>0</v>
      </c>
      <c r="M28" s="184">
        <v>0</v>
      </c>
      <c r="N28" s="157">
        <f t="shared" si="5"/>
        <v>1</v>
      </c>
      <c r="O28" s="156">
        <v>0</v>
      </c>
      <c r="P28" s="156">
        <v>1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12</v>
      </c>
      <c r="E29" s="159">
        <f>G29+AA29+'Individual AT 1206_vs青山学院'!G29+'Individual AT 1206_vs青山学院'!N29</f>
        <v>3</v>
      </c>
      <c r="F29" s="167">
        <f t="shared" si="0"/>
        <v>20</v>
      </c>
      <c r="G29" s="159">
        <f t="shared" si="1"/>
        <v>1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400</v>
      </c>
      <c r="D30" s="156">
        <v>5</v>
      </c>
      <c r="E30" s="156">
        <f>G30+AA30+'Individual AT 1206_vs青山学院'!G30+'Individual AT 1206_vs青山学院'!N30</f>
        <v>2</v>
      </c>
      <c r="F30" s="195">
        <f t="shared" si="0"/>
        <v>32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今村颯汰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56</v>
      </c>
      <c r="H32" s="188"/>
      <c r="I32" s="164">
        <f>SUM(I8:I15,I23:I27)</f>
        <v>29</v>
      </c>
      <c r="J32" s="168">
        <f>SUM(K32:L32)/I32</f>
        <v>0.96551724137931039</v>
      </c>
      <c r="K32" s="164">
        <f>SUM(K8:K15,K23:K27)</f>
        <v>0</v>
      </c>
      <c r="L32" s="164">
        <f>SUM(L8:L15,L23:L27)</f>
        <v>28</v>
      </c>
      <c r="M32" s="164">
        <f>SUM(M8:M15,M23:M27)</f>
        <v>1</v>
      </c>
      <c r="N32" s="168">
        <f>SUM(O32:P32)/I32</f>
        <v>0.62068965517241381</v>
      </c>
      <c r="O32" s="164">
        <f>SUM(O8:O15,O23:O27)</f>
        <v>1</v>
      </c>
      <c r="P32" s="164">
        <f>SUM(P8:P15,P23:P27)</f>
        <v>17</v>
      </c>
      <c r="Q32" s="164">
        <f>SUM(Q8:Q15,Q23:Q27)</f>
        <v>10</v>
      </c>
      <c r="R32" s="164">
        <f>SUM(R8:R15,R23:R27)</f>
        <v>27</v>
      </c>
      <c r="S32" s="168">
        <f>SUM(T32:U32)/R32</f>
        <v>1</v>
      </c>
      <c r="T32" s="164">
        <f>SUM(T8:T15,T23:T27)</f>
        <v>2</v>
      </c>
      <c r="U32" s="164">
        <f>SUM(U8:U15,U23:U27)</f>
        <v>25</v>
      </c>
      <c r="V32" s="164">
        <f>SUM(V8:V15,V23:V27)</f>
        <v>0</v>
      </c>
      <c r="W32" s="168">
        <f>SUM(X32:Y32)/SUM(X32:Z32)</f>
        <v>0.77777777777777779</v>
      </c>
      <c r="X32" s="164">
        <f>SUM(X8:X15,X23:X27)</f>
        <v>8</v>
      </c>
      <c r="Y32" s="164">
        <f>SUM(Y8:Y15,Y23:Y27)</f>
        <v>13</v>
      </c>
      <c r="Z32" s="164">
        <f>SUM(Z8:Z15,Z23:Z27)</f>
        <v>6</v>
      </c>
      <c r="AA32" s="164">
        <f>SUM(AA8:AA15,AA23:AA27)</f>
        <v>16</v>
      </c>
      <c r="AB32" s="168">
        <f>SUM(AC32:AD32)/SUM(AC32:AE32)</f>
        <v>0.85</v>
      </c>
      <c r="AC32" s="164">
        <f>SUM(AC8:AC15,AC23:AC27)</f>
        <v>6</v>
      </c>
      <c r="AD32" s="164">
        <f>SUM(AD8:AD15,AD23:AD27)</f>
        <v>11</v>
      </c>
      <c r="AE32" s="164">
        <f>SUM(AE8:AE15,AE23:AE27)</f>
        <v>3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28</v>
      </c>
      <c r="H33" s="189"/>
      <c r="I33" s="165">
        <f>SUM(I16:I22,I28:I30)</f>
        <v>17</v>
      </c>
      <c r="J33" s="172">
        <f>SUM(K33:L33)/I33</f>
        <v>0.76470588235294112</v>
      </c>
      <c r="K33" s="165">
        <f>SUM(K16:K22,K28:K30)</f>
        <v>6</v>
      </c>
      <c r="L33" s="165">
        <f>SUM(L16:L22,L28:L30)</f>
        <v>7</v>
      </c>
      <c r="M33" s="165">
        <f>SUM(M16:M22,M28:M30)</f>
        <v>4</v>
      </c>
      <c r="N33" s="172">
        <f>SUM(O33:P33)/I33</f>
        <v>0.76470588235294112</v>
      </c>
      <c r="O33" s="165">
        <f>SUM(O16:O22,O28:O30)</f>
        <v>1</v>
      </c>
      <c r="P33" s="165">
        <f>SUM(P16:P22,P28:P30)</f>
        <v>12</v>
      </c>
      <c r="Q33" s="165">
        <f>SUM(Q16:Q22,Q28:Q30)</f>
        <v>0</v>
      </c>
      <c r="R33" s="165">
        <f>SUM(R16:R22,R28:R30)</f>
        <v>11</v>
      </c>
      <c r="S33" s="172">
        <f>SUM(T33:U33)/R33</f>
        <v>0.90909090909090906</v>
      </c>
      <c r="T33" s="165">
        <f>SUM(T16:T22,T28:T30)</f>
        <v>2</v>
      </c>
      <c r="U33" s="165">
        <f>SUM(U16:U22,U28:U30)</f>
        <v>8</v>
      </c>
      <c r="V33" s="165">
        <f>SUM(V16:V22,V28:V30)</f>
        <v>1</v>
      </c>
      <c r="W33" s="172">
        <f>SUM(X33:Y33)/SUM(X33:Z33)</f>
        <v>0.9</v>
      </c>
      <c r="X33" s="165">
        <f>SUM(X16:X22,X28:X30)</f>
        <v>1</v>
      </c>
      <c r="Y33" s="165">
        <f>SUM(Y16:Y22,Y28:Y30)</f>
        <v>8</v>
      </c>
      <c r="Z33" s="165">
        <f>SUM(Z16:Z22,Z28:Z30)</f>
        <v>1</v>
      </c>
      <c r="AA33" s="165">
        <f>SUM(AA16:AA22,AA28:AA30)</f>
        <v>1</v>
      </c>
      <c r="AB33" s="172">
        <f>SUM(AC33:AD33)/SUM(AC33:AE33)</f>
        <v>1</v>
      </c>
      <c r="AC33" s="165">
        <f>SUM(AC16:AC22,AC28:AC30)</f>
        <v>1</v>
      </c>
      <c r="AD33" s="165">
        <f>SUM(AD16:AD22,AD28:AD30)</f>
        <v>0</v>
      </c>
      <c r="AE33" s="165">
        <f>SUM(AE16:AE22,AE28:AE30)</f>
        <v>0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84</v>
      </c>
      <c r="H34" s="190"/>
      <c r="I34" s="156">
        <f>SUM(I8:I30)</f>
        <v>46</v>
      </c>
      <c r="J34" s="157">
        <f>SUM(K34:L34)/I34</f>
        <v>0.89130434782608692</v>
      </c>
      <c r="K34" s="156">
        <f>SUM(K8:K30)</f>
        <v>6</v>
      </c>
      <c r="L34" s="156">
        <f>SUM(L8:L30)</f>
        <v>35</v>
      </c>
      <c r="M34" s="184">
        <f>SUM(M8:M30)</f>
        <v>5</v>
      </c>
      <c r="N34" s="157">
        <f>SUM(O34:P34)/I34</f>
        <v>0.67391304347826086</v>
      </c>
      <c r="O34" s="156">
        <f>SUM(O8:O30)</f>
        <v>2</v>
      </c>
      <c r="P34" s="156">
        <f>SUM(P8:P30)</f>
        <v>29</v>
      </c>
      <c r="Q34" s="184">
        <f>SUM(Q8:Q30)</f>
        <v>10</v>
      </c>
      <c r="R34" s="156">
        <f>SUM(R8:R30)</f>
        <v>38</v>
      </c>
      <c r="S34" s="157">
        <f>SUM(T34:U34)/R34</f>
        <v>0.97368421052631582</v>
      </c>
      <c r="T34" s="156">
        <f>SUM(T8:T30)</f>
        <v>4</v>
      </c>
      <c r="U34" s="156">
        <f>SUM(U8:U30)</f>
        <v>33</v>
      </c>
      <c r="V34" s="184">
        <f>SUM(V8:V30)</f>
        <v>1</v>
      </c>
      <c r="W34" s="157">
        <f>SUM(X34:Y34)/SUM(X34:Z34)</f>
        <v>0.81081081081081086</v>
      </c>
      <c r="X34" s="156">
        <f>SUM(X8:X30)</f>
        <v>9</v>
      </c>
      <c r="Y34" s="156">
        <f>SUM(Y8:Y30)</f>
        <v>21</v>
      </c>
      <c r="Z34" s="184">
        <f>SUM(Z8:Z30)</f>
        <v>7</v>
      </c>
      <c r="AA34" s="156">
        <f>SUM(AA8:AA30)</f>
        <v>17</v>
      </c>
      <c r="AB34" s="157">
        <f>SUM(AC34:AD34)/SUM(AC34:AE34)</f>
        <v>0.8571428571428571</v>
      </c>
      <c r="AC34" s="156">
        <f>SUM(AC8:AC30)</f>
        <v>7</v>
      </c>
      <c r="AD34" s="156">
        <f>SUM(AD8:AD30)</f>
        <v>11</v>
      </c>
      <c r="AE34" s="156">
        <f>SUM(AE8:AE30)</f>
        <v>3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3.652173913043478</v>
      </c>
      <c r="H35" s="191"/>
      <c r="I35" s="167">
        <f>AVERAGE(I8:I30)</f>
        <v>2</v>
      </c>
      <c r="J35" s="158"/>
      <c r="K35" s="167">
        <f>AVERAGE(K8:K30)</f>
        <v>0.2608695652173913</v>
      </c>
      <c r="L35" s="167">
        <f>AVERAGE(L8:L30)</f>
        <v>1.5217391304347827</v>
      </c>
      <c r="M35" s="193">
        <f>AVERAGE(M8:M30)</f>
        <v>0.21739130434782608</v>
      </c>
      <c r="N35" s="159"/>
      <c r="O35" s="167">
        <f>AVERAGE(O8:O30)</f>
        <v>8.6956521739130432E-2</v>
      </c>
      <c r="P35" s="167">
        <f>AVERAGE(P8:P30)</f>
        <v>1.2608695652173914</v>
      </c>
      <c r="Q35" s="193">
        <f>AVERAGE(Q8:Q30)</f>
        <v>0.43478260869565216</v>
      </c>
      <c r="R35" s="167">
        <f>AVERAGE(R8:R30)</f>
        <v>1.6521739130434783</v>
      </c>
      <c r="S35" s="159"/>
      <c r="T35" s="167">
        <f>AVERAGE(T8:T30)</f>
        <v>0.17391304347826086</v>
      </c>
      <c r="U35" s="167">
        <f>AVERAGE(U8:U30)</f>
        <v>1.4347826086956521</v>
      </c>
      <c r="V35" s="193">
        <f>AVERAGE(V8:V30)</f>
        <v>4.3478260869565216E-2</v>
      </c>
      <c r="W35" s="159"/>
      <c r="X35" s="167">
        <f>AVERAGE(X8:X30)</f>
        <v>0.39130434782608697</v>
      </c>
      <c r="Y35" s="167">
        <f>AVERAGE(Y8:Y30)</f>
        <v>0.91304347826086951</v>
      </c>
      <c r="Z35" s="167">
        <f>AVERAGE(Z8:Z30)</f>
        <v>0.30434782608695654</v>
      </c>
      <c r="AA35" s="167">
        <f>AVERAGE(AA8:AA30)</f>
        <v>0.73913043478260865</v>
      </c>
      <c r="AB35" s="159"/>
      <c r="AC35" s="167">
        <f>AVERAGE(AC8:AC30)</f>
        <v>0.30434782608695654</v>
      </c>
      <c r="AD35" s="167">
        <f>AVERAGE(AD8:AD30)</f>
        <v>0.47826086956521741</v>
      </c>
      <c r="AE35" s="167">
        <f>AVERAGE(AE8:AE30)</f>
        <v>0.13043478260869565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verticalCentered="1"/>
  <pageMargins left="0" right="0" top="0" bottom="0" header="0" footer="0"/>
  <pageSetup paperSize="9" scale="42" fitToHeight="4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D8EE-40AC-534E-ADBE-38B578143DE7}">
  <sheetPr>
    <pageSetUpPr fitToPage="1"/>
  </sheetPr>
  <dimension ref="B2:AJ74"/>
  <sheetViews>
    <sheetView topLeftCell="B20" zoomScale="82" zoomScaleNormal="133" zoomScaleSheetLayoutView="50" zoomScalePageLayoutView="50" workbookViewId="0">
      <selection activeCell="S28" sqref="S2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1206_vs青山学院'!O3</f>
        <v>青山学院大学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0.90789473684210531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0.95454545454545459</v>
      </c>
      <c r="S4" s="288"/>
      <c r="U4" s="292" t="s">
        <v>11</v>
      </c>
      <c r="V4" s="292"/>
      <c r="W4" s="292"/>
      <c r="X4" s="284">
        <f>T34</f>
        <v>0.86818181818181817</v>
      </c>
      <c r="Y4" s="284"/>
      <c r="Z4" s="292" t="s">
        <v>10</v>
      </c>
      <c r="AA4" s="292"/>
      <c r="AB4" s="292"/>
      <c r="AC4" s="291">
        <f>Z34</f>
        <v>0.6863636363636364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1206_vs青山学院'!C8</f>
        <v>湯浅大心</v>
      </c>
      <c r="D8" s="156">
        <f>'Individual DF 1206_vs青山学院'!D8</f>
        <v>55</v>
      </c>
      <c r="E8" s="156">
        <f>'Individual DF 1206_vs青山学院'!E8</f>
        <v>13</v>
      </c>
      <c r="F8" s="196">
        <f>'Individual DF 1206_vs青山学院'!F8</f>
        <v>18.90909090909091</v>
      </c>
      <c r="G8" s="156">
        <f t="shared" ref="G8:G30" si="0">SUM(J8:M8)</f>
        <v>5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4</v>
      </c>
      <c r="L8" s="156">
        <v>0</v>
      </c>
      <c r="M8" s="184">
        <v>0</v>
      </c>
      <c r="N8" s="180">
        <f>SUM(P8:R8)</f>
        <v>4</v>
      </c>
      <c r="O8" s="157">
        <f>IFERROR((P8+Q8)/N8,"-")</f>
        <v>0.75</v>
      </c>
      <c r="P8" s="156">
        <v>0</v>
      </c>
      <c r="Q8" s="156">
        <v>3</v>
      </c>
      <c r="R8" s="184">
        <v>1</v>
      </c>
      <c r="S8" s="156">
        <f>SUM(U8:X8)</f>
        <v>7</v>
      </c>
      <c r="T8" s="157">
        <f>IFERROR((U8+W8)/S8,"-")</f>
        <v>0.7142857142857143</v>
      </c>
      <c r="U8" s="156">
        <v>3</v>
      </c>
      <c r="V8" s="156">
        <v>1</v>
      </c>
      <c r="W8" s="156">
        <v>2</v>
      </c>
      <c r="X8" s="184">
        <v>1</v>
      </c>
      <c r="Y8" s="180">
        <f>SUM(AA8:AD8)</f>
        <v>7</v>
      </c>
      <c r="Z8" s="157">
        <f>IFERROR((AA8+AC8)/Y8,"-")</f>
        <v>0.42857142857142855</v>
      </c>
      <c r="AA8" s="156">
        <v>1</v>
      </c>
      <c r="AB8" s="156">
        <v>3</v>
      </c>
      <c r="AC8" s="156">
        <v>2</v>
      </c>
      <c r="AD8" s="156">
        <v>1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1206_vs青山学院'!C9</f>
        <v>前川陽来</v>
      </c>
      <c r="D9" s="159">
        <f>'Individual DF 1206_vs青山学院'!D9</f>
        <v>69</v>
      </c>
      <c r="E9" s="159">
        <f>'Individual DF 1206_vs青山学院'!E9</f>
        <v>21</v>
      </c>
      <c r="F9" s="193">
        <f>'Individual DF 1206_vs青山学院'!F9</f>
        <v>24.347826086956523</v>
      </c>
      <c r="G9" s="159">
        <f t="shared" si="0"/>
        <v>2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2</v>
      </c>
      <c r="L9" s="159">
        <v>0</v>
      </c>
      <c r="M9" s="185">
        <v>0</v>
      </c>
      <c r="N9" s="181">
        <f t="shared" ref="N9:N30" si="4">SUM(P9:R9)</f>
        <v>11</v>
      </c>
      <c r="O9" s="158">
        <f t="shared" ref="O9:O30" si="5">IFERROR((P9+Q9)/N9,"-")</f>
        <v>1</v>
      </c>
      <c r="P9" s="159">
        <v>2</v>
      </c>
      <c r="Q9" s="159">
        <v>9</v>
      </c>
      <c r="R9" s="185">
        <v>0</v>
      </c>
      <c r="S9" s="159">
        <f t="shared" ref="S9:S30" si="6">SUM(U9:X9)</f>
        <v>13</v>
      </c>
      <c r="T9" s="158">
        <f t="shared" ref="T9:T30" si="7">IFERROR((U9+W9)/S9,"-")</f>
        <v>1</v>
      </c>
      <c r="U9" s="159">
        <v>2</v>
      </c>
      <c r="V9" s="159">
        <v>0</v>
      </c>
      <c r="W9" s="159">
        <v>11</v>
      </c>
      <c r="X9" s="185">
        <v>0</v>
      </c>
      <c r="Y9" s="181">
        <f t="shared" ref="Y9:Y30" si="8">SUM(AA9:AD9)</f>
        <v>13</v>
      </c>
      <c r="Z9" s="158">
        <f t="shared" ref="Z9:Z30" si="9">IFERROR((AA9+AC9)/Y9,"-")</f>
        <v>0.84615384615384615</v>
      </c>
      <c r="AA9" s="159">
        <v>0</v>
      </c>
      <c r="AB9" s="159">
        <v>2</v>
      </c>
      <c r="AC9" s="159">
        <v>11</v>
      </c>
      <c r="AD9" s="159">
        <v>0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1206_vs青山学院'!C10</f>
        <v>イーゴリ</v>
      </c>
      <c r="D10" s="156">
        <f>'Individual DF 1206_vs青山学院'!D10</f>
        <v>55</v>
      </c>
      <c r="E10" s="156">
        <f>'Individual DF 1206_vs青山学院'!E10</f>
        <v>20</v>
      </c>
      <c r="F10" s="196">
        <f>'Individual DF 1206_vs青山学院'!F10</f>
        <v>29.090909090909093</v>
      </c>
      <c r="G10" s="156">
        <f t="shared" si="0"/>
        <v>2</v>
      </c>
      <c r="H10" s="157">
        <f t="shared" si="2"/>
        <v>1</v>
      </c>
      <c r="I10" s="157">
        <f t="shared" si="3"/>
        <v>1</v>
      </c>
      <c r="J10" s="156">
        <v>0</v>
      </c>
      <c r="K10" s="156">
        <v>2</v>
      </c>
      <c r="L10" s="156">
        <v>0</v>
      </c>
      <c r="M10" s="184">
        <v>0</v>
      </c>
      <c r="N10" s="180">
        <f t="shared" si="4"/>
        <v>7</v>
      </c>
      <c r="O10" s="157">
        <f t="shared" si="5"/>
        <v>0.8571428571428571</v>
      </c>
      <c r="P10" s="156">
        <v>0</v>
      </c>
      <c r="Q10" s="156">
        <v>6</v>
      </c>
      <c r="R10" s="184">
        <v>1</v>
      </c>
      <c r="S10" s="156">
        <f t="shared" si="6"/>
        <v>10</v>
      </c>
      <c r="T10" s="157">
        <f t="shared" si="7"/>
        <v>0.7</v>
      </c>
      <c r="U10" s="156">
        <v>0</v>
      </c>
      <c r="V10" s="156">
        <v>2</v>
      </c>
      <c r="W10" s="156">
        <v>7</v>
      </c>
      <c r="X10" s="184">
        <v>1</v>
      </c>
      <c r="Y10" s="180">
        <f t="shared" si="8"/>
        <v>10</v>
      </c>
      <c r="Z10" s="157">
        <f t="shared" si="9"/>
        <v>0.5</v>
      </c>
      <c r="AA10" s="156">
        <v>0</v>
      </c>
      <c r="AB10" s="156">
        <v>2</v>
      </c>
      <c r="AC10" s="156">
        <v>5</v>
      </c>
      <c r="AD10" s="156">
        <v>3</v>
      </c>
      <c r="AE10" s="207" t="str">
        <f t="shared" si="1"/>
        <v>イーゴリ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1206_vs青山学院'!C11</f>
        <v>磯部俊太朗</v>
      </c>
      <c r="D11" s="159">
        <f>'Individual DF 1206_vs青山学院'!D11</f>
        <v>77</v>
      </c>
      <c r="E11" s="159">
        <f>'Individual DF 1206_vs青山学院'!E11</f>
        <v>19</v>
      </c>
      <c r="F11" s="193">
        <f>'Individual DF 1206_vs青山学院'!F11</f>
        <v>19.740259740259742</v>
      </c>
      <c r="G11" s="159">
        <f t="shared" si="0"/>
        <v>5</v>
      </c>
      <c r="H11" s="158">
        <f t="shared" si="2"/>
        <v>1</v>
      </c>
      <c r="I11" s="158">
        <f t="shared" si="3"/>
        <v>1</v>
      </c>
      <c r="J11" s="159">
        <v>2</v>
      </c>
      <c r="K11" s="159">
        <v>3</v>
      </c>
      <c r="L11" s="159">
        <v>0</v>
      </c>
      <c r="M11" s="185">
        <v>0</v>
      </c>
      <c r="N11" s="181">
        <f t="shared" si="4"/>
        <v>10</v>
      </c>
      <c r="O11" s="158">
        <f t="shared" si="5"/>
        <v>1</v>
      </c>
      <c r="P11" s="159">
        <v>1</v>
      </c>
      <c r="Q11" s="159">
        <v>9</v>
      </c>
      <c r="R11" s="185">
        <v>0</v>
      </c>
      <c r="S11" s="159">
        <f t="shared" si="6"/>
        <v>14</v>
      </c>
      <c r="T11" s="158">
        <f t="shared" si="7"/>
        <v>0.8571428571428571</v>
      </c>
      <c r="U11" s="159">
        <v>3</v>
      </c>
      <c r="V11" s="159">
        <v>2</v>
      </c>
      <c r="W11" s="159">
        <v>9</v>
      </c>
      <c r="X11" s="185">
        <v>0</v>
      </c>
      <c r="Y11" s="181">
        <f t="shared" si="8"/>
        <v>14</v>
      </c>
      <c r="Z11" s="158">
        <f t="shared" si="9"/>
        <v>0.5</v>
      </c>
      <c r="AA11" s="159">
        <v>1</v>
      </c>
      <c r="AB11" s="159">
        <v>4</v>
      </c>
      <c r="AC11" s="159">
        <v>6</v>
      </c>
      <c r="AD11" s="159">
        <v>3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1206_vs青山学院'!C12</f>
        <v>白丸智乃祐</v>
      </c>
      <c r="D12" s="156">
        <f>'Individual DF 1206_vs青山学院'!D12</f>
        <v>82</v>
      </c>
      <c r="E12" s="156">
        <f>'Individual DF 1206_vs青山学院'!E12</f>
        <v>27</v>
      </c>
      <c r="F12" s="196">
        <f>'Individual DF 1206_vs青山学院'!F12</f>
        <v>26.341463414634148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0</v>
      </c>
      <c r="K12" s="156">
        <v>3</v>
      </c>
      <c r="L12" s="156">
        <v>0</v>
      </c>
      <c r="M12" s="184">
        <v>0</v>
      </c>
      <c r="N12" s="180">
        <f t="shared" si="4"/>
        <v>17</v>
      </c>
      <c r="O12" s="157">
        <f t="shared" si="5"/>
        <v>1</v>
      </c>
      <c r="P12" s="156">
        <v>2</v>
      </c>
      <c r="Q12" s="156">
        <v>15</v>
      </c>
      <c r="R12" s="184">
        <v>0</v>
      </c>
      <c r="S12" s="156">
        <f t="shared" si="6"/>
        <v>13</v>
      </c>
      <c r="T12" s="157">
        <f t="shared" si="7"/>
        <v>1</v>
      </c>
      <c r="U12" s="156">
        <v>3</v>
      </c>
      <c r="V12" s="156">
        <v>0</v>
      </c>
      <c r="W12" s="156">
        <v>10</v>
      </c>
      <c r="X12" s="184">
        <v>0</v>
      </c>
      <c r="Y12" s="180">
        <f t="shared" si="8"/>
        <v>13</v>
      </c>
      <c r="Z12" s="157">
        <f t="shared" si="9"/>
        <v>0.84615384615384615</v>
      </c>
      <c r="AA12" s="156">
        <v>2</v>
      </c>
      <c r="AB12" s="156">
        <v>1</v>
      </c>
      <c r="AC12" s="156">
        <v>9</v>
      </c>
      <c r="AD12" s="156">
        <v>1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1206_vs青山学院'!C13</f>
        <v>茨木颯</v>
      </c>
      <c r="D13" s="159">
        <f>'Individual DF 1206_vs青山学院'!D13</f>
        <v>82</v>
      </c>
      <c r="E13" s="159">
        <f>'Individual DF 1206_vs青山学院'!E13</f>
        <v>32</v>
      </c>
      <c r="F13" s="193">
        <f>'Individual DF 1206_vs青山学院'!F13</f>
        <v>31.219512195121951</v>
      </c>
      <c r="G13" s="159">
        <f t="shared" si="0"/>
        <v>6</v>
      </c>
      <c r="H13" s="158">
        <f t="shared" si="2"/>
        <v>1</v>
      </c>
      <c r="I13" s="158">
        <f t="shared" si="3"/>
        <v>1</v>
      </c>
      <c r="J13" s="159">
        <v>1</v>
      </c>
      <c r="K13" s="159">
        <v>5</v>
      </c>
      <c r="L13" s="159">
        <v>0</v>
      </c>
      <c r="M13" s="185">
        <v>0</v>
      </c>
      <c r="N13" s="181">
        <f t="shared" si="4"/>
        <v>14</v>
      </c>
      <c r="O13" s="158">
        <f t="shared" si="5"/>
        <v>0.9285714285714286</v>
      </c>
      <c r="P13" s="159">
        <v>0</v>
      </c>
      <c r="Q13" s="159">
        <v>13</v>
      </c>
      <c r="R13" s="185">
        <v>1</v>
      </c>
      <c r="S13" s="159">
        <f t="shared" si="6"/>
        <v>19</v>
      </c>
      <c r="T13" s="158">
        <f t="shared" si="7"/>
        <v>0.73684210526315785</v>
      </c>
      <c r="U13" s="159">
        <v>1</v>
      </c>
      <c r="V13" s="159">
        <v>4</v>
      </c>
      <c r="W13" s="159">
        <v>13</v>
      </c>
      <c r="X13" s="185">
        <v>1</v>
      </c>
      <c r="Y13" s="181">
        <f t="shared" si="8"/>
        <v>19</v>
      </c>
      <c r="Z13" s="158">
        <f t="shared" si="9"/>
        <v>0.63157894736842102</v>
      </c>
      <c r="AA13" s="159">
        <v>0</v>
      </c>
      <c r="AB13" s="159">
        <v>5</v>
      </c>
      <c r="AC13" s="159">
        <v>12</v>
      </c>
      <c r="AD13" s="159">
        <v>2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1206_vs青山学院'!C14</f>
        <v>大町尚生</v>
      </c>
      <c r="D14" s="156">
        <f>'Individual DF 1206_vs青山学院'!D14</f>
        <v>82</v>
      </c>
      <c r="E14" s="156">
        <f>'Individual DF 1206_vs青山学院'!E14</f>
        <v>39</v>
      </c>
      <c r="F14" s="196">
        <f>'Individual DF 1206_vs青山学院'!F14</f>
        <v>38.048780487804876</v>
      </c>
      <c r="G14" s="156">
        <f t="shared" si="0"/>
        <v>4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3</v>
      </c>
      <c r="L14" s="156">
        <v>0</v>
      </c>
      <c r="M14" s="184">
        <v>0</v>
      </c>
      <c r="N14" s="180">
        <f t="shared" si="4"/>
        <v>24</v>
      </c>
      <c r="O14" s="157">
        <f t="shared" si="5"/>
        <v>0.95833333333333337</v>
      </c>
      <c r="P14" s="156">
        <v>2</v>
      </c>
      <c r="Q14" s="156">
        <v>21</v>
      </c>
      <c r="R14" s="184">
        <v>1</v>
      </c>
      <c r="S14" s="156">
        <f t="shared" si="6"/>
        <v>24</v>
      </c>
      <c r="T14" s="157">
        <f t="shared" si="7"/>
        <v>0.91666666666666663</v>
      </c>
      <c r="U14" s="156">
        <v>2</v>
      </c>
      <c r="V14" s="156">
        <v>1</v>
      </c>
      <c r="W14" s="156">
        <v>20</v>
      </c>
      <c r="X14" s="184">
        <v>1</v>
      </c>
      <c r="Y14" s="180">
        <f t="shared" si="8"/>
        <v>24</v>
      </c>
      <c r="Z14" s="157">
        <f t="shared" si="9"/>
        <v>0.83333333333333337</v>
      </c>
      <c r="AA14" s="156">
        <v>1</v>
      </c>
      <c r="AB14" s="156">
        <v>2</v>
      </c>
      <c r="AC14" s="156">
        <v>19</v>
      </c>
      <c r="AD14" s="156">
        <v>2</v>
      </c>
      <c r="AE14" s="207" t="str">
        <f t="shared" si="1"/>
        <v>大町尚生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1206_vs青山学院'!C15</f>
        <v>浜浦幸太郎</v>
      </c>
      <c r="D15" s="159">
        <f>'Individual DF 1206_vs青山学院'!D15</f>
        <v>61</v>
      </c>
      <c r="E15" s="159">
        <f>'Individual DF 1206_vs青山学院'!E15</f>
        <v>28</v>
      </c>
      <c r="F15" s="193">
        <f>'Individual DF 1206_vs青山学院'!F15</f>
        <v>36.721311475409834</v>
      </c>
      <c r="G15" s="159">
        <f t="shared" si="0"/>
        <v>8</v>
      </c>
      <c r="H15" s="158">
        <f t="shared" si="2"/>
        <v>0.875</v>
      </c>
      <c r="I15" s="158">
        <f t="shared" si="3"/>
        <v>1</v>
      </c>
      <c r="J15" s="159">
        <v>2</v>
      </c>
      <c r="K15" s="159">
        <v>5</v>
      </c>
      <c r="L15" s="159">
        <v>1</v>
      </c>
      <c r="M15" s="185">
        <v>0</v>
      </c>
      <c r="N15" s="181">
        <f t="shared" si="4"/>
        <v>10</v>
      </c>
      <c r="O15" s="158">
        <f t="shared" si="5"/>
        <v>0.9</v>
      </c>
      <c r="P15" s="159">
        <v>1</v>
      </c>
      <c r="Q15" s="159">
        <v>8</v>
      </c>
      <c r="R15" s="185">
        <v>1</v>
      </c>
      <c r="S15" s="159">
        <f t="shared" si="6"/>
        <v>15</v>
      </c>
      <c r="T15" s="158">
        <f t="shared" si="7"/>
        <v>0.73333333333333328</v>
      </c>
      <c r="U15" s="159">
        <v>6</v>
      </c>
      <c r="V15" s="159">
        <v>2</v>
      </c>
      <c r="W15" s="159">
        <v>5</v>
      </c>
      <c r="X15" s="185">
        <v>2</v>
      </c>
      <c r="Y15" s="181">
        <f t="shared" si="8"/>
        <v>15</v>
      </c>
      <c r="Z15" s="158">
        <f t="shared" si="9"/>
        <v>0.4</v>
      </c>
      <c r="AA15" s="159">
        <v>1</v>
      </c>
      <c r="AB15" s="159">
        <v>7</v>
      </c>
      <c r="AC15" s="159">
        <v>5</v>
      </c>
      <c r="AD15" s="159">
        <v>2</v>
      </c>
      <c r="AE15" s="208" t="str">
        <f t="shared" si="1"/>
        <v>浜浦幸太郎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1206_vs青山学院'!C16</f>
        <v>高橋佑太朗</v>
      </c>
      <c r="D16" s="156">
        <f>'Individual DF 1206_vs青山学院'!D16</f>
        <v>70</v>
      </c>
      <c r="E16" s="156">
        <f>'Individual DF 1206_vs青山学院'!E16</f>
        <v>4</v>
      </c>
      <c r="F16" s="196">
        <f>'Individual DF 1206_vs青山学院'!F16</f>
        <v>4.5714285714285712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0</v>
      </c>
      <c r="K16" s="156">
        <v>1</v>
      </c>
      <c r="L16" s="156">
        <v>0</v>
      </c>
      <c r="M16" s="184">
        <v>0</v>
      </c>
      <c r="N16" s="180">
        <f t="shared" si="4"/>
        <v>2</v>
      </c>
      <c r="O16" s="157">
        <f t="shared" si="5"/>
        <v>1</v>
      </c>
      <c r="P16" s="156">
        <v>0</v>
      </c>
      <c r="Q16" s="156">
        <v>2</v>
      </c>
      <c r="R16" s="184">
        <v>0</v>
      </c>
      <c r="S16" s="156">
        <f t="shared" si="6"/>
        <v>2</v>
      </c>
      <c r="T16" s="157">
        <f t="shared" si="7"/>
        <v>1</v>
      </c>
      <c r="U16" s="156">
        <v>1</v>
      </c>
      <c r="V16" s="156">
        <v>0</v>
      </c>
      <c r="W16" s="156">
        <v>1</v>
      </c>
      <c r="X16" s="184">
        <v>0</v>
      </c>
      <c r="Y16" s="180">
        <f t="shared" si="8"/>
        <v>2</v>
      </c>
      <c r="Z16" s="157">
        <f t="shared" si="9"/>
        <v>0.5</v>
      </c>
      <c r="AA16" s="156">
        <v>0</v>
      </c>
      <c r="AB16" s="156">
        <v>1</v>
      </c>
      <c r="AC16" s="156">
        <v>1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1206_vs青山学院'!C17</f>
        <v>楢本幹志朗</v>
      </c>
      <c r="D17" s="159">
        <f>'Individual DF 1206_vs青山学院'!D17</f>
        <v>82</v>
      </c>
      <c r="E17" s="159">
        <f>'Individual DF 1206_vs青山学院'!E17</f>
        <v>8</v>
      </c>
      <c r="F17" s="193">
        <f>'Individual DF 1206_vs青山学院'!F17</f>
        <v>7.8048780487804876</v>
      </c>
      <c r="G17" s="159">
        <f t="shared" si="0"/>
        <v>6</v>
      </c>
      <c r="H17" s="158">
        <f t="shared" si="2"/>
        <v>0.66666666666666663</v>
      </c>
      <c r="I17" s="158">
        <f t="shared" si="3"/>
        <v>0.66666666666666663</v>
      </c>
      <c r="J17" s="159">
        <v>1</v>
      </c>
      <c r="K17" s="159">
        <v>3</v>
      </c>
      <c r="L17" s="159">
        <v>0</v>
      </c>
      <c r="M17" s="185">
        <v>2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3</v>
      </c>
      <c r="T17" s="158">
        <f t="shared" si="7"/>
        <v>0.33333333333333331</v>
      </c>
      <c r="U17" s="159">
        <v>1</v>
      </c>
      <c r="V17" s="159">
        <v>2</v>
      </c>
      <c r="W17" s="159">
        <v>0</v>
      </c>
      <c r="X17" s="185">
        <v>0</v>
      </c>
      <c r="Y17" s="181">
        <f t="shared" si="8"/>
        <v>3</v>
      </c>
      <c r="Z17" s="158">
        <f t="shared" si="9"/>
        <v>0</v>
      </c>
      <c r="AA17" s="159">
        <v>0</v>
      </c>
      <c r="AB17" s="159">
        <v>3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1206_vs青山学院'!C18</f>
        <v>林勇太</v>
      </c>
      <c r="D18" s="156">
        <f>'Individual DF 1206_vs青山学院'!D18</f>
        <v>77</v>
      </c>
      <c r="E18" s="156">
        <f>'Individual DF 1206_vs青山学院'!E18</f>
        <v>17</v>
      </c>
      <c r="F18" s="196">
        <f>'Individual DF 1206_vs青山学院'!F18</f>
        <v>17.662337662337663</v>
      </c>
      <c r="G18" s="156">
        <f t="shared" si="0"/>
        <v>6</v>
      </c>
      <c r="H18" s="157">
        <f t="shared" si="2"/>
        <v>0.83333333333333337</v>
      </c>
      <c r="I18" s="157">
        <f t="shared" si="3"/>
        <v>0.83333333333333337</v>
      </c>
      <c r="J18" s="156">
        <v>3</v>
      </c>
      <c r="K18" s="156">
        <v>2</v>
      </c>
      <c r="L18" s="156">
        <v>0</v>
      </c>
      <c r="M18" s="184">
        <v>1</v>
      </c>
      <c r="N18" s="180">
        <f t="shared" si="4"/>
        <v>8</v>
      </c>
      <c r="O18" s="157">
        <f t="shared" si="5"/>
        <v>1</v>
      </c>
      <c r="P18" s="156">
        <v>1</v>
      </c>
      <c r="Q18" s="156">
        <v>7</v>
      </c>
      <c r="R18" s="184">
        <v>0</v>
      </c>
      <c r="S18" s="156">
        <f t="shared" si="6"/>
        <v>10</v>
      </c>
      <c r="T18" s="157">
        <f t="shared" si="7"/>
        <v>0.9</v>
      </c>
      <c r="U18" s="156">
        <v>5</v>
      </c>
      <c r="V18" s="156">
        <v>1</v>
      </c>
      <c r="W18" s="156">
        <v>4</v>
      </c>
      <c r="X18" s="184">
        <v>0</v>
      </c>
      <c r="Y18" s="180">
        <f t="shared" si="8"/>
        <v>10</v>
      </c>
      <c r="Z18" s="157">
        <f t="shared" si="9"/>
        <v>0.6</v>
      </c>
      <c r="AA18" s="156">
        <v>2</v>
      </c>
      <c r="AB18" s="156">
        <v>4</v>
      </c>
      <c r="AC18" s="156">
        <v>4</v>
      </c>
      <c r="AD18" s="156">
        <v>0</v>
      </c>
      <c r="AE18" s="207" t="str">
        <f t="shared" si="1"/>
        <v>林勇太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1206_vs青山学院'!C19</f>
        <v>朴大優</v>
      </c>
      <c r="D19" s="159">
        <f>'Individual DF 1206_vs青山学院'!D19</f>
        <v>82</v>
      </c>
      <c r="E19" s="159">
        <f>'Individual DF 1206_vs青山学院'!E19</f>
        <v>27</v>
      </c>
      <c r="F19" s="193">
        <f>'Individual DF 1206_vs青山学院'!F19</f>
        <v>26.341463414634148</v>
      </c>
      <c r="G19" s="159">
        <f t="shared" si="0"/>
        <v>5</v>
      </c>
      <c r="H19" s="158">
        <f t="shared" si="2"/>
        <v>1</v>
      </c>
      <c r="I19" s="158">
        <f t="shared" si="3"/>
        <v>1</v>
      </c>
      <c r="J19" s="159">
        <v>1</v>
      </c>
      <c r="K19" s="159">
        <v>4</v>
      </c>
      <c r="L19" s="159">
        <v>0</v>
      </c>
      <c r="M19" s="185">
        <v>0</v>
      </c>
      <c r="N19" s="181">
        <f t="shared" si="4"/>
        <v>13</v>
      </c>
      <c r="O19" s="158">
        <f t="shared" si="5"/>
        <v>0.92307692307692313</v>
      </c>
      <c r="P19" s="159">
        <v>0</v>
      </c>
      <c r="Q19" s="159">
        <v>12</v>
      </c>
      <c r="R19" s="185">
        <v>1</v>
      </c>
      <c r="S19" s="159">
        <f t="shared" si="6"/>
        <v>18</v>
      </c>
      <c r="T19" s="158">
        <f t="shared" si="7"/>
        <v>0.88888888888888884</v>
      </c>
      <c r="U19" s="159">
        <v>3</v>
      </c>
      <c r="V19" s="159">
        <v>1</v>
      </c>
      <c r="W19" s="159">
        <v>13</v>
      </c>
      <c r="X19" s="185">
        <v>1</v>
      </c>
      <c r="Y19" s="181">
        <f t="shared" si="8"/>
        <v>18</v>
      </c>
      <c r="Z19" s="158">
        <f t="shared" si="9"/>
        <v>0.77777777777777779</v>
      </c>
      <c r="AA19" s="159">
        <v>1</v>
      </c>
      <c r="AB19" s="159">
        <v>3</v>
      </c>
      <c r="AC19" s="159">
        <v>13</v>
      </c>
      <c r="AD19" s="159">
        <v>1</v>
      </c>
      <c r="AE19" s="208" t="str">
        <f t="shared" si="1"/>
        <v>朴大優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1206_vs青山学院'!C20</f>
        <v>東島和哉</v>
      </c>
      <c r="D20" s="156">
        <f>'Individual DF 1206_vs青山学院'!D20</f>
        <v>63</v>
      </c>
      <c r="E20" s="156">
        <f>'Individual DF 1206_vs青山学院'!E20</f>
        <v>12</v>
      </c>
      <c r="F20" s="196">
        <f>'Individual DF 1206_vs青山学院'!F20</f>
        <v>15.238095238095237</v>
      </c>
      <c r="G20" s="156">
        <f t="shared" si="0"/>
        <v>4</v>
      </c>
      <c r="H20" s="157">
        <f t="shared" si="2"/>
        <v>0.75</v>
      </c>
      <c r="I20" s="157">
        <f t="shared" si="3"/>
        <v>0.75</v>
      </c>
      <c r="J20" s="156">
        <v>0</v>
      </c>
      <c r="K20" s="156">
        <v>3</v>
      </c>
      <c r="L20" s="156">
        <v>0</v>
      </c>
      <c r="M20" s="184">
        <v>1</v>
      </c>
      <c r="N20" s="180">
        <f t="shared" si="4"/>
        <v>4</v>
      </c>
      <c r="O20" s="157">
        <f t="shared" si="5"/>
        <v>0.75</v>
      </c>
      <c r="P20" s="156">
        <v>0</v>
      </c>
      <c r="Q20" s="156">
        <v>3</v>
      </c>
      <c r="R20" s="184">
        <v>1</v>
      </c>
      <c r="S20" s="156">
        <f t="shared" si="6"/>
        <v>7</v>
      </c>
      <c r="T20" s="157">
        <f t="shared" si="7"/>
        <v>0.8571428571428571</v>
      </c>
      <c r="U20" s="156">
        <v>3</v>
      </c>
      <c r="V20" s="156">
        <v>0</v>
      </c>
      <c r="W20" s="156">
        <v>3</v>
      </c>
      <c r="X20" s="184">
        <v>1</v>
      </c>
      <c r="Y20" s="180">
        <f t="shared" si="8"/>
        <v>7</v>
      </c>
      <c r="Z20" s="157">
        <f t="shared" si="9"/>
        <v>0.42857142857142855</v>
      </c>
      <c r="AA20" s="156">
        <v>0</v>
      </c>
      <c r="AB20" s="156">
        <v>3</v>
      </c>
      <c r="AC20" s="156">
        <v>3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1206_vs青山学院'!C21</f>
        <v>濱島遼</v>
      </c>
      <c r="D21" s="159">
        <f>'Individual DF 1206_vs青山学院'!D21</f>
        <v>82</v>
      </c>
      <c r="E21" s="159">
        <f>'Individual DF 1206_vs青山学院'!E21</f>
        <v>16</v>
      </c>
      <c r="F21" s="193">
        <f>'Individual DF 1206_vs青山学院'!F21</f>
        <v>15.609756097560975</v>
      </c>
      <c r="G21" s="159">
        <f t="shared" si="0"/>
        <v>3</v>
      </c>
      <c r="H21" s="158">
        <f t="shared" si="2"/>
        <v>0.66666666666666663</v>
      </c>
      <c r="I21" s="158">
        <f t="shared" si="3"/>
        <v>1</v>
      </c>
      <c r="J21" s="159">
        <v>2</v>
      </c>
      <c r="K21" s="159">
        <v>0</v>
      </c>
      <c r="L21" s="159">
        <v>1</v>
      </c>
      <c r="M21" s="185">
        <v>0</v>
      </c>
      <c r="N21" s="181">
        <f t="shared" si="4"/>
        <v>8</v>
      </c>
      <c r="O21" s="158">
        <f t="shared" si="5"/>
        <v>1</v>
      </c>
      <c r="P21" s="159">
        <v>2</v>
      </c>
      <c r="Q21" s="159">
        <v>6</v>
      </c>
      <c r="R21" s="185">
        <v>0</v>
      </c>
      <c r="S21" s="159">
        <f t="shared" si="6"/>
        <v>12</v>
      </c>
      <c r="T21" s="158">
        <f t="shared" si="7"/>
        <v>0.75</v>
      </c>
      <c r="U21" s="159">
        <v>0</v>
      </c>
      <c r="V21" s="159">
        <v>3</v>
      </c>
      <c r="W21" s="159">
        <v>9</v>
      </c>
      <c r="X21" s="185">
        <v>0</v>
      </c>
      <c r="Y21" s="181">
        <f t="shared" si="8"/>
        <v>12</v>
      </c>
      <c r="Z21" s="158">
        <f t="shared" si="9"/>
        <v>0.75</v>
      </c>
      <c r="AA21" s="159">
        <v>0</v>
      </c>
      <c r="AB21" s="159">
        <v>3</v>
      </c>
      <c r="AC21" s="159">
        <v>9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1206_vs青山学院'!C22</f>
        <v>内田慎之甫</v>
      </c>
      <c r="D22" s="156">
        <f>'Individual DF 1206_vs青山学院'!D22</f>
        <v>82</v>
      </c>
      <c r="E22" s="156">
        <f>'Individual DF 1206_vs青山学院'!E22</f>
        <v>14</v>
      </c>
      <c r="F22" s="196">
        <f>'Individual DF 1206_vs青山学院'!F22</f>
        <v>13.658536585365855</v>
      </c>
      <c r="G22" s="156">
        <f t="shared" si="0"/>
        <v>3</v>
      </c>
      <c r="H22" s="157">
        <f t="shared" si="2"/>
        <v>1</v>
      </c>
      <c r="I22" s="157">
        <f t="shared" si="3"/>
        <v>1</v>
      </c>
      <c r="J22" s="156">
        <v>2</v>
      </c>
      <c r="K22" s="156">
        <v>1</v>
      </c>
      <c r="L22" s="156">
        <v>0</v>
      </c>
      <c r="M22" s="184">
        <v>0</v>
      </c>
      <c r="N22" s="180">
        <f t="shared" si="4"/>
        <v>8</v>
      </c>
      <c r="O22" s="157">
        <f t="shared" si="5"/>
        <v>1</v>
      </c>
      <c r="P22" s="156">
        <v>1</v>
      </c>
      <c r="Q22" s="156">
        <v>7</v>
      </c>
      <c r="R22" s="184">
        <v>0</v>
      </c>
      <c r="S22" s="156">
        <f t="shared" si="6"/>
        <v>10</v>
      </c>
      <c r="T22" s="157">
        <f t="shared" si="7"/>
        <v>1</v>
      </c>
      <c r="U22" s="156">
        <v>3</v>
      </c>
      <c r="V22" s="156">
        <v>0</v>
      </c>
      <c r="W22" s="156">
        <v>7</v>
      </c>
      <c r="X22" s="184">
        <v>0</v>
      </c>
      <c r="Y22" s="180">
        <f t="shared" si="8"/>
        <v>10</v>
      </c>
      <c r="Z22" s="157">
        <f t="shared" si="9"/>
        <v>0.5</v>
      </c>
      <c r="AA22" s="156">
        <v>1</v>
      </c>
      <c r="AB22" s="156">
        <v>2</v>
      </c>
      <c r="AC22" s="156">
        <v>4</v>
      </c>
      <c r="AD22" s="156">
        <v>3</v>
      </c>
      <c r="AE22" s="207" t="str">
        <f t="shared" si="1"/>
        <v>内田慎之甫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1206_vs青山学院'!C23</f>
        <v>門脇遼介</v>
      </c>
      <c r="D23" s="159">
        <f>'Individual DF 1206_vs青山学院'!D23</f>
        <v>13</v>
      </c>
      <c r="E23" s="159">
        <f>'Individual DF 1206_vs青山学院'!E23</f>
        <v>9</v>
      </c>
      <c r="F23" s="193">
        <f>'Individual DF 1206_vs青山学院'!F23</f>
        <v>55.384615384615387</v>
      </c>
      <c r="G23" s="159">
        <f t="shared" si="0"/>
        <v>2</v>
      </c>
      <c r="H23" s="158">
        <f t="shared" si="2"/>
        <v>1</v>
      </c>
      <c r="I23" s="158">
        <f t="shared" si="3"/>
        <v>1</v>
      </c>
      <c r="J23" s="159">
        <v>0</v>
      </c>
      <c r="K23" s="159">
        <v>2</v>
      </c>
      <c r="L23" s="159">
        <v>0</v>
      </c>
      <c r="M23" s="185">
        <v>0</v>
      </c>
      <c r="N23" s="181">
        <f t="shared" si="4"/>
        <v>6</v>
      </c>
      <c r="O23" s="158">
        <f t="shared" si="5"/>
        <v>1</v>
      </c>
      <c r="P23" s="159">
        <v>1</v>
      </c>
      <c r="Q23" s="159">
        <v>5</v>
      </c>
      <c r="R23" s="185">
        <v>0</v>
      </c>
      <c r="S23" s="159">
        <f t="shared" si="6"/>
        <v>9</v>
      </c>
      <c r="T23" s="158">
        <f t="shared" si="7"/>
        <v>1</v>
      </c>
      <c r="U23" s="159">
        <v>2</v>
      </c>
      <c r="V23" s="159">
        <v>0</v>
      </c>
      <c r="W23" s="159">
        <v>7</v>
      </c>
      <c r="X23" s="185">
        <v>0</v>
      </c>
      <c r="Y23" s="181">
        <f t="shared" si="8"/>
        <v>9</v>
      </c>
      <c r="Z23" s="158">
        <f t="shared" si="9"/>
        <v>0.88888888888888884</v>
      </c>
      <c r="AA23" s="159">
        <v>2</v>
      </c>
      <c r="AB23" s="159">
        <v>0</v>
      </c>
      <c r="AC23" s="159">
        <v>6</v>
      </c>
      <c r="AD23" s="159">
        <v>1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1206_vs青山学院'!C24</f>
        <v>小澤一誠</v>
      </c>
      <c r="D24" s="156">
        <f>'Individual DF 1206_vs青山学院'!D24</f>
        <v>27</v>
      </c>
      <c r="E24" s="156">
        <f>'Individual DF 1206_vs青山学院'!E24</f>
        <v>11</v>
      </c>
      <c r="F24" s="196">
        <f>'Individual DF 1206_vs青山学院'!F24</f>
        <v>32.592592592592588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9</v>
      </c>
      <c r="O24" s="157">
        <f t="shared" si="5"/>
        <v>1</v>
      </c>
      <c r="P24" s="156">
        <v>0</v>
      </c>
      <c r="Q24" s="156">
        <v>9</v>
      </c>
      <c r="R24" s="184">
        <v>0</v>
      </c>
      <c r="S24" s="156">
        <f t="shared" si="6"/>
        <v>9</v>
      </c>
      <c r="T24" s="157">
        <f t="shared" si="7"/>
        <v>1</v>
      </c>
      <c r="U24" s="156">
        <v>1</v>
      </c>
      <c r="V24" s="156">
        <v>0</v>
      </c>
      <c r="W24" s="156">
        <v>8</v>
      </c>
      <c r="X24" s="184">
        <v>0</v>
      </c>
      <c r="Y24" s="180">
        <f t="shared" si="8"/>
        <v>9</v>
      </c>
      <c r="Z24" s="157">
        <f t="shared" si="9"/>
        <v>1</v>
      </c>
      <c r="AA24" s="156">
        <v>1</v>
      </c>
      <c r="AB24" s="156">
        <v>0</v>
      </c>
      <c r="AC24" s="156">
        <v>8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1206_vs青山学院'!C25</f>
        <v>寺山公太</v>
      </c>
      <c r="D25" s="159">
        <f>'Individual DF 1206_vs青山学院'!D25</f>
        <v>27</v>
      </c>
      <c r="E25" s="159">
        <f>'Individual DF 1206_vs青山学院'!E25</f>
        <v>12</v>
      </c>
      <c r="F25" s="193">
        <f>'Individual DF 1206_vs青山学院'!F25</f>
        <v>35.555555555555557</v>
      </c>
      <c r="G25" s="159">
        <f t="shared" si="0"/>
        <v>3</v>
      </c>
      <c r="H25" s="158">
        <f t="shared" si="2"/>
        <v>1</v>
      </c>
      <c r="I25" s="158">
        <f t="shared" si="3"/>
        <v>1</v>
      </c>
      <c r="J25" s="159">
        <v>1</v>
      </c>
      <c r="K25" s="159">
        <v>2</v>
      </c>
      <c r="L25" s="159">
        <v>0</v>
      </c>
      <c r="M25" s="185">
        <v>0</v>
      </c>
      <c r="N25" s="181">
        <f t="shared" si="4"/>
        <v>7</v>
      </c>
      <c r="O25" s="158">
        <f t="shared" si="5"/>
        <v>0.8571428571428571</v>
      </c>
      <c r="P25" s="159">
        <v>0</v>
      </c>
      <c r="Q25" s="159">
        <v>6</v>
      </c>
      <c r="R25" s="185">
        <v>1</v>
      </c>
      <c r="S25" s="159">
        <f t="shared" si="6"/>
        <v>8</v>
      </c>
      <c r="T25" s="158">
        <f t="shared" si="7"/>
        <v>0.875</v>
      </c>
      <c r="U25" s="159">
        <v>3</v>
      </c>
      <c r="V25" s="159">
        <v>0</v>
      </c>
      <c r="W25" s="159">
        <v>4</v>
      </c>
      <c r="X25" s="185">
        <v>1</v>
      </c>
      <c r="Y25" s="181">
        <f t="shared" si="8"/>
        <v>8</v>
      </c>
      <c r="Z25" s="158">
        <f t="shared" si="9"/>
        <v>0.75</v>
      </c>
      <c r="AA25" s="159">
        <v>3</v>
      </c>
      <c r="AB25" s="159">
        <v>0</v>
      </c>
      <c r="AC25" s="159">
        <v>3</v>
      </c>
      <c r="AD25" s="159">
        <v>2</v>
      </c>
      <c r="AE25" s="208" t="str">
        <f t="shared" si="1"/>
        <v>寺山公太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1206_vs青山学院'!C26</f>
        <v>加島優陽</v>
      </c>
      <c r="D26" s="156">
        <f>'Individual DF 1206_vs青山学院'!D26</f>
        <v>5</v>
      </c>
      <c r="E26" s="156">
        <f>'Individual DF 1206_vs青山学院'!E26</f>
        <v>3</v>
      </c>
      <c r="F26" s="196">
        <f>'Individual DF 1206_vs青山学院'!F26</f>
        <v>48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0</v>
      </c>
      <c r="K26" s="156">
        <v>1</v>
      </c>
      <c r="L26" s="156">
        <v>0</v>
      </c>
      <c r="M26" s="184">
        <v>0</v>
      </c>
      <c r="N26" s="180">
        <f t="shared" si="4"/>
        <v>2</v>
      </c>
      <c r="O26" s="157">
        <f t="shared" si="5"/>
        <v>1</v>
      </c>
      <c r="P26" s="156">
        <v>0</v>
      </c>
      <c r="Q26" s="156">
        <v>2</v>
      </c>
      <c r="R26" s="184">
        <v>0</v>
      </c>
      <c r="S26" s="156">
        <f t="shared" si="6"/>
        <v>3</v>
      </c>
      <c r="T26" s="157">
        <f t="shared" si="7"/>
        <v>1</v>
      </c>
      <c r="U26" s="156">
        <v>1</v>
      </c>
      <c r="V26" s="156">
        <v>0</v>
      </c>
      <c r="W26" s="156">
        <v>2</v>
      </c>
      <c r="X26" s="184">
        <v>0</v>
      </c>
      <c r="Y26" s="180">
        <f t="shared" si="8"/>
        <v>3</v>
      </c>
      <c r="Z26" s="157">
        <f t="shared" si="9"/>
        <v>1</v>
      </c>
      <c r="AA26" s="156">
        <v>1</v>
      </c>
      <c r="AB26" s="156">
        <v>0</v>
      </c>
      <c r="AC26" s="156">
        <v>2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1206_vs青山学院'!C27</f>
        <v>髙木海斗</v>
      </c>
      <c r="D27" s="159">
        <f>'Individual DF 1206_vs青山学院'!D27</f>
        <v>21</v>
      </c>
      <c r="E27" s="159">
        <f>'Individual DF 1206_vs青山学院'!E27</f>
        <v>12</v>
      </c>
      <c r="F27" s="193">
        <f>'Individual DF 1206_vs青山学院'!F27</f>
        <v>45.714285714285708</v>
      </c>
      <c r="G27" s="159">
        <f t="shared" si="0"/>
        <v>3</v>
      </c>
      <c r="H27" s="158">
        <f t="shared" si="2"/>
        <v>0.66666666666666663</v>
      </c>
      <c r="I27" s="158">
        <f t="shared" si="3"/>
        <v>1</v>
      </c>
      <c r="J27" s="159">
        <v>0</v>
      </c>
      <c r="K27" s="159">
        <v>2</v>
      </c>
      <c r="L27" s="159">
        <v>1</v>
      </c>
      <c r="M27" s="185">
        <v>0</v>
      </c>
      <c r="N27" s="181">
        <f t="shared" si="4"/>
        <v>7</v>
      </c>
      <c r="O27" s="158">
        <f t="shared" si="5"/>
        <v>1</v>
      </c>
      <c r="P27" s="159">
        <v>1</v>
      </c>
      <c r="Q27" s="159">
        <v>6</v>
      </c>
      <c r="R27" s="185">
        <v>0</v>
      </c>
      <c r="S27" s="159">
        <f t="shared" si="6"/>
        <v>8</v>
      </c>
      <c r="T27" s="158">
        <f t="shared" si="7"/>
        <v>0.875</v>
      </c>
      <c r="U27" s="159">
        <v>1</v>
      </c>
      <c r="V27" s="159">
        <v>1</v>
      </c>
      <c r="W27" s="159">
        <v>6</v>
      </c>
      <c r="X27" s="185">
        <v>0</v>
      </c>
      <c r="Y27" s="181">
        <f t="shared" si="8"/>
        <v>8</v>
      </c>
      <c r="Z27" s="158">
        <f t="shared" si="9"/>
        <v>0.75</v>
      </c>
      <c r="AA27" s="159">
        <v>0</v>
      </c>
      <c r="AB27" s="159">
        <v>2</v>
      </c>
      <c r="AC27" s="159">
        <v>6</v>
      </c>
      <c r="AD27" s="159">
        <v>0</v>
      </c>
      <c r="AE27" s="208" t="str">
        <f t="shared" si="1"/>
        <v>髙木海斗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1206_vs青山学院'!C28</f>
        <v>深田衣咲</v>
      </c>
      <c r="D28" s="156">
        <f>'Individual DF 1206_vs青山学院'!D28</f>
        <v>19</v>
      </c>
      <c r="E28" s="156">
        <f>'Individual DF 1206_vs青山学院'!E28</f>
        <v>4</v>
      </c>
      <c r="F28" s="196">
        <f>'Individual DF 1206_vs青山学院'!F28</f>
        <v>16.842105263157894</v>
      </c>
      <c r="G28" s="156">
        <f t="shared" si="0"/>
        <v>2</v>
      </c>
      <c r="H28" s="157">
        <f t="shared" si="2"/>
        <v>1</v>
      </c>
      <c r="I28" s="157">
        <f t="shared" si="3"/>
        <v>1</v>
      </c>
      <c r="J28" s="156">
        <v>1</v>
      </c>
      <c r="K28" s="156">
        <v>1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3</v>
      </c>
      <c r="T28" s="157">
        <f t="shared" si="7"/>
        <v>1</v>
      </c>
      <c r="U28" s="156">
        <v>2</v>
      </c>
      <c r="V28" s="156">
        <v>0</v>
      </c>
      <c r="W28" s="156">
        <v>1</v>
      </c>
      <c r="X28" s="184">
        <v>0</v>
      </c>
      <c r="Y28" s="180">
        <f t="shared" si="8"/>
        <v>3</v>
      </c>
      <c r="Z28" s="157">
        <f t="shared" si="9"/>
        <v>1</v>
      </c>
      <c r="AA28" s="156">
        <v>2</v>
      </c>
      <c r="AB28" s="156">
        <v>0</v>
      </c>
      <c r="AC28" s="156">
        <v>1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1206_vs青山学院'!C29</f>
        <v>水澤雄太</v>
      </c>
      <c r="D29" s="159">
        <f>'Individual DF 1206_vs青山学院'!D29</f>
        <v>12</v>
      </c>
      <c r="E29" s="159">
        <f>'Individual DF 1206_vs青山学院'!E29</f>
        <v>3</v>
      </c>
      <c r="F29" s="193">
        <f>'Individual DF 1206_vs青山学院'!F29</f>
        <v>20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1</v>
      </c>
      <c r="T29" s="158">
        <f t="shared" si="7"/>
        <v>1</v>
      </c>
      <c r="U29" s="159">
        <v>0</v>
      </c>
      <c r="V29" s="159">
        <v>0</v>
      </c>
      <c r="W29" s="159">
        <v>1</v>
      </c>
      <c r="X29" s="185">
        <v>0</v>
      </c>
      <c r="Y29" s="181">
        <f t="shared" si="8"/>
        <v>1</v>
      </c>
      <c r="Z29" s="158">
        <f t="shared" si="9"/>
        <v>1</v>
      </c>
      <c r="AA29" s="159">
        <v>0</v>
      </c>
      <c r="AB29" s="159">
        <v>0</v>
      </c>
      <c r="AC29" s="159">
        <v>1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1206_vs青山学院'!C30</f>
        <v>今村颯汰</v>
      </c>
      <c r="D30" s="156">
        <f>'Individual DF 1206_vs青山学院'!D30</f>
        <v>5</v>
      </c>
      <c r="E30" s="156">
        <f>'Individual DF 1206_vs青山学院'!E30</f>
        <v>2</v>
      </c>
      <c r="F30" s="196">
        <f>'Individual DF 1206_vs青山学院'!F30</f>
        <v>32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2</v>
      </c>
      <c r="O30" s="157">
        <f t="shared" si="5"/>
        <v>1</v>
      </c>
      <c r="P30" s="156">
        <v>0</v>
      </c>
      <c r="Q30" s="156">
        <v>2</v>
      </c>
      <c r="R30" s="184">
        <v>0</v>
      </c>
      <c r="S30" s="156">
        <f t="shared" si="6"/>
        <v>2</v>
      </c>
      <c r="T30" s="157">
        <f t="shared" si="7"/>
        <v>1</v>
      </c>
      <c r="U30" s="156">
        <v>0</v>
      </c>
      <c r="V30" s="156">
        <v>0</v>
      </c>
      <c r="W30" s="156">
        <v>2</v>
      </c>
      <c r="X30" s="184">
        <v>0</v>
      </c>
      <c r="Y30" s="180">
        <f t="shared" si="8"/>
        <v>2</v>
      </c>
      <c r="Z30" s="157">
        <f t="shared" si="9"/>
        <v>1</v>
      </c>
      <c r="AA30" s="156">
        <v>0</v>
      </c>
      <c r="AB30" s="156">
        <v>0</v>
      </c>
      <c r="AC30" s="156">
        <v>2</v>
      </c>
      <c r="AD30" s="156">
        <v>0</v>
      </c>
      <c r="AE30" s="207" t="str">
        <f t="shared" si="1"/>
        <v>今村颯汰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46</v>
      </c>
      <c r="H32" s="169">
        <f>SUM(J32:K32)/G32</f>
        <v>0.95652173913043481</v>
      </c>
      <c r="I32" s="169">
        <f>SUM(J32:L32)/G32</f>
        <v>1</v>
      </c>
      <c r="J32" s="164">
        <f>SUM(J8:J15,J23:J27)</f>
        <v>8</v>
      </c>
      <c r="K32" s="164">
        <f>SUM(K8:K15,K23:K27)</f>
        <v>36</v>
      </c>
      <c r="L32" s="164">
        <f>SUM(L8:L15,L23:L27)</f>
        <v>2</v>
      </c>
      <c r="M32" s="182">
        <f>SUM(M8:M15,M23:M27)</f>
        <v>0</v>
      </c>
      <c r="N32" s="164">
        <f>SUM(N8:N15,N23:N27)</f>
        <v>128</v>
      </c>
      <c r="O32" s="168">
        <f>IFERROR((P32+Q32)/N32,"-")</f>
        <v>0.953125</v>
      </c>
      <c r="P32" s="164">
        <f>SUM(P8:P15,P23:P27)</f>
        <v>10</v>
      </c>
      <c r="Q32" s="164">
        <f>SUM(Q8:Q15,Q23:Q27)</f>
        <v>112</v>
      </c>
      <c r="R32" s="182">
        <f>SUM(R8:R15,R23:R27)</f>
        <v>6</v>
      </c>
      <c r="S32" s="164">
        <f>SUM(S8:S15,S23:S27)</f>
        <v>152</v>
      </c>
      <c r="T32" s="168">
        <f>(U32+W32)/S32</f>
        <v>0.86842105263157898</v>
      </c>
      <c r="U32" s="164">
        <f>SUM(U8:U15,U23:U27)</f>
        <v>28</v>
      </c>
      <c r="V32" s="164">
        <f>SUM(V8:V15,V23:V27)</f>
        <v>13</v>
      </c>
      <c r="W32" s="164">
        <f>SUM(W8:W15,W23:W27)</f>
        <v>104</v>
      </c>
      <c r="X32" s="182">
        <f>SUM(X8:X15,X23:X27)</f>
        <v>7</v>
      </c>
      <c r="Y32" s="164">
        <f>SUM(Y8:Y15,Y23:Y27)</f>
        <v>152</v>
      </c>
      <c r="Z32" s="168">
        <f>(AA32+AC32)/Y32</f>
        <v>0.70394736842105265</v>
      </c>
      <c r="AA32" s="164">
        <f>SUM(AA8:AA15,AA23:AA27)</f>
        <v>13</v>
      </c>
      <c r="AB32" s="164">
        <f>SUM(AB8:AB15,AB23:AB27)</f>
        <v>28</v>
      </c>
      <c r="AC32" s="164">
        <f>SUM(AC8:AC15,AC23:AC27)</f>
        <v>94</v>
      </c>
      <c r="AD32" s="164">
        <f>SUM(AD8:AD15,AD23:AD27)</f>
        <v>17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30</v>
      </c>
      <c r="H33" s="170">
        <f>SUM(J33:K33)/G33</f>
        <v>0.83333333333333337</v>
      </c>
      <c r="I33" s="170">
        <f>SUM(J33:L33)/G33</f>
        <v>0.8666666666666667</v>
      </c>
      <c r="J33" s="165">
        <f>SUM(J16:J22,J28:J30)</f>
        <v>10</v>
      </c>
      <c r="K33" s="165">
        <f>SUM(K16:K22,K28:K30)</f>
        <v>15</v>
      </c>
      <c r="L33" s="165">
        <f>SUM(L16:L22,L28:L30)</f>
        <v>1</v>
      </c>
      <c r="M33" s="183">
        <f>SUM(M16:M22,M28:M30)</f>
        <v>4</v>
      </c>
      <c r="N33" s="165">
        <f>SUM(N16:N22,N28:N30)</f>
        <v>48</v>
      </c>
      <c r="O33" s="172">
        <f>IFERROR((P33+Q33)/N33,"-")</f>
        <v>0.95833333333333337</v>
      </c>
      <c r="P33" s="165">
        <f>SUM(P16:P22,P28:P30)</f>
        <v>4</v>
      </c>
      <c r="Q33" s="165">
        <f>SUM(Q16:Q22,Q28:Q30)</f>
        <v>42</v>
      </c>
      <c r="R33" s="183">
        <f>SUM(R16:R22,R28:R30)</f>
        <v>2</v>
      </c>
      <c r="S33" s="165">
        <f>SUM(S16:S22,S28:S30)</f>
        <v>68</v>
      </c>
      <c r="T33" s="172">
        <f>(U33+W33)/S33</f>
        <v>0.86764705882352944</v>
      </c>
      <c r="U33" s="165">
        <f>SUM(U16:U22,U28:U30)</f>
        <v>18</v>
      </c>
      <c r="V33" s="165">
        <f>SUM(V16:V22,V28:V30)</f>
        <v>7</v>
      </c>
      <c r="W33" s="165">
        <f>SUM(W16:W22,W28:W30)</f>
        <v>41</v>
      </c>
      <c r="X33" s="183">
        <f>SUM(X16:X22,X28:X30)</f>
        <v>2</v>
      </c>
      <c r="Y33" s="165">
        <f>SUM(Y16:Y22,Y28:Y30)</f>
        <v>68</v>
      </c>
      <c r="Z33" s="172">
        <f>(AA33+AC33)/Y33</f>
        <v>0.6470588235294118</v>
      </c>
      <c r="AA33" s="165">
        <f>SUM(AA16:AA22,AA28:AA30)</f>
        <v>6</v>
      </c>
      <c r="AB33" s="165">
        <f>SUM(AB16:AB22,AB28:AB30)</f>
        <v>19</v>
      </c>
      <c r="AC33" s="165">
        <f>SUM(AC16:AC22,AC28:AC30)</f>
        <v>38</v>
      </c>
      <c r="AD33" s="165">
        <f>SUM(AD16:AD22,AD28:AD30)</f>
        <v>5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76</v>
      </c>
      <c r="H34" s="163">
        <f>SUM(J34:K34)/G34</f>
        <v>0.90789473684210531</v>
      </c>
      <c r="I34" s="163">
        <f>SUM(J34:L34)/G34</f>
        <v>0.94736842105263153</v>
      </c>
      <c r="J34" s="156">
        <f>SUM(J8:J30)</f>
        <v>18</v>
      </c>
      <c r="K34" s="156">
        <f>SUM(K8:K30)</f>
        <v>51</v>
      </c>
      <c r="L34" s="156">
        <f>SUM(L8:L30)</f>
        <v>3</v>
      </c>
      <c r="M34" s="184">
        <f>SUM(M8:M30)</f>
        <v>4</v>
      </c>
      <c r="N34" s="156">
        <f>SUM(N8:N30)</f>
        <v>176</v>
      </c>
      <c r="O34" s="157">
        <f>IFERROR((P34+Q34)/N34,"-")</f>
        <v>0.95454545454545459</v>
      </c>
      <c r="P34" s="156">
        <f>SUM(P8:P30)</f>
        <v>14</v>
      </c>
      <c r="Q34" s="156">
        <f>SUM(Q8:Q30)</f>
        <v>154</v>
      </c>
      <c r="R34" s="184">
        <f>SUM(R8:R30)</f>
        <v>8</v>
      </c>
      <c r="S34" s="156">
        <f>SUM(S8:S30)</f>
        <v>220</v>
      </c>
      <c r="T34" s="157">
        <f>(U34+W34)/S34</f>
        <v>0.86818181818181817</v>
      </c>
      <c r="U34" s="156">
        <f>SUM(U8:U30)</f>
        <v>46</v>
      </c>
      <c r="V34" s="156">
        <f>SUM(V8:V30)</f>
        <v>20</v>
      </c>
      <c r="W34" s="156">
        <f>SUM(W8:W30)</f>
        <v>145</v>
      </c>
      <c r="X34" s="184">
        <f>SUM(X8:X30)</f>
        <v>9</v>
      </c>
      <c r="Y34" s="156">
        <f>SUM(Y8:Y30)</f>
        <v>220</v>
      </c>
      <c r="Z34" s="157">
        <f>(AA34+AC34)/Y34</f>
        <v>0.6863636363636364</v>
      </c>
      <c r="AA34" s="156">
        <f>SUM(AA8:AA30)</f>
        <v>19</v>
      </c>
      <c r="AB34" s="156">
        <f>SUM(AB8:AB30)</f>
        <v>47</v>
      </c>
      <c r="AC34" s="156">
        <f>SUM(AC8:AC30)</f>
        <v>132</v>
      </c>
      <c r="AD34" s="156">
        <f>SUM(AD8:AD30)</f>
        <v>22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3.3043478260869565</v>
      </c>
      <c r="H35" s="171"/>
      <c r="I35" s="171"/>
      <c r="J35" s="167">
        <f>AVERAGE(J8:J30)</f>
        <v>0.78260869565217395</v>
      </c>
      <c r="K35" s="167">
        <f>AVERAGE(K8:K30)</f>
        <v>2.2173913043478262</v>
      </c>
      <c r="L35" s="167">
        <f>AVERAGE(L8:L30)</f>
        <v>0.13043478260869565</v>
      </c>
      <c r="M35" s="193">
        <f>AVERAGE(M8:M30)</f>
        <v>0.17391304347826086</v>
      </c>
      <c r="N35" s="159"/>
      <c r="O35" s="167"/>
      <c r="P35" s="167">
        <f>AVERAGE(P8:P30)</f>
        <v>0.60869565217391308</v>
      </c>
      <c r="Q35" s="167">
        <f>AVERAGE(Q8:Q30)</f>
        <v>6.6956521739130439</v>
      </c>
      <c r="R35" s="193">
        <f>AVERAGE(R8:R30)</f>
        <v>0.34782608695652173</v>
      </c>
      <c r="S35" s="167">
        <f>AVERAGE(S8:S30)</f>
        <v>9.5652173913043477</v>
      </c>
      <c r="T35" s="159"/>
      <c r="U35" s="167">
        <f>AVERAGE(U8:U30)</f>
        <v>2</v>
      </c>
      <c r="V35" s="167">
        <f>AVERAGE(V8:V30)</f>
        <v>0.86956521739130432</v>
      </c>
      <c r="W35" s="167">
        <f>AVERAGE(W8:W30)</f>
        <v>6.3043478260869561</v>
      </c>
      <c r="X35" s="193">
        <f>AVERAGE(X8:X30)</f>
        <v>0.39130434782608697</v>
      </c>
      <c r="Y35" s="167">
        <f>AVERAGE(Y8:Y30)</f>
        <v>9.5652173913043477</v>
      </c>
      <c r="Z35" s="167"/>
      <c r="AA35" s="167">
        <f>AVERAGE(AA8:AA30)</f>
        <v>0.82608695652173914</v>
      </c>
      <c r="AB35" s="167">
        <f>AVERAGE(AB8:AB30)</f>
        <v>2.0434782608695654</v>
      </c>
      <c r="AC35" s="167">
        <f>AVERAGE(AC8:AC30)</f>
        <v>5.7391304347826084</v>
      </c>
      <c r="AD35" s="167">
        <f>AVERAGE(AD8:AD30)</f>
        <v>0.95652173913043481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57FF-B956-CE4B-BF7B-4E84C21E54DA}">
  <sheetPr>
    <pageSetUpPr fitToPage="1"/>
  </sheetPr>
  <dimension ref="A1:Z54"/>
  <sheetViews>
    <sheetView zoomScale="75" workbookViewId="0">
      <selection activeCell="S28" sqref="S28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1206_vs青山学院'!O3</f>
        <v>青山学院大学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574</v>
      </c>
      <c r="O1" s="28" t="s">
        <v>361</v>
      </c>
      <c r="P1" s="28" t="s">
        <v>389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2</v>
      </c>
      <c r="D5" s="97">
        <f>(E5+F5+G5)/C5</f>
        <v>0.5</v>
      </c>
      <c r="E5" s="96">
        <v>1</v>
      </c>
      <c r="F5" s="96"/>
      <c r="G5" s="96"/>
      <c r="H5" s="96"/>
      <c r="I5" s="96">
        <v>1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1</v>
      </c>
      <c r="E6" s="100">
        <v>1</v>
      </c>
      <c r="F6" s="100">
        <v>1</v>
      </c>
      <c r="G6" s="100">
        <v>1</v>
      </c>
      <c r="H6" s="100"/>
      <c r="I6" s="100"/>
      <c r="J6" s="100"/>
      <c r="K6" s="35"/>
      <c r="L6" s="70" t="s">
        <v>550</v>
      </c>
      <c r="M6" s="68" t="s">
        <v>13</v>
      </c>
      <c r="N6" s="314" t="s">
        <v>162</v>
      </c>
      <c r="O6" s="315"/>
      <c r="P6" s="316"/>
      <c r="Q6" s="69"/>
      <c r="R6" s="68"/>
      <c r="S6" s="330"/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5</v>
      </c>
      <c r="D7" s="97">
        <f>(E7+F7+G7)/C7</f>
        <v>0.8</v>
      </c>
      <c r="E7" s="96">
        <f>E5+E6</f>
        <v>2</v>
      </c>
      <c r="F7" s="96">
        <f>F5+F6</f>
        <v>1</v>
      </c>
      <c r="G7" s="96">
        <f>G5+G6</f>
        <v>1</v>
      </c>
      <c r="H7" s="96">
        <f>H5+H6</f>
        <v>0</v>
      </c>
      <c r="I7" s="96">
        <f>I5+I6</f>
        <v>1</v>
      </c>
      <c r="J7" s="96"/>
      <c r="K7" s="35"/>
      <c r="L7" s="70" t="s">
        <v>9</v>
      </c>
      <c r="M7" s="68" t="s">
        <v>13</v>
      </c>
      <c r="N7" s="295" t="s">
        <v>268</v>
      </c>
      <c r="O7" s="296"/>
      <c r="P7" s="300"/>
      <c r="Q7" s="81"/>
      <c r="R7" s="68"/>
      <c r="S7" s="330"/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476</v>
      </c>
      <c r="M8" s="68" t="s">
        <v>160</v>
      </c>
      <c r="N8" s="329" t="s">
        <v>527</v>
      </c>
      <c r="O8" s="301"/>
      <c r="P8" s="301"/>
      <c r="Q8" s="81"/>
      <c r="R8" s="68"/>
      <c r="S8" s="330"/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0.875</v>
      </c>
      <c r="E9" s="96">
        <v>6</v>
      </c>
      <c r="F9" s="96">
        <v>1</v>
      </c>
      <c r="G9" s="96"/>
      <c r="H9" s="96">
        <v>1</v>
      </c>
      <c r="I9" s="96"/>
      <c r="J9" s="96"/>
      <c r="K9" s="35"/>
      <c r="L9" s="70"/>
      <c r="M9" s="68"/>
      <c r="N9" s="295"/>
      <c r="O9" s="296"/>
      <c r="P9" s="29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9</v>
      </c>
      <c r="D10" s="101">
        <f>(E10+F10+G10)/C10</f>
        <v>0.88888888888888884</v>
      </c>
      <c r="E10" s="100">
        <v>7</v>
      </c>
      <c r="F10" s="100">
        <v>1</v>
      </c>
      <c r="G10" s="100"/>
      <c r="H10" s="100"/>
      <c r="I10" s="100">
        <v>1</v>
      </c>
      <c r="J10" s="100"/>
      <c r="K10" s="35"/>
      <c r="L10" s="70"/>
      <c r="M10" s="68"/>
      <c r="N10" s="295"/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17</v>
      </c>
      <c r="D11" s="97">
        <f>(E11+F11+G11)/C11</f>
        <v>0.88235294117647056</v>
      </c>
      <c r="E11" s="96">
        <f t="shared" ref="E11:J11" si="0">E9+E10</f>
        <v>13</v>
      </c>
      <c r="F11" s="96">
        <f t="shared" si="0"/>
        <v>2</v>
      </c>
      <c r="G11" s="96">
        <f t="shared" si="0"/>
        <v>0</v>
      </c>
      <c r="H11" s="96">
        <f t="shared" si="0"/>
        <v>1</v>
      </c>
      <c r="I11" s="96">
        <f t="shared" si="0"/>
        <v>1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青山学院大学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2</v>
      </c>
      <c r="D15" s="73">
        <f>(E15+F15+G15)/C15</f>
        <v>1</v>
      </c>
      <c r="E15" s="72">
        <v>1</v>
      </c>
      <c r="F15" s="72"/>
      <c r="G15" s="72">
        <v>1</v>
      </c>
      <c r="H15" s="72"/>
      <c r="I15" s="72"/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0.66666666666666663</v>
      </c>
      <c r="E16" s="77">
        <v>1</v>
      </c>
      <c r="F16" s="77">
        <v>1</v>
      </c>
      <c r="G16" s="77"/>
      <c r="H16" s="77"/>
      <c r="I16" s="77">
        <v>1</v>
      </c>
      <c r="J16" s="86"/>
      <c r="K16" s="35"/>
      <c r="L16" s="326" t="str">
        <f>B1</f>
        <v>青山学院大学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5</v>
      </c>
      <c r="D17" s="73">
        <f>(E17+F17+G17)/C17</f>
        <v>0.8</v>
      </c>
      <c r="E17" s="72">
        <f>E15+E16</f>
        <v>2</v>
      </c>
      <c r="F17" s="72">
        <f>F15+F16</f>
        <v>1</v>
      </c>
      <c r="G17" s="72">
        <f>G15+G16</f>
        <v>1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5" t="s">
        <v>410</v>
      </c>
      <c r="O17" s="315"/>
      <c r="P17" s="315"/>
      <c r="Q17" s="81"/>
      <c r="R17" s="68" t="s">
        <v>160</v>
      </c>
      <c r="S17" s="314" t="s">
        <v>218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410</v>
      </c>
      <c r="O18" s="315"/>
      <c r="P18" s="315"/>
      <c r="Q18" s="81"/>
      <c r="R18" s="68" t="s">
        <v>13</v>
      </c>
      <c r="S18" s="314" t="s">
        <v>572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9</v>
      </c>
      <c r="D19" s="73">
        <f>(E19+F19+G19)/C19</f>
        <v>0.66666666666666663</v>
      </c>
      <c r="E19" s="72">
        <v>4</v>
      </c>
      <c r="F19" s="72"/>
      <c r="G19" s="72">
        <v>2</v>
      </c>
      <c r="H19" s="72">
        <v>3</v>
      </c>
      <c r="I19" s="72"/>
      <c r="J19" s="72">
        <v>5</v>
      </c>
      <c r="K19" s="35"/>
      <c r="L19" s="70"/>
      <c r="M19" s="68" t="s">
        <v>13</v>
      </c>
      <c r="N19" s="315" t="s">
        <v>408</v>
      </c>
      <c r="O19" s="315"/>
      <c r="P19" s="315"/>
      <c r="Q19" s="69"/>
      <c r="R19" s="68" t="s">
        <v>13</v>
      </c>
      <c r="S19" s="314" t="s">
        <v>268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2</v>
      </c>
      <c r="D20" s="78">
        <f>(E20+F20+G20)/C20</f>
        <v>0.5</v>
      </c>
      <c r="E20" s="77">
        <v>1</v>
      </c>
      <c r="F20" s="77"/>
      <c r="G20" s="77"/>
      <c r="H20" s="77">
        <v>1</v>
      </c>
      <c r="I20" s="77"/>
      <c r="J20" s="77">
        <v>1</v>
      </c>
      <c r="K20" s="76"/>
      <c r="L20" s="70"/>
      <c r="M20" s="68"/>
      <c r="N20" s="315"/>
      <c r="O20" s="315"/>
      <c r="P20" s="315"/>
      <c r="Q20" s="69"/>
      <c r="R20" s="68" t="s">
        <v>160</v>
      </c>
      <c r="S20" s="314" t="s">
        <v>217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0.63636363636363635</v>
      </c>
      <c r="E21" s="72">
        <f t="shared" ref="E21:J21" si="1">E19+E20</f>
        <v>5</v>
      </c>
      <c r="F21" s="72">
        <f t="shared" si="1"/>
        <v>0</v>
      </c>
      <c r="G21" s="72">
        <f t="shared" si="1"/>
        <v>2</v>
      </c>
      <c r="H21" s="72">
        <f t="shared" si="1"/>
        <v>4</v>
      </c>
      <c r="I21" s="72">
        <f t="shared" si="1"/>
        <v>0</v>
      </c>
      <c r="J21" s="72">
        <f t="shared" si="1"/>
        <v>6</v>
      </c>
      <c r="K21" s="63"/>
      <c r="L21" s="70"/>
      <c r="M21" s="68"/>
      <c r="N21" s="314"/>
      <c r="O21" s="315"/>
      <c r="P21" s="316"/>
      <c r="Q21" s="69"/>
      <c r="R21" s="68" t="s">
        <v>13</v>
      </c>
      <c r="S21" s="321" t="s">
        <v>268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0.54545454545454541</v>
      </c>
      <c r="K22" s="63"/>
      <c r="L22" s="70"/>
      <c r="M22" s="68"/>
      <c r="N22" s="314"/>
      <c r="O22" s="315"/>
      <c r="P22" s="316"/>
      <c r="Q22" s="69"/>
      <c r="R22" s="68" t="s">
        <v>160</v>
      </c>
      <c r="S22" s="324" t="s">
        <v>163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159</v>
      </c>
      <c r="M29" s="26" t="s">
        <v>13</v>
      </c>
      <c r="N29" s="295" t="s">
        <v>171</v>
      </c>
      <c r="O29" s="296"/>
      <c r="P29" s="300"/>
      <c r="Q29" s="27" t="s">
        <v>557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573</v>
      </c>
      <c r="M30" s="26" t="s">
        <v>13</v>
      </c>
      <c r="N30" s="295" t="s">
        <v>171</v>
      </c>
      <c r="O30" s="296"/>
      <c r="P30" s="300"/>
      <c r="Q30" s="27" t="s">
        <v>573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1</v>
      </c>
      <c r="F31" s="311"/>
      <c r="G31" s="311">
        <f>C31+E31</f>
        <v>3</v>
      </c>
      <c r="H31" s="311"/>
      <c r="I31" s="312">
        <f>G31/G37</f>
        <v>0.1</v>
      </c>
      <c r="J31" s="312"/>
      <c r="K31" s="35"/>
      <c r="L31" s="56" t="s">
        <v>169</v>
      </c>
      <c r="M31" s="26" t="s">
        <v>13</v>
      </c>
      <c r="N31" s="295" t="s">
        <v>171</v>
      </c>
      <c r="O31" s="296"/>
      <c r="P31" s="300"/>
      <c r="Q31" s="55" t="s">
        <v>557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2</v>
      </c>
      <c r="D32" s="296"/>
      <c r="E32" s="296">
        <v>3</v>
      </c>
      <c r="F32" s="296"/>
      <c r="G32" s="296">
        <f>C32+E32</f>
        <v>5</v>
      </c>
      <c r="H32" s="296"/>
      <c r="I32" s="302">
        <f>G32/G37</f>
        <v>0.16666666666666666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3</v>
      </c>
      <c r="D33" s="311"/>
      <c r="E33" s="311">
        <v>3</v>
      </c>
      <c r="F33" s="311"/>
      <c r="G33" s="311">
        <f>C33+E33</f>
        <v>6</v>
      </c>
      <c r="H33" s="311"/>
      <c r="I33" s="312">
        <f>G33/G37</f>
        <v>0.2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11</v>
      </c>
      <c r="D34" s="301"/>
      <c r="E34" s="296">
        <v>5</v>
      </c>
      <c r="F34" s="296"/>
      <c r="G34" s="301">
        <f>C34+E34</f>
        <v>16</v>
      </c>
      <c r="H34" s="301"/>
      <c r="I34" s="302">
        <f>G34/G37</f>
        <v>0.53333333333333333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青山学院大学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青山学院大学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4</v>
      </c>
      <c r="D39" s="298"/>
      <c r="E39" s="298">
        <v>3</v>
      </c>
      <c r="F39" s="298"/>
      <c r="G39" s="297">
        <f>C39+E39</f>
        <v>7</v>
      </c>
      <c r="H39" s="297"/>
      <c r="I39" s="299">
        <f>G39/H44</f>
        <v>0.22580645161290322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1</v>
      </c>
      <c r="D40" s="296"/>
      <c r="E40" s="296">
        <v>1</v>
      </c>
      <c r="F40" s="296"/>
      <c r="G40" s="296">
        <f>C40+E40</f>
        <v>2</v>
      </c>
      <c r="H40" s="296"/>
      <c r="I40" s="302">
        <f>G40/H44</f>
        <v>6.4516129032258063E-2</v>
      </c>
      <c r="J40" s="302"/>
      <c r="K40" s="14"/>
      <c r="L40" s="28"/>
      <c r="M40" s="26"/>
      <c r="N40" s="295"/>
      <c r="O40" s="296"/>
      <c r="P40" s="300"/>
      <c r="Q40" s="27"/>
      <c r="R40" s="26"/>
      <c r="S40" s="295"/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1</v>
      </c>
      <c r="D41" s="298"/>
      <c r="E41" s="298">
        <v>1</v>
      </c>
      <c r="F41" s="298"/>
      <c r="G41" s="298">
        <f>C41+E41</f>
        <v>2</v>
      </c>
      <c r="H41" s="298"/>
      <c r="I41" s="299">
        <f>G41/H44</f>
        <v>6.4516129032258063E-2</v>
      </c>
      <c r="J41" s="299"/>
      <c r="K41" s="14"/>
      <c r="L41" s="28"/>
      <c r="M41" s="26"/>
      <c r="N41" s="295"/>
      <c r="O41" s="296"/>
      <c r="P41" s="300"/>
      <c r="Q41" s="27"/>
      <c r="R41" s="26"/>
      <c r="S41" s="295"/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7</v>
      </c>
      <c r="F42" s="296"/>
      <c r="G42" s="296">
        <f>C42+E42</f>
        <v>16</v>
      </c>
      <c r="H42" s="296"/>
      <c r="I42" s="302">
        <f>G42/H44</f>
        <v>0.5161290322580645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2</v>
      </c>
      <c r="D43" s="297"/>
      <c r="E43" s="298">
        <v>2</v>
      </c>
      <c r="F43" s="298"/>
      <c r="G43" s="298">
        <f>C43+E43</f>
        <v>4</v>
      </c>
      <c r="H43" s="298"/>
      <c r="I43" s="299">
        <f>G43/H44</f>
        <v>0.12903225806451613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31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C9C0-CDD1-B340-9411-9FF1630A8C0E}">
  <sheetPr>
    <pageSetUpPr fitToPage="1"/>
  </sheetPr>
  <dimension ref="D2:AJ60"/>
  <sheetViews>
    <sheetView topLeftCell="A17"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64</v>
      </c>
      <c r="J3" s="268"/>
      <c r="K3" s="269" t="s">
        <v>17</v>
      </c>
      <c r="L3" s="269"/>
      <c r="M3" s="268">
        <v>3</v>
      </c>
      <c r="N3" s="268"/>
      <c r="O3" s="267" t="s">
        <v>554</v>
      </c>
      <c r="P3" s="267"/>
      <c r="Q3" s="267"/>
      <c r="R3" s="267"/>
      <c r="S3" s="267"/>
      <c r="U3" s="270" t="s">
        <v>564</v>
      </c>
      <c r="V3" s="270"/>
      <c r="W3" s="270"/>
      <c r="X3" s="270"/>
      <c r="Y3" s="271" t="s">
        <v>518</v>
      </c>
      <c r="Z3" s="271"/>
      <c r="AA3" s="271"/>
      <c r="AB3" s="271"/>
      <c r="AC3" s="271" t="s">
        <v>534</v>
      </c>
      <c r="AD3" s="271"/>
      <c r="AE3" s="271"/>
      <c r="AF3" s="271"/>
      <c r="AG3" s="271" t="s">
        <v>565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17</v>
      </c>
      <c r="F14" s="122">
        <f>G17-E17</f>
        <v>23</v>
      </c>
      <c r="G14" s="122"/>
      <c r="K14" s="122">
        <f>K17</f>
        <v>56</v>
      </c>
      <c r="L14" s="122">
        <f>M17-K17</f>
        <v>14</v>
      </c>
      <c r="Q14" s="122">
        <f>Q17</f>
        <v>7</v>
      </c>
      <c r="R14" s="122">
        <f>S17-Q17</f>
        <v>46</v>
      </c>
      <c r="U14" s="122"/>
      <c r="V14" s="122">
        <f>V17</f>
        <v>175</v>
      </c>
      <c r="W14" s="122">
        <f>X17-V17</f>
        <v>9</v>
      </c>
      <c r="X14" s="122"/>
      <c r="Z14" s="122">
        <f>Z17</f>
        <v>5</v>
      </c>
      <c r="AA14" s="122">
        <f>AB17-Z17</f>
        <v>179</v>
      </c>
      <c r="AD14" s="122">
        <f>AD17</f>
        <v>39</v>
      </c>
      <c r="AE14" s="122">
        <f>AF17-AD17</f>
        <v>54</v>
      </c>
      <c r="AH14" s="122">
        <f>AH17</f>
        <v>46</v>
      </c>
      <c r="AI14" s="122">
        <f>AJ17-AH17</f>
        <v>22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0.42499999999999999</v>
      </c>
      <c r="E16" s="235"/>
      <c r="F16" s="235"/>
      <c r="G16" s="235"/>
      <c r="H16" s="119"/>
      <c r="I16" s="119"/>
      <c r="J16" s="235">
        <f>K17/M17</f>
        <v>0.8</v>
      </c>
      <c r="K16" s="235"/>
      <c r="L16" s="235"/>
      <c r="M16" s="235"/>
      <c r="P16" s="235">
        <f>Q17/S17</f>
        <v>0.13207547169811321</v>
      </c>
      <c r="Q16" s="235"/>
      <c r="R16" s="235"/>
      <c r="S16" s="235"/>
      <c r="U16" s="235">
        <f>V17/X17</f>
        <v>0.95108695652173914</v>
      </c>
      <c r="V16" s="235"/>
      <c r="W16" s="235"/>
      <c r="X16" s="235"/>
      <c r="Y16" s="264">
        <f>Z17/AB17</f>
        <v>2.717391304347826E-2</v>
      </c>
      <c r="Z16" s="264"/>
      <c r="AA16" s="264"/>
      <c r="AB16" s="264"/>
      <c r="AC16" s="235">
        <f>AD17/AF17</f>
        <v>0.41935483870967744</v>
      </c>
      <c r="AD16" s="235"/>
      <c r="AE16" s="235"/>
      <c r="AF16" s="235"/>
      <c r="AG16" s="264">
        <f>AH17/AJ17</f>
        <v>0.67647058823529416</v>
      </c>
      <c r="AH16" s="264"/>
      <c r="AI16" s="264"/>
      <c r="AJ16" s="264"/>
    </row>
    <row r="17" spans="4:36">
      <c r="D17" s="125" t="s">
        <v>65</v>
      </c>
      <c r="E17" s="120">
        <f>J22+M22+P22</f>
        <v>17</v>
      </c>
      <c r="F17" s="125" t="s">
        <v>64</v>
      </c>
      <c r="G17" s="120">
        <f>J23+M23+P23</f>
        <v>40</v>
      </c>
      <c r="H17" s="119"/>
      <c r="I17" s="119"/>
      <c r="J17" s="125" t="s">
        <v>65</v>
      </c>
      <c r="K17" s="120">
        <f>J26+M26+P26+S26</f>
        <v>56</v>
      </c>
      <c r="L17" s="125" t="s">
        <v>64</v>
      </c>
      <c r="M17" s="120">
        <f>J27+M27+P27+S27</f>
        <v>70</v>
      </c>
      <c r="P17" s="125" t="s">
        <v>65</v>
      </c>
      <c r="Q17" s="120">
        <f>M30</f>
        <v>7</v>
      </c>
      <c r="R17" s="125" t="s">
        <v>64</v>
      </c>
      <c r="S17" s="120">
        <f>M31</f>
        <v>53</v>
      </c>
      <c r="U17" s="125" t="s">
        <v>65</v>
      </c>
      <c r="V17" s="120">
        <f>'Individual DF　1122_vs立教'!K34+'Individual DF　1122_vs立教'!L34+'Individual DF　1122_vs立教'!T34+'Individual DF　1122_vs立教'!U34</f>
        <v>175</v>
      </c>
      <c r="W17" s="125" t="s">
        <v>64</v>
      </c>
      <c r="X17" s="120">
        <f>'Individual DF　1122_vs立教'!G34</f>
        <v>184</v>
      </c>
      <c r="Y17" s="134" t="s">
        <v>65</v>
      </c>
      <c r="Z17" s="120">
        <f>'Individual DF　1122_vs立教'!K34+'Individual DF　1122_vs立教'!T34</f>
        <v>5</v>
      </c>
      <c r="AA17" s="134" t="s">
        <v>64</v>
      </c>
      <c r="AB17" s="120">
        <f>'Individual DF　1122_vs立教'!G34</f>
        <v>184</v>
      </c>
      <c r="AC17" s="125" t="s">
        <v>65</v>
      </c>
      <c r="AD17" s="120">
        <v>39</v>
      </c>
      <c r="AE17" s="125" t="s">
        <v>64</v>
      </c>
      <c r="AF17" s="120">
        <v>93</v>
      </c>
      <c r="AG17" s="134" t="s">
        <v>65</v>
      </c>
      <c r="AH17" s="120">
        <v>46</v>
      </c>
      <c r="AI17" s="134" t="s">
        <v>64</v>
      </c>
      <c r="AJ17" s="120">
        <v>68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0.10526315789473684</v>
      </c>
      <c r="I22" s="260"/>
      <c r="J22" s="130">
        <v>2</v>
      </c>
      <c r="K22" s="259">
        <f>M22/M23</f>
        <v>0.33333333333333331</v>
      </c>
      <c r="L22" s="260"/>
      <c r="M22" s="130">
        <v>1</v>
      </c>
      <c r="N22" s="259">
        <f>P22/P23</f>
        <v>0.77777777777777779</v>
      </c>
      <c r="O22" s="260"/>
      <c r="P22" s="130">
        <v>14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0.9538461538461539</v>
      </c>
      <c r="Z22" s="260"/>
      <c r="AA22" s="130">
        <f>'Individual DF　1122_vs立教'!K32+'Individual DF　1122_vs立教'!L32+'Individual DF　1122_vs立教'!T32+'Individual DF　1122_vs立教'!U32</f>
        <v>124</v>
      </c>
      <c r="AB22" s="259">
        <f>AD22/AD23</f>
        <v>0.94444444444444442</v>
      </c>
      <c r="AC22" s="260"/>
      <c r="AD22" s="132">
        <f>'Individual DF　1122_vs立教'!K33+'Individual DF　1122_vs立教'!L33+'Individual DF　1122_vs立教'!T33+'Individual DF　1122_vs立教'!U33</f>
        <v>51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19</v>
      </c>
      <c r="K23" s="261"/>
      <c r="L23" s="262"/>
      <c r="M23" s="128">
        <v>3</v>
      </c>
      <c r="N23" s="261"/>
      <c r="O23" s="262"/>
      <c r="P23" s="128">
        <v>18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　1122_vs立教'!G32</f>
        <v>130</v>
      </c>
      <c r="AB23" s="261"/>
      <c r="AC23" s="262"/>
      <c r="AD23" s="133">
        <f>'Individual DF　1122_vs立教'!G33</f>
        <v>54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0.94736842105263153</v>
      </c>
      <c r="I26" s="260"/>
      <c r="J26" s="130">
        <v>18</v>
      </c>
      <c r="K26" s="259">
        <f>M26/M27</f>
        <v>0.66666666666666663</v>
      </c>
      <c r="L26" s="260"/>
      <c r="M26" s="130">
        <v>2</v>
      </c>
      <c r="N26" s="259">
        <f>P26/P27</f>
        <v>0.61111111111111116</v>
      </c>
      <c r="O26" s="260"/>
      <c r="P26" s="130">
        <v>11</v>
      </c>
      <c r="Q26" s="259">
        <f>S26/S27</f>
        <v>0.83333333333333337</v>
      </c>
      <c r="R26" s="260"/>
      <c r="S26" s="132">
        <v>25</v>
      </c>
      <c r="U26" s="250"/>
      <c r="V26" s="250"/>
      <c r="W26" s="250"/>
      <c r="X26" s="129" t="s">
        <v>65</v>
      </c>
      <c r="Y26" s="259">
        <f>AA26/AA27</f>
        <v>1.5384615384615385E-2</v>
      </c>
      <c r="Z26" s="260"/>
      <c r="AA26" s="130">
        <f>'Individual DF　1122_vs立教'!K32+'Individual DF　1122_vs立教'!T32</f>
        <v>2</v>
      </c>
      <c r="AB26" s="259">
        <f>AD26/AD27</f>
        <v>5.5555555555555552E-2</v>
      </c>
      <c r="AC26" s="260"/>
      <c r="AD26" s="132">
        <f>'Individual DF　1122_vs立教'!K33+'Individual DF　1122_vs立教'!T33</f>
        <v>3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19</v>
      </c>
      <c r="K27" s="261"/>
      <c r="L27" s="262"/>
      <c r="M27" s="128">
        <v>3</v>
      </c>
      <c r="N27" s="261"/>
      <c r="O27" s="262"/>
      <c r="P27" s="128">
        <v>18</v>
      </c>
      <c r="Q27" s="261"/>
      <c r="R27" s="262"/>
      <c r="S27" s="133">
        <v>30</v>
      </c>
      <c r="U27" s="250"/>
      <c r="V27" s="250"/>
      <c r="W27" s="250"/>
      <c r="X27" s="127" t="s">
        <v>64</v>
      </c>
      <c r="Y27" s="261"/>
      <c r="Z27" s="262"/>
      <c r="AA27" s="128">
        <f>'Individual DF　1122_vs立教'!G32</f>
        <v>130</v>
      </c>
      <c r="AB27" s="261"/>
      <c r="AC27" s="262"/>
      <c r="AD27" s="133">
        <f>'Individual DF　1122_vs立教'!G33</f>
        <v>54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0.45283018867924529</v>
      </c>
      <c r="I30" s="260"/>
      <c r="J30" s="130">
        <v>24</v>
      </c>
      <c r="K30" s="259">
        <f>M30/M31</f>
        <v>0.13207547169811321</v>
      </c>
      <c r="L30" s="260"/>
      <c r="M30" s="130">
        <v>7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53</v>
      </c>
      <c r="K31" s="261"/>
      <c r="L31" s="262"/>
      <c r="M31" s="128">
        <v>53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1122_vs立教'!C7</f>
        <v>7</v>
      </c>
      <c r="K39" s="240"/>
      <c r="L39" s="236" t="str">
        <f>D3</f>
        <v>筑波大学</v>
      </c>
      <c r="M39" s="236"/>
      <c r="N39" s="236"/>
      <c r="O39" s="236"/>
      <c r="P39" s="237" t="str">
        <f>O3</f>
        <v>立教大学</v>
      </c>
      <c r="Q39" s="237"/>
      <c r="R39" s="237"/>
      <c r="S39" s="237"/>
      <c r="Y39" s="242" t="str">
        <f>D3</f>
        <v>筑波大学</v>
      </c>
      <c r="Z39" s="243"/>
      <c r="AA39" s="240">
        <f>'Set 1122_vs立教'!C11</f>
        <v>15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立教大学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1122_vs立教'!D7</f>
        <v>0.7142857142857143</v>
      </c>
      <c r="M41" s="239"/>
      <c r="N41" s="239"/>
      <c r="O41" s="239"/>
      <c r="P41" s="238">
        <f>'Set 1122_vs立教'!D17</f>
        <v>0.81818181818181823</v>
      </c>
      <c r="Q41" s="239"/>
      <c r="R41" s="239"/>
      <c r="S41" s="239"/>
      <c r="Y41" s="244"/>
      <c r="Z41" s="245"/>
      <c r="AA41" s="241"/>
      <c r="AB41" s="241"/>
      <c r="AC41" s="238">
        <f>'Set 1122_vs立教'!D11</f>
        <v>1</v>
      </c>
      <c r="AD41" s="239"/>
      <c r="AE41" s="239"/>
      <c r="AF41" s="239"/>
      <c r="AG41" s="238">
        <f>'Set 1122_vs立教'!D21</f>
        <v>0.61538461538461542</v>
      </c>
      <c r="AH41" s="239"/>
      <c r="AI41" s="239"/>
      <c r="AJ41" s="239"/>
    </row>
    <row r="42" spans="4:36" ht="20" customHeight="1">
      <c r="H42" s="220" t="str">
        <f>O3</f>
        <v>立教大学</v>
      </c>
      <c r="I42" s="221"/>
      <c r="J42" s="226">
        <f>'Set 1122_vs立教'!C17</f>
        <v>11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立教大学</v>
      </c>
      <c r="Z42" s="221"/>
      <c r="AA42" s="226">
        <f>'Set 1122_vs立教'!C21</f>
        <v>13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7</v>
      </c>
      <c r="F43" s="145">
        <f>J42</f>
        <v>11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15</v>
      </c>
      <c r="W43" s="145">
        <f>AA42</f>
        <v>13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18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28</v>
      </c>
      <c r="AB45" s="233"/>
    </row>
    <row r="46" spans="4:36" ht="29">
      <c r="D46" s="235">
        <f>J39/J45</f>
        <v>0.3888888888888889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0.5357142857142857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38A6-EFBA-C74E-A44A-1BDAEF6A4250}">
  <sheetPr>
    <pageSetUpPr fitToPage="1"/>
  </sheetPr>
  <dimension ref="B2:AF74"/>
  <sheetViews>
    <sheetView zoomScale="79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1122_vs立教'!O3</f>
        <v>立教大学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184</v>
      </c>
      <c r="I4" s="288"/>
      <c r="J4" s="282" t="s">
        <v>97</v>
      </c>
      <c r="K4" s="282"/>
      <c r="L4" s="282"/>
      <c r="M4" s="284">
        <f>(K34+T34)/G34</f>
        <v>2.717391304347826E-2</v>
      </c>
      <c r="N4" s="284"/>
      <c r="O4" s="282" t="s">
        <v>98</v>
      </c>
      <c r="P4" s="282"/>
      <c r="Q4" s="282"/>
      <c r="R4" s="284">
        <f>SUM(K34:L34,T34:U34)/G34</f>
        <v>0.95108695652173914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0.67708333333333337</v>
      </c>
      <c r="AB4" s="282" t="s">
        <v>99</v>
      </c>
      <c r="AC4" s="282"/>
      <c r="AD4" s="282"/>
      <c r="AE4" s="173">
        <f>SUM(X32:Y32)/SUM(T32:U32)</f>
        <v>0.73584905660377353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49</v>
      </c>
      <c r="E8" s="156">
        <f>G8+AA8+'Individual AT 1122_vs立教'!G8+'Individual AT 1122_vs立教'!N8</f>
        <v>26</v>
      </c>
      <c r="F8" s="195">
        <f>IFERROR(E8/D8*80,"-")</f>
        <v>42.448979591836739</v>
      </c>
      <c r="G8" s="156">
        <f>I8+R8</f>
        <v>17</v>
      </c>
      <c r="H8" s="186">
        <f>IFERROR((K8+L8+T8+U8)/G8,"-")</f>
        <v>1</v>
      </c>
      <c r="I8" s="156">
        <f>SUM(K8:M8)</f>
        <v>10</v>
      </c>
      <c r="J8" s="157">
        <f>IFERROR((K8+L8)/I8,"-")</f>
        <v>1</v>
      </c>
      <c r="K8" s="156">
        <v>0</v>
      </c>
      <c r="L8" s="156">
        <v>10</v>
      </c>
      <c r="M8" s="184">
        <v>0</v>
      </c>
      <c r="N8" s="157">
        <f>IFERROR((O8+P8)/I8,"-")</f>
        <v>0.4</v>
      </c>
      <c r="O8" s="156">
        <v>0</v>
      </c>
      <c r="P8" s="156">
        <v>4</v>
      </c>
      <c r="Q8" s="184">
        <v>6</v>
      </c>
      <c r="R8" s="156">
        <f>SUM(T8:V8)</f>
        <v>7</v>
      </c>
      <c r="S8" s="157">
        <f>IFERROR((T8+U8)/R8,"-")</f>
        <v>1</v>
      </c>
      <c r="T8" s="156">
        <v>0</v>
      </c>
      <c r="U8" s="156">
        <v>7</v>
      </c>
      <c r="V8" s="184">
        <v>0</v>
      </c>
      <c r="W8" s="157">
        <f>IFERROR((X8+Y8)/R8,"-")</f>
        <v>0.8571428571428571</v>
      </c>
      <c r="X8" s="156">
        <v>3</v>
      </c>
      <c r="Y8" s="156">
        <v>3</v>
      </c>
      <c r="Z8" s="184">
        <v>1</v>
      </c>
      <c r="AA8" s="156">
        <v>0</v>
      </c>
      <c r="AB8" s="157" t="str">
        <f>IFERROR((AC8+AD8)/AA8,"-")</f>
        <v>-</v>
      </c>
      <c r="AC8" s="156">
        <v>1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64</v>
      </c>
      <c r="E9" s="159">
        <f>G9+AA9+'Individual AT 1122_vs立教'!G9+'Individual AT 1122_vs立教'!N9</f>
        <v>33</v>
      </c>
      <c r="F9" s="167">
        <f t="shared" ref="F9:F30" si="0">IFERROR(E9/D9*80,"-")</f>
        <v>41.25</v>
      </c>
      <c r="G9" s="159">
        <f t="shared" ref="G9:G30" si="1">I9+R9</f>
        <v>17</v>
      </c>
      <c r="H9" s="187">
        <f t="shared" ref="H9:H30" si="2">IFERROR((K9+L9+T9+U9)/G9,"-")</f>
        <v>1</v>
      </c>
      <c r="I9" s="159">
        <f t="shared" ref="I9:I30" si="3">SUM(K9:M9)</f>
        <v>10</v>
      </c>
      <c r="J9" s="158">
        <f t="shared" ref="J9:J30" si="4">IFERROR((K9+L9)/I9,"-")</f>
        <v>1</v>
      </c>
      <c r="K9" s="159">
        <v>0</v>
      </c>
      <c r="L9" s="159">
        <v>10</v>
      </c>
      <c r="M9" s="185">
        <v>0</v>
      </c>
      <c r="N9" s="158">
        <f t="shared" ref="N9:N30" si="5">IFERROR((O9+P9)/I9,"-")</f>
        <v>0.7</v>
      </c>
      <c r="O9" s="159">
        <v>2</v>
      </c>
      <c r="P9" s="159">
        <v>5</v>
      </c>
      <c r="Q9" s="185">
        <v>3</v>
      </c>
      <c r="R9" s="159">
        <f t="shared" ref="R9:R30" si="6">SUM(T9:V9)</f>
        <v>7</v>
      </c>
      <c r="S9" s="158">
        <f t="shared" ref="S9:S30" si="7">IFERROR((T9+U9)/R9,"-")</f>
        <v>1</v>
      </c>
      <c r="T9" s="159">
        <v>0</v>
      </c>
      <c r="U9" s="159">
        <v>7</v>
      </c>
      <c r="V9" s="185">
        <v>0</v>
      </c>
      <c r="W9" s="158">
        <f t="shared" ref="W9:W30" si="8">IFERROR((X9+Y9)/R9,"-")</f>
        <v>0.5714285714285714</v>
      </c>
      <c r="X9" s="159">
        <v>2</v>
      </c>
      <c r="Y9" s="159">
        <v>2</v>
      </c>
      <c r="Z9" s="185">
        <v>3</v>
      </c>
      <c r="AA9" s="159">
        <f t="shared" ref="AA9:AA30" si="9">SUM(AC9:AE9)</f>
        <v>2</v>
      </c>
      <c r="AB9" s="158">
        <f t="shared" ref="AB9:AB30" si="10">IFERROR((AC9+AD9)/AA9,"-")</f>
        <v>1</v>
      </c>
      <c r="AC9" s="159">
        <v>1</v>
      </c>
      <c r="AD9" s="159">
        <v>1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154</v>
      </c>
      <c r="D10" s="156">
        <v>64</v>
      </c>
      <c r="E10" s="156">
        <f>G10+AA10+'Individual AT 1122_vs立教'!G10+'Individual AT 1122_vs立教'!N10</f>
        <v>27</v>
      </c>
      <c r="F10" s="195">
        <f t="shared" si="0"/>
        <v>33.75</v>
      </c>
      <c r="G10" s="156">
        <f t="shared" si="1"/>
        <v>11</v>
      </c>
      <c r="H10" s="186">
        <f t="shared" si="2"/>
        <v>0.90909090909090906</v>
      </c>
      <c r="I10" s="156">
        <f t="shared" si="3"/>
        <v>5</v>
      </c>
      <c r="J10" s="157">
        <f t="shared" si="4"/>
        <v>1</v>
      </c>
      <c r="K10" s="156">
        <v>0</v>
      </c>
      <c r="L10" s="156">
        <v>5</v>
      </c>
      <c r="M10" s="184">
        <v>0</v>
      </c>
      <c r="N10" s="157">
        <f t="shared" si="5"/>
        <v>0.8</v>
      </c>
      <c r="O10" s="156">
        <v>1</v>
      </c>
      <c r="P10" s="156">
        <v>3</v>
      </c>
      <c r="Q10" s="184">
        <v>1</v>
      </c>
      <c r="R10" s="156">
        <f t="shared" si="6"/>
        <v>6</v>
      </c>
      <c r="S10" s="157">
        <f t="shared" si="7"/>
        <v>0.83333333333333337</v>
      </c>
      <c r="T10" s="156">
        <v>0</v>
      </c>
      <c r="U10" s="156">
        <v>5</v>
      </c>
      <c r="V10" s="184">
        <v>1</v>
      </c>
      <c r="W10" s="157">
        <f t="shared" si="8"/>
        <v>0.83333333333333337</v>
      </c>
      <c r="X10" s="156">
        <v>0</v>
      </c>
      <c r="Y10" s="156">
        <v>5</v>
      </c>
      <c r="Z10" s="184">
        <v>1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イーゴリ</v>
      </c>
    </row>
    <row r="11" spans="2:32" ht="30" customHeight="1">
      <c r="B11" s="155">
        <v>4</v>
      </c>
      <c r="C11" s="208" t="s">
        <v>334</v>
      </c>
      <c r="D11" s="159">
        <v>84</v>
      </c>
      <c r="E11" s="159">
        <f>G11+AA11+'Individual AT 1122_vs立教'!G11+'Individual AT 1122_vs立教'!N11</f>
        <v>33</v>
      </c>
      <c r="F11" s="167">
        <f t="shared" si="0"/>
        <v>31.428571428571427</v>
      </c>
      <c r="G11" s="159">
        <f t="shared" si="1"/>
        <v>17</v>
      </c>
      <c r="H11" s="187">
        <f t="shared" si="2"/>
        <v>0.94117647058823528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0.8571428571428571</v>
      </c>
      <c r="O11" s="159">
        <v>2</v>
      </c>
      <c r="P11" s="159">
        <v>4</v>
      </c>
      <c r="Q11" s="185">
        <v>1</v>
      </c>
      <c r="R11" s="159">
        <f t="shared" si="6"/>
        <v>10</v>
      </c>
      <c r="S11" s="158">
        <f t="shared" si="7"/>
        <v>0.9</v>
      </c>
      <c r="T11" s="159">
        <v>0</v>
      </c>
      <c r="U11" s="159">
        <v>9</v>
      </c>
      <c r="V11" s="185">
        <v>1</v>
      </c>
      <c r="W11" s="158">
        <f t="shared" si="8"/>
        <v>0.6</v>
      </c>
      <c r="X11" s="159">
        <v>1</v>
      </c>
      <c r="Y11" s="159">
        <v>5</v>
      </c>
      <c r="Z11" s="185">
        <v>3</v>
      </c>
      <c r="AA11" s="159">
        <f t="shared" si="9"/>
        <v>0</v>
      </c>
      <c r="AB11" s="158" t="str">
        <f t="shared" si="10"/>
        <v>-</v>
      </c>
      <c r="AC11" s="159">
        <v>0</v>
      </c>
      <c r="AD11" s="159">
        <v>0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84</v>
      </c>
      <c r="E12" s="156">
        <f>G12+AA12+'Individual AT 1122_vs立教'!G12+'Individual AT 1122_vs立教'!N12</f>
        <v>39</v>
      </c>
      <c r="F12" s="195">
        <f t="shared" si="0"/>
        <v>37.142857142857146</v>
      </c>
      <c r="G12" s="156">
        <f t="shared" si="1"/>
        <v>19</v>
      </c>
      <c r="H12" s="186">
        <f t="shared" si="2"/>
        <v>0.89473684210526316</v>
      </c>
      <c r="I12" s="156">
        <f t="shared" si="3"/>
        <v>10</v>
      </c>
      <c r="J12" s="157">
        <f t="shared" si="4"/>
        <v>0.9</v>
      </c>
      <c r="K12" s="156">
        <v>0</v>
      </c>
      <c r="L12" s="156">
        <v>9</v>
      </c>
      <c r="M12" s="184">
        <v>1</v>
      </c>
      <c r="N12" s="157">
        <f t="shared" si="5"/>
        <v>0.5</v>
      </c>
      <c r="O12" s="156">
        <v>2</v>
      </c>
      <c r="P12" s="156">
        <v>3</v>
      </c>
      <c r="Q12" s="184">
        <v>4</v>
      </c>
      <c r="R12" s="156">
        <f t="shared" si="6"/>
        <v>9</v>
      </c>
      <c r="S12" s="157">
        <f t="shared" si="7"/>
        <v>0.88888888888888884</v>
      </c>
      <c r="T12" s="156">
        <v>1</v>
      </c>
      <c r="U12" s="156">
        <v>7</v>
      </c>
      <c r="V12" s="184">
        <v>1</v>
      </c>
      <c r="W12" s="157">
        <f t="shared" si="8"/>
        <v>0.44444444444444442</v>
      </c>
      <c r="X12" s="156">
        <v>0</v>
      </c>
      <c r="Y12" s="156">
        <v>4</v>
      </c>
      <c r="Z12" s="184">
        <v>4</v>
      </c>
      <c r="AA12" s="156">
        <f t="shared" si="9"/>
        <v>7</v>
      </c>
      <c r="AB12" s="157">
        <f t="shared" si="10"/>
        <v>0.7142857142857143</v>
      </c>
      <c r="AC12" s="156">
        <v>2</v>
      </c>
      <c r="AD12" s="156">
        <v>3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445</v>
      </c>
      <c r="D13" s="159">
        <v>84</v>
      </c>
      <c r="E13" s="159">
        <f>G13+AA13+'Individual AT 1122_vs立教'!G13+'Individual AT 1122_vs立教'!N13</f>
        <v>36</v>
      </c>
      <c r="F13" s="167">
        <f t="shared" si="0"/>
        <v>34.285714285714285</v>
      </c>
      <c r="G13" s="159">
        <f t="shared" si="1"/>
        <v>12</v>
      </c>
      <c r="H13" s="187">
        <f t="shared" si="2"/>
        <v>1</v>
      </c>
      <c r="I13" s="159">
        <f t="shared" si="3"/>
        <v>9</v>
      </c>
      <c r="J13" s="158">
        <f t="shared" si="4"/>
        <v>1</v>
      </c>
      <c r="K13" s="159">
        <v>0</v>
      </c>
      <c r="L13" s="159">
        <v>9</v>
      </c>
      <c r="M13" s="185">
        <v>0</v>
      </c>
      <c r="N13" s="158">
        <f t="shared" si="5"/>
        <v>0.66666666666666663</v>
      </c>
      <c r="O13" s="159">
        <v>1</v>
      </c>
      <c r="P13" s="159">
        <v>5</v>
      </c>
      <c r="Q13" s="185">
        <v>3</v>
      </c>
      <c r="R13" s="159">
        <f t="shared" si="6"/>
        <v>3</v>
      </c>
      <c r="S13" s="158">
        <f t="shared" si="7"/>
        <v>1</v>
      </c>
      <c r="T13" s="159">
        <v>0</v>
      </c>
      <c r="U13" s="159">
        <v>3</v>
      </c>
      <c r="V13" s="185">
        <v>0</v>
      </c>
      <c r="W13" s="158">
        <f t="shared" si="8"/>
        <v>1</v>
      </c>
      <c r="X13" s="159">
        <v>1</v>
      </c>
      <c r="Y13" s="159">
        <v>2</v>
      </c>
      <c r="Z13" s="185">
        <v>0</v>
      </c>
      <c r="AA13" s="159">
        <f t="shared" si="9"/>
        <v>2</v>
      </c>
      <c r="AB13" s="158">
        <f t="shared" si="10"/>
        <v>1</v>
      </c>
      <c r="AC13" s="159">
        <v>0</v>
      </c>
      <c r="AD13" s="159">
        <v>2</v>
      </c>
      <c r="AE13" s="159">
        <v>0</v>
      </c>
      <c r="AF13" s="208" t="str">
        <f t="shared" si="11"/>
        <v>髙木海斗</v>
      </c>
    </row>
    <row r="14" spans="2:32" ht="30" customHeight="1">
      <c r="B14" s="154">
        <v>7</v>
      </c>
      <c r="C14" s="207" t="s">
        <v>496</v>
      </c>
      <c r="D14" s="156">
        <v>33</v>
      </c>
      <c r="E14" s="156">
        <f>G14+AA14+'Individual AT 1122_vs立教'!G14+'Individual AT 1122_vs立教'!N14</f>
        <v>11</v>
      </c>
      <c r="F14" s="195">
        <f t="shared" si="0"/>
        <v>26.666666666666664</v>
      </c>
      <c r="G14" s="156">
        <f t="shared" si="1"/>
        <v>6</v>
      </c>
      <c r="H14" s="186">
        <f t="shared" si="2"/>
        <v>0.83333333333333337</v>
      </c>
      <c r="I14" s="156">
        <f t="shared" si="3"/>
        <v>5</v>
      </c>
      <c r="J14" s="157">
        <f t="shared" si="4"/>
        <v>0.8</v>
      </c>
      <c r="K14" s="156">
        <v>1</v>
      </c>
      <c r="L14" s="156">
        <v>3</v>
      </c>
      <c r="M14" s="184">
        <v>1</v>
      </c>
      <c r="N14" s="157">
        <f t="shared" si="5"/>
        <v>0.8</v>
      </c>
      <c r="O14" s="156">
        <v>1</v>
      </c>
      <c r="P14" s="156">
        <v>3</v>
      </c>
      <c r="Q14" s="184">
        <v>0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1</v>
      </c>
      <c r="X14" s="156">
        <v>0</v>
      </c>
      <c r="Y14" s="156">
        <v>1</v>
      </c>
      <c r="Z14" s="184">
        <v>0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73</v>
      </c>
      <c r="E15" s="159">
        <f>G15+AA15+'Individual AT 1122_vs立教'!G15+'Individual AT 1122_vs立教'!N15</f>
        <v>24</v>
      </c>
      <c r="F15" s="167">
        <f t="shared" si="0"/>
        <v>26.301369863013697</v>
      </c>
      <c r="G15" s="159">
        <f t="shared" si="1"/>
        <v>11</v>
      </c>
      <c r="H15" s="187">
        <f t="shared" si="2"/>
        <v>1</v>
      </c>
      <c r="I15" s="159">
        <f t="shared" si="3"/>
        <v>7</v>
      </c>
      <c r="J15" s="158">
        <f t="shared" si="4"/>
        <v>1</v>
      </c>
      <c r="K15" s="159">
        <v>0</v>
      </c>
      <c r="L15" s="159">
        <v>7</v>
      </c>
      <c r="M15" s="185">
        <v>0</v>
      </c>
      <c r="N15" s="158">
        <f t="shared" si="5"/>
        <v>0.42857142857142855</v>
      </c>
      <c r="O15" s="159">
        <v>1</v>
      </c>
      <c r="P15" s="159">
        <v>2</v>
      </c>
      <c r="Q15" s="185">
        <v>4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0.75</v>
      </c>
      <c r="X15" s="159">
        <v>0</v>
      </c>
      <c r="Y15" s="159">
        <v>3</v>
      </c>
      <c r="Z15" s="185">
        <v>1</v>
      </c>
      <c r="AA15" s="159">
        <f t="shared" si="9"/>
        <v>1</v>
      </c>
      <c r="AB15" s="158">
        <f t="shared" si="10"/>
        <v>1</v>
      </c>
      <c r="AC15" s="159">
        <v>1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72</v>
      </c>
      <c r="E16" s="156">
        <f>G16+AA16+'Individual AT 1122_vs立教'!G16+'Individual AT 1122_vs立教'!N16</f>
        <v>5</v>
      </c>
      <c r="F16" s="195">
        <f t="shared" si="0"/>
        <v>5.5555555555555554</v>
      </c>
      <c r="G16" s="156">
        <f t="shared" si="1"/>
        <v>3</v>
      </c>
      <c r="H16" s="186">
        <f t="shared" si="2"/>
        <v>1</v>
      </c>
      <c r="I16" s="156">
        <f t="shared" si="3"/>
        <v>2</v>
      </c>
      <c r="J16" s="157">
        <f t="shared" si="4"/>
        <v>1</v>
      </c>
      <c r="K16" s="156">
        <v>0</v>
      </c>
      <c r="L16" s="156">
        <v>2</v>
      </c>
      <c r="M16" s="184">
        <v>0</v>
      </c>
      <c r="N16" s="157">
        <f t="shared" si="5"/>
        <v>0.5</v>
      </c>
      <c r="O16" s="156">
        <v>0</v>
      </c>
      <c r="P16" s="156">
        <v>1</v>
      </c>
      <c r="Q16" s="184">
        <v>1</v>
      </c>
      <c r="R16" s="156">
        <f t="shared" si="6"/>
        <v>1</v>
      </c>
      <c r="S16" s="157">
        <f t="shared" si="7"/>
        <v>1</v>
      </c>
      <c r="T16" s="156">
        <v>1</v>
      </c>
      <c r="U16" s="156">
        <v>0</v>
      </c>
      <c r="V16" s="184">
        <v>0</v>
      </c>
      <c r="W16" s="157">
        <f t="shared" si="8"/>
        <v>0</v>
      </c>
      <c r="X16" s="156">
        <v>0</v>
      </c>
      <c r="Y16" s="156">
        <v>0</v>
      </c>
      <c r="Z16" s="184">
        <v>1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84</v>
      </c>
      <c r="E17" s="159">
        <f>G17+AA17+'Individual AT 1122_vs立教'!G17+'Individual AT 1122_vs立教'!N17</f>
        <v>6</v>
      </c>
      <c r="F17" s="167">
        <f t="shared" si="0"/>
        <v>5.7142857142857135</v>
      </c>
      <c r="G17" s="159">
        <f t="shared" si="1"/>
        <v>4</v>
      </c>
      <c r="H17" s="187">
        <f t="shared" si="2"/>
        <v>1</v>
      </c>
      <c r="I17" s="159">
        <f t="shared" si="3"/>
        <v>3</v>
      </c>
      <c r="J17" s="158">
        <f t="shared" si="4"/>
        <v>1</v>
      </c>
      <c r="K17" s="159">
        <v>1</v>
      </c>
      <c r="L17" s="159">
        <v>2</v>
      </c>
      <c r="M17" s="185">
        <v>0</v>
      </c>
      <c r="N17" s="158">
        <f t="shared" si="5"/>
        <v>1</v>
      </c>
      <c r="O17" s="159">
        <v>0</v>
      </c>
      <c r="P17" s="159">
        <v>3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1</v>
      </c>
      <c r="AA17" s="159">
        <f t="shared" si="9"/>
        <v>1</v>
      </c>
      <c r="AB17" s="158">
        <f t="shared" si="10"/>
        <v>1</v>
      </c>
      <c r="AC17" s="159">
        <v>0</v>
      </c>
      <c r="AD17" s="159">
        <v>1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500</v>
      </c>
      <c r="D18" s="156">
        <v>64</v>
      </c>
      <c r="E18" s="156">
        <f>G18+AA18+'Individual AT 1122_vs立教'!G18+'Individual AT 1122_vs立教'!N18</f>
        <v>16</v>
      </c>
      <c r="F18" s="195">
        <f t="shared" si="0"/>
        <v>20</v>
      </c>
      <c r="G18" s="156">
        <f t="shared" si="1"/>
        <v>8</v>
      </c>
      <c r="H18" s="186">
        <f t="shared" si="2"/>
        <v>0.875</v>
      </c>
      <c r="I18" s="156">
        <f t="shared" si="3"/>
        <v>6</v>
      </c>
      <c r="J18" s="157">
        <f t="shared" si="4"/>
        <v>0.83333333333333337</v>
      </c>
      <c r="K18" s="156">
        <v>0</v>
      </c>
      <c r="L18" s="156">
        <v>5</v>
      </c>
      <c r="M18" s="184">
        <v>1</v>
      </c>
      <c r="N18" s="157">
        <f t="shared" si="5"/>
        <v>0.66666666666666663</v>
      </c>
      <c r="O18" s="156">
        <v>1</v>
      </c>
      <c r="P18" s="156">
        <v>3</v>
      </c>
      <c r="Q18" s="184">
        <v>1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0.5</v>
      </c>
      <c r="X18" s="156">
        <v>0</v>
      </c>
      <c r="Y18" s="156">
        <v>1</v>
      </c>
      <c r="Z18" s="184">
        <v>1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内田慎乃甫</v>
      </c>
    </row>
    <row r="19" spans="2:32" ht="30" customHeight="1">
      <c r="B19" s="155">
        <v>12</v>
      </c>
      <c r="C19" s="208" t="s">
        <v>506</v>
      </c>
      <c r="D19" s="159">
        <v>84</v>
      </c>
      <c r="E19" s="159">
        <f>G19+AA19+'Individual AT 1122_vs立教'!G19+'Individual AT 1122_vs立教'!N19</f>
        <v>35</v>
      </c>
      <c r="F19" s="167">
        <f t="shared" si="0"/>
        <v>33.333333333333336</v>
      </c>
      <c r="G19" s="159">
        <f t="shared" si="1"/>
        <v>13</v>
      </c>
      <c r="H19" s="187">
        <f t="shared" si="2"/>
        <v>1</v>
      </c>
      <c r="I19" s="159">
        <f t="shared" si="3"/>
        <v>5</v>
      </c>
      <c r="J19" s="158">
        <f t="shared" si="4"/>
        <v>1</v>
      </c>
      <c r="K19" s="159">
        <v>0</v>
      </c>
      <c r="L19" s="159">
        <v>5</v>
      </c>
      <c r="M19" s="185">
        <v>0</v>
      </c>
      <c r="N19" s="158">
        <f t="shared" si="5"/>
        <v>0.8</v>
      </c>
      <c r="O19" s="159">
        <v>1</v>
      </c>
      <c r="P19" s="159">
        <v>3</v>
      </c>
      <c r="Q19" s="185">
        <v>1</v>
      </c>
      <c r="R19" s="159">
        <f t="shared" si="6"/>
        <v>8</v>
      </c>
      <c r="S19" s="158">
        <f t="shared" si="7"/>
        <v>1</v>
      </c>
      <c r="T19" s="159">
        <v>0</v>
      </c>
      <c r="U19" s="159">
        <v>8</v>
      </c>
      <c r="V19" s="185">
        <v>0</v>
      </c>
      <c r="W19" s="158">
        <f t="shared" si="8"/>
        <v>0.875</v>
      </c>
      <c r="X19" s="159">
        <v>2</v>
      </c>
      <c r="Y19" s="159">
        <v>5</v>
      </c>
      <c r="Z19" s="185">
        <v>1</v>
      </c>
      <c r="AA19" s="159">
        <f t="shared" si="9"/>
        <v>2</v>
      </c>
      <c r="AB19" s="158">
        <f t="shared" si="10"/>
        <v>0.5</v>
      </c>
      <c r="AC19" s="159">
        <v>0</v>
      </c>
      <c r="AD19" s="159">
        <v>1</v>
      </c>
      <c r="AE19" s="159">
        <v>1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26</v>
      </c>
      <c r="E20" s="156">
        <f>G20+AA20+'Individual AT 1122_vs立教'!G20+'Individual AT 1122_vs立教'!N20</f>
        <v>10</v>
      </c>
      <c r="F20" s="195">
        <f t="shared" si="0"/>
        <v>30.76923076923077</v>
      </c>
      <c r="G20" s="156">
        <f t="shared" si="1"/>
        <v>7</v>
      </c>
      <c r="H20" s="186">
        <f t="shared" si="2"/>
        <v>1</v>
      </c>
      <c r="I20" s="156">
        <f t="shared" si="3"/>
        <v>0</v>
      </c>
      <c r="J20" s="157" t="str">
        <f t="shared" si="4"/>
        <v>-</v>
      </c>
      <c r="K20" s="156">
        <v>0</v>
      </c>
      <c r="L20" s="156">
        <v>0</v>
      </c>
      <c r="M20" s="184">
        <v>0</v>
      </c>
      <c r="N20" s="157" t="str">
        <f t="shared" si="5"/>
        <v>-</v>
      </c>
      <c r="O20" s="156">
        <v>0</v>
      </c>
      <c r="P20" s="156">
        <v>0</v>
      </c>
      <c r="Q20" s="184">
        <v>0</v>
      </c>
      <c r="R20" s="156">
        <f t="shared" si="6"/>
        <v>7</v>
      </c>
      <c r="S20" s="157">
        <f t="shared" si="7"/>
        <v>1</v>
      </c>
      <c r="T20" s="156">
        <v>0</v>
      </c>
      <c r="U20" s="156">
        <v>7</v>
      </c>
      <c r="V20" s="184">
        <v>0</v>
      </c>
      <c r="W20" s="157">
        <f t="shared" si="8"/>
        <v>0.7142857142857143</v>
      </c>
      <c r="X20" s="156">
        <v>0</v>
      </c>
      <c r="Y20" s="156">
        <v>5</v>
      </c>
      <c r="Z20" s="184">
        <v>2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84</v>
      </c>
      <c r="E21" s="159">
        <f>G21+AA21+'Individual AT 1122_vs立教'!G21+'Individual AT 1122_vs立教'!N21</f>
        <v>15</v>
      </c>
      <c r="F21" s="167">
        <f t="shared" si="0"/>
        <v>14.285714285714286</v>
      </c>
      <c r="G21" s="159">
        <f t="shared" si="1"/>
        <v>6</v>
      </c>
      <c r="H21" s="187">
        <f t="shared" si="2"/>
        <v>1</v>
      </c>
      <c r="I21" s="159">
        <f t="shared" si="3"/>
        <v>6</v>
      </c>
      <c r="J21" s="158">
        <f t="shared" si="4"/>
        <v>1</v>
      </c>
      <c r="K21" s="159">
        <v>0</v>
      </c>
      <c r="L21" s="159">
        <v>6</v>
      </c>
      <c r="M21" s="185">
        <v>0</v>
      </c>
      <c r="N21" s="158">
        <f t="shared" si="5"/>
        <v>0.66666666666666663</v>
      </c>
      <c r="O21" s="159">
        <v>1</v>
      </c>
      <c r="P21" s="159">
        <v>3</v>
      </c>
      <c r="Q21" s="185">
        <v>2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1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196</v>
      </c>
      <c r="D22" s="156">
        <v>84</v>
      </c>
      <c r="E22" s="156">
        <f>G22+AA22+'Individual AT 1122_vs立教'!G22+'Individual AT 1122_vs立教'!N22</f>
        <v>19</v>
      </c>
      <c r="F22" s="195">
        <f t="shared" si="0"/>
        <v>18.095238095238095</v>
      </c>
      <c r="G22" s="156">
        <f t="shared" si="1"/>
        <v>7</v>
      </c>
      <c r="H22" s="186">
        <f t="shared" si="2"/>
        <v>0.8571428571428571</v>
      </c>
      <c r="I22" s="156">
        <f t="shared" si="3"/>
        <v>3</v>
      </c>
      <c r="J22" s="157">
        <f t="shared" si="4"/>
        <v>0.66666666666666663</v>
      </c>
      <c r="K22" s="156">
        <v>0</v>
      </c>
      <c r="L22" s="156">
        <v>2</v>
      </c>
      <c r="M22" s="184">
        <v>1</v>
      </c>
      <c r="N22" s="157">
        <f t="shared" si="5"/>
        <v>0.66666666666666663</v>
      </c>
      <c r="O22" s="156">
        <v>0</v>
      </c>
      <c r="P22" s="156">
        <v>2</v>
      </c>
      <c r="Q22" s="184">
        <v>0</v>
      </c>
      <c r="R22" s="156">
        <f t="shared" si="6"/>
        <v>4</v>
      </c>
      <c r="S22" s="157">
        <f t="shared" si="7"/>
        <v>1</v>
      </c>
      <c r="T22" s="156">
        <v>0</v>
      </c>
      <c r="U22" s="156">
        <v>4</v>
      </c>
      <c r="V22" s="184">
        <v>0</v>
      </c>
      <c r="W22" s="157">
        <f t="shared" si="8"/>
        <v>1</v>
      </c>
      <c r="X22" s="156">
        <v>2</v>
      </c>
      <c r="Y22" s="156">
        <v>2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20</v>
      </c>
      <c r="E23" s="159">
        <f>G23+AA23+'Individual AT 1122_vs立教'!G23+'Individual AT 1122_vs立教'!N23</f>
        <v>9</v>
      </c>
      <c r="F23" s="167">
        <f t="shared" si="0"/>
        <v>36</v>
      </c>
      <c r="G23" s="159">
        <f t="shared" si="1"/>
        <v>6</v>
      </c>
      <c r="H23" s="187">
        <f t="shared" si="2"/>
        <v>1</v>
      </c>
      <c r="I23" s="159">
        <f t="shared" si="3"/>
        <v>5</v>
      </c>
      <c r="J23" s="158">
        <f t="shared" si="4"/>
        <v>1</v>
      </c>
      <c r="K23" s="159">
        <v>0</v>
      </c>
      <c r="L23" s="159">
        <v>5</v>
      </c>
      <c r="M23" s="185">
        <v>0</v>
      </c>
      <c r="N23" s="158">
        <f t="shared" si="5"/>
        <v>0.6</v>
      </c>
      <c r="O23" s="159">
        <v>0</v>
      </c>
      <c r="P23" s="159">
        <v>3</v>
      </c>
      <c r="Q23" s="185">
        <v>2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35</v>
      </c>
      <c r="E24" s="156">
        <f>G24+AA24+'Individual AT 1122_vs立教'!G24+'Individual AT 1122_vs立教'!N24</f>
        <v>14</v>
      </c>
      <c r="F24" s="195">
        <f t="shared" si="0"/>
        <v>32</v>
      </c>
      <c r="G24" s="156">
        <f t="shared" si="1"/>
        <v>3</v>
      </c>
      <c r="H24" s="186">
        <f t="shared" si="2"/>
        <v>1</v>
      </c>
      <c r="I24" s="156">
        <f t="shared" si="3"/>
        <v>1</v>
      </c>
      <c r="J24" s="157">
        <f t="shared" si="4"/>
        <v>1</v>
      </c>
      <c r="K24" s="156">
        <v>0</v>
      </c>
      <c r="L24" s="156">
        <v>1</v>
      </c>
      <c r="M24" s="184">
        <v>0</v>
      </c>
      <c r="N24" s="157">
        <f t="shared" si="5"/>
        <v>1</v>
      </c>
      <c r="O24" s="156">
        <v>0</v>
      </c>
      <c r="P24" s="156">
        <v>1</v>
      </c>
      <c r="Q24" s="184">
        <v>0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0</v>
      </c>
      <c r="Y24" s="156">
        <v>1</v>
      </c>
      <c r="Z24" s="184">
        <v>1</v>
      </c>
      <c r="AA24" s="156">
        <f t="shared" si="9"/>
        <v>2</v>
      </c>
      <c r="AB24" s="157">
        <f t="shared" si="10"/>
        <v>1</v>
      </c>
      <c r="AC24" s="156">
        <v>0</v>
      </c>
      <c r="AD24" s="156">
        <v>2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560</v>
      </c>
      <c r="D25" s="159">
        <v>20</v>
      </c>
      <c r="E25" s="159">
        <f>G25+AA25+'Individual AT 1122_vs立教'!G25+'Individual AT 1122_vs立教'!N25</f>
        <v>7</v>
      </c>
      <c r="F25" s="167">
        <f t="shared" si="0"/>
        <v>28</v>
      </c>
      <c r="G25" s="159">
        <f t="shared" si="1"/>
        <v>3</v>
      </c>
      <c r="H25" s="187">
        <f t="shared" si="2"/>
        <v>0.66666666666666663</v>
      </c>
      <c r="I25" s="159">
        <f t="shared" si="3"/>
        <v>1</v>
      </c>
      <c r="J25" s="158">
        <f t="shared" si="4"/>
        <v>0</v>
      </c>
      <c r="K25" s="159">
        <v>0</v>
      </c>
      <c r="L25" s="159">
        <v>0</v>
      </c>
      <c r="M25" s="185">
        <v>1</v>
      </c>
      <c r="N25" s="158">
        <f t="shared" si="5"/>
        <v>0</v>
      </c>
      <c r="O25" s="159">
        <v>0</v>
      </c>
      <c r="P25" s="159">
        <v>0</v>
      </c>
      <c r="Q25" s="185">
        <v>0</v>
      </c>
      <c r="R25" s="159">
        <f t="shared" si="6"/>
        <v>2</v>
      </c>
      <c r="S25" s="158">
        <f t="shared" si="7"/>
        <v>1</v>
      </c>
      <c r="T25" s="159">
        <v>0</v>
      </c>
      <c r="U25" s="159">
        <v>2</v>
      </c>
      <c r="V25" s="185">
        <v>0</v>
      </c>
      <c r="W25" s="158">
        <f t="shared" si="8"/>
        <v>1</v>
      </c>
      <c r="X25" s="159">
        <v>1</v>
      </c>
      <c r="Y25" s="159">
        <v>1</v>
      </c>
      <c r="Z25" s="185">
        <v>0</v>
      </c>
      <c r="AA25" s="159">
        <f t="shared" si="9"/>
        <v>1</v>
      </c>
      <c r="AB25" s="158">
        <f t="shared" si="10"/>
        <v>1</v>
      </c>
      <c r="AC25" s="159">
        <v>1</v>
      </c>
      <c r="AD25" s="159">
        <v>0</v>
      </c>
      <c r="AE25" s="159">
        <v>0</v>
      </c>
      <c r="AF25" s="208" t="str">
        <f t="shared" si="11"/>
        <v>寺山公太</v>
      </c>
    </row>
    <row r="26" spans="2:32" ht="30" customHeight="1">
      <c r="B26" s="154">
        <v>19</v>
      </c>
      <c r="C26" s="207" t="s">
        <v>503</v>
      </c>
      <c r="D26" s="156">
        <v>51</v>
      </c>
      <c r="E26" s="156">
        <f>G26+AA26+'Individual AT 1122_vs立教'!G26+'Individual AT 1122_vs立教'!N26</f>
        <v>15</v>
      </c>
      <c r="F26" s="195">
        <f t="shared" si="0"/>
        <v>23.529411764705884</v>
      </c>
      <c r="G26" s="156">
        <f t="shared" si="1"/>
        <v>5</v>
      </c>
      <c r="H26" s="186">
        <f t="shared" si="2"/>
        <v>1</v>
      </c>
      <c r="I26" s="156">
        <f t="shared" si="3"/>
        <v>2</v>
      </c>
      <c r="J26" s="157">
        <f t="shared" si="4"/>
        <v>1</v>
      </c>
      <c r="K26" s="156">
        <v>0</v>
      </c>
      <c r="L26" s="156">
        <v>2</v>
      </c>
      <c r="M26" s="184">
        <v>0</v>
      </c>
      <c r="N26" s="157">
        <f t="shared" si="5"/>
        <v>1</v>
      </c>
      <c r="O26" s="156">
        <v>1</v>
      </c>
      <c r="P26" s="156">
        <v>1</v>
      </c>
      <c r="Q26" s="184">
        <v>0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0.66666666666666663</v>
      </c>
      <c r="X26" s="156">
        <v>1</v>
      </c>
      <c r="Y26" s="156">
        <v>1</v>
      </c>
      <c r="Z26" s="184">
        <v>1</v>
      </c>
      <c r="AA26" s="156">
        <f t="shared" si="9"/>
        <v>1</v>
      </c>
      <c r="AB26" s="157">
        <f t="shared" si="10"/>
        <v>1</v>
      </c>
      <c r="AC26" s="156">
        <v>1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561</v>
      </c>
      <c r="D27" s="159">
        <v>11</v>
      </c>
      <c r="E27" s="159">
        <f>G27+AA27+'Individual AT 1122_vs立教'!G27+'Individual AT 1122_vs立教'!N27</f>
        <v>7</v>
      </c>
      <c r="F27" s="167">
        <f t="shared" si="0"/>
        <v>50.909090909090907</v>
      </c>
      <c r="G27" s="159">
        <f t="shared" si="1"/>
        <v>3</v>
      </c>
      <c r="H27" s="187">
        <f t="shared" si="2"/>
        <v>1</v>
      </c>
      <c r="I27" s="159">
        <f t="shared" si="3"/>
        <v>2</v>
      </c>
      <c r="J27" s="158">
        <f t="shared" si="4"/>
        <v>1</v>
      </c>
      <c r="K27" s="159">
        <v>0</v>
      </c>
      <c r="L27" s="159">
        <v>2</v>
      </c>
      <c r="M27" s="185">
        <v>0</v>
      </c>
      <c r="N27" s="158">
        <f t="shared" si="5"/>
        <v>0.5</v>
      </c>
      <c r="O27" s="159">
        <v>0</v>
      </c>
      <c r="P27" s="159">
        <v>1</v>
      </c>
      <c r="Q27" s="185">
        <v>1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1</v>
      </c>
      <c r="X27" s="159">
        <v>0</v>
      </c>
      <c r="Y27" s="159">
        <v>1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城戸隼人</v>
      </c>
    </row>
    <row r="28" spans="2:32" ht="30" customHeight="1">
      <c r="B28" s="154">
        <v>21</v>
      </c>
      <c r="C28" s="207" t="s">
        <v>310</v>
      </c>
      <c r="D28" s="156">
        <v>20</v>
      </c>
      <c r="E28" s="156">
        <f>G28+AA28+'Individual AT 1122_vs立教'!G28+'Individual AT 1122_vs立教'!N28</f>
        <v>3</v>
      </c>
      <c r="F28" s="195">
        <f t="shared" si="0"/>
        <v>12</v>
      </c>
      <c r="G28" s="156">
        <f t="shared" si="1"/>
        <v>2</v>
      </c>
      <c r="H28" s="186">
        <f t="shared" si="2"/>
        <v>0.5</v>
      </c>
      <c r="I28" s="156">
        <f t="shared" si="3"/>
        <v>2</v>
      </c>
      <c r="J28" s="157">
        <f t="shared" si="4"/>
        <v>0.5</v>
      </c>
      <c r="K28" s="156">
        <v>0</v>
      </c>
      <c r="L28" s="156">
        <v>1</v>
      </c>
      <c r="M28" s="184">
        <v>1</v>
      </c>
      <c r="N28" s="157">
        <f t="shared" si="5"/>
        <v>0.5</v>
      </c>
      <c r="O28" s="156">
        <v>0</v>
      </c>
      <c r="P28" s="156">
        <v>1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12</v>
      </c>
      <c r="E29" s="159">
        <f>G29+AA29+'Individual AT 1122_vs立教'!G29+'Individual AT 1122_vs立教'!N29</f>
        <v>3</v>
      </c>
      <c r="F29" s="167">
        <f t="shared" si="0"/>
        <v>20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1</v>
      </c>
      <c r="AB29" s="158">
        <f t="shared" si="10"/>
        <v>0</v>
      </c>
      <c r="AC29" s="159">
        <v>0</v>
      </c>
      <c r="AD29" s="159">
        <v>0</v>
      </c>
      <c r="AE29" s="159">
        <v>1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562</v>
      </c>
      <c r="D30" s="156">
        <v>58</v>
      </c>
      <c r="E30" s="156">
        <f>G30+AA30+'Individual AT 1122_vs立教'!G30+'Individual AT 1122_vs立教'!N30</f>
        <v>20</v>
      </c>
      <c r="F30" s="195">
        <f t="shared" si="0"/>
        <v>27.586206896551726</v>
      </c>
      <c r="G30" s="156">
        <f t="shared" si="1"/>
        <v>4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1</v>
      </c>
      <c r="L30" s="156">
        <v>0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3</v>
      </c>
      <c r="S30" s="157">
        <f t="shared" si="7"/>
        <v>1</v>
      </c>
      <c r="T30" s="156">
        <v>0</v>
      </c>
      <c r="U30" s="156">
        <v>3</v>
      </c>
      <c r="V30" s="184">
        <v>0</v>
      </c>
      <c r="W30" s="157">
        <f t="shared" si="8"/>
        <v>0.66666666666666663</v>
      </c>
      <c r="X30" s="156">
        <v>1</v>
      </c>
      <c r="Y30" s="156">
        <v>1</v>
      </c>
      <c r="Z30" s="184">
        <v>1</v>
      </c>
      <c r="AA30" s="156">
        <f t="shared" si="9"/>
        <v>2</v>
      </c>
      <c r="AB30" s="157">
        <f t="shared" si="10"/>
        <v>1</v>
      </c>
      <c r="AC30" s="156">
        <v>1</v>
      </c>
      <c r="AD30" s="156">
        <v>1</v>
      </c>
      <c r="AE30" s="156">
        <v>0</v>
      </c>
      <c r="AF30" s="207" t="str">
        <f t="shared" si="11"/>
        <v>朴大優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130</v>
      </c>
      <c r="H32" s="188"/>
      <c r="I32" s="164">
        <f>SUM(I8:I15,I23:I27)</f>
        <v>74</v>
      </c>
      <c r="J32" s="168">
        <f>SUM(K32:L32)/I32</f>
        <v>0.95945945945945943</v>
      </c>
      <c r="K32" s="164">
        <f>SUM(K8:K15,K23:K27)</f>
        <v>1</v>
      </c>
      <c r="L32" s="164">
        <f>SUM(L8:L15,L23:L27)</f>
        <v>70</v>
      </c>
      <c r="M32" s="164">
        <f>SUM(M8:M15,M23:M27)</f>
        <v>3</v>
      </c>
      <c r="N32" s="168">
        <f>SUM(O32:P32)/I32</f>
        <v>0.6216216216216216</v>
      </c>
      <c r="O32" s="164">
        <f>SUM(O8:O15,O23:O27)</f>
        <v>11</v>
      </c>
      <c r="P32" s="164">
        <f>SUM(P8:P15,P23:P27)</f>
        <v>35</v>
      </c>
      <c r="Q32" s="164">
        <f>SUM(Q8:Q15,Q23:Q27)</f>
        <v>25</v>
      </c>
      <c r="R32" s="164">
        <f>SUM(R8:R15,R23:R27)</f>
        <v>56</v>
      </c>
      <c r="S32" s="168">
        <f>SUM(T32:U32)/R32</f>
        <v>0.9464285714285714</v>
      </c>
      <c r="T32" s="164">
        <f>SUM(T8:T15,T23:T27)</f>
        <v>1</v>
      </c>
      <c r="U32" s="164">
        <f>SUM(U8:U15,U23:U27)</f>
        <v>52</v>
      </c>
      <c r="V32" s="164">
        <f>SUM(V8:V15,V23:V27)</f>
        <v>3</v>
      </c>
      <c r="W32" s="168">
        <f>SUM(X32:Y32)/SUM(X32:Z32)</f>
        <v>0.72222222222222221</v>
      </c>
      <c r="X32" s="164">
        <f>SUM(X8:X15,X23:X27)</f>
        <v>9</v>
      </c>
      <c r="Y32" s="164">
        <f>SUM(Y8:Y15,Y23:Y27)</f>
        <v>30</v>
      </c>
      <c r="Z32" s="164">
        <f>SUM(Z8:Z15,Z23:Z27)</f>
        <v>15</v>
      </c>
      <c r="AA32" s="164">
        <f>SUM(AA8:AA15,AA23:AA27)</f>
        <v>18</v>
      </c>
      <c r="AB32" s="168">
        <f>SUM(AC32:AD32)/SUM(AC32:AE32)</f>
        <v>0.8</v>
      </c>
      <c r="AC32" s="164">
        <f>SUM(AC8:AC15,AC23:AC27)</f>
        <v>7</v>
      </c>
      <c r="AD32" s="164">
        <f>SUM(AD8:AD15,AD23:AD27)</f>
        <v>9</v>
      </c>
      <c r="AE32" s="164">
        <f>SUM(AE8:AE15,AE23:AE27)</f>
        <v>4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54</v>
      </c>
      <c r="H33" s="189"/>
      <c r="I33" s="165">
        <f>SUM(I16:I22,I28:I30)</f>
        <v>28</v>
      </c>
      <c r="J33" s="172">
        <f>SUM(K33:L33)/I33</f>
        <v>0.8928571428571429</v>
      </c>
      <c r="K33" s="165">
        <f>SUM(K16:K22,K28:K30)</f>
        <v>2</v>
      </c>
      <c r="L33" s="165">
        <f>SUM(L16:L22,L28:L30)</f>
        <v>23</v>
      </c>
      <c r="M33" s="165">
        <f>SUM(M16:M22,M28:M30)</f>
        <v>3</v>
      </c>
      <c r="N33" s="172">
        <f>SUM(O33:P33)/I33</f>
        <v>0.6785714285714286</v>
      </c>
      <c r="O33" s="165">
        <f>SUM(O16:O22,O28:O30)</f>
        <v>3</v>
      </c>
      <c r="P33" s="165">
        <f>SUM(P16:P22,P28:P30)</f>
        <v>16</v>
      </c>
      <c r="Q33" s="165">
        <f>SUM(Q16:Q22,Q28:Q30)</f>
        <v>6</v>
      </c>
      <c r="R33" s="165">
        <f>SUM(R16:R22,R28:R30)</f>
        <v>26</v>
      </c>
      <c r="S33" s="172">
        <f>SUM(T33:U33)/R33</f>
        <v>1</v>
      </c>
      <c r="T33" s="165">
        <f>SUM(T16:T22,T28:T30)</f>
        <v>1</v>
      </c>
      <c r="U33" s="165">
        <f>SUM(U16:U22,U28:U30)</f>
        <v>25</v>
      </c>
      <c r="V33" s="165">
        <f>SUM(V16:V22,V28:V30)</f>
        <v>0</v>
      </c>
      <c r="W33" s="172">
        <f>SUM(X33:Y33)/SUM(X33:Z33)</f>
        <v>0.73076923076923073</v>
      </c>
      <c r="X33" s="165">
        <f>SUM(X16:X22,X28:X30)</f>
        <v>5</v>
      </c>
      <c r="Y33" s="165">
        <f>SUM(Y16:Y22,Y28:Y30)</f>
        <v>14</v>
      </c>
      <c r="Z33" s="165">
        <f>SUM(Z16:Z22,Z28:Z30)</f>
        <v>7</v>
      </c>
      <c r="AA33" s="165">
        <f>SUM(AA16:AA22,AA28:AA30)</f>
        <v>10</v>
      </c>
      <c r="AB33" s="172">
        <f>SUM(AC33:AD33)/SUM(AC33:AE33)</f>
        <v>0.7</v>
      </c>
      <c r="AC33" s="165">
        <f>SUM(AC16:AC22,AC28:AC30)</f>
        <v>2</v>
      </c>
      <c r="AD33" s="165">
        <f>SUM(AD16:AD22,AD28:AD30)</f>
        <v>5</v>
      </c>
      <c r="AE33" s="165">
        <f>SUM(AE16:AE22,AE28:AE30)</f>
        <v>3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184</v>
      </c>
      <c r="H34" s="190"/>
      <c r="I34" s="156">
        <f>SUM(I8:I30)</f>
        <v>102</v>
      </c>
      <c r="J34" s="157">
        <f>SUM(K34:L34)/I34</f>
        <v>0.94117647058823528</v>
      </c>
      <c r="K34" s="156">
        <f>SUM(K8:K30)</f>
        <v>3</v>
      </c>
      <c r="L34" s="156">
        <f>SUM(L8:L30)</f>
        <v>93</v>
      </c>
      <c r="M34" s="184">
        <f>SUM(M8:M30)</f>
        <v>6</v>
      </c>
      <c r="N34" s="157">
        <f>SUM(O34:P34)/I34</f>
        <v>0.63725490196078427</v>
      </c>
      <c r="O34" s="156">
        <f>SUM(O8:O30)</f>
        <v>14</v>
      </c>
      <c r="P34" s="156">
        <f>SUM(P8:P30)</f>
        <v>51</v>
      </c>
      <c r="Q34" s="184">
        <f>SUM(Q8:Q30)</f>
        <v>31</v>
      </c>
      <c r="R34" s="156">
        <f>SUM(R8:R30)</f>
        <v>82</v>
      </c>
      <c r="S34" s="157">
        <f>SUM(T34:U34)/R34</f>
        <v>0.96341463414634143</v>
      </c>
      <c r="T34" s="156">
        <f>SUM(T8:T30)</f>
        <v>2</v>
      </c>
      <c r="U34" s="156">
        <f>SUM(U8:U30)</f>
        <v>77</v>
      </c>
      <c r="V34" s="184">
        <f>SUM(V8:V30)</f>
        <v>3</v>
      </c>
      <c r="W34" s="157">
        <f>SUM(X34:Y34)/SUM(X34:Z34)</f>
        <v>0.72499999999999998</v>
      </c>
      <c r="X34" s="156">
        <f>SUM(X8:X30)</f>
        <v>14</v>
      </c>
      <c r="Y34" s="156">
        <f>SUM(Y8:Y30)</f>
        <v>44</v>
      </c>
      <c r="Z34" s="184">
        <f>SUM(Z8:Z30)</f>
        <v>22</v>
      </c>
      <c r="AA34" s="156">
        <f>SUM(AA8:AA30)</f>
        <v>28</v>
      </c>
      <c r="AB34" s="157">
        <f>SUM(AC34:AD34)/SUM(AC34:AE34)</f>
        <v>0.76666666666666672</v>
      </c>
      <c r="AC34" s="156">
        <f>SUM(AC8:AC30)</f>
        <v>9</v>
      </c>
      <c r="AD34" s="156">
        <f>SUM(AD8:AD30)</f>
        <v>14</v>
      </c>
      <c r="AE34" s="156">
        <f>SUM(AE8:AE30)</f>
        <v>7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8</v>
      </c>
      <c r="H35" s="191"/>
      <c r="I35" s="167">
        <f>AVERAGE(I8:I30)</f>
        <v>4.4347826086956523</v>
      </c>
      <c r="J35" s="158"/>
      <c r="K35" s="167">
        <f>AVERAGE(K8:K30)</f>
        <v>0.13043478260869565</v>
      </c>
      <c r="L35" s="167">
        <f>AVERAGE(L8:L30)</f>
        <v>4.0434782608695654</v>
      </c>
      <c r="M35" s="193">
        <f>AVERAGE(M8:M30)</f>
        <v>0.2608695652173913</v>
      </c>
      <c r="N35" s="159"/>
      <c r="O35" s="167">
        <f>AVERAGE(O8:O30)</f>
        <v>0.60869565217391308</v>
      </c>
      <c r="P35" s="167">
        <f>AVERAGE(P8:P30)</f>
        <v>2.2173913043478262</v>
      </c>
      <c r="Q35" s="193">
        <f>AVERAGE(Q8:Q30)</f>
        <v>1.3478260869565217</v>
      </c>
      <c r="R35" s="167">
        <f>AVERAGE(R8:R30)</f>
        <v>3.5652173913043477</v>
      </c>
      <c r="S35" s="159"/>
      <c r="T35" s="167">
        <f>AVERAGE(T8:T30)</f>
        <v>8.6956521739130432E-2</v>
      </c>
      <c r="U35" s="167">
        <f>AVERAGE(U8:U30)</f>
        <v>3.347826086956522</v>
      </c>
      <c r="V35" s="193">
        <f>AVERAGE(V8:V30)</f>
        <v>0.13043478260869565</v>
      </c>
      <c r="W35" s="159"/>
      <c r="X35" s="167">
        <f>AVERAGE(X8:X30)</f>
        <v>0.60869565217391308</v>
      </c>
      <c r="Y35" s="167">
        <f>AVERAGE(Y8:Y30)</f>
        <v>1.9130434782608696</v>
      </c>
      <c r="Z35" s="167">
        <f>AVERAGE(Z8:Z30)</f>
        <v>0.95652173913043481</v>
      </c>
      <c r="AA35" s="167">
        <f>AVERAGE(AA8:AA30)</f>
        <v>1.2173913043478262</v>
      </c>
      <c r="AB35" s="159"/>
      <c r="AC35" s="167">
        <f>AVERAGE(AC8:AC30)</f>
        <v>0.39130434782608697</v>
      </c>
      <c r="AD35" s="167">
        <f>AVERAGE(AD8:AD30)</f>
        <v>0.60869565217391308</v>
      </c>
      <c r="AE35" s="167">
        <f>AVERAGE(AE8:AE30)</f>
        <v>0.30434782608695654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" top="0" bottom="0" header="0" footer="0"/>
  <pageSetup paperSize="9" scale="42" fitToHeight="4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08CA-8F68-744C-AF49-A01E862EB768}">
  <sheetPr>
    <pageSetUpPr fitToPage="1"/>
  </sheetPr>
  <dimension ref="B2:AJ74"/>
  <sheetViews>
    <sheetView zoomScale="69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1122_vs立教'!O3</f>
        <v>立教大学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563</v>
      </c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0.89552238805970152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0.94776119402985071</v>
      </c>
      <c r="S4" s="288"/>
      <c r="U4" s="292" t="s">
        <v>11</v>
      </c>
      <c r="V4" s="292"/>
      <c r="W4" s="292"/>
      <c r="X4" s="284">
        <f>T34</f>
        <v>0.76646706586826352</v>
      </c>
      <c r="Y4" s="284"/>
      <c r="Z4" s="292" t="s">
        <v>10</v>
      </c>
      <c r="AA4" s="292"/>
      <c r="AB4" s="292"/>
      <c r="AC4" s="291">
        <f>Z34</f>
        <v>0.53293413173652693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　1122_vs立教'!C8</f>
        <v>湯浅大心</v>
      </c>
      <c r="D8" s="156">
        <f>'Individual DF　1122_vs立教'!D8</f>
        <v>49</v>
      </c>
      <c r="E8" s="156">
        <f>'Individual DF　1122_vs立教'!E8</f>
        <v>26</v>
      </c>
      <c r="F8" s="196">
        <f>'Individual DF　1122_vs立教'!F8</f>
        <v>42.448979591836739</v>
      </c>
      <c r="G8" s="156">
        <f t="shared" ref="G8:G30" si="0">SUM(J8:M8)</f>
        <v>4</v>
      </c>
      <c r="H8" s="157">
        <f>IFERROR((J8+K8)/SUM(J8:M8),"-")</f>
        <v>0.75</v>
      </c>
      <c r="I8" s="157">
        <f>IFERROR(SUM(J8:L8)/SUM(J8:M8),"-")</f>
        <v>0.75</v>
      </c>
      <c r="J8" s="156">
        <v>0</v>
      </c>
      <c r="K8" s="156">
        <v>3</v>
      </c>
      <c r="L8" s="156">
        <v>0</v>
      </c>
      <c r="M8" s="184">
        <v>1</v>
      </c>
      <c r="N8" s="180">
        <f>SUM(P8:R8)</f>
        <v>5</v>
      </c>
      <c r="O8" s="157">
        <f>IFERROR((P8+Q8)/N8,"-")</f>
        <v>1</v>
      </c>
      <c r="P8" s="156">
        <v>1</v>
      </c>
      <c r="Q8" s="156">
        <v>4</v>
      </c>
      <c r="R8" s="184">
        <v>0</v>
      </c>
      <c r="S8" s="156">
        <f>SUM(U8:X8)</f>
        <v>6</v>
      </c>
      <c r="T8" s="157">
        <f>IFERROR((U8+W8)/S8,"-")</f>
        <v>0.66666666666666663</v>
      </c>
      <c r="U8" s="156">
        <v>0</v>
      </c>
      <c r="V8" s="156">
        <v>2</v>
      </c>
      <c r="W8" s="156">
        <v>4</v>
      </c>
      <c r="X8" s="184">
        <v>0</v>
      </c>
      <c r="Y8" s="180">
        <f>SUM(AA8:AD8)</f>
        <v>6</v>
      </c>
      <c r="Z8" s="157">
        <f>IFERROR((AA8+AC8)/Y8,"-")</f>
        <v>0.66666666666666663</v>
      </c>
      <c r="AA8" s="156">
        <v>0</v>
      </c>
      <c r="AB8" s="156">
        <v>2</v>
      </c>
      <c r="AC8" s="156">
        <v>4</v>
      </c>
      <c r="AD8" s="156">
        <v>0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　1122_vs立教'!C9</f>
        <v>前川陽来</v>
      </c>
      <c r="D9" s="159">
        <f>'Individual DF　1122_vs立教'!D9</f>
        <v>64</v>
      </c>
      <c r="E9" s="159">
        <f>'Individual DF　1122_vs立教'!E9</f>
        <v>33</v>
      </c>
      <c r="F9" s="193">
        <f>'Individual DF　1122_vs立教'!F9</f>
        <v>41.25</v>
      </c>
      <c r="G9" s="159">
        <f t="shared" si="0"/>
        <v>3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3</v>
      </c>
      <c r="L9" s="159">
        <v>0</v>
      </c>
      <c r="M9" s="185">
        <v>0</v>
      </c>
      <c r="N9" s="181">
        <f t="shared" ref="N9:N30" si="4">SUM(P9:R9)</f>
        <v>11</v>
      </c>
      <c r="O9" s="158">
        <f t="shared" ref="O9:O30" si="5">IFERROR((P9+Q9)/N9,"-")</f>
        <v>1</v>
      </c>
      <c r="P9" s="159">
        <v>1</v>
      </c>
      <c r="Q9" s="159">
        <v>10</v>
      </c>
      <c r="R9" s="185">
        <v>0</v>
      </c>
      <c r="S9" s="159">
        <f t="shared" ref="S9:S30" si="6">SUM(U9:X9)</f>
        <v>13</v>
      </c>
      <c r="T9" s="158">
        <f t="shared" ref="T9:T30" si="7">IFERROR((U9+W9)/S9,"-")</f>
        <v>0.92307692307692313</v>
      </c>
      <c r="U9" s="159">
        <v>1</v>
      </c>
      <c r="V9" s="159">
        <v>1</v>
      </c>
      <c r="W9" s="159">
        <v>11</v>
      </c>
      <c r="X9" s="185">
        <v>0</v>
      </c>
      <c r="Y9" s="181">
        <f t="shared" ref="Y9:Y30" si="8">SUM(AA9:AD9)</f>
        <v>13</v>
      </c>
      <c r="Z9" s="158">
        <f t="shared" ref="Z9:Z30" si="9">IFERROR((AA9+AC9)/Y9,"-")</f>
        <v>0.69230769230769229</v>
      </c>
      <c r="AA9" s="159">
        <v>0</v>
      </c>
      <c r="AB9" s="159">
        <v>2</v>
      </c>
      <c r="AC9" s="159">
        <v>9</v>
      </c>
      <c r="AD9" s="159">
        <v>2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　1122_vs立教'!C10</f>
        <v>イーゴリ</v>
      </c>
      <c r="D10" s="156">
        <f>'Individual DF　1122_vs立教'!D10</f>
        <v>64</v>
      </c>
      <c r="E10" s="156">
        <f>'Individual DF　1122_vs立教'!E10</f>
        <v>27</v>
      </c>
      <c r="F10" s="196">
        <f>'Individual DF　1122_vs立教'!F10</f>
        <v>33.75</v>
      </c>
      <c r="G10" s="156">
        <f t="shared" si="0"/>
        <v>4</v>
      </c>
      <c r="H10" s="157">
        <f t="shared" si="2"/>
        <v>1</v>
      </c>
      <c r="I10" s="157">
        <f t="shared" si="3"/>
        <v>1</v>
      </c>
      <c r="J10" s="156">
        <v>0</v>
      </c>
      <c r="K10" s="156">
        <v>4</v>
      </c>
      <c r="L10" s="156">
        <v>0</v>
      </c>
      <c r="M10" s="184">
        <v>0</v>
      </c>
      <c r="N10" s="180">
        <f t="shared" si="4"/>
        <v>11</v>
      </c>
      <c r="O10" s="157">
        <f t="shared" si="5"/>
        <v>1</v>
      </c>
      <c r="P10" s="156">
        <v>0</v>
      </c>
      <c r="Q10" s="156">
        <v>11</v>
      </c>
      <c r="R10" s="184">
        <v>0</v>
      </c>
      <c r="S10" s="156">
        <f t="shared" si="6"/>
        <v>14</v>
      </c>
      <c r="T10" s="157">
        <f t="shared" si="7"/>
        <v>0.7142857142857143</v>
      </c>
      <c r="U10" s="156">
        <v>0</v>
      </c>
      <c r="V10" s="156">
        <v>4</v>
      </c>
      <c r="W10" s="156">
        <v>10</v>
      </c>
      <c r="X10" s="184">
        <v>0</v>
      </c>
      <c r="Y10" s="180">
        <f t="shared" si="8"/>
        <v>14</v>
      </c>
      <c r="Z10" s="157">
        <f t="shared" si="9"/>
        <v>0.6428571428571429</v>
      </c>
      <c r="AA10" s="156">
        <v>0</v>
      </c>
      <c r="AB10" s="156">
        <v>4</v>
      </c>
      <c r="AC10" s="156">
        <v>9</v>
      </c>
      <c r="AD10" s="156">
        <v>1</v>
      </c>
      <c r="AE10" s="207" t="str">
        <f t="shared" si="1"/>
        <v>イーゴリ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　1122_vs立教'!C11</f>
        <v>磯部俊太朗</v>
      </c>
      <c r="D11" s="159">
        <f>'Individual DF　1122_vs立教'!D11</f>
        <v>84</v>
      </c>
      <c r="E11" s="159">
        <f>'Individual DF　1122_vs立教'!E11</f>
        <v>33</v>
      </c>
      <c r="F11" s="193">
        <f>'Individual DF　1122_vs立教'!F11</f>
        <v>31.428571428571427</v>
      </c>
      <c r="G11" s="159">
        <f t="shared" si="0"/>
        <v>3</v>
      </c>
      <c r="H11" s="158">
        <f t="shared" si="2"/>
        <v>1</v>
      </c>
      <c r="I11" s="158">
        <f t="shared" si="3"/>
        <v>1</v>
      </c>
      <c r="J11" s="159">
        <v>0</v>
      </c>
      <c r="K11" s="159">
        <v>3</v>
      </c>
      <c r="L11" s="159">
        <v>0</v>
      </c>
      <c r="M11" s="185">
        <v>0</v>
      </c>
      <c r="N11" s="181">
        <f t="shared" si="4"/>
        <v>13</v>
      </c>
      <c r="O11" s="158">
        <f t="shared" si="5"/>
        <v>0.92307692307692313</v>
      </c>
      <c r="P11" s="159">
        <v>1</v>
      </c>
      <c r="Q11" s="159">
        <v>11</v>
      </c>
      <c r="R11" s="185">
        <v>1</v>
      </c>
      <c r="S11" s="159">
        <f t="shared" si="6"/>
        <v>13</v>
      </c>
      <c r="T11" s="158">
        <f t="shared" si="7"/>
        <v>0.76923076923076927</v>
      </c>
      <c r="U11" s="159">
        <v>0</v>
      </c>
      <c r="V11" s="159">
        <v>1</v>
      </c>
      <c r="W11" s="159">
        <v>10</v>
      </c>
      <c r="X11" s="185">
        <v>2</v>
      </c>
      <c r="Y11" s="181">
        <f t="shared" si="8"/>
        <v>13</v>
      </c>
      <c r="Z11" s="158">
        <f t="shared" si="9"/>
        <v>0.38461538461538464</v>
      </c>
      <c r="AA11" s="159">
        <v>0</v>
      </c>
      <c r="AB11" s="159">
        <v>1</v>
      </c>
      <c r="AC11" s="159">
        <v>5</v>
      </c>
      <c r="AD11" s="159">
        <v>7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　1122_vs立教'!C12</f>
        <v>白丸智乃祐</v>
      </c>
      <c r="D12" s="156">
        <f>'Individual DF　1122_vs立教'!D12</f>
        <v>84</v>
      </c>
      <c r="E12" s="156">
        <f>'Individual DF　1122_vs立教'!E12</f>
        <v>39</v>
      </c>
      <c r="F12" s="196">
        <f>'Individual DF　1122_vs立教'!F12</f>
        <v>37.142857142857146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0</v>
      </c>
      <c r="K12" s="156">
        <v>3</v>
      </c>
      <c r="L12" s="156">
        <v>0</v>
      </c>
      <c r="M12" s="184">
        <v>0</v>
      </c>
      <c r="N12" s="180">
        <f t="shared" si="4"/>
        <v>10</v>
      </c>
      <c r="O12" s="157">
        <f t="shared" si="5"/>
        <v>1</v>
      </c>
      <c r="P12" s="156">
        <v>0</v>
      </c>
      <c r="Q12" s="156">
        <v>10</v>
      </c>
      <c r="R12" s="184">
        <v>0</v>
      </c>
      <c r="S12" s="156">
        <f t="shared" si="6"/>
        <v>11</v>
      </c>
      <c r="T12" s="157">
        <f t="shared" si="7"/>
        <v>0.72727272727272729</v>
      </c>
      <c r="U12" s="156">
        <v>1</v>
      </c>
      <c r="V12" s="156">
        <v>2</v>
      </c>
      <c r="W12" s="156">
        <v>7</v>
      </c>
      <c r="X12" s="184">
        <v>1</v>
      </c>
      <c r="Y12" s="180">
        <f t="shared" si="8"/>
        <v>11</v>
      </c>
      <c r="Z12" s="157">
        <f t="shared" si="9"/>
        <v>0.54545454545454541</v>
      </c>
      <c r="AA12" s="156">
        <v>1</v>
      </c>
      <c r="AB12" s="156">
        <v>2</v>
      </c>
      <c r="AC12" s="156">
        <v>5</v>
      </c>
      <c r="AD12" s="156">
        <v>3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　1122_vs立教'!C13</f>
        <v>髙木海斗</v>
      </c>
      <c r="D13" s="159">
        <f>'Individual DF　1122_vs立教'!D13</f>
        <v>84</v>
      </c>
      <c r="E13" s="159">
        <f>'Individual DF　1122_vs立教'!E13</f>
        <v>36</v>
      </c>
      <c r="F13" s="193">
        <f>'Individual DF　1122_vs立教'!F13</f>
        <v>34.285714285714285</v>
      </c>
      <c r="G13" s="159">
        <f t="shared" si="0"/>
        <v>1</v>
      </c>
      <c r="H13" s="158">
        <f t="shared" si="2"/>
        <v>1</v>
      </c>
      <c r="I13" s="158">
        <f t="shared" si="3"/>
        <v>1</v>
      </c>
      <c r="J13" s="159">
        <v>0</v>
      </c>
      <c r="K13" s="159">
        <v>1</v>
      </c>
      <c r="L13" s="159">
        <v>0</v>
      </c>
      <c r="M13" s="185">
        <v>0</v>
      </c>
      <c r="N13" s="181">
        <f t="shared" si="4"/>
        <v>21</v>
      </c>
      <c r="O13" s="158">
        <f t="shared" si="5"/>
        <v>0.95238095238095233</v>
      </c>
      <c r="P13" s="159">
        <v>1</v>
      </c>
      <c r="Q13" s="159">
        <v>19</v>
      </c>
      <c r="R13" s="185">
        <v>1</v>
      </c>
      <c r="S13" s="159">
        <f t="shared" si="6"/>
        <v>19</v>
      </c>
      <c r="T13" s="158">
        <f t="shared" si="7"/>
        <v>0.89473684210526316</v>
      </c>
      <c r="U13" s="159">
        <v>0</v>
      </c>
      <c r="V13" s="159">
        <v>1</v>
      </c>
      <c r="W13" s="159">
        <v>17</v>
      </c>
      <c r="X13" s="185">
        <v>1</v>
      </c>
      <c r="Y13" s="181">
        <f t="shared" si="8"/>
        <v>19</v>
      </c>
      <c r="Z13" s="158">
        <f t="shared" si="9"/>
        <v>0.57894736842105265</v>
      </c>
      <c r="AA13" s="159">
        <v>0</v>
      </c>
      <c r="AB13" s="159">
        <v>1</v>
      </c>
      <c r="AC13" s="159">
        <v>11</v>
      </c>
      <c r="AD13" s="159">
        <v>7</v>
      </c>
      <c r="AE13" s="208" t="str">
        <f t="shared" si="1"/>
        <v>髙木海斗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　1122_vs立教'!C14</f>
        <v>中森真翔</v>
      </c>
      <c r="D14" s="156">
        <f>'Individual DF　1122_vs立教'!D14</f>
        <v>33</v>
      </c>
      <c r="E14" s="156">
        <f>'Individual DF　1122_vs立教'!E14</f>
        <v>11</v>
      </c>
      <c r="F14" s="196">
        <f>'Individual DF　1122_vs立教'!F14</f>
        <v>26.666666666666664</v>
      </c>
      <c r="G14" s="156">
        <f t="shared" si="0"/>
        <v>1</v>
      </c>
      <c r="H14" s="157">
        <f t="shared" si="2"/>
        <v>1</v>
      </c>
      <c r="I14" s="157">
        <f>IFERROR(SUM(J14:L14)/SUM(J14:M14),"-")</f>
        <v>1</v>
      </c>
      <c r="J14" s="156">
        <v>0</v>
      </c>
      <c r="K14" s="156">
        <v>1</v>
      </c>
      <c r="L14" s="156">
        <v>0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5</v>
      </c>
      <c r="T14" s="157">
        <f t="shared" si="7"/>
        <v>0.8</v>
      </c>
      <c r="U14" s="156">
        <v>1</v>
      </c>
      <c r="V14" s="156">
        <v>0</v>
      </c>
      <c r="W14" s="156">
        <v>3</v>
      </c>
      <c r="X14" s="184">
        <v>1</v>
      </c>
      <c r="Y14" s="180">
        <f t="shared" si="8"/>
        <v>5</v>
      </c>
      <c r="Z14" s="157">
        <f t="shared" si="9"/>
        <v>0.6</v>
      </c>
      <c r="AA14" s="156">
        <v>1</v>
      </c>
      <c r="AB14" s="156">
        <v>0</v>
      </c>
      <c r="AC14" s="156">
        <v>2</v>
      </c>
      <c r="AD14" s="156">
        <v>2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　1122_vs立教'!C15</f>
        <v>大町尚生</v>
      </c>
      <c r="D15" s="159">
        <f>'Individual DF　1122_vs立教'!D15</f>
        <v>73</v>
      </c>
      <c r="E15" s="159">
        <f>'Individual DF　1122_vs立教'!E15</f>
        <v>24</v>
      </c>
      <c r="F15" s="193">
        <f>'Individual DF　1122_vs立教'!F15</f>
        <v>26.301369863013697</v>
      </c>
      <c r="G15" s="159">
        <f t="shared" si="0"/>
        <v>4</v>
      </c>
      <c r="H15" s="158">
        <f t="shared" si="2"/>
        <v>1</v>
      </c>
      <c r="I15" s="158">
        <f t="shared" si="3"/>
        <v>1</v>
      </c>
      <c r="J15" s="159">
        <v>0</v>
      </c>
      <c r="K15" s="159">
        <v>4</v>
      </c>
      <c r="L15" s="159">
        <v>0</v>
      </c>
      <c r="M15" s="185">
        <v>0</v>
      </c>
      <c r="N15" s="181">
        <f t="shared" si="4"/>
        <v>8</v>
      </c>
      <c r="O15" s="158">
        <f t="shared" si="5"/>
        <v>1</v>
      </c>
      <c r="P15" s="159">
        <v>0</v>
      </c>
      <c r="Q15" s="159">
        <v>8</v>
      </c>
      <c r="R15" s="185">
        <v>0</v>
      </c>
      <c r="S15" s="159">
        <f t="shared" si="6"/>
        <v>12</v>
      </c>
      <c r="T15" s="158">
        <f t="shared" si="7"/>
        <v>0.75</v>
      </c>
      <c r="U15" s="159">
        <v>1</v>
      </c>
      <c r="V15" s="159">
        <v>3</v>
      </c>
      <c r="W15" s="159">
        <v>8</v>
      </c>
      <c r="X15" s="185">
        <v>0</v>
      </c>
      <c r="Y15" s="181">
        <f t="shared" si="8"/>
        <v>12</v>
      </c>
      <c r="Z15" s="158">
        <f t="shared" si="9"/>
        <v>0.41666666666666669</v>
      </c>
      <c r="AA15" s="159">
        <v>0</v>
      </c>
      <c r="AB15" s="159">
        <v>4</v>
      </c>
      <c r="AC15" s="159">
        <v>5</v>
      </c>
      <c r="AD15" s="159">
        <v>3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　1122_vs立教'!C16</f>
        <v>高橋佑太朗</v>
      </c>
      <c r="D16" s="156">
        <f>'Individual DF　1122_vs立教'!D16</f>
        <v>72</v>
      </c>
      <c r="E16" s="156">
        <f>'Individual DF　1122_vs立教'!E16</f>
        <v>5</v>
      </c>
      <c r="F16" s="196">
        <f>'Individual DF　1122_vs立教'!F16</f>
        <v>5.5555555555555554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1</v>
      </c>
      <c r="U16" s="156">
        <v>0</v>
      </c>
      <c r="V16" s="156">
        <v>0</v>
      </c>
      <c r="W16" s="156">
        <v>1</v>
      </c>
      <c r="X16" s="184">
        <v>0</v>
      </c>
      <c r="Y16" s="180">
        <f t="shared" si="8"/>
        <v>1</v>
      </c>
      <c r="Z16" s="157">
        <f t="shared" si="9"/>
        <v>1</v>
      </c>
      <c r="AA16" s="156">
        <v>0</v>
      </c>
      <c r="AB16" s="156">
        <v>0</v>
      </c>
      <c r="AC16" s="156">
        <v>1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　1122_vs立教'!C17</f>
        <v>楢本幹志朗</v>
      </c>
      <c r="D17" s="159">
        <f>'Individual DF　1122_vs立教'!D17</f>
        <v>84</v>
      </c>
      <c r="E17" s="159">
        <f>'Individual DF　1122_vs立教'!E17</f>
        <v>6</v>
      </c>
      <c r="F17" s="193">
        <f>'Individual DF　1122_vs立教'!F17</f>
        <v>5.7142857142857135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0</v>
      </c>
      <c r="T17" s="158" t="str">
        <f t="shared" si="7"/>
        <v>-</v>
      </c>
      <c r="U17" s="159">
        <v>0</v>
      </c>
      <c r="V17" s="159">
        <v>0</v>
      </c>
      <c r="W17" s="159">
        <v>0</v>
      </c>
      <c r="X17" s="185">
        <v>0</v>
      </c>
      <c r="Y17" s="181">
        <f t="shared" si="8"/>
        <v>0</v>
      </c>
      <c r="Z17" s="158" t="str">
        <f t="shared" si="9"/>
        <v>-</v>
      </c>
      <c r="AA17" s="159">
        <v>0</v>
      </c>
      <c r="AB17" s="159">
        <v>0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　1122_vs立教'!C18</f>
        <v>内田慎乃甫</v>
      </c>
      <c r="D18" s="156">
        <f>'Individual DF　1122_vs立教'!D18</f>
        <v>64</v>
      </c>
      <c r="E18" s="156">
        <f>'Individual DF　1122_vs立教'!E18</f>
        <v>16</v>
      </c>
      <c r="F18" s="196">
        <f>'Individual DF　1122_vs立教'!F18</f>
        <v>20</v>
      </c>
      <c r="G18" s="156">
        <f t="shared" si="0"/>
        <v>3</v>
      </c>
      <c r="H18" s="157">
        <f t="shared" si="2"/>
        <v>0.66666666666666663</v>
      </c>
      <c r="I18" s="157">
        <f t="shared" si="3"/>
        <v>1</v>
      </c>
      <c r="J18" s="156">
        <v>0</v>
      </c>
      <c r="K18" s="156">
        <v>2</v>
      </c>
      <c r="L18" s="156">
        <v>1</v>
      </c>
      <c r="M18" s="184">
        <v>0</v>
      </c>
      <c r="N18" s="180">
        <f t="shared" si="4"/>
        <v>5</v>
      </c>
      <c r="O18" s="157">
        <f t="shared" si="5"/>
        <v>0.8</v>
      </c>
      <c r="P18" s="156">
        <v>0</v>
      </c>
      <c r="Q18" s="156">
        <v>4</v>
      </c>
      <c r="R18" s="184">
        <v>1</v>
      </c>
      <c r="S18" s="156">
        <f t="shared" si="6"/>
        <v>7</v>
      </c>
      <c r="T18" s="157">
        <f t="shared" si="7"/>
        <v>0.42857142857142855</v>
      </c>
      <c r="U18" s="156">
        <v>0</v>
      </c>
      <c r="V18" s="156">
        <v>3</v>
      </c>
      <c r="W18" s="156">
        <v>3</v>
      </c>
      <c r="X18" s="184">
        <v>1</v>
      </c>
      <c r="Y18" s="180">
        <f t="shared" si="8"/>
        <v>7</v>
      </c>
      <c r="Z18" s="157">
        <f t="shared" si="9"/>
        <v>0.42857142857142855</v>
      </c>
      <c r="AA18" s="156">
        <v>0</v>
      </c>
      <c r="AB18" s="156">
        <v>3</v>
      </c>
      <c r="AC18" s="156">
        <v>3</v>
      </c>
      <c r="AD18" s="156">
        <v>1</v>
      </c>
      <c r="AE18" s="207" t="str">
        <f t="shared" si="1"/>
        <v>内田慎乃甫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　1122_vs立教'!C19</f>
        <v>大内田陽冬</v>
      </c>
      <c r="D19" s="159">
        <f>'Individual DF　1122_vs立教'!D19</f>
        <v>84</v>
      </c>
      <c r="E19" s="159">
        <f>'Individual DF　1122_vs立教'!E19</f>
        <v>35</v>
      </c>
      <c r="F19" s="193">
        <f>'Individual DF　1122_vs立教'!F19</f>
        <v>33.333333333333336</v>
      </c>
      <c r="G19" s="159">
        <f t="shared" si="0"/>
        <v>12</v>
      </c>
      <c r="H19" s="158">
        <f t="shared" si="2"/>
        <v>0.91666666666666663</v>
      </c>
      <c r="I19" s="157">
        <f t="shared" si="3"/>
        <v>1</v>
      </c>
      <c r="J19" s="159">
        <v>3</v>
      </c>
      <c r="K19" s="159">
        <v>8</v>
      </c>
      <c r="L19" s="159">
        <v>1</v>
      </c>
      <c r="M19" s="185">
        <v>0</v>
      </c>
      <c r="N19" s="181">
        <f t="shared" si="4"/>
        <v>8</v>
      </c>
      <c r="O19" s="158">
        <f t="shared" si="5"/>
        <v>1</v>
      </c>
      <c r="P19" s="159">
        <v>0</v>
      </c>
      <c r="Q19" s="159">
        <v>8</v>
      </c>
      <c r="R19" s="185">
        <v>0</v>
      </c>
      <c r="S19" s="159">
        <f t="shared" si="6"/>
        <v>18</v>
      </c>
      <c r="T19" s="158">
        <f t="shared" si="7"/>
        <v>0.77777777777777779</v>
      </c>
      <c r="U19" s="159">
        <v>10</v>
      </c>
      <c r="V19" s="159">
        <v>3</v>
      </c>
      <c r="W19" s="159">
        <v>4</v>
      </c>
      <c r="X19" s="185">
        <v>1</v>
      </c>
      <c r="Y19" s="181">
        <f t="shared" si="8"/>
        <v>18</v>
      </c>
      <c r="Z19" s="158">
        <f t="shared" si="9"/>
        <v>0.3888888888888889</v>
      </c>
      <c r="AA19" s="159">
        <v>3</v>
      </c>
      <c r="AB19" s="159">
        <v>10</v>
      </c>
      <c r="AC19" s="159">
        <v>4</v>
      </c>
      <c r="AD19" s="159">
        <v>1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　1122_vs立教'!C20</f>
        <v>東島和哉</v>
      </c>
      <c r="D20" s="156">
        <f>'Individual DF　1122_vs立教'!D20</f>
        <v>26</v>
      </c>
      <c r="E20" s="156">
        <f>'Individual DF　1122_vs立教'!E20</f>
        <v>10</v>
      </c>
      <c r="F20" s="196">
        <f>'Individual DF　1122_vs立教'!F20</f>
        <v>30.76923076923077</v>
      </c>
      <c r="G20" s="156">
        <f t="shared" si="0"/>
        <v>1</v>
      </c>
      <c r="H20" s="157">
        <f t="shared" si="2"/>
        <v>1</v>
      </c>
      <c r="I20" s="157">
        <f t="shared" si="3"/>
        <v>1</v>
      </c>
      <c r="J20" s="156">
        <v>0</v>
      </c>
      <c r="K20" s="156">
        <v>1</v>
      </c>
      <c r="L20" s="156">
        <v>0</v>
      </c>
      <c r="M20" s="184">
        <v>0</v>
      </c>
      <c r="N20" s="180">
        <f t="shared" si="4"/>
        <v>1</v>
      </c>
      <c r="O20" s="157">
        <f t="shared" si="5"/>
        <v>1</v>
      </c>
      <c r="P20" s="156">
        <v>0</v>
      </c>
      <c r="Q20" s="156">
        <v>1</v>
      </c>
      <c r="R20" s="184">
        <v>0</v>
      </c>
      <c r="S20" s="156">
        <f t="shared" si="6"/>
        <v>2</v>
      </c>
      <c r="T20" s="157">
        <f t="shared" si="7"/>
        <v>1</v>
      </c>
      <c r="U20" s="156">
        <v>1</v>
      </c>
      <c r="V20" s="156">
        <v>0</v>
      </c>
      <c r="W20" s="156">
        <v>1</v>
      </c>
      <c r="X20" s="184">
        <v>0</v>
      </c>
      <c r="Y20" s="180">
        <f t="shared" si="8"/>
        <v>2</v>
      </c>
      <c r="Z20" s="157">
        <f t="shared" si="9"/>
        <v>0.5</v>
      </c>
      <c r="AA20" s="156">
        <v>0</v>
      </c>
      <c r="AB20" s="156">
        <v>1</v>
      </c>
      <c r="AC20" s="156">
        <v>1</v>
      </c>
      <c r="AD20" s="156">
        <v>0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　1122_vs立教'!C21</f>
        <v>濱島遼</v>
      </c>
      <c r="D21" s="159">
        <f>'Individual DF　1122_vs立教'!D21</f>
        <v>84</v>
      </c>
      <c r="E21" s="159">
        <f>'Individual DF　1122_vs立教'!E21</f>
        <v>15</v>
      </c>
      <c r="F21" s="193">
        <f>'Individual DF　1122_vs立教'!F21</f>
        <v>14.285714285714286</v>
      </c>
      <c r="G21" s="159">
        <f t="shared" si="0"/>
        <v>2</v>
      </c>
      <c r="H21" s="158">
        <f t="shared" si="2"/>
        <v>1</v>
      </c>
      <c r="I21" s="158">
        <f t="shared" si="3"/>
        <v>1</v>
      </c>
      <c r="J21" s="159">
        <v>0</v>
      </c>
      <c r="K21" s="159">
        <v>2</v>
      </c>
      <c r="L21" s="159">
        <v>0</v>
      </c>
      <c r="M21" s="185">
        <v>0</v>
      </c>
      <c r="N21" s="181">
        <f t="shared" si="4"/>
        <v>6</v>
      </c>
      <c r="O21" s="158">
        <f t="shared" si="5"/>
        <v>1</v>
      </c>
      <c r="P21" s="159">
        <v>1</v>
      </c>
      <c r="Q21" s="159">
        <v>5</v>
      </c>
      <c r="R21" s="185">
        <v>0</v>
      </c>
      <c r="S21" s="159">
        <f t="shared" si="6"/>
        <v>5</v>
      </c>
      <c r="T21" s="158">
        <f t="shared" si="7"/>
        <v>1</v>
      </c>
      <c r="U21" s="159">
        <v>0</v>
      </c>
      <c r="V21" s="159">
        <v>0</v>
      </c>
      <c r="W21" s="159">
        <v>5</v>
      </c>
      <c r="X21" s="185">
        <v>0</v>
      </c>
      <c r="Y21" s="181">
        <f t="shared" si="8"/>
        <v>5</v>
      </c>
      <c r="Z21" s="158">
        <f t="shared" si="9"/>
        <v>0.6</v>
      </c>
      <c r="AA21" s="159">
        <v>0</v>
      </c>
      <c r="AB21" s="159">
        <v>0</v>
      </c>
      <c r="AC21" s="159">
        <v>3</v>
      </c>
      <c r="AD21" s="159">
        <v>2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　1122_vs立教'!C22</f>
        <v>増山将</v>
      </c>
      <c r="D22" s="156">
        <f>'Individual DF　1122_vs立教'!D22</f>
        <v>84</v>
      </c>
      <c r="E22" s="156">
        <f>'Individual DF　1122_vs立教'!E22</f>
        <v>19</v>
      </c>
      <c r="F22" s="196">
        <f>'Individual DF　1122_vs立教'!F22</f>
        <v>18.095238095238095</v>
      </c>
      <c r="G22" s="156">
        <f t="shared" si="0"/>
        <v>4</v>
      </c>
      <c r="H22" s="157">
        <f t="shared" si="2"/>
        <v>1</v>
      </c>
      <c r="I22" s="157">
        <f t="shared" si="3"/>
        <v>1</v>
      </c>
      <c r="J22" s="156">
        <v>1</v>
      </c>
      <c r="K22" s="156">
        <v>3</v>
      </c>
      <c r="L22" s="156">
        <v>0</v>
      </c>
      <c r="M22" s="184">
        <v>0</v>
      </c>
      <c r="N22" s="180">
        <f t="shared" si="4"/>
        <v>7</v>
      </c>
      <c r="O22" s="157">
        <f t="shared" si="5"/>
        <v>0.8571428571428571</v>
      </c>
      <c r="P22" s="156">
        <v>0</v>
      </c>
      <c r="Q22" s="156">
        <v>6</v>
      </c>
      <c r="R22" s="184">
        <v>1</v>
      </c>
      <c r="S22" s="156">
        <f t="shared" si="6"/>
        <v>9</v>
      </c>
      <c r="T22" s="157">
        <f t="shared" si="7"/>
        <v>0.88888888888888884</v>
      </c>
      <c r="U22" s="156">
        <v>4</v>
      </c>
      <c r="V22" s="156">
        <v>0</v>
      </c>
      <c r="W22" s="156">
        <v>4</v>
      </c>
      <c r="X22" s="184">
        <v>1</v>
      </c>
      <c r="Y22" s="180">
        <f t="shared" si="8"/>
        <v>9</v>
      </c>
      <c r="Z22" s="157">
        <f t="shared" si="9"/>
        <v>0.66666666666666663</v>
      </c>
      <c r="AA22" s="156">
        <v>1</v>
      </c>
      <c r="AB22" s="156">
        <v>3</v>
      </c>
      <c r="AC22" s="156">
        <v>5</v>
      </c>
      <c r="AD22" s="156">
        <v>0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　1122_vs立教'!C23</f>
        <v>門脇遼介</v>
      </c>
      <c r="D23" s="159">
        <f>'Individual DF　1122_vs立教'!D23</f>
        <v>20</v>
      </c>
      <c r="E23" s="159">
        <f>'Individual DF　1122_vs立教'!E23</f>
        <v>9</v>
      </c>
      <c r="F23" s="193">
        <f>'Individual DF　1122_vs立教'!F23</f>
        <v>36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1</v>
      </c>
      <c r="T23" s="158">
        <f t="shared" si="7"/>
        <v>1</v>
      </c>
      <c r="U23" s="159">
        <v>0</v>
      </c>
      <c r="V23" s="159">
        <v>0</v>
      </c>
      <c r="W23" s="159">
        <v>1</v>
      </c>
      <c r="X23" s="185">
        <v>0</v>
      </c>
      <c r="Y23" s="181">
        <f t="shared" si="8"/>
        <v>1</v>
      </c>
      <c r="Z23" s="158">
        <f t="shared" si="9"/>
        <v>1</v>
      </c>
      <c r="AA23" s="159">
        <v>0</v>
      </c>
      <c r="AB23" s="159">
        <v>0</v>
      </c>
      <c r="AC23" s="159">
        <v>1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　1122_vs立教'!C24</f>
        <v>小澤一誠</v>
      </c>
      <c r="D24" s="156">
        <f>'Individual DF　1122_vs立教'!D24</f>
        <v>35</v>
      </c>
      <c r="E24" s="156">
        <f>'Individual DF　1122_vs立教'!E24</f>
        <v>14</v>
      </c>
      <c r="F24" s="196">
        <f>'Individual DF　1122_vs立教'!F24</f>
        <v>32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7</v>
      </c>
      <c r="O24" s="157">
        <f t="shared" si="5"/>
        <v>1</v>
      </c>
      <c r="P24" s="156">
        <v>0</v>
      </c>
      <c r="Q24" s="156">
        <v>7</v>
      </c>
      <c r="R24" s="184">
        <v>0</v>
      </c>
      <c r="S24" s="156">
        <f t="shared" si="6"/>
        <v>8</v>
      </c>
      <c r="T24" s="157">
        <f t="shared" si="7"/>
        <v>0.875</v>
      </c>
      <c r="U24" s="156">
        <v>1</v>
      </c>
      <c r="V24" s="156">
        <v>1</v>
      </c>
      <c r="W24" s="156">
        <v>6</v>
      </c>
      <c r="X24" s="184">
        <v>0</v>
      </c>
      <c r="Y24" s="180">
        <f t="shared" si="8"/>
        <v>8</v>
      </c>
      <c r="Z24" s="157">
        <f t="shared" si="9"/>
        <v>0.75</v>
      </c>
      <c r="AA24" s="156">
        <v>1</v>
      </c>
      <c r="AB24" s="156">
        <v>1</v>
      </c>
      <c r="AC24" s="156">
        <v>5</v>
      </c>
      <c r="AD24" s="156">
        <v>1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　1122_vs立教'!C25</f>
        <v>寺山公太</v>
      </c>
      <c r="D25" s="159">
        <f>'Individual DF　1122_vs立教'!D25</f>
        <v>20</v>
      </c>
      <c r="E25" s="159">
        <f>'Individual DF　1122_vs立教'!E25</f>
        <v>7</v>
      </c>
      <c r="F25" s="193">
        <f>'Individual DF　1122_vs立教'!F25</f>
        <v>28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2</v>
      </c>
      <c r="O25" s="158">
        <f t="shared" si="5"/>
        <v>1</v>
      </c>
      <c r="P25" s="159">
        <v>0</v>
      </c>
      <c r="Q25" s="159">
        <v>2</v>
      </c>
      <c r="R25" s="185">
        <v>0</v>
      </c>
      <c r="S25" s="159">
        <f t="shared" si="6"/>
        <v>2</v>
      </c>
      <c r="T25" s="158">
        <f t="shared" si="7"/>
        <v>0.5</v>
      </c>
      <c r="U25" s="159">
        <v>0</v>
      </c>
      <c r="V25" s="159">
        <v>1</v>
      </c>
      <c r="W25" s="159">
        <v>1</v>
      </c>
      <c r="X25" s="185">
        <v>0</v>
      </c>
      <c r="Y25" s="181">
        <f t="shared" si="8"/>
        <v>2</v>
      </c>
      <c r="Z25" s="158">
        <f t="shared" si="9"/>
        <v>0.5</v>
      </c>
      <c r="AA25" s="159">
        <v>0</v>
      </c>
      <c r="AB25" s="159">
        <v>1</v>
      </c>
      <c r="AC25" s="159">
        <v>1</v>
      </c>
      <c r="AD25" s="159">
        <v>0</v>
      </c>
      <c r="AE25" s="208" t="str">
        <f t="shared" si="1"/>
        <v>寺山公太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　1122_vs立教'!C26</f>
        <v>加島優陽</v>
      </c>
      <c r="D26" s="156">
        <f>'Individual DF　1122_vs立教'!D26</f>
        <v>51</v>
      </c>
      <c r="E26" s="156">
        <f>'Individual DF　1122_vs立教'!E26</f>
        <v>15</v>
      </c>
      <c r="F26" s="196">
        <f>'Individual DF　1122_vs立教'!F26</f>
        <v>23.529411764705884</v>
      </c>
      <c r="G26" s="156">
        <f t="shared" si="0"/>
        <v>7</v>
      </c>
      <c r="H26" s="157">
        <f t="shared" si="2"/>
        <v>1</v>
      </c>
      <c r="I26" s="157">
        <f t="shared" si="3"/>
        <v>1</v>
      </c>
      <c r="J26" s="156">
        <v>1</v>
      </c>
      <c r="K26" s="156">
        <v>6</v>
      </c>
      <c r="L26" s="156">
        <v>0</v>
      </c>
      <c r="M26" s="184">
        <v>0</v>
      </c>
      <c r="N26" s="180">
        <f t="shared" si="4"/>
        <v>2</v>
      </c>
      <c r="O26" s="157">
        <f t="shared" si="5"/>
        <v>0</v>
      </c>
      <c r="P26" s="156">
        <v>0</v>
      </c>
      <c r="Q26" s="156">
        <v>0</v>
      </c>
      <c r="R26" s="184">
        <v>2</v>
      </c>
      <c r="S26" s="156">
        <f t="shared" si="6"/>
        <v>6</v>
      </c>
      <c r="T26" s="157">
        <f t="shared" si="7"/>
        <v>0.16666666666666666</v>
      </c>
      <c r="U26" s="156">
        <v>1</v>
      </c>
      <c r="V26" s="156">
        <v>5</v>
      </c>
      <c r="W26" s="156">
        <v>0</v>
      </c>
      <c r="X26" s="184">
        <v>0</v>
      </c>
      <c r="Y26" s="180">
        <f t="shared" si="8"/>
        <v>6</v>
      </c>
      <c r="Z26" s="157">
        <f t="shared" si="9"/>
        <v>0</v>
      </c>
      <c r="AA26" s="156">
        <v>0</v>
      </c>
      <c r="AB26" s="156">
        <v>6</v>
      </c>
      <c r="AC26" s="156">
        <v>0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　1122_vs立教'!C27</f>
        <v>城戸隼人</v>
      </c>
      <c r="D27" s="159">
        <f>'Individual DF　1122_vs立教'!D27</f>
        <v>11</v>
      </c>
      <c r="E27" s="159">
        <f>'Individual DF　1122_vs立教'!E27</f>
        <v>7</v>
      </c>
      <c r="F27" s="193">
        <f>'Individual DF　1122_vs立教'!F27</f>
        <v>50.909090909090907</v>
      </c>
      <c r="G27" s="159">
        <f t="shared" si="0"/>
        <v>3</v>
      </c>
      <c r="H27" s="158">
        <f t="shared" si="2"/>
        <v>1</v>
      </c>
      <c r="I27" s="158">
        <f t="shared" si="3"/>
        <v>1</v>
      </c>
      <c r="J27" s="159">
        <v>0</v>
      </c>
      <c r="K27" s="159">
        <v>3</v>
      </c>
      <c r="L27" s="159">
        <v>0</v>
      </c>
      <c r="M27" s="185">
        <v>0</v>
      </c>
      <c r="N27" s="181">
        <f t="shared" si="4"/>
        <v>1</v>
      </c>
      <c r="O27" s="158">
        <f t="shared" si="5"/>
        <v>0</v>
      </c>
      <c r="P27" s="159">
        <v>0</v>
      </c>
      <c r="Q27" s="159">
        <v>0</v>
      </c>
      <c r="R27" s="185">
        <v>1</v>
      </c>
      <c r="S27" s="159">
        <f t="shared" si="6"/>
        <v>2</v>
      </c>
      <c r="T27" s="158">
        <f t="shared" si="7"/>
        <v>0.5</v>
      </c>
      <c r="U27" s="159">
        <v>1</v>
      </c>
      <c r="V27" s="159">
        <v>1</v>
      </c>
      <c r="W27" s="159">
        <v>0</v>
      </c>
      <c r="X27" s="185">
        <v>0</v>
      </c>
      <c r="Y27" s="181">
        <f t="shared" si="8"/>
        <v>2</v>
      </c>
      <c r="Z27" s="158">
        <f t="shared" si="9"/>
        <v>0</v>
      </c>
      <c r="AA27" s="159">
        <v>0</v>
      </c>
      <c r="AB27" s="159">
        <v>2</v>
      </c>
      <c r="AC27" s="159">
        <v>0</v>
      </c>
      <c r="AD27" s="159">
        <v>0</v>
      </c>
      <c r="AE27" s="208" t="str">
        <f t="shared" si="1"/>
        <v>城戸隼人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　1122_vs立教'!C28</f>
        <v>深田衣咲</v>
      </c>
      <c r="D28" s="156">
        <f>'Individual DF　1122_vs立教'!D28</f>
        <v>20</v>
      </c>
      <c r="E28" s="156">
        <f>'Individual DF　1122_vs立教'!E28</f>
        <v>3</v>
      </c>
      <c r="F28" s="196">
        <f>'Individual DF　1122_vs立教'!F28</f>
        <v>12</v>
      </c>
      <c r="G28" s="156">
        <f t="shared" si="0"/>
        <v>1</v>
      </c>
      <c r="H28" s="157">
        <f t="shared" si="2"/>
        <v>0</v>
      </c>
      <c r="I28" s="157">
        <f t="shared" si="3"/>
        <v>0</v>
      </c>
      <c r="J28" s="156">
        <v>0</v>
      </c>
      <c r="K28" s="156">
        <v>0</v>
      </c>
      <c r="L28" s="156">
        <v>0</v>
      </c>
      <c r="M28" s="184">
        <v>1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0</v>
      </c>
      <c r="T28" s="157" t="str">
        <f t="shared" si="7"/>
        <v>-</v>
      </c>
      <c r="U28" s="156">
        <v>0</v>
      </c>
      <c r="V28" s="156">
        <v>0</v>
      </c>
      <c r="W28" s="156">
        <v>0</v>
      </c>
      <c r="X28" s="184">
        <v>0</v>
      </c>
      <c r="Y28" s="180">
        <f t="shared" si="8"/>
        <v>0</v>
      </c>
      <c r="Z28" s="157" t="str">
        <f t="shared" si="9"/>
        <v>-</v>
      </c>
      <c r="AA28" s="156">
        <v>0</v>
      </c>
      <c r="AB28" s="156">
        <v>0</v>
      </c>
      <c r="AC28" s="156">
        <v>0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　1122_vs立教'!C29</f>
        <v>水澤雄太</v>
      </c>
      <c r="D29" s="159">
        <f>'Individual DF　1122_vs立教'!D29</f>
        <v>12</v>
      </c>
      <c r="E29" s="159">
        <f>'Individual DF　1122_vs立教'!E29</f>
        <v>3</v>
      </c>
      <c r="F29" s="193">
        <f>'Individual DF　1122_vs立教'!F29</f>
        <v>20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0</v>
      </c>
      <c r="K29" s="159">
        <v>1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2</v>
      </c>
      <c r="T29" s="158">
        <f t="shared" si="7"/>
        <v>0.5</v>
      </c>
      <c r="U29" s="159">
        <v>0</v>
      </c>
      <c r="V29" s="159">
        <v>1</v>
      </c>
      <c r="W29" s="159">
        <v>1</v>
      </c>
      <c r="X29" s="185">
        <v>0</v>
      </c>
      <c r="Y29" s="181">
        <f t="shared" si="8"/>
        <v>2</v>
      </c>
      <c r="Z29" s="158">
        <f t="shared" si="9"/>
        <v>0.5</v>
      </c>
      <c r="AA29" s="159">
        <v>0</v>
      </c>
      <c r="AB29" s="159">
        <v>1</v>
      </c>
      <c r="AC29" s="159">
        <v>1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　1122_vs立教'!C30</f>
        <v>朴大優</v>
      </c>
      <c r="D30" s="156">
        <f>'Individual DF　1122_vs立教'!D30</f>
        <v>58</v>
      </c>
      <c r="E30" s="156">
        <f>'Individual DF　1122_vs立教'!E30</f>
        <v>20</v>
      </c>
      <c r="F30" s="196">
        <f>'Individual DF　1122_vs立教'!F30</f>
        <v>27.586206896551726</v>
      </c>
      <c r="G30" s="156">
        <f t="shared" si="0"/>
        <v>6</v>
      </c>
      <c r="H30" s="157">
        <f t="shared" si="2"/>
        <v>0.5</v>
      </c>
      <c r="I30" s="157">
        <f t="shared" si="3"/>
        <v>0.5</v>
      </c>
      <c r="J30" s="156">
        <v>0</v>
      </c>
      <c r="K30" s="156">
        <v>3</v>
      </c>
      <c r="L30" s="156">
        <v>0</v>
      </c>
      <c r="M30" s="184">
        <v>3</v>
      </c>
      <c r="N30" s="180">
        <f t="shared" si="4"/>
        <v>8</v>
      </c>
      <c r="O30" s="157">
        <f t="shared" si="5"/>
        <v>1</v>
      </c>
      <c r="P30" s="156">
        <v>0</v>
      </c>
      <c r="Q30" s="156">
        <v>8</v>
      </c>
      <c r="R30" s="184">
        <v>0</v>
      </c>
      <c r="S30" s="156">
        <f t="shared" si="6"/>
        <v>11</v>
      </c>
      <c r="T30" s="157">
        <f t="shared" si="7"/>
        <v>0.81818181818181823</v>
      </c>
      <c r="U30" s="156">
        <v>1</v>
      </c>
      <c r="V30" s="156">
        <v>1</v>
      </c>
      <c r="W30" s="156">
        <v>8</v>
      </c>
      <c r="X30" s="184">
        <v>1</v>
      </c>
      <c r="Y30" s="180">
        <f t="shared" si="8"/>
        <v>11</v>
      </c>
      <c r="Z30" s="157">
        <f t="shared" si="9"/>
        <v>0.63636363636363635</v>
      </c>
      <c r="AA30" s="156">
        <v>0</v>
      </c>
      <c r="AB30" s="156">
        <v>2</v>
      </c>
      <c r="AC30" s="156">
        <v>7</v>
      </c>
      <c r="AD30" s="156">
        <v>2</v>
      </c>
      <c r="AE30" s="207" t="str">
        <f t="shared" si="1"/>
        <v>朴大優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36</v>
      </c>
      <c r="H32" s="169">
        <f>SUM(J32:K32)/G32</f>
        <v>0.97222222222222221</v>
      </c>
      <c r="I32" s="169">
        <f>SUM(J32:L32)/G32</f>
        <v>0.97222222222222221</v>
      </c>
      <c r="J32" s="164">
        <f>SUM(J8:J15,J23:J27)</f>
        <v>1</v>
      </c>
      <c r="K32" s="164">
        <f>SUM(K8:K15,K23:K27)</f>
        <v>34</v>
      </c>
      <c r="L32" s="164">
        <f>SUM(L8:L15,L23:L27)</f>
        <v>0</v>
      </c>
      <c r="M32" s="182">
        <f>SUM(M8:M15,M23:M27)</f>
        <v>1</v>
      </c>
      <c r="N32" s="164">
        <f>SUM(N8:N15,N23:N27)</f>
        <v>97</v>
      </c>
      <c r="O32" s="168">
        <f>IFERROR((P32+Q32)/N32,"-")</f>
        <v>0.94845360824742264</v>
      </c>
      <c r="P32" s="164">
        <f>SUM(P8:P15,P23:P27)</f>
        <v>4</v>
      </c>
      <c r="Q32" s="164">
        <f>SUM(Q8:Q15,Q23:Q27)</f>
        <v>88</v>
      </c>
      <c r="R32" s="182">
        <f>SUM(R8:R15,R23:R27)</f>
        <v>5</v>
      </c>
      <c r="S32" s="164">
        <f>SUM(S8:S15,S23:S27)</f>
        <v>112</v>
      </c>
      <c r="T32" s="168">
        <f>(U32+W32)/S32</f>
        <v>0.7589285714285714</v>
      </c>
      <c r="U32" s="164">
        <f>SUM(U8:U15,U23:U27)</f>
        <v>7</v>
      </c>
      <c r="V32" s="164">
        <f>SUM(V8:V15,V23:V27)</f>
        <v>22</v>
      </c>
      <c r="W32" s="164">
        <f>SUM(W8:W15,W23:W27)</f>
        <v>78</v>
      </c>
      <c r="X32" s="182">
        <f>SUM(X8:X15,X23:X27)</f>
        <v>5</v>
      </c>
      <c r="Y32" s="164">
        <f>SUM(Y8:Y15,Y23:Y27)</f>
        <v>112</v>
      </c>
      <c r="Z32" s="168">
        <f>(AA32+AC32)/Y32</f>
        <v>0.5357142857142857</v>
      </c>
      <c r="AA32" s="164">
        <f>SUM(AA8:AA15,AA23:AA27)</f>
        <v>3</v>
      </c>
      <c r="AB32" s="164">
        <f>SUM(AB8:AB15,AB23:AB27)</f>
        <v>26</v>
      </c>
      <c r="AC32" s="164">
        <f>SUM(AC8:AC15,AC23:AC27)</f>
        <v>57</v>
      </c>
      <c r="AD32" s="164">
        <f>SUM(AD8:AD15,AD23:AD27)</f>
        <v>26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31</v>
      </c>
      <c r="H33" s="170">
        <f>SUM(J33:K33)/G33</f>
        <v>0.80645161290322576</v>
      </c>
      <c r="I33" s="170">
        <f>SUM(J33:L33)/G33</f>
        <v>0.87096774193548387</v>
      </c>
      <c r="J33" s="165">
        <f>SUM(J16:J22,J28:J30)</f>
        <v>4</v>
      </c>
      <c r="K33" s="165">
        <f>SUM(K16:K22,K28:K30)</f>
        <v>21</v>
      </c>
      <c r="L33" s="165">
        <f>SUM(L16:L22,L28:L30)</f>
        <v>2</v>
      </c>
      <c r="M33" s="183">
        <f>SUM(M16:M22,M28:M30)</f>
        <v>4</v>
      </c>
      <c r="N33" s="165">
        <f>SUM(N16:N22,N28:N30)</f>
        <v>37</v>
      </c>
      <c r="O33" s="172">
        <f>IFERROR((P33+Q33)/N33,"-")</f>
        <v>0.94594594594594594</v>
      </c>
      <c r="P33" s="165">
        <f>SUM(P16:P22,P28:P30)</f>
        <v>1</v>
      </c>
      <c r="Q33" s="165">
        <f>SUM(Q16:Q22,Q28:Q30)</f>
        <v>34</v>
      </c>
      <c r="R33" s="183">
        <f>SUM(R16:R22,R28:R30)</f>
        <v>2</v>
      </c>
      <c r="S33" s="165">
        <f>SUM(S16:S22,S28:S30)</f>
        <v>55</v>
      </c>
      <c r="T33" s="172">
        <f>(U33+W33)/S33</f>
        <v>0.78181818181818186</v>
      </c>
      <c r="U33" s="165">
        <f>SUM(U16:U22,U28:U30)</f>
        <v>16</v>
      </c>
      <c r="V33" s="165">
        <f>SUM(V16:V22,V28:V30)</f>
        <v>8</v>
      </c>
      <c r="W33" s="165">
        <f>SUM(W16:W22,W28:W30)</f>
        <v>27</v>
      </c>
      <c r="X33" s="183">
        <f>SUM(X16:X22,X28:X30)</f>
        <v>4</v>
      </c>
      <c r="Y33" s="165">
        <f>SUM(Y16:Y22,Y28:Y30)</f>
        <v>55</v>
      </c>
      <c r="Z33" s="172">
        <f>(AA33+AC33)/Y33</f>
        <v>0.52727272727272723</v>
      </c>
      <c r="AA33" s="165">
        <f>SUM(AA16:AA22,AA28:AA30)</f>
        <v>4</v>
      </c>
      <c r="AB33" s="165">
        <f>SUM(AB16:AB22,AB28:AB30)</f>
        <v>20</v>
      </c>
      <c r="AC33" s="165">
        <f>SUM(AC16:AC22,AC28:AC30)</f>
        <v>25</v>
      </c>
      <c r="AD33" s="165">
        <f>SUM(AD16:AD22,AD28:AD30)</f>
        <v>6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67</v>
      </c>
      <c r="H34" s="163">
        <f>SUM(J34:K34)/G34</f>
        <v>0.89552238805970152</v>
      </c>
      <c r="I34" s="163">
        <f>SUM(J34:L34)/G34</f>
        <v>0.92537313432835822</v>
      </c>
      <c r="J34" s="156">
        <f>SUM(J8:J30)</f>
        <v>5</v>
      </c>
      <c r="K34" s="156">
        <f>SUM(K8:K30)</f>
        <v>55</v>
      </c>
      <c r="L34" s="156">
        <f>SUM(L8:L30)</f>
        <v>2</v>
      </c>
      <c r="M34" s="184">
        <f>SUM(M8:M30)</f>
        <v>5</v>
      </c>
      <c r="N34" s="156">
        <f>SUM(N8:N30)</f>
        <v>134</v>
      </c>
      <c r="O34" s="157">
        <f>IFERROR((P34+Q34)/N34,"-")</f>
        <v>0.94776119402985071</v>
      </c>
      <c r="P34" s="156">
        <f>SUM(P8:P30)</f>
        <v>5</v>
      </c>
      <c r="Q34" s="156">
        <f>SUM(Q8:Q30)</f>
        <v>122</v>
      </c>
      <c r="R34" s="184">
        <f>SUM(R8:R30)</f>
        <v>7</v>
      </c>
      <c r="S34" s="156">
        <f>SUM(S8:S30)</f>
        <v>167</v>
      </c>
      <c r="T34" s="157">
        <f>(U34+W34)/S34</f>
        <v>0.76646706586826352</v>
      </c>
      <c r="U34" s="156">
        <f>SUM(U8:U30)</f>
        <v>23</v>
      </c>
      <c r="V34" s="156">
        <f>SUM(V8:V30)</f>
        <v>30</v>
      </c>
      <c r="W34" s="156">
        <f>SUM(W8:W30)</f>
        <v>105</v>
      </c>
      <c r="X34" s="184">
        <f>SUM(X8:X30)</f>
        <v>9</v>
      </c>
      <c r="Y34" s="156">
        <f>SUM(Y8:Y30)</f>
        <v>167</v>
      </c>
      <c r="Z34" s="157">
        <f>(AA34+AC34)/Y34</f>
        <v>0.53293413173652693</v>
      </c>
      <c r="AA34" s="156">
        <f>SUM(AA8:AA30)</f>
        <v>7</v>
      </c>
      <c r="AB34" s="156">
        <f>SUM(AB8:AB30)</f>
        <v>46</v>
      </c>
      <c r="AC34" s="156">
        <f>SUM(AC8:AC30)</f>
        <v>82</v>
      </c>
      <c r="AD34" s="156">
        <f>SUM(AD8:AD30)</f>
        <v>32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2.9130434782608696</v>
      </c>
      <c r="H35" s="171"/>
      <c r="I35" s="171"/>
      <c r="J35" s="167">
        <f>AVERAGE(J8:J30)</f>
        <v>0.21739130434782608</v>
      </c>
      <c r="K35" s="167">
        <f>AVERAGE(K8:K30)</f>
        <v>2.3913043478260869</v>
      </c>
      <c r="L35" s="167">
        <f>AVERAGE(L8:L30)</f>
        <v>8.6956521739130432E-2</v>
      </c>
      <c r="M35" s="193">
        <f>AVERAGE(M8:M30)</f>
        <v>0.21739130434782608</v>
      </c>
      <c r="N35" s="159"/>
      <c r="O35" s="167"/>
      <c r="P35" s="167">
        <f>AVERAGE(P8:P30)</f>
        <v>0.21739130434782608</v>
      </c>
      <c r="Q35" s="167">
        <f>AVERAGE(Q8:Q30)</f>
        <v>5.3043478260869561</v>
      </c>
      <c r="R35" s="193">
        <f>AVERAGE(R8:R30)</f>
        <v>0.30434782608695654</v>
      </c>
      <c r="S35" s="167">
        <f>AVERAGE(S8:S30)</f>
        <v>7.2608695652173916</v>
      </c>
      <c r="T35" s="159"/>
      <c r="U35" s="167">
        <f>AVERAGE(U8:U30)</f>
        <v>1</v>
      </c>
      <c r="V35" s="167">
        <f>AVERAGE(V8:V30)</f>
        <v>1.3043478260869565</v>
      </c>
      <c r="W35" s="167">
        <f>AVERAGE(W8:W30)</f>
        <v>4.5652173913043477</v>
      </c>
      <c r="X35" s="193">
        <f>AVERAGE(X8:X30)</f>
        <v>0.39130434782608697</v>
      </c>
      <c r="Y35" s="167">
        <f>AVERAGE(Y8:Y30)</f>
        <v>7.2608695652173916</v>
      </c>
      <c r="Z35" s="167"/>
      <c r="AA35" s="167">
        <f>AVERAGE(AA8:AA30)</f>
        <v>0.30434782608695654</v>
      </c>
      <c r="AB35" s="167">
        <f>AVERAGE(AB8:AB30)</f>
        <v>2</v>
      </c>
      <c r="AC35" s="167">
        <f>AVERAGE(AC8:AC30)</f>
        <v>3.5652173913043477</v>
      </c>
      <c r="AD35" s="167">
        <f>AVERAGE(AD8:AD30)</f>
        <v>1.3913043478260869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63BC-5088-6E4C-B309-C6FC4F0C1F08}">
  <sheetPr>
    <pageSetUpPr fitToPage="1"/>
  </sheetPr>
  <dimension ref="A1:Z54"/>
  <sheetViews>
    <sheetView topLeftCell="A2" zoomScale="75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1122_vs立教'!O3</f>
        <v>立教大学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559</v>
      </c>
      <c r="O1" s="28" t="s">
        <v>511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2</v>
      </c>
      <c r="D5" s="97">
        <f>(E5+F5+G5)/C5</f>
        <v>0.5</v>
      </c>
      <c r="E5" s="96">
        <v>1</v>
      </c>
      <c r="F5" s="96">
        <v>0</v>
      </c>
      <c r="G5" s="96">
        <v>0</v>
      </c>
      <c r="H5" s="96">
        <v>0</v>
      </c>
      <c r="I5" s="96">
        <v>1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0.8</v>
      </c>
      <c r="E6" s="100">
        <v>3</v>
      </c>
      <c r="F6" s="100">
        <v>0</v>
      </c>
      <c r="G6" s="100">
        <v>1</v>
      </c>
      <c r="H6" s="100">
        <v>0</v>
      </c>
      <c r="I6" s="100">
        <v>1</v>
      </c>
      <c r="J6" s="100"/>
      <c r="K6" s="35"/>
      <c r="L6" s="70" t="s">
        <v>9</v>
      </c>
      <c r="M6" s="68" t="s">
        <v>13</v>
      </c>
      <c r="N6" s="314" t="s">
        <v>322</v>
      </c>
      <c r="O6" s="315"/>
      <c r="P6" s="316"/>
      <c r="Q6" s="69" t="s">
        <v>260</v>
      </c>
      <c r="R6" s="68" t="s">
        <v>160</v>
      </c>
      <c r="S6" s="330" t="s">
        <v>410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7</v>
      </c>
      <c r="D7" s="97">
        <f>(E7+F7+G7)/C7</f>
        <v>0.7142857142857143</v>
      </c>
      <c r="E7" s="96">
        <f>E5+E6</f>
        <v>4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2</v>
      </c>
      <c r="J7" s="96"/>
      <c r="K7" s="35"/>
      <c r="L7" s="70" t="s">
        <v>9</v>
      </c>
      <c r="M7" s="68" t="s">
        <v>160</v>
      </c>
      <c r="N7" s="314" t="s">
        <v>322</v>
      </c>
      <c r="O7" s="315"/>
      <c r="P7" s="316"/>
      <c r="Q7" s="81" t="s">
        <v>9</v>
      </c>
      <c r="R7" s="68" t="s">
        <v>13</v>
      </c>
      <c r="S7" s="330" t="s">
        <v>322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359</v>
      </c>
      <c r="M8" s="68" t="s">
        <v>160</v>
      </c>
      <c r="N8" s="314" t="s">
        <v>218</v>
      </c>
      <c r="O8" s="315"/>
      <c r="P8" s="316"/>
      <c r="Q8" s="81"/>
      <c r="R8" s="68"/>
      <c r="S8" s="330"/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1</v>
      </c>
      <c r="E9" s="96">
        <v>7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9</v>
      </c>
      <c r="M9" s="68" t="s">
        <v>160</v>
      </c>
      <c r="N9" s="314" t="s">
        <v>322</v>
      </c>
      <c r="O9" s="315"/>
      <c r="P9" s="31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8</v>
      </c>
      <c r="D10" s="101">
        <f>(E10+F10+G10)/C10</f>
        <v>1</v>
      </c>
      <c r="E10" s="100">
        <v>8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 t="s">
        <v>555</v>
      </c>
      <c r="M10" s="68" t="s">
        <v>160</v>
      </c>
      <c r="N10" s="295" t="s">
        <v>410</v>
      </c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1</v>
      </c>
      <c r="E11" s="96">
        <f t="shared" ref="E11:J11" si="0">E9+E10</f>
        <v>15</v>
      </c>
      <c r="F11" s="96">
        <f t="shared" si="0"/>
        <v>0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立教大学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0.83333333333333337</v>
      </c>
      <c r="E15" s="72">
        <v>3</v>
      </c>
      <c r="F15" s="72">
        <v>0</v>
      </c>
      <c r="G15" s="72">
        <v>2</v>
      </c>
      <c r="H15" s="72">
        <v>0</v>
      </c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0.8</v>
      </c>
      <c r="E16" s="77">
        <v>3</v>
      </c>
      <c r="F16" s="77">
        <v>1</v>
      </c>
      <c r="G16" s="77">
        <v>0</v>
      </c>
      <c r="H16" s="77">
        <v>0</v>
      </c>
      <c r="I16" s="77">
        <v>1</v>
      </c>
      <c r="J16" s="86"/>
      <c r="K16" s="35"/>
      <c r="L16" s="326" t="str">
        <f>B1</f>
        <v>立教大学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11</v>
      </c>
      <c r="D17" s="73">
        <f>(E17+F17+G17)/C17</f>
        <v>0.81818181818181823</v>
      </c>
      <c r="E17" s="72">
        <f>E15+E16</f>
        <v>6</v>
      </c>
      <c r="F17" s="72">
        <f>F15+F16</f>
        <v>1</v>
      </c>
      <c r="G17" s="72">
        <f>G15+G16</f>
        <v>2</v>
      </c>
      <c r="H17" s="84">
        <f>H15+H16</f>
        <v>0</v>
      </c>
      <c r="I17" s="84">
        <f>I15+I16</f>
        <v>2</v>
      </c>
      <c r="J17" s="84"/>
      <c r="K17" s="35"/>
      <c r="L17" s="70"/>
      <c r="M17" s="68" t="s">
        <v>13</v>
      </c>
      <c r="N17" s="315" t="s">
        <v>161</v>
      </c>
      <c r="O17" s="315"/>
      <c r="P17" s="315"/>
      <c r="Q17" s="81"/>
      <c r="R17" s="68" t="s">
        <v>160</v>
      </c>
      <c r="S17" s="314" t="s">
        <v>218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221</v>
      </c>
      <c r="O18" s="315"/>
      <c r="P18" s="315"/>
      <c r="Q18" s="81"/>
      <c r="R18" s="68" t="s">
        <v>160</v>
      </c>
      <c r="S18" s="314" t="s">
        <v>218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2</v>
      </c>
      <c r="F19" s="72">
        <v>3</v>
      </c>
      <c r="G19" s="72">
        <v>0</v>
      </c>
      <c r="H19" s="72">
        <v>1</v>
      </c>
      <c r="I19" s="72">
        <v>1</v>
      </c>
      <c r="J19" s="72">
        <v>4</v>
      </c>
      <c r="K19" s="35"/>
      <c r="L19" s="70"/>
      <c r="M19" s="68" t="s">
        <v>160</v>
      </c>
      <c r="N19" s="315" t="s">
        <v>410</v>
      </c>
      <c r="O19" s="315"/>
      <c r="P19" s="315"/>
      <c r="Q19" s="69"/>
      <c r="R19" s="68" t="s">
        <v>160</v>
      </c>
      <c r="S19" s="314" t="s">
        <v>218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0.5</v>
      </c>
      <c r="E20" s="77">
        <v>1</v>
      </c>
      <c r="F20" s="77">
        <v>2</v>
      </c>
      <c r="G20" s="77">
        <v>0</v>
      </c>
      <c r="H20" s="77">
        <v>2</v>
      </c>
      <c r="I20" s="77">
        <v>1</v>
      </c>
      <c r="J20" s="77">
        <v>3</v>
      </c>
      <c r="K20" s="76"/>
      <c r="L20" s="70"/>
      <c r="M20" s="68" t="s">
        <v>13</v>
      </c>
      <c r="N20" s="315" t="s">
        <v>291</v>
      </c>
      <c r="O20" s="315"/>
      <c r="P20" s="315"/>
      <c r="Q20" s="69"/>
      <c r="R20" s="68" t="s">
        <v>13</v>
      </c>
      <c r="S20" s="321" t="s">
        <v>161</v>
      </c>
      <c r="T20" s="322"/>
      <c r="U20" s="322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13</v>
      </c>
      <c r="D21" s="73">
        <f>(E21+F21+G21)/C21</f>
        <v>0.61538461538461542</v>
      </c>
      <c r="E21" s="72">
        <f t="shared" ref="E21:J21" si="1">E19+E20</f>
        <v>3</v>
      </c>
      <c r="F21" s="72">
        <f t="shared" si="1"/>
        <v>5</v>
      </c>
      <c r="G21" s="72">
        <f t="shared" si="1"/>
        <v>0</v>
      </c>
      <c r="H21" s="72">
        <f t="shared" si="1"/>
        <v>3</v>
      </c>
      <c r="I21" s="72">
        <f t="shared" si="1"/>
        <v>2</v>
      </c>
      <c r="J21" s="72">
        <f t="shared" si="1"/>
        <v>7</v>
      </c>
      <c r="K21" s="63"/>
      <c r="L21" s="70"/>
      <c r="M21" s="68"/>
      <c r="N21" s="314"/>
      <c r="O21" s="315"/>
      <c r="P21" s="316"/>
      <c r="Q21" s="69"/>
      <c r="R21" s="68" t="s">
        <v>13</v>
      </c>
      <c r="S21" s="321" t="s">
        <v>322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0.53846153846153844</v>
      </c>
      <c r="K22" s="63"/>
      <c r="L22" s="70"/>
      <c r="M22" s="68"/>
      <c r="N22" s="314"/>
      <c r="O22" s="315"/>
      <c r="P22" s="316"/>
      <c r="Q22" s="69"/>
      <c r="R22" s="68" t="s">
        <v>160</v>
      </c>
      <c r="S22" s="324" t="s">
        <v>322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 t="s">
        <v>160</v>
      </c>
      <c r="S23" s="321" t="s">
        <v>293</v>
      </c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269</v>
      </c>
      <c r="M29" s="26" t="s">
        <v>13</v>
      </c>
      <c r="N29" s="295" t="s">
        <v>228</v>
      </c>
      <c r="O29" s="296"/>
      <c r="P29" s="300"/>
      <c r="Q29" s="27" t="s">
        <v>557</v>
      </c>
      <c r="R29" s="26" t="s">
        <v>13</v>
      </c>
      <c r="S29" s="295" t="s">
        <v>299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556</v>
      </c>
      <c r="M30" s="26" t="s">
        <v>13</v>
      </c>
      <c r="N30" s="295" t="s">
        <v>458</v>
      </c>
      <c r="O30" s="296"/>
      <c r="P30" s="300"/>
      <c r="Q30" s="55" t="s">
        <v>542</v>
      </c>
      <c r="R30" s="26" t="s">
        <v>13</v>
      </c>
      <c r="S30" s="295" t="s">
        <v>458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1</v>
      </c>
      <c r="F31" s="311"/>
      <c r="G31" s="311">
        <f>C31+E31</f>
        <v>3</v>
      </c>
      <c r="H31" s="311"/>
      <c r="I31" s="312">
        <f>G31/G37</f>
        <v>8.1081081081081086E-2</v>
      </c>
      <c r="J31" s="312"/>
      <c r="K31" s="35"/>
      <c r="L31" s="56" t="s">
        <v>358</v>
      </c>
      <c r="M31" s="26" t="s">
        <v>13</v>
      </c>
      <c r="N31" s="295" t="s">
        <v>458</v>
      </c>
      <c r="O31" s="296"/>
      <c r="P31" s="300"/>
      <c r="Q31" s="2" t="s">
        <v>557</v>
      </c>
      <c r="R31" s="26" t="s">
        <v>13</v>
      </c>
      <c r="S31" s="295" t="s">
        <v>458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0</v>
      </c>
      <c r="D32" s="296"/>
      <c r="E32" s="296">
        <v>1</v>
      </c>
      <c r="F32" s="296"/>
      <c r="G32" s="296">
        <f>C32+E32</f>
        <v>1</v>
      </c>
      <c r="H32" s="296"/>
      <c r="I32" s="302">
        <f>G32/G37</f>
        <v>2.7027027027027029E-2</v>
      </c>
      <c r="J32" s="302"/>
      <c r="K32" s="35"/>
      <c r="L32" s="56"/>
      <c r="M32" s="26"/>
      <c r="N32" s="295"/>
      <c r="O32" s="296"/>
      <c r="P32" s="300"/>
      <c r="Q32" s="55" t="s">
        <v>558</v>
      </c>
      <c r="R32" s="26" t="s">
        <v>13</v>
      </c>
      <c r="S32" s="295" t="s">
        <v>458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3</v>
      </c>
      <c r="D33" s="311"/>
      <c r="E33" s="311">
        <v>5</v>
      </c>
      <c r="F33" s="311"/>
      <c r="G33" s="311">
        <f>C33+E33</f>
        <v>8</v>
      </c>
      <c r="H33" s="311"/>
      <c r="I33" s="312">
        <f>G33/G37</f>
        <v>0.21621621621621623</v>
      </c>
      <c r="J33" s="312"/>
      <c r="K33" s="35"/>
      <c r="L33" s="28"/>
      <c r="M33" s="26"/>
      <c r="N33" s="295"/>
      <c r="O33" s="296"/>
      <c r="P33" s="300"/>
      <c r="Q33" s="27" t="s">
        <v>224</v>
      </c>
      <c r="R33" s="26" t="s">
        <v>13</v>
      </c>
      <c r="S33" s="295" t="s">
        <v>458</v>
      </c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13</v>
      </c>
      <c r="D34" s="301"/>
      <c r="E34" s="296">
        <v>12</v>
      </c>
      <c r="F34" s="296"/>
      <c r="G34" s="301">
        <f>C34+E34</f>
        <v>25</v>
      </c>
      <c r="H34" s="301"/>
      <c r="I34" s="302">
        <f>G34/G37</f>
        <v>0.67567567567567566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立教大学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立教大学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1</v>
      </c>
      <c r="D39" s="298"/>
      <c r="E39" s="298">
        <v>5</v>
      </c>
      <c r="F39" s="298"/>
      <c r="G39" s="297">
        <f>C39+E39</f>
        <v>6</v>
      </c>
      <c r="H39" s="297"/>
      <c r="I39" s="299">
        <f>G39/H44</f>
        <v>0.15</v>
      </c>
      <c r="J39" s="299"/>
      <c r="K39" s="19"/>
      <c r="L39" s="28"/>
      <c r="M39" s="26" t="s">
        <v>13</v>
      </c>
      <c r="N39" s="295" t="s">
        <v>458</v>
      </c>
      <c r="O39" s="296"/>
      <c r="P39" s="300"/>
      <c r="Q39" s="27"/>
      <c r="R39" s="26" t="s">
        <v>13</v>
      </c>
      <c r="S39" s="295" t="s">
        <v>458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3</v>
      </c>
      <c r="D40" s="296"/>
      <c r="E40" s="296">
        <v>1</v>
      </c>
      <c r="F40" s="296"/>
      <c r="G40" s="296">
        <f>C40+E40</f>
        <v>4</v>
      </c>
      <c r="H40" s="296"/>
      <c r="I40" s="302">
        <f>G40/H44</f>
        <v>0.1</v>
      </c>
      <c r="J40" s="302"/>
      <c r="K40" s="14"/>
      <c r="L40" s="28"/>
      <c r="M40" s="26"/>
      <c r="N40" s="295"/>
      <c r="O40" s="296"/>
      <c r="P40" s="300"/>
      <c r="Q40" s="27"/>
      <c r="R40" s="26" t="s">
        <v>13</v>
      </c>
      <c r="S40" s="295" t="s">
        <v>458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1</v>
      </c>
      <c r="D41" s="298"/>
      <c r="E41" s="298">
        <v>3</v>
      </c>
      <c r="F41" s="298"/>
      <c r="G41" s="298">
        <f>C41+E41</f>
        <v>4</v>
      </c>
      <c r="H41" s="298"/>
      <c r="I41" s="299">
        <f>G41/H44</f>
        <v>0.1</v>
      </c>
      <c r="J41" s="299"/>
      <c r="K41" s="14"/>
      <c r="L41" s="28"/>
      <c r="M41" s="26"/>
      <c r="N41" s="295"/>
      <c r="O41" s="296"/>
      <c r="P41" s="300"/>
      <c r="Q41" s="27"/>
      <c r="R41" s="26" t="s">
        <v>13</v>
      </c>
      <c r="S41" s="295" t="s">
        <v>227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16</v>
      </c>
      <c r="D42" s="301"/>
      <c r="E42" s="296">
        <v>8</v>
      </c>
      <c r="F42" s="296"/>
      <c r="G42" s="296">
        <f>C42+E42</f>
        <v>24</v>
      </c>
      <c r="H42" s="296"/>
      <c r="I42" s="302">
        <f>G42/H44</f>
        <v>0.6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2</v>
      </c>
      <c r="F43" s="298"/>
      <c r="G43" s="298">
        <f>C43+E43</f>
        <v>2</v>
      </c>
      <c r="H43" s="298"/>
      <c r="I43" s="299">
        <f>G43/H44</f>
        <v>0.05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0:U20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7BA9-1FA0-9746-989C-D9E2A3652DB6}">
  <sheetPr>
    <pageSetUpPr fitToPage="1"/>
  </sheetPr>
  <dimension ref="D2:AJ60"/>
  <sheetViews>
    <sheetView topLeftCell="A4"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99</v>
      </c>
      <c r="J3" s="268"/>
      <c r="K3" s="269" t="s">
        <v>17</v>
      </c>
      <c r="L3" s="269"/>
      <c r="M3" s="268">
        <v>7</v>
      </c>
      <c r="N3" s="268"/>
      <c r="O3" s="267" t="s">
        <v>544</v>
      </c>
      <c r="P3" s="267"/>
      <c r="Q3" s="267"/>
      <c r="R3" s="267"/>
      <c r="S3" s="267"/>
      <c r="U3" s="270" t="s">
        <v>545</v>
      </c>
      <c r="V3" s="270"/>
      <c r="W3" s="270"/>
      <c r="X3" s="270"/>
      <c r="Y3" s="271" t="s">
        <v>546</v>
      </c>
      <c r="Z3" s="271"/>
      <c r="AA3" s="271"/>
      <c r="AB3" s="271"/>
      <c r="AC3" s="271" t="s">
        <v>547</v>
      </c>
      <c r="AD3" s="271"/>
      <c r="AE3" s="271"/>
      <c r="AF3" s="271"/>
      <c r="AG3" s="271" t="s">
        <v>548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22</v>
      </c>
      <c r="F14" s="122">
        <f>G17-E17</f>
        <v>50</v>
      </c>
      <c r="G14" s="122"/>
      <c r="K14" s="122">
        <f>K17</f>
        <v>93</v>
      </c>
      <c r="L14" s="122">
        <f>M17-K17</f>
        <v>8</v>
      </c>
      <c r="Q14" s="122">
        <f>Q17</f>
        <v>31</v>
      </c>
      <c r="R14" s="122">
        <f>S17-Q17</f>
        <v>64</v>
      </c>
      <c r="U14" s="122"/>
      <c r="V14" s="122">
        <f>V17</f>
        <v>87</v>
      </c>
      <c r="W14" s="122">
        <f>X17-V17</f>
        <v>6</v>
      </c>
      <c r="X14" s="122"/>
      <c r="Z14" s="122">
        <f>Z17</f>
        <v>17</v>
      </c>
      <c r="AA14" s="122">
        <f>AB17-Z17</f>
        <v>76</v>
      </c>
      <c r="AD14" s="122">
        <f>AD17</f>
        <v>20</v>
      </c>
      <c r="AE14" s="122">
        <f>AF17-AD17</f>
        <v>18</v>
      </c>
      <c r="AH14" s="122">
        <f>AH17</f>
        <v>20</v>
      </c>
      <c r="AI14" s="122">
        <f>AJ17-AH17</f>
        <v>6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0.30555555555555558</v>
      </c>
      <c r="E16" s="235"/>
      <c r="F16" s="235"/>
      <c r="G16" s="235"/>
      <c r="H16" s="119"/>
      <c r="I16" s="119"/>
      <c r="J16" s="235">
        <f>K17/M17</f>
        <v>0.92079207920792083</v>
      </c>
      <c r="K16" s="235"/>
      <c r="L16" s="235"/>
      <c r="M16" s="235"/>
      <c r="P16" s="235">
        <f>Q17/S17</f>
        <v>0.32631578947368423</v>
      </c>
      <c r="Q16" s="235"/>
      <c r="R16" s="235"/>
      <c r="S16" s="235"/>
      <c r="U16" s="235">
        <f>V17/X17</f>
        <v>0.93548387096774188</v>
      </c>
      <c r="V16" s="235"/>
      <c r="W16" s="235"/>
      <c r="X16" s="235"/>
      <c r="Y16" s="264">
        <f>Z17/AB17</f>
        <v>0.18279569892473119</v>
      </c>
      <c r="Z16" s="264"/>
      <c r="AA16" s="264"/>
      <c r="AB16" s="264"/>
      <c r="AC16" s="235">
        <f>AD17/AF17</f>
        <v>0.52631578947368418</v>
      </c>
      <c r="AD16" s="235"/>
      <c r="AE16" s="235"/>
      <c r="AF16" s="235"/>
      <c r="AG16" s="264">
        <f>AH17/AJ17</f>
        <v>0.76923076923076927</v>
      </c>
      <c r="AH16" s="264"/>
      <c r="AI16" s="264"/>
      <c r="AJ16" s="264"/>
    </row>
    <row r="17" spans="4:36">
      <c r="D17" s="125" t="s">
        <v>65</v>
      </c>
      <c r="E17" s="120">
        <f>J22+M22+P22</f>
        <v>22</v>
      </c>
      <c r="F17" s="125" t="s">
        <v>64</v>
      </c>
      <c r="G17" s="120">
        <f>J23+M23+P23</f>
        <v>72</v>
      </c>
      <c r="H17" s="119"/>
      <c r="I17" s="119"/>
      <c r="J17" s="125" t="s">
        <v>65</v>
      </c>
      <c r="K17" s="120">
        <f>J26+M26+P26+S26</f>
        <v>93</v>
      </c>
      <c r="L17" s="125" t="s">
        <v>64</v>
      </c>
      <c r="M17" s="120">
        <f>J27+M27+P27+S27</f>
        <v>101</v>
      </c>
      <c r="P17" s="125" t="s">
        <v>65</v>
      </c>
      <c r="Q17" s="120">
        <f>M30</f>
        <v>31</v>
      </c>
      <c r="R17" s="125" t="s">
        <v>64</v>
      </c>
      <c r="S17" s="120">
        <f>M31</f>
        <v>95</v>
      </c>
      <c r="U17" s="125" t="s">
        <v>65</v>
      </c>
      <c r="V17" s="120">
        <f>'Individual DF vs日本体育'!K34+'Individual DF vs日本体育'!L34+'Individual DF vs日本体育'!T34+'Individual DF vs日本体育'!U34</f>
        <v>87</v>
      </c>
      <c r="W17" s="125" t="s">
        <v>64</v>
      </c>
      <c r="X17" s="120">
        <f>'Individual DF vs日本体育'!G34</f>
        <v>93</v>
      </c>
      <c r="Y17" s="134" t="s">
        <v>65</v>
      </c>
      <c r="Z17" s="120">
        <f>'Individual DF vs日本体育'!K34+'Individual DF vs日本体育'!T34</f>
        <v>17</v>
      </c>
      <c r="AA17" s="134" t="s">
        <v>64</v>
      </c>
      <c r="AB17" s="120">
        <f>'Individual DF vs日本体育'!G34</f>
        <v>93</v>
      </c>
      <c r="AC17" s="125" t="s">
        <v>65</v>
      </c>
      <c r="AD17" s="120">
        <v>20</v>
      </c>
      <c r="AE17" s="125" t="s">
        <v>64</v>
      </c>
      <c r="AF17" s="120">
        <v>38</v>
      </c>
      <c r="AG17" s="134" t="s">
        <v>65</v>
      </c>
      <c r="AH17" s="120">
        <v>20</v>
      </c>
      <c r="AI17" s="134" t="s">
        <v>64</v>
      </c>
      <c r="AJ17" s="120">
        <v>26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0.26470588235294118</v>
      </c>
      <c r="I22" s="260"/>
      <c r="J22" s="130">
        <v>9</v>
      </c>
      <c r="K22" s="259">
        <f>M22/M23</f>
        <v>0</v>
      </c>
      <c r="L22" s="260"/>
      <c r="M22" s="130">
        <v>0</v>
      </c>
      <c r="N22" s="259">
        <f>P22/P23</f>
        <v>0.43333333333333335</v>
      </c>
      <c r="O22" s="260"/>
      <c r="P22" s="130">
        <v>13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0.93150684931506844</v>
      </c>
      <c r="Z22" s="260"/>
      <c r="AA22" s="130">
        <f>'Individual DF vs日本体育'!K32+'Individual DF vs日本体育'!L32+'Individual DF vs日本体育'!T32+'Individual DF vs日本体育'!U32</f>
        <v>68</v>
      </c>
      <c r="AB22" s="259">
        <f>AD22/AD23</f>
        <v>0.95</v>
      </c>
      <c r="AC22" s="260"/>
      <c r="AD22" s="132">
        <f>'Individual DF vs日本体育'!K33+'Individual DF vs日本体育'!L33+'Individual DF vs日本体育'!T33+'Individual DF vs日本体育'!U33</f>
        <v>19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34</v>
      </c>
      <c r="K23" s="261"/>
      <c r="L23" s="262"/>
      <c r="M23" s="128">
        <v>8</v>
      </c>
      <c r="N23" s="261"/>
      <c r="O23" s="262"/>
      <c r="P23" s="128">
        <v>30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vs日本体育'!G32</f>
        <v>73</v>
      </c>
      <c r="AB23" s="261"/>
      <c r="AC23" s="262"/>
      <c r="AD23" s="133">
        <f>'Individual DF vs日本体育'!G33</f>
        <v>20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0.97058823529411764</v>
      </c>
      <c r="I26" s="260"/>
      <c r="J26" s="130">
        <v>33</v>
      </c>
      <c r="K26" s="259">
        <f>M26/M27</f>
        <v>1</v>
      </c>
      <c r="L26" s="260"/>
      <c r="M26" s="130">
        <v>8</v>
      </c>
      <c r="N26" s="259">
        <f>P26/P27</f>
        <v>0.83333333333333337</v>
      </c>
      <c r="O26" s="260"/>
      <c r="P26" s="130">
        <v>25</v>
      </c>
      <c r="Q26" s="259">
        <f>S26/S27</f>
        <v>0.93103448275862066</v>
      </c>
      <c r="R26" s="260"/>
      <c r="S26" s="132">
        <v>27</v>
      </c>
      <c r="U26" s="250"/>
      <c r="V26" s="250"/>
      <c r="W26" s="250"/>
      <c r="X26" s="129" t="s">
        <v>65</v>
      </c>
      <c r="Y26" s="259">
        <f>AA26/AA27</f>
        <v>0.12328767123287671</v>
      </c>
      <c r="Z26" s="260"/>
      <c r="AA26" s="130">
        <f>'Individual DF vs日本体育'!K32+'Individual DF vs日本体育'!T32</f>
        <v>9</v>
      </c>
      <c r="AB26" s="259">
        <f>AD26/AD27</f>
        <v>0.4</v>
      </c>
      <c r="AC26" s="260"/>
      <c r="AD26" s="132">
        <f>'Individual DF vs日本体育'!K33+'Individual DF vs日本体育'!T33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34</v>
      </c>
      <c r="K27" s="261"/>
      <c r="L27" s="262"/>
      <c r="M27" s="128">
        <v>8</v>
      </c>
      <c r="N27" s="261"/>
      <c r="O27" s="262"/>
      <c r="P27" s="128">
        <v>30</v>
      </c>
      <c r="Q27" s="261"/>
      <c r="R27" s="262"/>
      <c r="S27" s="133">
        <v>29</v>
      </c>
      <c r="U27" s="250"/>
      <c r="V27" s="250"/>
      <c r="W27" s="250"/>
      <c r="X27" s="127" t="s">
        <v>64</v>
      </c>
      <c r="Y27" s="261"/>
      <c r="Z27" s="262"/>
      <c r="AA27" s="128">
        <f>'Individual DF vs日本体育'!G32</f>
        <v>73</v>
      </c>
      <c r="AB27" s="261"/>
      <c r="AC27" s="262"/>
      <c r="AD27" s="133">
        <f>'Individual DF vs日本体育'!G33</f>
        <v>20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0.71578947368421053</v>
      </c>
      <c r="I30" s="260"/>
      <c r="J30" s="130">
        <v>68</v>
      </c>
      <c r="K30" s="259">
        <f>M30/M31</f>
        <v>0.32631578947368423</v>
      </c>
      <c r="L30" s="260"/>
      <c r="M30" s="130">
        <v>31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95</v>
      </c>
      <c r="K31" s="261"/>
      <c r="L31" s="262"/>
      <c r="M31" s="128">
        <v>95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1109_vs日本体育'!C7</f>
        <v>5</v>
      </c>
      <c r="K39" s="240"/>
      <c r="L39" s="236" t="str">
        <f>D3</f>
        <v>筑波大学</v>
      </c>
      <c r="M39" s="236"/>
      <c r="N39" s="236"/>
      <c r="O39" s="236"/>
      <c r="P39" s="237" t="str">
        <f>O3</f>
        <v>日本体育大学</v>
      </c>
      <c r="Q39" s="237"/>
      <c r="R39" s="237"/>
      <c r="S39" s="237"/>
      <c r="Y39" s="242" t="str">
        <f>D3</f>
        <v>筑波大学</v>
      </c>
      <c r="Z39" s="243"/>
      <c r="AA39" s="240">
        <f>'Set 1109_vs日本体育'!C11</f>
        <v>12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日本体育大学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1109_vs日本体育'!D7</f>
        <v>0.6</v>
      </c>
      <c r="M41" s="239"/>
      <c r="N41" s="239"/>
      <c r="O41" s="239"/>
      <c r="P41" s="238">
        <f>'Set 1109_vs日本体育'!D17</f>
        <v>0.66666666666666663</v>
      </c>
      <c r="Q41" s="239"/>
      <c r="R41" s="239"/>
      <c r="S41" s="239"/>
      <c r="Y41" s="244"/>
      <c r="Z41" s="245"/>
      <c r="AA41" s="241"/>
      <c r="AB41" s="241"/>
      <c r="AC41" s="238">
        <f>'Set 1109_vs日本体育'!D11</f>
        <v>1</v>
      </c>
      <c r="AD41" s="239"/>
      <c r="AE41" s="239"/>
      <c r="AF41" s="239"/>
      <c r="AG41" s="238">
        <f>'Set 1109_vs日本体育'!D21</f>
        <v>0.7142857142857143</v>
      </c>
      <c r="AH41" s="239"/>
      <c r="AI41" s="239"/>
      <c r="AJ41" s="239"/>
    </row>
    <row r="42" spans="4:36" ht="20" customHeight="1">
      <c r="H42" s="220" t="str">
        <f>O3</f>
        <v>日本体育大学</v>
      </c>
      <c r="I42" s="221"/>
      <c r="J42" s="226">
        <f>'Set 1109_vs日本体育'!C17</f>
        <v>9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日本体育大学</v>
      </c>
      <c r="Z42" s="221"/>
      <c r="AA42" s="226">
        <f>'Set 1109_vs日本体育'!C21</f>
        <v>14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5</v>
      </c>
      <c r="F43" s="145">
        <f>J42</f>
        <v>9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12</v>
      </c>
      <c r="W43" s="145">
        <f>AA42</f>
        <v>14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14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26</v>
      </c>
      <c r="AB45" s="233"/>
    </row>
    <row r="46" spans="4:36" ht="29">
      <c r="D46" s="235">
        <f>J39/J45</f>
        <v>0.35714285714285715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0.46153846153846156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ageMargins left="0.7" right="0.7" top="0.3" bottom="0.3" header="0.3" footer="0.3"/>
  <pageSetup paperSize="9" scale="48" fitToHeight="4" orientation="landscape" horizontalDpi="0" verticalDpi="0"/>
  <rowBreaks count="1" manualBreakCount="1">
    <brk id="47" max="38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D724-2E9E-1F40-BB99-A88E126F8D48}">
  <sheetPr>
    <pageSetUpPr fitToPage="1"/>
  </sheetPr>
  <dimension ref="B2:AF74"/>
  <sheetViews>
    <sheetView zoomScale="75" zoomScaleNormal="75" zoomScaleSheetLayoutView="50" zoomScalePageLayoutView="59" workbookViewId="0">
      <selection activeCell="C26" sqref="C2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vs日本体育'!O3</f>
        <v>日本体育大学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93</v>
      </c>
      <c r="I4" s="288"/>
      <c r="J4" s="282" t="s">
        <v>97</v>
      </c>
      <c r="K4" s="282"/>
      <c r="L4" s="282"/>
      <c r="M4" s="284">
        <f>(K34+T34)/G34</f>
        <v>0.18279569892473119</v>
      </c>
      <c r="N4" s="284"/>
      <c r="O4" s="282" t="s">
        <v>98</v>
      </c>
      <c r="P4" s="282"/>
      <c r="Q4" s="282"/>
      <c r="R4" s="284">
        <f>SUM(K34:L34,T34:U34)/G34</f>
        <v>0.93548387096774188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0.63043478260869568</v>
      </c>
      <c r="AB4" s="282" t="s">
        <v>99</v>
      </c>
      <c r="AC4" s="282"/>
      <c r="AD4" s="282"/>
      <c r="AE4" s="173">
        <f>SUM(X32:Y32)/SUM(T32:U32)</f>
        <v>0.60606060606060608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502</v>
      </c>
      <c r="D8" s="156">
        <v>63</v>
      </c>
      <c r="E8" s="156">
        <f>G8+AA8+'Individual AT vs日本体育'!G8+'Individual AT vs日本体育'!N8</f>
        <v>29</v>
      </c>
      <c r="F8" s="195">
        <f>IFERROR(E8/D8*80,"-")</f>
        <v>36.825396825396822</v>
      </c>
      <c r="G8" s="156">
        <f>I8+R8</f>
        <v>9</v>
      </c>
      <c r="H8" s="186">
        <f>IFERROR((K8+L8+T8+U8)/G8,"-")</f>
        <v>1</v>
      </c>
      <c r="I8" s="156">
        <f>SUM(K8:M8)</f>
        <v>6</v>
      </c>
      <c r="J8" s="157">
        <f>IFERROR((K8+L8)/I8,"-")</f>
        <v>1</v>
      </c>
      <c r="K8" s="156">
        <v>1</v>
      </c>
      <c r="L8" s="156">
        <v>5</v>
      </c>
      <c r="M8" s="184">
        <v>0</v>
      </c>
      <c r="N8" s="157">
        <f>IFERROR((O8+P8)/I8,"-")</f>
        <v>0.66666666666666663</v>
      </c>
      <c r="O8" s="156">
        <v>1</v>
      </c>
      <c r="P8" s="156">
        <v>3</v>
      </c>
      <c r="Q8" s="184">
        <v>2</v>
      </c>
      <c r="R8" s="156">
        <f>SUM(T8:V8)</f>
        <v>3</v>
      </c>
      <c r="S8" s="157">
        <f>IFERROR((T8+U8)/R8,"-")</f>
        <v>1</v>
      </c>
      <c r="T8" s="156">
        <v>1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2</v>
      </c>
      <c r="Z8" s="184">
        <v>0</v>
      </c>
      <c r="AA8" s="156">
        <v>0</v>
      </c>
      <c r="AB8" s="157" t="str">
        <f>IFERROR((AC8+AD8)/AA8,"-")</f>
        <v>-</v>
      </c>
      <c r="AC8" s="156">
        <v>0</v>
      </c>
      <c r="AD8" s="156">
        <v>0</v>
      </c>
      <c r="AE8" s="156">
        <v>2</v>
      </c>
      <c r="AF8" s="207" t="str">
        <f>C8</f>
        <v>小澤一誠</v>
      </c>
    </row>
    <row r="9" spans="2:32" ht="30" customHeight="1">
      <c r="B9" s="155">
        <v>2</v>
      </c>
      <c r="C9" s="208" t="s">
        <v>492</v>
      </c>
      <c r="D9" s="159">
        <v>47</v>
      </c>
      <c r="E9" s="159">
        <f>G9+AA9+'Individual AT vs日本体育'!G9+'Individual AT vs日本体育'!N9</f>
        <v>19</v>
      </c>
      <c r="F9" s="167">
        <f t="shared" ref="F9:F30" si="0">IFERROR(E9/D9*80,"-")</f>
        <v>32.340425531914889</v>
      </c>
      <c r="G9" s="159">
        <f t="shared" ref="G9:G30" si="1">I9+R9</f>
        <v>6</v>
      </c>
      <c r="H9" s="187">
        <f t="shared" ref="H9:H30" si="2">IFERROR((K9+L9+T9+U9)/G9,"-")</f>
        <v>1</v>
      </c>
      <c r="I9" s="159">
        <f t="shared" ref="I9:I30" si="3">SUM(K9:M9)</f>
        <v>3</v>
      </c>
      <c r="J9" s="158">
        <f t="shared" ref="J9:J30" si="4">IFERROR((K9+L9)/I9,"-")</f>
        <v>1</v>
      </c>
      <c r="K9" s="159">
        <v>0</v>
      </c>
      <c r="L9" s="159">
        <v>3</v>
      </c>
      <c r="M9" s="185">
        <v>0</v>
      </c>
      <c r="N9" s="158">
        <f t="shared" ref="N9:N30" si="5">IFERROR((O9+P9)/I9,"-")</f>
        <v>0.33333333333333331</v>
      </c>
      <c r="O9" s="159">
        <v>0</v>
      </c>
      <c r="P9" s="159">
        <v>1</v>
      </c>
      <c r="Q9" s="185">
        <v>2</v>
      </c>
      <c r="R9" s="159">
        <f t="shared" ref="R9:R30" si="6">SUM(T9:V9)</f>
        <v>3</v>
      </c>
      <c r="S9" s="158">
        <f t="shared" ref="S9:S30" si="7">IFERROR((T9+U9)/R9,"-")</f>
        <v>1</v>
      </c>
      <c r="T9" s="159">
        <v>0</v>
      </c>
      <c r="U9" s="159">
        <v>3</v>
      </c>
      <c r="V9" s="185">
        <v>0</v>
      </c>
      <c r="W9" s="158">
        <f t="shared" ref="W9:W30" si="8">IFERROR((X9+Y9)/R9,"-")</f>
        <v>1</v>
      </c>
      <c r="X9" s="159">
        <v>0</v>
      </c>
      <c r="Y9" s="159">
        <v>3</v>
      </c>
      <c r="Z9" s="185">
        <v>0</v>
      </c>
      <c r="AA9" s="159">
        <f t="shared" ref="AA9:AA30" si="9">SUM(AC9:AE9)</f>
        <v>2</v>
      </c>
      <c r="AB9" s="158">
        <f t="shared" ref="AB9:AB30" si="10">IFERROR((AC9+AD9)/AA9,"-")</f>
        <v>0.5</v>
      </c>
      <c r="AC9" s="159">
        <v>0</v>
      </c>
      <c r="AD9" s="159">
        <v>1</v>
      </c>
      <c r="AE9" s="159">
        <v>1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154</v>
      </c>
      <c r="D10" s="156">
        <v>63</v>
      </c>
      <c r="E10" s="156">
        <f>G10+AA10+'Individual AT vs日本体育'!G10+'Individual AT vs日本体育'!N10</f>
        <v>31</v>
      </c>
      <c r="F10" s="195">
        <f t="shared" si="0"/>
        <v>39.36507936507936</v>
      </c>
      <c r="G10" s="156">
        <f t="shared" si="1"/>
        <v>12</v>
      </c>
      <c r="H10" s="186">
        <f t="shared" si="2"/>
        <v>0.91666666666666663</v>
      </c>
      <c r="I10" s="156">
        <f t="shared" si="3"/>
        <v>7</v>
      </c>
      <c r="J10" s="157">
        <f t="shared" si="4"/>
        <v>0.8571428571428571</v>
      </c>
      <c r="K10" s="156">
        <v>1</v>
      </c>
      <c r="L10" s="156">
        <v>5</v>
      </c>
      <c r="M10" s="184">
        <v>1</v>
      </c>
      <c r="N10" s="157">
        <f t="shared" si="5"/>
        <v>0.42857142857142855</v>
      </c>
      <c r="O10" s="156">
        <v>2</v>
      </c>
      <c r="P10" s="156">
        <v>1</v>
      </c>
      <c r="Q10" s="184">
        <v>3</v>
      </c>
      <c r="R10" s="156">
        <f t="shared" si="6"/>
        <v>5</v>
      </c>
      <c r="S10" s="157">
        <f t="shared" si="7"/>
        <v>1</v>
      </c>
      <c r="T10" s="156">
        <v>1</v>
      </c>
      <c r="U10" s="156">
        <v>4</v>
      </c>
      <c r="V10" s="184">
        <v>0</v>
      </c>
      <c r="W10" s="157">
        <f t="shared" si="8"/>
        <v>0.6</v>
      </c>
      <c r="X10" s="156">
        <v>2</v>
      </c>
      <c r="Y10" s="156">
        <v>1</v>
      </c>
      <c r="Z10" s="184">
        <v>2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イーゴリ</v>
      </c>
    </row>
    <row r="11" spans="2:32" ht="30" customHeight="1">
      <c r="B11" s="155">
        <v>4</v>
      </c>
      <c r="C11" s="208" t="s">
        <v>334</v>
      </c>
      <c r="D11" s="159">
        <v>81</v>
      </c>
      <c r="E11" s="159">
        <f>G11+AA11+'Individual AT vs日本体育'!G11+'Individual AT vs日本体育'!N11</f>
        <v>39</v>
      </c>
      <c r="F11" s="167">
        <f t="shared" si="0"/>
        <v>38.518518518518519</v>
      </c>
      <c r="G11" s="159">
        <f t="shared" si="1"/>
        <v>8</v>
      </c>
      <c r="H11" s="187">
        <f t="shared" si="2"/>
        <v>1</v>
      </c>
      <c r="I11" s="159">
        <f t="shared" si="3"/>
        <v>3</v>
      </c>
      <c r="J11" s="158">
        <f t="shared" si="4"/>
        <v>1</v>
      </c>
      <c r="K11" s="159">
        <v>0</v>
      </c>
      <c r="L11" s="159">
        <v>3</v>
      </c>
      <c r="M11" s="185">
        <v>0</v>
      </c>
      <c r="N11" s="158">
        <f t="shared" si="5"/>
        <v>0.33333333333333331</v>
      </c>
      <c r="O11" s="159">
        <v>0</v>
      </c>
      <c r="P11" s="159">
        <v>1</v>
      </c>
      <c r="Q11" s="185">
        <v>2</v>
      </c>
      <c r="R11" s="159">
        <f t="shared" si="6"/>
        <v>5</v>
      </c>
      <c r="S11" s="158">
        <f t="shared" si="7"/>
        <v>1</v>
      </c>
      <c r="T11" s="159">
        <v>0</v>
      </c>
      <c r="U11" s="159">
        <v>5</v>
      </c>
      <c r="V11" s="185">
        <v>0</v>
      </c>
      <c r="W11" s="158">
        <f t="shared" si="8"/>
        <v>0.2</v>
      </c>
      <c r="X11" s="159">
        <v>0</v>
      </c>
      <c r="Y11" s="159">
        <v>1</v>
      </c>
      <c r="Z11" s="185">
        <v>4</v>
      </c>
      <c r="AA11" s="159">
        <f t="shared" si="9"/>
        <v>2</v>
      </c>
      <c r="AB11" s="158">
        <f t="shared" si="10"/>
        <v>0.5</v>
      </c>
      <c r="AC11" s="159">
        <v>0</v>
      </c>
      <c r="AD11" s="159">
        <v>1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71</v>
      </c>
      <c r="E12" s="156">
        <f>G12+AA12+'Individual AT vs日本体育'!G12+'Individual AT vs日本体育'!N12</f>
        <v>32</v>
      </c>
      <c r="F12" s="195">
        <f t="shared" si="0"/>
        <v>36.056338028169016</v>
      </c>
      <c r="G12" s="156">
        <f t="shared" si="1"/>
        <v>8</v>
      </c>
      <c r="H12" s="186">
        <f t="shared" si="2"/>
        <v>1</v>
      </c>
      <c r="I12" s="156">
        <f t="shared" si="3"/>
        <v>4</v>
      </c>
      <c r="J12" s="157">
        <f t="shared" si="4"/>
        <v>1</v>
      </c>
      <c r="K12" s="156">
        <v>0</v>
      </c>
      <c r="L12" s="156">
        <v>4</v>
      </c>
      <c r="M12" s="184">
        <v>0</v>
      </c>
      <c r="N12" s="157">
        <f t="shared" si="5"/>
        <v>0.25</v>
      </c>
      <c r="O12" s="156">
        <v>0</v>
      </c>
      <c r="P12" s="156">
        <v>1</v>
      </c>
      <c r="Q12" s="184">
        <v>3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0.5</v>
      </c>
      <c r="X12" s="156">
        <v>2</v>
      </c>
      <c r="Y12" s="156">
        <v>0</v>
      </c>
      <c r="Z12" s="184">
        <v>2</v>
      </c>
      <c r="AA12" s="156">
        <f t="shared" si="9"/>
        <v>4</v>
      </c>
      <c r="AB12" s="157">
        <f t="shared" si="10"/>
        <v>0.5</v>
      </c>
      <c r="AC12" s="156">
        <v>1</v>
      </c>
      <c r="AD12" s="156">
        <v>1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497</v>
      </c>
      <c r="D13" s="159">
        <v>81</v>
      </c>
      <c r="E13" s="159">
        <f>G13+AA13+'Individual AT vs日本体育'!G13+'Individual AT vs日本体育'!N13</f>
        <v>45</v>
      </c>
      <c r="F13" s="167">
        <f t="shared" si="0"/>
        <v>44.444444444444443</v>
      </c>
      <c r="G13" s="159">
        <f t="shared" si="1"/>
        <v>9</v>
      </c>
      <c r="H13" s="187">
        <f t="shared" si="2"/>
        <v>1</v>
      </c>
      <c r="I13" s="159">
        <f t="shared" si="3"/>
        <v>5</v>
      </c>
      <c r="J13" s="158">
        <f t="shared" si="4"/>
        <v>1</v>
      </c>
      <c r="K13" s="159">
        <v>0</v>
      </c>
      <c r="L13" s="159">
        <v>5</v>
      </c>
      <c r="M13" s="185">
        <v>0</v>
      </c>
      <c r="N13" s="158">
        <f t="shared" si="5"/>
        <v>0.6</v>
      </c>
      <c r="O13" s="159">
        <v>0</v>
      </c>
      <c r="P13" s="159">
        <v>3</v>
      </c>
      <c r="Q13" s="185">
        <v>2</v>
      </c>
      <c r="R13" s="159">
        <f t="shared" si="6"/>
        <v>4</v>
      </c>
      <c r="S13" s="158">
        <f t="shared" si="7"/>
        <v>1</v>
      </c>
      <c r="T13" s="159">
        <v>0</v>
      </c>
      <c r="U13" s="159">
        <v>4</v>
      </c>
      <c r="V13" s="185">
        <v>0</v>
      </c>
      <c r="W13" s="158">
        <f t="shared" si="8"/>
        <v>0.75</v>
      </c>
      <c r="X13" s="159">
        <v>1</v>
      </c>
      <c r="Y13" s="159">
        <v>2</v>
      </c>
      <c r="Z13" s="185">
        <v>1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大町尚生</v>
      </c>
    </row>
    <row r="14" spans="2:32" ht="30" customHeight="1">
      <c r="B14" s="154">
        <v>7</v>
      </c>
      <c r="C14" s="207" t="s">
        <v>496</v>
      </c>
      <c r="D14" s="156">
        <v>59</v>
      </c>
      <c r="E14" s="156">
        <f>G14+AA14+'Individual AT vs日本体育'!G14+'Individual AT vs日本体育'!N14</f>
        <v>17</v>
      </c>
      <c r="F14" s="195">
        <f t="shared" si="0"/>
        <v>23.050847457627121</v>
      </c>
      <c r="G14" s="156">
        <f t="shared" si="1"/>
        <v>5</v>
      </c>
      <c r="H14" s="186">
        <f t="shared" si="2"/>
        <v>1</v>
      </c>
      <c r="I14" s="156">
        <f t="shared" si="3"/>
        <v>4</v>
      </c>
      <c r="J14" s="157">
        <f t="shared" si="4"/>
        <v>1</v>
      </c>
      <c r="K14" s="156">
        <v>0</v>
      </c>
      <c r="L14" s="156">
        <v>4</v>
      </c>
      <c r="M14" s="184">
        <v>0</v>
      </c>
      <c r="N14" s="157">
        <f t="shared" si="5"/>
        <v>0.5</v>
      </c>
      <c r="O14" s="156">
        <v>0</v>
      </c>
      <c r="P14" s="156">
        <v>2</v>
      </c>
      <c r="Q14" s="184">
        <v>2</v>
      </c>
      <c r="R14" s="156">
        <f t="shared" si="6"/>
        <v>1</v>
      </c>
      <c r="S14" s="157">
        <f t="shared" si="7"/>
        <v>1</v>
      </c>
      <c r="T14" s="156">
        <v>1</v>
      </c>
      <c r="U14" s="156">
        <v>0</v>
      </c>
      <c r="V14" s="184">
        <v>0</v>
      </c>
      <c r="W14" s="157">
        <f t="shared" si="8"/>
        <v>0</v>
      </c>
      <c r="X14" s="156">
        <v>0</v>
      </c>
      <c r="Y14" s="156">
        <v>0</v>
      </c>
      <c r="Z14" s="184">
        <v>1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504</v>
      </c>
      <c r="D15" s="159">
        <v>81</v>
      </c>
      <c r="E15" s="159">
        <f>G15+AA15+'Individual AT vs日本体育'!G15+'Individual AT vs日本体育'!N15</f>
        <v>47</v>
      </c>
      <c r="F15" s="167">
        <f t="shared" si="0"/>
        <v>46.419753086419753</v>
      </c>
      <c r="G15" s="159">
        <f t="shared" si="1"/>
        <v>10</v>
      </c>
      <c r="H15" s="187">
        <f t="shared" si="2"/>
        <v>0.8</v>
      </c>
      <c r="I15" s="159">
        <f t="shared" si="3"/>
        <v>4</v>
      </c>
      <c r="J15" s="158">
        <f t="shared" si="4"/>
        <v>0.5</v>
      </c>
      <c r="K15" s="159">
        <v>1</v>
      </c>
      <c r="L15" s="159">
        <v>1</v>
      </c>
      <c r="M15" s="185">
        <v>2</v>
      </c>
      <c r="N15" s="158">
        <f t="shared" si="5"/>
        <v>0.5</v>
      </c>
      <c r="O15" s="159">
        <v>2</v>
      </c>
      <c r="P15" s="159">
        <v>0</v>
      </c>
      <c r="Q15" s="185">
        <v>0</v>
      </c>
      <c r="R15" s="159">
        <f t="shared" si="6"/>
        <v>6</v>
      </c>
      <c r="S15" s="158">
        <f t="shared" si="7"/>
        <v>1</v>
      </c>
      <c r="T15" s="159">
        <v>2</v>
      </c>
      <c r="U15" s="159">
        <v>4</v>
      </c>
      <c r="V15" s="185">
        <v>0</v>
      </c>
      <c r="W15" s="158">
        <f t="shared" si="8"/>
        <v>0.66666666666666663</v>
      </c>
      <c r="X15" s="159">
        <v>2</v>
      </c>
      <c r="Y15" s="159">
        <v>2</v>
      </c>
      <c r="Z15" s="185">
        <v>2</v>
      </c>
      <c r="AA15" s="159">
        <f t="shared" si="9"/>
        <v>3</v>
      </c>
      <c r="AB15" s="158">
        <f t="shared" si="10"/>
        <v>0.66666666666666663</v>
      </c>
      <c r="AC15" s="159">
        <v>0</v>
      </c>
      <c r="AD15" s="159">
        <v>2</v>
      </c>
      <c r="AE15" s="159">
        <v>1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246</v>
      </c>
      <c r="D16" s="156">
        <v>71</v>
      </c>
      <c r="E16" s="156">
        <f>G16+AA16+'Individual AT vs日本体育'!G16+'Individual AT vs日本体育'!N16</f>
        <v>8</v>
      </c>
      <c r="F16" s="195">
        <f t="shared" si="0"/>
        <v>9.0140845070422539</v>
      </c>
      <c r="G16" s="156">
        <f t="shared" si="1"/>
        <v>4</v>
      </c>
      <c r="H16" s="186">
        <f t="shared" si="2"/>
        <v>1</v>
      </c>
      <c r="I16" s="156">
        <f t="shared" si="3"/>
        <v>3</v>
      </c>
      <c r="J16" s="157">
        <f t="shared" si="4"/>
        <v>1</v>
      </c>
      <c r="K16" s="156">
        <v>0</v>
      </c>
      <c r="L16" s="156">
        <v>3</v>
      </c>
      <c r="M16" s="184">
        <v>0</v>
      </c>
      <c r="N16" s="157">
        <f t="shared" si="5"/>
        <v>0.66666666666666663</v>
      </c>
      <c r="O16" s="156">
        <v>2</v>
      </c>
      <c r="P16" s="156">
        <v>0</v>
      </c>
      <c r="Q16" s="184">
        <v>1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0</v>
      </c>
      <c r="X16" s="156">
        <v>0</v>
      </c>
      <c r="Y16" s="156">
        <v>0</v>
      </c>
      <c r="Z16" s="184">
        <v>1</v>
      </c>
      <c r="AA16" s="156">
        <f t="shared" si="9"/>
        <v>1</v>
      </c>
      <c r="AB16" s="157">
        <f t="shared" si="10"/>
        <v>1</v>
      </c>
      <c r="AC16" s="156">
        <v>1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81</v>
      </c>
      <c r="E17" s="159">
        <f>G17+AA17+'Individual AT vs日本体育'!G17+'Individual AT vs日本体育'!N17</f>
        <v>6</v>
      </c>
      <c r="F17" s="167">
        <f t="shared" si="0"/>
        <v>5.9259259259259256</v>
      </c>
      <c r="G17" s="159">
        <f t="shared" si="1"/>
        <v>1</v>
      </c>
      <c r="H17" s="187">
        <f t="shared" si="2"/>
        <v>1</v>
      </c>
      <c r="I17" s="159">
        <f t="shared" si="3"/>
        <v>0</v>
      </c>
      <c r="J17" s="158" t="str">
        <f t="shared" si="4"/>
        <v>-</v>
      </c>
      <c r="K17" s="159">
        <v>0</v>
      </c>
      <c r="L17" s="159">
        <v>0</v>
      </c>
      <c r="M17" s="185">
        <v>0</v>
      </c>
      <c r="N17" s="158" t="str">
        <f t="shared" si="5"/>
        <v>-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500</v>
      </c>
      <c r="D18" s="156">
        <v>81</v>
      </c>
      <c r="E18" s="156">
        <f>G18+AA18+'Individual AT vs日本体育'!G18+'Individual AT vs日本体育'!N18</f>
        <v>16</v>
      </c>
      <c r="F18" s="195">
        <f t="shared" si="0"/>
        <v>15.802469135802468</v>
      </c>
      <c r="G18" s="156">
        <f t="shared" si="1"/>
        <v>1</v>
      </c>
      <c r="H18" s="186">
        <f t="shared" si="2"/>
        <v>1</v>
      </c>
      <c r="I18" s="156">
        <f t="shared" si="3"/>
        <v>1</v>
      </c>
      <c r="J18" s="157">
        <f t="shared" si="4"/>
        <v>1</v>
      </c>
      <c r="K18" s="156">
        <v>1</v>
      </c>
      <c r="L18" s="156">
        <v>0</v>
      </c>
      <c r="M18" s="184">
        <v>0</v>
      </c>
      <c r="N18" s="157">
        <f t="shared" si="5"/>
        <v>1</v>
      </c>
      <c r="O18" s="156">
        <v>1</v>
      </c>
      <c r="P18" s="156">
        <v>0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内田慎乃甫</v>
      </c>
    </row>
    <row r="19" spans="2:32" ht="30" customHeight="1">
      <c r="B19" s="155">
        <v>12</v>
      </c>
      <c r="C19" s="208" t="s">
        <v>506</v>
      </c>
      <c r="D19" s="159">
        <v>57</v>
      </c>
      <c r="E19" s="159">
        <f>G19+AA19+'Individual AT vs日本体育'!G19+'Individual AT vs日本体育'!N19</f>
        <v>22</v>
      </c>
      <c r="F19" s="167">
        <f t="shared" si="0"/>
        <v>30.877192982456137</v>
      </c>
      <c r="G19" s="159">
        <f t="shared" si="1"/>
        <v>3</v>
      </c>
      <c r="H19" s="187">
        <f t="shared" si="2"/>
        <v>1</v>
      </c>
      <c r="I19" s="159">
        <f t="shared" si="3"/>
        <v>2</v>
      </c>
      <c r="J19" s="158">
        <f t="shared" si="4"/>
        <v>1</v>
      </c>
      <c r="K19" s="159">
        <v>2</v>
      </c>
      <c r="L19" s="159">
        <v>0</v>
      </c>
      <c r="M19" s="185">
        <v>0</v>
      </c>
      <c r="N19" s="158">
        <f t="shared" si="5"/>
        <v>1</v>
      </c>
      <c r="O19" s="159">
        <v>1</v>
      </c>
      <c r="P19" s="159">
        <v>1</v>
      </c>
      <c r="Q19" s="185">
        <v>0</v>
      </c>
      <c r="R19" s="159">
        <f t="shared" si="6"/>
        <v>1</v>
      </c>
      <c r="S19" s="158">
        <f t="shared" si="7"/>
        <v>1</v>
      </c>
      <c r="T19" s="159">
        <v>0</v>
      </c>
      <c r="U19" s="159">
        <v>1</v>
      </c>
      <c r="V19" s="185">
        <v>0</v>
      </c>
      <c r="W19" s="158">
        <f t="shared" si="8"/>
        <v>1</v>
      </c>
      <c r="X19" s="159">
        <v>1</v>
      </c>
      <c r="Y19" s="159">
        <v>0</v>
      </c>
      <c r="Z19" s="185">
        <v>0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81</v>
      </c>
      <c r="E20" s="156">
        <f>G20+AA20+'Individual AT vs日本体育'!G20+'Individual AT vs日本体育'!N20</f>
        <v>24</v>
      </c>
      <c r="F20" s="195">
        <f t="shared" si="0"/>
        <v>23.703703703703702</v>
      </c>
      <c r="G20" s="156">
        <f t="shared" si="1"/>
        <v>5</v>
      </c>
      <c r="H20" s="186">
        <f t="shared" si="2"/>
        <v>0.8</v>
      </c>
      <c r="I20" s="156">
        <f t="shared" si="3"/>
        <v>2</v>
      </c>
      <c r="J20" s="157">
        <f t="shared" si="4"/>
        <v>0.5</v>
      </c>
      <c r="K20" s="156">
        <v>0</v>
      </c>
      <c r="L20" s="156">
        <v>1</v>
      </c>
      <c r="M20" s="184">
        <v>1</v>
      </c>
      <c r="N20" s="157">
        <f t="shared" si="5"/>
        <v>0.5</v>
      </c>
      <c r="O20" s="156">
        <v>0</v>
      </c>
      <c r="P20" s="156">
        <v>1</v>
      </c>
      <c r="Q20" s="184">
        <v>0</v>
      </c>
      <c r="R20" s="156">
        <f t="shared" si="6"/>
        <v>3</v>
      </c>
      <c r="S20" s="157">
        <f t="shared" si="7"/>
        <v>1</v>
      </c>
      <c r="T20" s="156">
        <v>2</v>
      </c>
      <c r="U20" s="156">
        <v>1</v>
      </c>
      <c r="V20" s="184">
        <v>0</v>
      </c>
      <c r="W20" s="157">
        <f t="shared" si="8"/>
        <v>1</v>
      </c>
      <c r="X20" s="156">
        <v>0</v>
      </c>
      <c r="Y20" s="156">
        <v>3</v>
      </c>
      <c r="Z20" s="184">
        <v>0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59</v>
      </c>
      <c r="E21" s="159">
        <f>G21+AA21+'Individual AT vs日本体育'!G21+'Individual AT vs日本体育'!N21</f>
        <v>15</v>
      </c>
      <c r="F21" s="167">
        <f t="shared" si="0"/>
        <v>20.338983050847457</v>
      </c>
      <c r="G21" s="159">
        <f t="shared" si="1"/>
        <v>2</v>
      </c>
      <c r="H21" s="187">
        <f t="shared" si="2"/>
        <v>1</v>
      </c>
      <c r="I21" s="159">
        <f t="shared" si="3"/>
        <v>2</v>
      </c>
      <c r="J21" s="158">
        <f t="shared" si="4"/>
        <v>1</v>
      </c>
      <c r="K21" s="159">
        <v>1</v>
      </c>
      <c r="L21" s="159">
        <v>1</v>
      </c>
      <c r="M21" s="185">
        <v>0</v>
      </c>
      <c r="N21" s="158">
        <f t="shared" si="5"/>
        <v>1</v>
      </c>
      <c r="O21" s="159">
        <v>0</v>
      </c>
      <c r="P21" s="159">
        <v>2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196</v>
      </c>
      <c r="D22" s="156">
        <v>81</v>
      </c>
      <c r="E22" s="156">
        <f>G22+AA22+'Individual AT vs日本体育'!G22+'Individual AT vs日本体育'!N22</f>
        <v>9</v>
      </c>
      <c r="F22" s="195">
        <f t="shared" si="0"/>
        <v>8.8888888888888893</v>
      </c>
      <c r="G22" s="156">
        <f t="shared" si="1"/>
        <v>2</v>
      </c>
      <c r="H22" s="186">
        <f t="shared" si="2"/>
        <v>1</v>
      </c>
      <c r="I22" s="156">
        <f t="shared" si="3"/>
        <v>0</v>
      </c>
      <c r="J22" s="157" t="str">
        <f t="shared" si="4"/>
        <v>-</v>
      </c>
      <c r="K22" s="156">
        <v>0</v>
      </c>
      <c r="L22" s="156">
        <v>0</v>
      </c>
      <c r="M22" s="184">
        <v>0</v>
      </c>
      <c r="N22" s="157" t="str">
        <f t="shared" si="5"/>
        <v>-</v>
      </c>
      <c r="O22" s="156">
        <v>0</v>
      </c>
      <c r="P22" s="156">
        <v>0</v>
      </c>
      <c r="Q22" s="184">
        <v>0</v>
      </c>
      <c r="R22" s="156">
        <f t="shared" si="6"/>
        <v>2</v>
      </c>
      <c r="S22" s="157">
        <f t="shared" si="7"/>
        <v>1</v>
      </c>
      <c r="T22" s="156">
        <v>1</v>
      </c>
      <c r="U22" s="156">
        <v>1</v>
      </c>
      <c r="V22" s="184">
        <v>0</v>
      </c>
      <c r="W22" s="157">
        <f t="shared" si="8"/>
        <v>1</v>
      </c>
      <c r="X22" s="156">
        <v>1</v>
      </c>
      <c r="Y22" s="156">
        <v>1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34</v>
      </c>
      <c r="E23" s="159">
        <f>G23+AA23+'Individual AT vs日本体育'!G23+'Individual AT vs日本体育'!N23</f>
        <v>18</v>
      </c>
      <c r="F23" s="167">
        <f t="shared" si="0"/>
        <v>42.352941176470587</v>
      </c>
      <c r="G23" s="159">
        <f t="shared" si="1"/>
        <v>2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0.5</v>
      </c>
      <c r="X23" s="159">
        <v>0</v>
      </c>
      <c r="Y23" s="159">
        <v>1</v>
      </c>
      <c r="Z23" s="185">
        <v>1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370</v>
      </c>
      <c r="D24" s="156">
        <v>18</v>
      </c>
      <c r="E24" s="156">
        <f>G24+AA24+'Individual AT vs日本体育'!G24+'Individual AT vs日本体育'!N24</f>
        <v>12</v>
      </c>
      <c r="F24" s="195">
        <f t="shared" si="0"/>
        <v>53.333333333333329</v>
      </c>
      <c r="G24" s="156">
        <f t="shared" si="1"/>
        <v>1</v>
      </c>
      <c r="H24" s="186">
        <f t="shared" si="2"/>
        <v>0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0</v>
      </c>
      <c r="T24" s="156">
        <v>0</v>
      </c>
      <c r="U24" s="156">
        <v>0</v>
      </c>
      <c r="V24" s="184">
        <v>1</v>
      </c>
      <c r="W24" s="157">
        <f t="shared" si="8"/>
        <v>0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</row>
    <row r="25" spans="2:32" ht="30" customHeight="1">
      <c r="B25" s="155">
        <v>18</v>
      </c>
      <c r="C25" s="208" t="s">
        <v>493</v>
      </c>
      <c r="D25" s="159">
        <v>18</v>
      </c>
      <c r="E25" s="159">
        <f>G25+AA25+'Individual AT vs日本体育'!G25+'Individual AT vs日本体育'!N25</f>
        <v>11</v>
      </c>
      <c r="F25" s="167">
        <f t="shared" si="0"/>
        <v>48.888888888888893</v>
      </c>
      <c r="G25" s="159">
        <f t="shared" si="1"/>
        <v>1</v>
      </c>
      <c r="H25" s="187">
        <f t="shared" si="2"/>
        <v>1</v>
      </c>
      <c r="I25" s="159">
        <f t="shared" si="3"/>
        <v>1</v>
      </c>
      <c r="J25" s="158">
        <f t="shared" si="4"/>
        <v>1</v>
      </c>
      <c r="K25" s="159">
        <v>0</v>
      </c>
      <c r="L25" s="159">
        <v>1</v>
      </c>
      <c r="M25" s="185">
        <v>0</v>
      </c>
      <c r="N25" s="158">
        <f t="shared" si="5"/>
        <v>1</v>
      </c>
      <c r="O25" s="159">
        <v>0</v>
      </c>
      <c r="P25" s="159">
        <v>1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茨木海斗</v>
      </c>
    </row>
    <row r="26" spans="2:32" ht="30" customHeight="1">
      <c r="B26" s="154">
        <v>19</v>
      </c>
      <c r="C26" s="207" t="s">
        <v>503</v>
      </c>
      <c r="D26" s="156">
        <v>22</v>
      </c>
      <c r="E26" s="156">
        <f>G26+AA26+'Individual AT vs日本体育'!G26+'Individual AT vs日本体育'!N26</f>
        <v>11</v>
      </c>
      <c r="F26" s="195">
        <f t="shared" si="0"/>
        <v>40</v>
      </c>
      <c r="G26" s="156">
        <f t="shared" si="1"/>
        <v>2</v>
      </c>
      <c r="H26" s="186">
        <f t="shared" si="2"/>
        <v>0.5</v>
      </c>
      <c r="I26" s="156">
        <f t="shared" si="3"/>
        <v>2</v>
      </c>
      <c r="J26" s="157">
        <f t="shared" si="4"/>
        <v>0.5</v>
      </c>
      <c r="K26" s="156">
        <v>1</v>
      </c>
      <c r="L26" s="156">
        <v>0</v>
      </c>
      <c r="M26" s="184">
        <v>1</v>
      </c>
      <c r="N26" s="157">
        <f t="shared" si="5"/>
        <v>0.5</v>
      </c>
      <c r="O26" s="156">
        <v>0</v>
      </c>
      <c r="P26" s="156">
        <v>1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1</v>
      </c>
      <c r="AB26" s="157">
        <f t="shared" si="10"/>
        <v>1</v>
      </c>
      <c r="AC26" s="156">
        <v>1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537</v>
      </c>
      <c r="D27" s="159">
        <v>10</v>
      </c>
      <c r="E27" s="159">
        <f>G27+AA27+'Individual AT vs日本体育'!G27+'Individual AT vs日本体育'!N27</f>
        <v>5</v>
      </c>
      <c r="F27" s="167">
        <f t="shared" si="0"/>
        <v>40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高木海斗</v>
      </c>
    </row>
    <row r="28" spans="2:32" ht="30" customHeight="1">
      <c r="B28" s="154">
        <v>21</v>
      </c>
      <c r="C28" s="207" t="s">
        <v>310</v>
      </c>
      <c r="D28" s="156">
        <v>10</v>
      </c>
      <c r="E28" s="156">
        <f>G28+AA28+'Individual AT vs日本体育'!G28+'Individual AT vs日本体育'!N28</f>
        <v>1</v>
      </c>
      <c r="F28" s="195">
        <f t="shared" si="0"/>
        <v>8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22</v>
      </c>
      <c r="E29" s="159">
        <f>G29+AA29+'Individual AT vs日本体育'!G29+'Individual AT vs日本体育'!N29</f>
        <v>6</v>
      </c>
      <c r="F29" s="167">
        <f t="shared" si="0"/>
        <v>21.818181818181817</v>
      </c>
      <c r="G29" s="159">
        <f t="shared" si="1"/>
        <v>1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1</v>
      </c>
      <c r="L29" s="159">
        <v>0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339</v>
      </c>
      <c r="D30" s="156">
        <v>24</v>
      </c>
      <c r="E30" s="156">
        <f>G30+AA30+'Individual AT vs日本体育'!G30+'Individual AT vs日本体育'!N30</f>
        <v>7</v>
      </c>
      <c r="F30" s="195">
        <f t="shared" si="0"/>
        <v>23.333333333333336</v>
      </c>
      <c r="G30" s="156">
        <f t="shared" si="1"/>
        <v>1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1</v>
      </c>
      <c r="O30" s="156">
        <v>0</v>
      </c>
      <c r="P30" s="156">
        <v>1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今村颯汰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73</v>
      </c>
      <c r="H32" s="188"/>
      <c r="I32" s="164">
        <f>SUM(I8:I15,I23:I27)</f>
        <v>39</v>
      </c>
      <c r="J32" s="168">
        <f>SUM(K32:L32)/I32</f>
        <v>0.89743589743589747</v>
      </c>
      <c r="K32" s="164">
        <f>SUM(K8:K15,K23:K27)</f>
        <v>4</v>
      </c>
      <c r="L32" s="164">
        <f>SUM(L8:L15,L23:L27)</f>
        <v>31</v>
      </c>
      <c r="M32" s="164">
        <f>SUM(M8:M15,M23:M27)</f>
        <v>4</v>
      </c>
      <c r="N32" s="168">
        <f>SUM(O32:P32)/I32</f>
        <v>0.48717948717948717</v>
      </c>
      <c r="O32" s="164">
        <f>SUM(O8:O15,O23:O27)</f>
        <v>5</v>
      </c>
      <c r="P32" s="164">
        <f>SUM(P8:P15,P23:P27)</f>
        <v>14</v>
      </c>
      <c r="Q32" s="164">
        <f>SUM(Q8:Q15,Q23:Q27)</f>
        <v>16</v>
      </c>
      <c r="R32" s="164">
        <f>SUM(R8:R15,R23:R27)</f>
        <v>34</v>
      </c>
      <c r="S32" s="168">
        <f>SUM(T32:U32)/R32</f>
        <v>0.97058823529411764</v>
      </c>
      <c r="T32" s="164">
        <f>SUM(T8:T15,T23:T27)</f>
        <v>5</v>
      </c>
      <c r="U32" s="164">
        <f>SUM(U8:U15,U23:U27)</f>
        <v>28</v>
      </c>
      <c r="V32" s="164">
        <f>SUM(V8:V15,V23:V27)</f>
        <v>1</v>
      </c>
      <c r="W32" s="168">
        <f>SUM(X32:Y32)/SUM(X32:Z32)</f>
        <v>0.60606060606060608</v>
      </c>
      <c r="X32" s="164">
        <f>SUM(X8:X15,X23:X27)</f>
        <v>8</v>
      </c>
      <c r="Y32" s="164">
        <f>SUM(Y8:Y15,Y23:Y27)</f>
        <v>12</v>
      </c>
      <c r="Z32" s="164">
        <f>SUM(Z8:Z15,Z23:Z27)</f>
        <v>13</v>
      </c>
      <c r="AA32" s="164">
        <f>SUM(AA8:AA15,AA23:AA27)</f>
        <v>17</v>
      </c>
      <c r="AB32" s="168">
        <f>SUM(AC32:AD32)/SUM(AC32:AE32)</f>
        <v>0.47368421052631576</v>
      </c>
      <c r="AC32" s="164">
        <f>SUM(AC8:AC15,AC23:AC27)</f>
        <v>2</v>
      </c>
      <c r="AD32" s="164">
        <f>SUM(AD8:AD15,AD23:AD27)</f>
        <v>7</v>
      </c>
      <c r="AE32" s="164">
        <f>SUM(AE8:AE15,AE23:AE27)</f>
        <v>10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20</v>
      </c>
      <c r="H33" s="189"/>
      <c r="I33" s="165">
        <f>SUM(I16:I22,I28:I30)</f>
        <v>12</v>
      </c>
      <c r="J33" s="172">
        <f>SUM(K33:L33)/I33</f>
        <v>0.91666666666666663</v>
      </c>
      <c r="K33" s="165">
        <f>SUM(K16:K22,K28:K30)</f>
        <v>5</v>
      </c>
      <c r="L33" s="165">
        <f>SUM(L16:L22,L28:L30)</f>
        <v>6</v>
      </c>
      <c r="M33" s="165">
        <f>SUM(M16:M22,M28:M30)</f>
        <v>1</v>
      </c>
      <c r="N33" s="172">
        <f>SUM(O33:P33)/I33</f>
        <v>0.83333333333333337</v>
      </c>
      <c r="O33" s="165">
        <f>SUM(O16:O22,O28:O30)</f>
        <v>4</v>
      </c>
      <c r="P33" s="165">
        <f>SUM(P16:P22,P28:P30)</f>
        <v>6</v>
      </c>
      <c r="Q33" s="165">
        <f>SUM(Q16:Q22,Q28:Q30)</f>
        <v>1</v>
      </c>
      <c r="R33" s="165">
        <f>SUM(R16:R22,R28:R30)</f>
        <v>8</v>
      </c>
      <c r="S33" s="172">
        <f>SUM(T33:U33)/R33</f>
        <v>1</v>
      </c>
      <c r="T33" s="165">
        <f>SUM(T16:T22,T28:T30)</f>
        <v>3</v>
      </c>
      <c r="U33" s="165">
        <f>SUM(U16:U22,U28:U30)</f>
        <v>5</v>
      </c>
      <c r="V33" s="165">
        <f>SUM(V16:V22,V28:V30)</f>
        <v>0</v>
      </c>
      <c r="W33" s="172">
        <f>SUM(X33:Y33)/SUM(X33:Z33)</f>
        <v>0.875</v>
      </c>
      <c r="X33" s="165">
        <f>SUM(X16:X22,X28:X30)</f>
        <v>2</v>
      </c>
      <c r="Y33" s="165">
        <f>SUM(Y16:Y22,Y28:Y30)</f>
        <v>5</v>
      </c>
      <c r="Z33" s="165">
        <f>SUM(Z16:Z22,Z28:Z30)</f>
        <v>1</v>
      </c>
      <c r="AA33" s="165">
        <f>SUM(AA16:AA22,AA28:AA30)</f>
        <v>4</v>
      </c>
      <c r="AB33" s="172">
        <f>SUM(AC33:AD33)/SUM(AC33:AE33)</f>
        <v>1</v>
      </c>
      <c r="AC33" s="165">
        <f>SUM(AC16:AC22,AC28:AC30)</f>
        <v>2</v>
      </c>
      <c r="AD33" s="165">
        <f>SUM(AD16:AD22,AD28:AD30)</f>
        <v>2</v>
      </c>
      <c r="AE33" s="165">
        <f>SUM(AE16:AE22,AE28:AE30)</f>
        <v>0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93</v>
      </c>
      <c r="H34" s="190"/>
      <c r="I34" s="156">
        <f>SUM(I8:I30)</f>
        <v>51</v>
      </c>
      <c r="J34" s="157">
        <f>SUM(K34:L34)/I34</f>
        <v>0.90196078431372551</v>
      </c>
      <c r="K34" s="156">
        <f>SUM(K8:K30)</f>
        <v>9</v>
      </c>
      <c r="L34" s="156">
        <f>SUM(L8:L30)</f>
        <v>37</v>
      </c>
      <c r="M34" s="184">
        <f>SUM(M8:M30)</f>
        <v>5</v>
      </c>
      <c r="N34" s="157">
        <f>SUM(O34:P34)/I34</f>
        <v>0.56862745098039214</v>
      </c>
      <c r="O34" s="156">
        <f>SUM(O8:O30)</f>
        <v>9</v>
      </c>
      <c r="P34" s="156">
        <f>SUM(P8:P30)</f>
        <v>20</v>
      </c>
      <c r="Q34" s="184">
        <f>SUM(Q8:Q30)</f>
        <v>17</v>
      </c>
      <c r="R34" s="156">
        <f>SUM(R8:R30)</f>
        <v>42</v>
      </c>
      <c r="S34" s="157">
        <f>SUM(T34:U34)/R34</f>
        <v>0.97619047619047616</v>
      </c>
      <c r="T34" s="156">
        <f>SUM(T8:T30)</f>
        <v>8</v>
      </c>
      <c r="U34" s="156">
        <f>SUM(U8:U30)</f>
        <v>33</v>
      </c>
      <c r="V34" s="184">
        <f>SUM(V8:V30)</f>
        <v>1</v>
      </c>
      <c r="W34" s="157">
        <f>SUM(X34:Y34)/SUM(X34:Z34)</f>
        <v>0.65853658536585369</v>
      </c>
      <c r="X34" s="156">
        <f>SUM(X8:X30)</f>
        <v>10</v>
      </c>
      <c r="Y34" s="156">
        <f>SUM(Y8:Y30)</f>
        <v>17</v>
      </c>
      <c r="Z34" s="184">
        <f>SUM(Z8:Z30)</f>
        <v>14</v>
      </c>
      <c r="AA34" s="156">
        <f>SUM(AA8:AA30)</f>
        <v>21</v>
      </c>
      <c r="AB34" s="157">
        <f>SUM(AC34:AD34)/SUM(AC34:AE34)</f>
        <v>0.56521739130434778</v>
      </c>
      <c r="AC34" s="156">
        <f>SUM(AC8:AC30)</f>
        <v>4</v>
      </c>
      <c r="AD34" s="156">
        <f>SUM(AD8:AD30)</f>
        <v>9</v>
      </c>
      <c r="AE34" s="156">
        <f>SUM(AE8:AE30)</f>
        <v>10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4.0434782608695654</v>
      </c>
      <c r="H35" s="191"/>
      <c r="I35" s="167">
        <f>AVERAGE(I8:I30)</f>
        <v>2.2173913043478262</v>
      </c>
      <c r="J35" s="158"/>
      <c r="K35" s="167">
        <f>AVERAGE(K8:K30)</f>
        <v>0.39130434782608697</v>
      </c>
      <c r="L35" s="167">
        <f>AVERAGE(L8:L30)</f>
        <v>1.6086956521739131</v>
      </c>
      <c r="M35" s="193">
        <f>AVERAGE(M8:M30)</f>
        <v>0.21739130434782608</v>
      </c>
      <c r="N35" s="159"/>
      <c r="O35" s="167">
        <f>AVERAGE(O8:O30)</f>
        <v>0.39130434782608697</v>
      </c>
      <c r="P35" s="167">
        <f>AVERAGE(P8:P30)</f>
        <v>0.86956521739130432</v>
      </c>
      <c r="Q35" s="193">
        <f>AVERAGE(Q8:Q30)</f>
        <v>0.73913043478260865</v>
      </c>
      <c r="R35" s="167">
        <f>AVERAGE(R8:R30)</f>
        <v>1.826086956521739</v>
      </c>
      <c r="S35" s="159"/>
      <c r="T35" s="167">
        <f>AVERAGE(T8:T30)</f>
        <v>0.34782608695652173</v>
      </c>
      <c r="U35" s="167">
        <f>AVERAGE(U8:U30)</f>
        <v>1.4347826086956521</v>
      </c>
      <c r="V35" s="193">
        <f>AVERAGE(V8:V30)</f>
        <v>4.3478260869565216E-2</v>
      </c>
      <c r="W35" s="159"/>
      <c r="X35" s="167">
        <f>AVERAGE(X8:X30)</f>
        <v>0.43478260869565216</v>
      </c>
      <c r="Y35" s="167">
        <f>AVERAGE(Y8:Y30)</f>
        <v>0.73913043478260865</v>
      </c>
      <c r="Z35" s="167">
        <f>AVERAGE(Z8:Z30)</f>
        <v>0.60869565217391308</v>
      </c>
      <c r="AA35" s="167">
        <f>AVERAGE(AA8:AA30)</f>
        <v>0.91304347826086951</v>
      </c>
      <c r="AB35" s="159"/>
      <c r="AC35" s="167">
        <f>AVERAGE(AC8:AC30)</f>
        <v>0.17391304347826086</v>
      </c>
      <c r="AD35" s="167">
        <f>AVERAGE(AD8:AD30)</f>
        <v>0.39130434782608697</v>
      </c>
      <c r="AE35" s="167">
        <f>AVERAGE(AE8:AE30)</f>
        <v>0.43478260869565216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ageMargins left="0.7" right="0.7" top="0.3" bottom="0.3" header="0.3" footer="0.3"/>
  <pageSetup paperSize="9" scale="40" fitToHeight="4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BBB2-16E7-CA45-B5E7-FC15DACE788A}">
  <sheetPr>
    <pageSetUpPr fitToPage="1"/>
  </sheetPr>
  <dimension ref="B2:AJ74"/>
  <sheetViews>
    <sheetView topLeftCell="A12" zoomScale="65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vs日本体育'!O3</f>
        <v>日本体育大学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549</v>
      </c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0.99019607843137258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0.99065420560747663</v>
      </c>
      <c r="S4" s="288"/>
      <c r="U4" s="292" t="s">
        <v>11</v>
      </c>
      <c r="V4" s="292"/>
      <c r="W4" s="292"/>
      <c r="X4" s="284">
        <f>T34</f>
        <v>0.87725631768953072</v>
      </c>
      <c r="Y4" s="284"/>
      <c r="Z4" s="292" t="s">
        <v>10</v>
      </c>
      <c r="AA4" s="292"/>
      <c r="AB4" s="292"/>
      <c r="AC4" s="291">
        <f>Z34</f>
        <v>0.63898916967509023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vs日本体育'!C8</f>
        <v>小澤一誠</v>
      </c>
      <c r="D8" s="156">
        <f>'Individual DF vs日本体育'!D8</f>
        <v>63</v>
      </c>
      <c r="E8" s="156">
        <f>'Individual DF vs日本体育'!E8</f>
        <v>29</v>
      </c>
      <c r="F8" s="196">
        <f>'Individual DF vs日本体育'!F8</f>
        <v>36.825396825396822</v>
      </c>
      <c r="G8" s="156">
        <f t="shared" ref="G8:G30" si="0">SUM(J8:M8)</f>
        <v>3</v>
      </c>
      <c r="H8" s="157">
        <f>IFERROR((J8+K8)/SUM(J8:M8),"-")</f>
        <v>1</v>
      </c>
      <c r="I8" s="157">
        <f>IFERROR(SUM(J8:L8)/SUM(J8:M8),"-")</f>
        <v>1</v>
      </c>
      <c r="J8" s="156">
        <v>0</v>
      </c>
      <c r="K8" s="156">
        <v>3</v>
      </c>
      <c r="L8" s="156">
        <v>0</v>
      </c>
      <c r="M8" s="184">
        <v>0</v>
      </c>
      <c r="N8" s="180">
        <f>SUM(P8:R8)</f>
        <v>17</v>
      </c>
      <c r="O8" s="157">
        <f>IFERROR((P8+Q8)/N8,"-")</f>
        <v>1</v>
      </c>
      <c r="P8" s="156">
        <v>1</v>
      </c>
      <c r="Q8" s="156">
        <v>16</v>
      </c>
      <c r="R8" s="184">
        <v>0</v>
      </c>
      <c r="S8" s="156">
        <f>SUM(U8:X8)</f>
        <v>18</v>
      </c>
      <c r="T8" s="157">
        <f>IFERROR((U8+W8)/S8,"-")</f>
        <v>0.94444444444444442</v>
      </c>
      <c r="U8" s="156">
        <v>1</v>
      </c>
      <c r="V8" s="156">
        <v>1</v>
      </c>
      <c r="W8" s="156">
        <v>16</v>
      </c>
      <c r="X8" s="184">
        <v>0</v>
      </c>
      <c r="Y8" s="180">
        <f>SUM(AA8:AD8)</f>
        <v>18</v>
      </c>
      <c r="Z8" s="157">
        <f>IFERROR((AA8+AC8)/Y8,"-")</f>
        <v>0.66666666666666663</v>
      </c>
      <c r="AA8" s="156">
        <v>0</v>
      </c>
      <c r="AB8" s="156">
        <v>2</v>
      </c>
      <c r="AC8" s="156">
        <v>12</v>
      </c>
      <c r="AD8" s="156">
        <v>4</v>
      </c>
      <c r="AE8" s="207" t="str">
        <f t="shared" ref="AE8:AE30" si="1">C8</f>
        <v>小澤一誠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vs日本体育'!C9</f>
        <v>前川陽来</v>
      </c>
      <c r="D9" s="159">
        <f>'Individual DF vs日本体育'!D9</f>
        <v>47</v>
      </c>
      <c r="E9" s="159">
        <f>'Individual DF vs日本体育'!E9</f>
        <v>19</v>
      </c>
      <c r="F9" s="193">
        <f>'Individual DF vs日本体育'!F9</f>
        <v>32.340425531914889</v>
      </c>
      <c r="G9" s="159">
        <f t="shared" si="0"/>
        <v>2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2</v>
      </c>
      <c r="L9" s="159">
        <v>0</v>
      </c>
      <c r="M9" s="185">
        <v>0</v>
      </c>
      <c r="N9" s="181">
        <f t="shared" ref="N9:N30" si="4">SUM(P9:R9)</f>
        <v>9</v>
      </c>
      <c r="O9" s="158">
        <f t="shared" ref="O9:O30" si="5">IFERROR((P9+Q9)/N9,"-")</f>
        <v>1</v>
      </c>
      <c r="P9" s="159">
        <v>2</v>
      </c>
      <c r="Q9" s="159">
        <v>7</v>
      </c>
      <c r="R9" s="185">
        <v>0</v>
      </c>
      <c r="S9" s="159">
        <f t="shared" ref="S9:S30" si="6">SUM(U9:X9)</f>
        <v>10</v>
      </c>
      <c r="T9" s="158">
        <f t="shared" ref="T9:T30" si="7">IFERROR((U9+W9)/S9,"-")</f>
        <v>0.7</v>
      </c>
      <c r="U9" s="159">
        <v>0</v>
      </c>
      <c r="V9" s="159">
        <v>2</v>
      </c>
      <c r="W9" s="159">
        <v>7</v>
      </c>
      <c r="X9" s="185">
        <v>1</v>
      </c>
      <c r="Y9" s="181">
        <f t="shared" ref="Y9:Y30" si="8">SUM(AA9:AD9)</f>
        <v>10</v>
      </c>
      <c r="Z9" s="158">
        <f t="shared" ref="Z9:Z30" si="9">IFERROR((AA9+AC9)/Y9,"-")</f>
        <v>0.5</v>
      </c>
      <c r="AA9" s="159">
        <v>0</v>
      </c>
      <c r="AB9" s="159">
        <v>2</v>
      </c>
      <c r="AC9" s="159">
        <v>5</v>
      </c>
      <c r="AD9" s="159">
        <v>3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vs日本体育'!C10</f>
        <v>イーゴリ</v>
      </c>
      <c r="D10" s="156">
        <f>'Individual DF vs日本体育'!D10</f>
        <v>63</v>
      </c>
      <c r="E10" s="156">
        <f>'Individual DF vs日本体育'!E10</f>
        <v>31</v>
      </c>
      <c r="F10" s="196">
        <f>'Individual DF vs日本体育'!F10</f>
        <v>39.36507936507936</v>
      </c>
      <c r="G10" s="156">
        <f t="shared" si="0"/>
        <v>3</v>
      </c>
      <c r="H10" s="157">
        <f t="shared" si="2"/>
        <v>1</v>
      </c>
      <c r="I10" s="157">
        <f t="shared" si="3"/>
        <v>1</v>
      </c>
      <c r="J10" s="156">
        <v>1</v>
      </c>
      <c r="K10" s="156">
        <v>2</v>
      </c>
      <c r="L10" s="156">
        <v>0</v>
      </c>
      <c r="M10" s="184">
        <v>0</v>
      </c>
      <c r="N10" s="180">
        <f t="shared" si="4"/>
        <v>15</v>
      </c>
      <c r="O10" s="157">
        <f t="shared" si="5"/>
        <v>1</v>
      </c>
      <c r="P10" s="156">
        <v>3</v>
      </c>
      <c r="Q10" s="156">
        <v>12</v>
      </c>
      <c r="R10" s="184">
        <v>0</v>
      </c>
      <c r="S10" s="156">
        <f t="shared" si="6"/>
        <v>17</v>
      </c>
      <c r="T10" s="157">
        <f t="shared" si="7"/>
        <v>0.94117647058823528</v>
      </c>
      <c r="U10" s="156">
        <v>2</v>
      </c>
      <c r="V10" s="156">
        <v>1</v>
      </c>
      <c r="W10" s="156">
        <v>14</v>
      </c>
      <c r="X10" s="184">
        <v>0</v>
      </c>
      <c r="Y10" s="180">
        <f t="shared" si="8"/>
        <v>17</v>
      </c>
      <c r="Z10" s="157">
        <f t="shared" si="9"/>
        <v>0.70588235294117652</v>
      </c>
      <c r="AA10" s="156">
        <v>0</v>
      </c>
      <c r="AB10" s="156">
        <v>3</v>
      </c>
      <c r="AC10" s="156">
        <v>12</v>
      </c>
      <c r="AD10" s="156">
        <v>2</v>
      </c>
      <c r="AE10" s="207" t="str">
        <f t="shared" si="1"/>
        <v>イーゴリ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vs日本体育'!C11</f>
        <v>磯部俊太朗</v>
      </c>
      <c r="D11" s="159">
        <f>'Individual DF vs日本体育'!D11</f>
        <v>81</v>
      </c>
      <c r="E11" s="159">
        <f>'Individual DF vs日本体育'!E11</f>
        <v>39</v>
      </c>
      <c r="F11" s="193">
        <f>'Individual DF vs日本体育'!F11</f>
        <v>38.518518518518519</v>
      </c>
      <c r="G11" s="159">
        <f t="shared" si="0"/>
        <v>12</v>
      </c>
      <c r="H11" s="158">
        <f t="shared" si="2"/>
        <v>1</v>
      </c>
      <c r="I11" s="158">
        <f t="shared" si="3"/>
        <v>1</v>
      </c>
      <c r="J11" s="159">
        <v>3</v>
      </c>
      <c r="K11" s="159">
        <v>9</v>
      </c>
      <c r="L11" s="159">
        <v>0</v>
      </c>
      <c r="M11" s="185">
        <v>0</v>
      </c>
      <c r="N11" s="181">
        <f t="shared" si="4"/>
        <v>17</v>
      </c>
      <c r="O11" s="158">
        <f t="shared" si="5"/>
        <v>1</v>
      </c>
      <c r="P11" s="159">
        <v>6</v>
      </c>
      <c r="Q11" s="159">
        <v>11</v>
      </c>
      <c r="R11" s="185">
        <v>0</v>
      </c>
      <c r="S11" s="159">
        <f t="shared" si="6"/>
        <v>27</v>
      </c>
      <c r="T11" s="158">
        <f t="shared" si="7"/>
        <v>0.88888888888888884</v>
      </c>
      <c r="U11" s="159">
        <v>8</v>
      </c>
      <c r="V11" s="159">
        <v>3</v>
      </c>
      <c r="W11" s="159">
        <v>16</v>
      </c>
      <c r="X11" s="185">
        <v>0</v>
      </c>
      <c r="Y11" s="181">
        <f t="shared" si="8"/>
        <v>27</v>
      </c>
      <c r="Z11" s="158">
        <f t="shared" si="9"/>
        <v>0.59259259259259256</v>
      </c>
      <c r="AA11" s="159">
        <v>3</v>
      </c>
      <c r="AB11" s="159">
        <v>8</v>
      </c>
      <c r="AC11" s="159">
        <v>13</v>
      </c>
      <c r="AD11" s="159">
        <v>3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vs日本体育'!C12</f>
        <v>白丸智乃祐</v>
      </c>
      <c r="D12" s="156">
        <f>'Individual DF vs日本体育'!D12</f>
        <v>71</v>
      </c>
      <c r="E12" s="156">
        <f>'Individual DF vs日本体育'!E12</f>
        <v>32</v>
      </c>
      <c r="F12" s="196">
        <f>'Individual DF vs日本体育'!F12</f>
        <v>36.056338028169016</v>
      </c>
      <c r="G12" s="156">
        <f t="shared" si="0"/>
        <v>5</v>
      </c>
      <c r="H12" s="157">
        <f t="shared" si="2"/>
        <v>1</v>
      </c>
      <c r="I12" s="157">
        <f t="shared" si="3"/>
        <v>1</v>
      </c>
      <c r="J12" s="156">
        <v>3</v>
      </c>
      <c r="K12" s="156">
        <v>2</v>
      </c>
      <c r="L12" s="156">
        <v>0</v>
      </c>
      <c r="M12" s="184">
        <v>0</v>
      </c>
      <c r="N12" s="180">
        <f t="shared" si="4"/>
        <v>15</v>
      </c>
      <c r="O12" s="157">
        <f t="shared" si="5"/>
        <v>1</v>
      </c>
      <c r="P12" s="156">
        <v>6</v>
      </c>
      <c r="Q12" s="156">
        <v>9</v>
      </c>
      <c r="R12" s="184">
        <v>0</v>
      </c>
      <c r="S12" s="156">
        <f t="shared" si="6"/>
        <v>16</v>
      </c>
      <c r="T12" s="157">
        <f t="shared" si="7"/>
        <v>0.8125</v>
      </c>
      <c r="U12" s="156">
        <v>3</v>
      </c>
      <c r="V12" s="156">
        <v>2</v>
      </c>
      <c r="W12" s="156">
        <v>10</v>
      </c>
      <c r="X12" s="184">
        <v>1</v>
      </c>
      <c r="Y12" s="180">
        <f t="shared" si="8"/>
        <v>16</v>
      </c>
      <c r="Z12" s="157">
        <f t="shared" si="9"/>
        <v>0.25</v>
      </c>
      <c r="AA12" s="156">
        <v>1</v>
      </c>
      <c r="AB12" s="156">
        <v>4</v>
      </c>
      <c r="AC12" s="156">
        <v>3</v>
      </c>
      <c r="AD12" s="156">
        <v>8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vs日本体育'!C13</f>
        <v>大町尚生</v>
      </c>
      <c r="D13" s="159">
        <f>'Individual DF vs日本体育'!D13</f>
        <v>81</v>
      </c>
      <c r="E13" s="159">
        <f>'Individual DF vs日本体育'!E13</f>
        <v>45</v>
      </c>
      <c r="F13" s="193">
        <f>'Individual DF vs日本体育'!F13</f>
        <v>44.444444444444443</v>
      </c>
      <c r="G13" s="159">
        <f t="shared" si="0"/>
        <v>10</v>
      </c>
      <c r="H13" s="158">
        <f t="shared" si="2"/>
        <v>0.9</v>
      </c>
      <c r="I13" s="158">
        <f t="shared" si="3"/>
        <v>1</v>
      </c>
      <c r="J13" s="159">
        <v>0</v>
      </c>
      <c r="K13" s="159">
        <v>9</v>
      </c>
      <c r="L13" s="159">
        <v>1</v>
      </c>
      <c r="M13" s="185">
        <v>0</v>
      </c>
      <c r="N13" s="181">
        <f t="shared" si="4"/>
        <v>24</v>
      </c>
      <c r="O13" s="158">
        <f t="shared" si="5"/>
        <v>1</v>
      </c>
      <c r="P13" s="159">
        <v>3</v>
      </c>
      <c r="Q13" s="159">
        <v>21</v>
      </c>
      <c r="R13" s="185">
        <v>0</v>
      </c>
      <c r="S13" s="159">
        <f t="shared" si="6"/>
        <v>20</v>
      </c>
      <c r="T13" s="158">
        <f t="shared" si="7"/>
        <v>0.6</v>
      </c>
      <c r="U13" s="159">
        <v>2</v>
      </c>
      <c r="V13" s="159">
        <v>6</v>
      </c>
      <c r="W13" s="159">
        <v>10</v>
      </c>
      <c r="X13" s="185">
        <v>2</v>
      </c>
      <c r="Y13" s="181">
        <f t="shared" si="8"/>
        <v>20</v>
      </c>
      <c r="Z13" s="158">
        <f t="shared" si="9"/>
        <v>0.45</v>
      </c>
      <c r="AA13" s="159">
        <v>0</v>
      </c>
      <c r="AB13" s="159">
        <v>8</v>
      </c>
      <c r="AC13" s="159">
        <v>9</v>
      </c>
      <c r="AD13" s="159">
        <v>3</v>
      </c>
      <c r="AE13" s="208" t="str">
        <f t="shared" si="1"/>
        <v>大町尚生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vs日本体育'!C14</f>
        <v>中森真翔</v>
      </c>
      <c r="D14" s="156">
        <f>'Individual DF vs日本体育'!D14</f>
        <v>59</v>
      </c>
      <c r="E14" s="156">
        <f>'Individual DF vs日本体育'!E14</f>
        <v>17</v>
      </c>
      <c r="F14" s="196">
        <f>'Individual DF vs日本体育'!F14</f>
        <v>23.050847457627121</v>
      </c>
      <c r="G14" s="156">
        <f t="shared" si="0"/>
        <v>5</v>
      </c>
      <c r="H14" s="157">
        <f t="shared" si="2"/>
        <v>1</v>
      </c>
      <c r="I14" s="157">
        <f>IFERROR(SUM(J14:L14)/SUM(J14:M14),"-")</f>
        <v>1</v>
      </c>
      <c r="J14" s="156">
        <v>3</v>
      </c>
      <c r="K14" s="156">
        <v>2</v>
      </c>
      <c r="L14" s="156">
        <v>0</v>
      </c>
      <c r="M14" s="184">
        <v>0</v>
      </c>
      <c r="N14" s="180">
        <f t="shared" si="4"/>
        <v>6</v>
      </c>
      <c r="O14" s="157">
        <f t="shared" si="5"/>
        <v>1</v>
      </c>
      <c r="P14" s="156">
        <v>2</v>
      </c>
      <c r="Q14" s="156">
        <v>4</v>
      </c>
      <c r="R14" s="184">
        <v>0</v>
      </c>
      <c r="S14" s="156">
        <f t="shared" si="6"/>
        <v>13</v>
      </c>
      <c r="T14" s="157">
        <f t="shared" si="7"/>
        <v>0.92307692307692313</v>
      </c>
      <c r="U14" s="156">
        <v>4</v>
      </c>
      <c r="V14" s="156">
        <v>1</v>
      </c>
      <c r="W14" s="156">
        <v>8</v>
      </c>
      <c r="X14" s="184">
        <v>0</v>
      </c>
      <c r="Y14" s="180">
        <f t="shared" si="8"/>
        <v>13</v>
      </c>
      <c r="Z14" s="157">
        <f t="shared" si="9"/>
        <v>0.69230769230769229</v>
      </c>
      <c r="AA14" s="156">
        <v>3</v>
      </c>
      <c r="AB14" s="156">
        <v>2</v>
      </c>
      <c r="AC14" s="156">
        <v>6</v>
      </c>
      <c r="AD14" s="156">
        <v>2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vs日本体育'!C15</f>
        <v>浜浦幸太郎</v>
      </c>
      <c r="D15" s="159">
        <f>'Individual DF vs日本体育'!D15</f>
        <v>81</v>
      </c>
      <c r="E15" s="159">
        <f>'Individual DF vs日本体育'!E15</f>
        <v>47</v>
      </c>
      <c r="F15" s="193">
        <f>'Individual DF vs日本体育'!F15</f>
        <v>46.419753086419753</v>
      </c>
      <c r="G15" s="159">
        <f t="shared" si="0"/>
        <v>13</v>
      </c>
      <c r="H15" s="158">
        <f t="shared" si="2"/>
        <v>1</v>
      </c>
      <c r="I15" s="158">
        <f t="shared" si="3"/>
        <v>1</v>
      </c>
      <c r="J15" s="159">
        <v>7</v>
      </c>
      <c r="K15" s="159">
        <v>6</v>
      </c>
      <c r="L15" s="159">
        <v>0</v>
      </c>
      <c r="M15" s="185">
        <v>0</v>
      </c>
      <c r="N15" s="181">
        <f t="shared" si="4"/>
        <v>21</v>
      </c>
      <c r="O15" s="158">
        <f t="shared" si="5"/>
        <v>1</v>
      </c>
      <c r="P15" s="159">
        <v>2</v>
      </c>
      <c r="Q15" s="159">
        <v>19</v>
      </c>
      <c r="R15" s="185">
        <v>0</v>
      </c>
      <c r="S15" s="159">
        <f t="shared" si="6"/>
        <v>34</v>
      </c>
      <c r="T15" s="158">
        <f t="shared" si="7"/>
        <v>0.88235294117647056</v>
      </c>
      <c r="U15" s="159">
        <v>10</v>
      </c>
      <c r="V15" s="159">
        <v>2</v>
      </c>
      <c r="W15" s="159">
        <v>20</v>
      </c>
      <c r="X15" s="185">
        <v>2</v>
      </c>
      <c r="Y15" s="181">
        <f t="shared" si="8"/>
        <v>34</v>
      </c>
      <c r="Z15" s="158">
        <f t="shared" si="9"/>
        <v>0.70588235294117652</v>
      </c>
      <c r="AA15" s="159">
        <v>6</v>
      </c>
      <c r="AB15" s="159">
        <v>6</v>
      </c>
      <c r="AC15" s="159">
        <v>18</v>
      </c>
      <c r="AD15" s="159">
        <v>4</v>
      </c>
      <c r="AE15" s="208" t="str">
        <f t="shared" si="1"/>
        <v>浜浦幸太郎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vs日本体育'!C16</f>
        <v>高橋佑太朗</v>
      </c>
      <c r="D16" s="156">
        <f>'Individual DF vs日本体育'!D16</f>
        <v>71</v>
      </c>
      <c r="E16" s="156">
        <f>'Individual DF vs日本体育'!E16</f>
        <v>8</v>
      </c>
      <c r="F16" s="196">
        <f>'Individual DF vs日本体育'!F16</f>
        <v>9.0140845070422539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0</v>
      </c>
      <c r="K16" s="156">
        <v>3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vs日本体育'!C17</f>
        <v>楢本幹志朗</v>
      </c>
      <c r="D17" s="159">
        <f>'Individual DF vs日本体育'!D17</f>
        <v>81</v>
      </c>
      <c r="E17" s="159">
        <f>'Individual DF vs日本体育'!E17</f>
        <v>6</v>
      </c>
      <c r="F17" s="193">
        <f>'Individual DF vs日本体育'!F17</f>
        <v>5.9259259259259256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4</v>
      </c>
      <c r="O17" s="158">
        <f t="shared" si="5"/>
        <v>1</v>
      </c>
      <c r="P17" s="159">
        <v>0</v>
      </c>
      <c r="Q17" s="159">
        <v>4</v>
      </c>
      <c r="R17" s="185">
        <v>0</v>
      </c>
      <c r="S17" s="159">
        <f t="shared" si="6"/>
        <v>3</v>
      </c>
      <c r="T17" s="158">
        <f t="shared" si="7"/>
        <v>1</v>
      </c>
      <c r="U17" s="159">
        <v>1</v>
      </c>
      <c r="V17" s="159">
        <v>0</v>
      </c>
      <c r="W17" s="159">
        <v>2</v>
      </c>
      <c r="X17" s="185">
        <v>0</v>
      </c>
      <c r="Y17" s="181">
        <f t="shared" si="8"/>
        <v>3</v>
      </c>
      <c r="Z17" s="158">
        <f t="shared" si="9"/>
        <v>0.33333333333333331</v>
      </c>
      <c r="AA17" s="159">
        <v>0</v>
      </c>
      <c r="AB17" s="159">
        <v>1</v>
      </c>
      <c r="AC17" s="159">
        <v>1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vs日本体育'!C18</f>
        <v>内田慎乃甫</v>
      </c>
      <c r="D18" s="156">
        <f>'Individual DF vs日本体育'!D18</f>
        <v>81</v>
      </c>
      <c r="E18" s="156">
        <f>'Individual DF vs日本体育'!E18</f>
        <v>16</v>
      </c>
      <c r="F18" s="196">
        <f>'Individual DF vs日本体育'!F18</f>
        <v>15.802469135802468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1</v>
      </c>
      <c r="K18" s="156">
        <v>2</v>
      </c>
      <c r="L18" s="156">
        <v>0</v>
      </c>
      <c r="M18" s="184">
        <v>0</v>
      </c>
      <c r="N18" s="180">
        <f t="shared" si="4"/>
        <v>12</v>
      </c>
      <c r="O18" s="157">
        <f t="shared" si="5"/>
        <v>0.91666666666666663</v>
      </c>
      <c r="P18" s="156">
        <v>2</v>
      </c>
      <c r="Q18" s="156">
        <v>9</v>
      </c>
      <c r="R18" s="184">
        <v>1</v>
      </c>
      <c r="S18" s="156">
        <f t="shared" si="6"/>
        <v>10</v>
      </c>
      <c r="T18" s="157">
        <f t="shared" si="7"/>
        <v>0.8</v>
      </c>
      <c r="U18" s="156">
        <v>1</v>
      </c>
      <c r="V18" s="156">
        <v>2</v>
      </c>
      <c r="W18" s="156">
        <v>7</v>
      </c>
      <c r="X18" s="184">
        <v>0</v>
      </c>
      <c r="Y18" s="180">
        <f t="shared" si="8"/>
        <v>10</v>
      </c>
      <c r="Z18" s="157">
        <f t="shared" si="9"/>
        <v>0.7</v>
      </c>
      <c r="AA18" s="156">
        <v>1</v>
      </c>
      <c r="AB18" s="156">
        <v>2</v>
      </c>
      <c r="AC18" s="156">
        <v>6</v>
      </c>
      <c r="AD18" s="156">
        <v>1</v>
      </c>
      <c r="AE18" s="207" t="str">
        <f t="shared" si="1"/>
        <v>内田慎乃甫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vs日本体育'!C19</f>
        <v>大内田陽冬</v>
      </c>
      <c r="D19" s="159">
        <f>'Individual DF vs日本体育'!D19</f>
        <v>57</v>
      </c>
      <c r="E19" s="159">
        <f>'Individual DF vs日本体育'!E19</f>
        <v>22</v>
      </c>
      <c r="F19" s="193">
        <f>'Individual DF vs日本体育'!F19</f>
        <v>30.877192982456137</v>
      </c>
      <c r="G19" s="159">
        <f t="shared" si="0"/>
        <v>12</v>
      </c>
      <c r="H19" s="158">
        <f t="shared" si="2"/>
        <v>1</v>
      </c>
      <c r="I19" s="158">
        <f t="shared" si="3"/>
        <v>1</v>
      </c>
      <c r="J19" s="159">
        <v>7</v>
      </c>
      <c r="K19" s="159">
        <v>5</v>
      </c>
      <c r="L19" s="159">
        <v>0</v>
      </c>
      <c r="M19" s="185">
        <v>0</v>
      </c>
      <c r="N19" s="181">
        <f t="shared" si="4"/>
        <v>7</v>
      </c>
      <c r="O19" s="158">
        <f t="shared" si="5"/>
        <v>1</v>
      </c>
      <c r="P19" s="159">
        <v>1</v>
      </c>
      <c r="Q19" s="159">
        <v>6</v>
      </c>
      <c r="R19" s="185">
        <v>0</v>
      </c>
      <c r="S19" s="159">
        <f t="shared" si="6"/>
        <v>19</v>
      </c>
      <c r="T19" s="158">
        <f t="shared" si="7"/>
        <v>0.84210526315789469</v>
      </c>
      <c r="U19" s="159">
        <v>8</v>
      </c>
      <c r="V19" s="159">
        <v>3</v>
      </c>
      <c r="W19" s="159">
        <v>8</v>
      </c>
      <c r="X19" s="185">
        <v>0</v>
      </c>
      <c r="Y19" s="181">
        <f t="shared" si="8"/>
        <v>19</v>
      </c>
      <c r="Z19" s="158">
        <f t="shared" si="9"/>
        <v>0.57894736842105265</v>
      </c>
      <c r="AA19" s="159">
        <v>3</v>
      </c>
      <c r="AB19" s="159">
        <v>8</v>
      </c>
      <c r="AC19" s="159">
        <v>8</v>
      </c>
      <c r="AD19" s="159">
        <v>0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vs日本体育'!C20</f>
        <v>東島和哉</v>
      </c>
      <c r="D20" s="156">
        <f>'Individual DF vs日本体育'!D20</f>
        <v>81</v>
      </c>
      <c r="E20" s="156">
        <f>'Individual DF vs日本体育'!E20</f>
        <v>24</v>
      </c>
      <c r="F20" s="196">
        <f>'Individual DF vs日本体育'!F20</f>
        <v>23.703703703703702</v>
      </c>
      <c r="G20" s="156">
        <f t="shared" si="0"/>
        <v>6</v>
      </c>
      <c r="H20" s="157">
        <f t="shared" si="2"/>
        <v>1</v>
      </c>
      <c r="I20" s="157">
        <f t="shared" si="3"/>
        <v>1</v>
      </c>
      <c r="J20" s="156">
        <v>1</v>
      </c>
      <c r="K20" s="156">
        <v>5</v>
      </c>
      <c r="L20" s="156">
        <v>0</v>
      </c>
      <c r="M20" s="184">
        <v>0</v>
      </c>
      <c r="N20" s="180">
        <f t="shared" si="4"/>
        <v>12</v>
      </c>
      <c r="O20" s="157">
        <f t="shared" si="5"/>
        <v>0.91666666666666663</v>
      </c>
      <c r="P20" s="156">
        <v>0</v>
      </c>
      <c r="Q20" s="156">
        <v>11</v>
      </c>
      <c r="R20" s="184">
        <v>1</v>
      </c>
      <c r="S20" s="156">
        <f t="shared" si="6"/>
        <v>19</v>
      </c>
      <c r="T20" s="157">
        <f t="shared" si="7"/>
        <v>0.94736842105263153</v>
      </c>
      <c r="U20" s="156">
        <v>7</v>
      </c>
      <c r="V20" s="156">
        <v>0</v>
      </c>
      <c r="W20" s="156">
        <v>11</v>
      </c>
      <c r="X20" s="184">
        <v>1</v>
      </c>
      <c r="Y20" s="180">
        <f t="shared" si="8"/>
        <v>19</v>
      </c>
      <c r="Z20" s="157">
        <f t="shared" si="9"/>
        <v>0.78947368421052633</v>
      </c>
      <c r="AA20" s="156">
        <v>5</v>
      </c>
      <c r="AB20" s="156">
        <v>2</v>
      </c>
      <c r="AC20" s="156">
        <v>10</v>
      </c>
      <c r="AD20" s="156">
        <v>2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vs日本体育'!C21</f>
        <v>濱島遼</v>
      </c>
      <c r="D21" s="159">
        <f>'Individual DF vs日本体育'!D21</f>
        <v>59</v>
      </c>
      <c r="E21" s="159">
        <f>'Individual DF vs日本体育'!E21</f>
        <v>15</v>
      </c>
      <c r="F21" s="193">
        <f>'Individual DF vs日本体育'!F21</f>
        <v>20.338983050847457</v>
      </c>
      <c r="G21" s="159">
        <f t="shared" si="0"/>
        <v>4</v>
      </c>
      <c r="H21" s="158">
        <f t="shared" si="2"/>
        <v>1</v>
      </c>
      <c r="I21" s="158">
        <f t="shared" si="3"/>
        <v>1</v>
      </c>
      <c r="J21" s="159">
        <v>0</v>
      </c>
      <c r="K21" s="159">
        <v>4</v>
      </c>
      <c r="L21" s="159">
        <v>0</v>
      </c>
      <c r="M21" s="185">
        <v>0</v>
      </c>
      <c r="N21" s="181">
        <f t="shared" si="4"/>
        <v>8</v>
      </c>
      <c r="O21" s="158">
        <f t="shared" si="5"/>
        <v>1</v>
      </c>
      <c r="P21" s="159">
        <v>2</v>
      </c>
      <c r="Q21" s="159">
        <v>6</v>
      </c>
      <c r="R21" s="185">
        <v>0</v>
      </c>
      <c r="S21" s="159">
        <f t="shared" si="6"/>
        <v>10</v>
      </c>
      <c r="T21" s="158">
        <f t="shared" si="7"/>
        <v>1</v>
      </c>
      <c r="U21" s="159">
        <v>2</v>
      </c>
      <c r="V21" s="159">
        <v>0</v>
      </c>
      <c r="W21" s="159">
        <v>8</v>
      </c>
      <c r="X21" s="185">
        <v>0</v>
      </c>
      <c r="Y21" s="181">
        <f t="shared" si="8"/>
        <v>10</v>
      </c>
      <c r="Z21" s="158">
        <f t="shared" si="9"/>
        <v>0.9</v>
      </c>
      <c r="AA21" s="159">
        <v>2</v>
      </c>
      <c r="AB21" s="159">
        <v>0</v>
      </c>
      <c r="AC21" s="159">
        <v>7</v>
      </c>
      <c r="AD21" s="159">
        <v>1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vs日本体育'!C22</f>
        <v>増山将</v>
      </c>
      <c r="D22" s="156">
        <f>'Individual DF vs日本体育'!D22</f>
        <v>81</v>
      </c>
      <c r="E22" s="156">
        <f>'Individual DF vs日本体育'!E22</f>
        <v>9</v>
      </c>
      <c r="F22" s="196">
        <f>'Individual DF vs日本体育'!F22</f>
        <v>8.8888888888888893</v>
      </c>
      <c r="G22" s="156">
        <f t="shared" si="0"/>
        <v>1</v>
      </c>
      <c r="H22" s="157">
        <f t="shared" si="2"/>
        <v>1</v>
      </c>
      <c r="I22" s="157">
        <f t="shared" si="3"/>
        <v>1</v>
      </c>
      <c r="J22" s="156">
        <v>1</v>
      </c>
      <c r="K22" s="156">
        <v>0</v>
      </c>
      <c r="L22" s="156">
        <v>0</v>
      </c>
      <c r="M22" s="184">
        <v>0</v>
      </c>
      <c r="N22" s="180">
        <f t="shared" si="4"/>
        <v>5</v>
      </c>
      <c r="O22" s="157">
        <f t="shared" si="5"/>
        <v>1</v>
      </c>
      <c r="P22" s="156">
        <v>0</v>
      </c>
      <c r="Q22" s="156">
        <v>5</v>
      </c>
      <c r="R22" s="184">
        <v>0</v>
      </c>
      <c r="S22" s="156">
        <f t="shared" si="6"/>
        <v>8</v>
      </c>
      <c r="T22" s="157">
        <f t="shared" si="7"/>
        <v>0.75</v>
      </c>
      <c r="U22" s="156">
        <v>2</v>
      </c>
      <c r="V22" s="156">
        <v>2</v>
      </c>
      <c r="W22" s="156">
        <v>4</v>
      </c>
      <c r="X22" s="184">
        <v>0</v>
      </c>
      <c r="Y22" s="180">
        <f t="shared" si="8"/>
        <v>8</v>
      </c>
      <c r="Z22" s="157">
        <f t="shared" si="9"/>
        <v>0.75</v>
      </c>
      <c r="AA22" s="156">
        <v>2</v>
      </c>
      <c r="AB22" s="156">
        <v>2</v>
      </c>
      <c r="AC22" s="156">
        <v>4</v>
      </c>
      <c r="AD22" s="156">
        <v>0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vs日本体育'!C23</f>
        <v>門脇遼介</v>
      </c>
      <c r="D23" s="159">
        <f>'Individual DF vs日本体育'!D23</f>
        <v>34</v>
      </c>
      <c r="E23" s="159">
        <f>'Individual DF vs日本体育'!E23</f>
        <v>18</v>
      </c>
      <c r="F23" s="193">
        <f>'Individual DF vs日本体育'!F23</f>
        <v>42.352941176470587</v>
      </c>
      <c r="G23" s="159">
        <f t="shared" si="0"/>
        <v>3</v>
      </c>
      <c r="H23" s="158">
        <f t="shared" si="2"/>
        <v>1</v>
      </c>
      <c r="I23" s="158">
        <f t="shared" si="3"/>
        <v>1</v>
      </c>
      <c r="J23" s="159">
        <v>1</v>
      </c>
      <c r="K23" s="159">
        <v>2</v>
      </c>
      <c r="L23" s="159">
        <v>0</v>
      </c>
      <c r="M23" s="185">
        <v>0</v>
      </c>
      <c r="N23" s="181">
        <f t="shared" si="4"/>
        <v>12</v>
      </c>
      <c r="O23" s="158">
        <f t="shared" si="5"/>
        <v>1</v>
      </c>
      <c r="P23" s="159">
        <v>2</v>
      </c>
      <c r="Q23" s="159">
        <v>10</v>
      </c>
      <c r="R23" s="185">
        <v>0</v>
      </c>
      <c r="S23" s="159">
        <f t="shared" si="6"/>
        <v>17</v>
      </c>
      <c r="T23" s="158">
        <f t="shared" si="7"/>
        <v>1</v>
      </c>
      <c r="U23" s="159">
        <v>5</v>
      </c>
      <c r="V23" s="159">
        <v>0</v>
      </c>
      <c r="W23" s="159">
        <v>12</v>
      </c>
      <c r="X23" s="185">
        <v>0</v>
      </c>
      <c r="Y23" s="181">
        <f t="shared" si="8"/>
        <v>17</v>
      </c>
      <c r="Z23" s="158">
        <f t="shared" si="9"/>
        <v>0.88235294117647056</v>
      </c>
      <c r="AA23" s="159">
        <v>3</v>
      </c>
      <c r="AB23" s="159">
        <v>2</v>
      </c>
      <c r="AC23" s="159">
        <v>12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vs日本体育'!C24</f>
        <v>佐野涼太</v>
      </c>
      <c r="D24" s="156">
        <f>'Individual DF vs日本体育'!D24</f>
        <v>18</v>
      </c>
      <c r="E24" s="156">
        <f>'Individual DF vs日本体育'!E24</f>
        <v>12</v>
      </c>
      <c r="F24" s="196">
        <f>'Individual DF vs日本体育'!F24</f>
        <v>53.333333333333329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9</v>
      </c>
      <c r="O24" s="157">
        <f t="shared" si="5"/>
        <v>1</v>
      </c>
      <c r="P24" s="156">
        <v>1</v>
      </c>
      <c r="Q24" s="156">
        <v>8</v>
      </c>
      <c r="R24" s="184">
        <v>0</v>
      </c>
      <c r="S24" s="156">
        <f t="shared" si="6"/>
        <v>9</v>
      </c>
      <c r="T24" s="157">
        <f t="shared" si="7"/>
        <v>1</v>
      </c>
      <c r="U24" s="156">
        <v>2</v>
      </c>
      <c r="V24" s="156">
        <v>0</v>
      </c>
      <c r="W24" s="156">
        <v>7</v>
      </c>
      <c r="X24" s="184">
        <v>0</v>
      </c>
      <c r="Y24" s="180">
        <f t="shared" si="8"/>
        <v>9</v>
      </c>
      <c r="Z24" s="157">
        <f t="shared" si="9"/>
        <v>0.55555555555555558</v>
      </c>
      <c r="AA24" s="156">
        <v>0</v>
      </c>
      <c r="AB24" s="156">
        <v>2</v>
      </c>
      <c r="AC24" s="156">
        <v>5</v>
      </c>
      <c r="AD24" s="156">
        <v>2</v>
      </c>
      <c r="AE24" s="207" t="str">
        <f t="shared" si="1"/>
        <v>佐野涼太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vs日本体育'!C25</f>
        <v>茨木海斗</v>
      </c>
      <c r="D25" s="159">
        <f>'Individual DF vs日本体育'!D25</f>
        <v>18</v>
      </c>
      <c r="E25" s="159">
        <f>'Individual DF vs日本体育'!E25</f>
        <v>11</v>
      </c>
      <c r="F25" s="193">
        <f>'Individual DF vs日本体育'!F25</f>
        <v>48.888888888888893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1</v>
      </c>
      <c r="K25" s="159">
        <v>1</v>
      </c>
      <c r="L25" s="159">
        <v>0</v>
      </c>
      <c r="M25" s="185">
        <v>0</v>
      </c>
      <c r="N25" s="181">
        <f t="shared" si="4"/>
        <v>8</v>
      </c>
      <c r="O25" s="158">
        <f t="shared" si="5"/>
        <v>1</v>
      </c>
      <c r="P25" s="159">
        <v>2</v>
      </c>
      <c r="Q25" s="159">
        <v>6</v>
      </c>
      <c r="R25" s="185">
        <v>0</v>
      </c>
      <c r="S25" s="159">
        <f t="shared" si="6"/>
        <v>8</v>
      </c>
      <c r="T25" s="158">
        <f t="shared" si="7"/>
        <v>0.875</v>
      </c>
      <c r="U25" s="159">
        <v>2</v>
      </c>
      <c r="V25" s="159">
        <v>0</v>
      </c>
      <c r="W25" s="159">
        <v>5</v>
      </c>
      <c r="X25" s="185">
        <v>1</v>
      </c>
      <c r="Y25" s="181">
        <f t="shared" si="8"/>
        <v>8</v>
      </c>
      <c r="Z25" s="158">
        <f t="shared" si="9"/>
        <v>0.5</v>
      </c>
      <c r="AA25" s="159">
        <v>0</v>
      </c>
      <c r="AB25" s="159">
        <v>2</v>
      </c>
      <c r="AC25" s="159">
        <v>4</v>
      </c>
      <c r="AD25" s="159">
        <v>2</v>
      </c>
      <c r="AE25" s="208" t="str">
        <f t="shared" si="1"/>
        <v>茨木海斗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vs日本体育'!C26</f>
        <v>加島優陽</v>
      </c>
      <c r="D26" s="156">
        <f>'Individual DF vs日本体育'!D26</f>
        <v>22</v>
      </c>
      <c r="E26" s="156">
        <f>'Individual DF vs日本体育'!E26</f>
        <v>11</v>
      </c>
      <c r="F26" s="196">
        <f>'Individual DF vs日本体育'!F26</f>
        <v>40</v>
      </c>
      <c r="G26" s="156">
        <f t="shared" si="0"/>
        <v>3</v>
      </c>
      <c r="H26" s="157">
        <f t="shared" si="2"/>
        <v>1</v>
      </c>
      <c r="I26" s="157">
        <f t="shared" si="3"/>
        <v>1</v>
      </c>
      <c r="J26" s="156">
        <v>0</v>
      </c>
      <c r="K26" s="156">
        <v>3</v>
      </c>
      <c r="L26" s="156">
        <v>0</v>
      </c>
      <c r="M26" s="184">
        <v>0</v>
      </c>
      <c r="N26" s="180">
        <f t="shared" si="4"/>
        <v>5</v>
      </c>
      <c r="O26" s="157">
        <f t="shared" si="5"/>
        <v>1</v>
      </c>
      <c r="P26" s="156">
        <v>2</v>
      </c>
      <c r="Q26" s="156">
        <v>3</v>
      </c>
      <c r="R26" s="184">
        <v>0</v>
      </c>
      <c r="S26" s="156">
        <f t="shared" si="6"/>
        <v>8</v>
      </c>
      <c r="T26" s="157">
        <f t="shared" si="7"/>
        <v>0.875</v>
      </c>
      <c r="U26" s="156">
        <v>3</v>
      </c>
      <c r="V26" s="156">
        <v>1</v>
      </c>
      <c r="W26" s="156">
        <v>4</v>
      </c>
      <c r="X26" s="184">
        <v>0</v>
      </c>
      <c r="Y26" s="180">
        <f t="shared" si="8"/>
        <v>8</v>
      </c>
      <c r="Z26" s="157">
        <f t="shared" si="9"/>
        <v>0.625</v>
      </c>
      <c r="AA26" s="156">
        <v>1</v>
      </c>
      <c r="AB26" s="156">
        <v>3</v>
      </c>
      <c r="AC26" s="156">
        <v>4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vs日本体育'!C27</f>
        <v>高木海斗</v>
      </c>
      <c r="D27" s="159">
        <f>'Individual DF vs日本体育'!D27</f>
        <v>10</v>
      </c>
      <c r="E27" s="159">
        <f>'Individual DF vs日本体育'!E27</f>
        <v>5</v>
      </c>
      <c r="F27" s="193">
        <f>'Individual DF vs日本体育'!F27</f>
        <v>40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0</v>
      </c>
      <c r="K27" s="159">
        <v>2</v>
      </c>
      <c r="L27" s="159">
        <v>0</v>
      </c>
      <c r="M27" s="185">
        <v>0</v>
      </c>
      <c r="N27" s="181">
        <f t="shared" si="4"/>
        <v>3</v>
      </c>
      <c r="O27" s="158">
        <f t="shared" si="5"/>
        <v>1</v>
      </c>
      <c r="P27" s="159">
        <v>1</v>
      </c>
      <c r="Q27" s="159">
        <v>2</v>
      </c>
      <c r="R27" s="185">
        <v>0</v>
      </c>
      <c r="S27" s="159">
        <f t="shared" si="6"/>
        <v>1</v>
      </c>
      <c r="T27" s="158">
        <f t="shared" si="7"/>
        <v>1</v>
      </c>
      <c r="U27" s="159">
        <v>0</v>
      </c>
      <c r="V27" s="159">
        <v>0</v>
      </c>
      <c r="W27" s="159">
        <v>1</v>
      </c>
      <c r="X27" s="185">
        <v>0</v>
      </c>
      <c r="Y27" s="181">
        <f t="shared" si="8"/>
        <v>1</v>
      </c>
      <c r="Z27" s="158">
        <f t="shared" si="9"/>
        <v>1</v>
      </c>
      <c r="AA27" s="159">
        <v>0</v>
      </c>
      <c r="AB27" s="159">
        <v>0</v>
      </c>
      <c r="AC27" s="159">
        <v>1</v>
      </c>
      <c r="AD27" s="159">
        <v>0</v>
      </c>
      <c r="AE27" s="208" t="str">
        <f t="shared" si="1"/>
        <v>高木海斗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vs日本体育'!C28</f>
        <v>深田衣咲</v>
      </c>
      <c r="D28" s="156">
        <f>'Individual DF vs日本体育'!D28</f>
        <v>10</v>
      </c>
      <c r="E28" s="156">
        <f>'Individual DF vs日本体育'!E28</f>
        <v>1</v>
      </c>
      <c r="F28" s="196">
        <f>'Individual DF vs日本体育'!F28</f>
        <v>8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0</v>
      </c>
      <c r="T28" s="157" t="str">
        <f t="shared" si="7"/>
        <v>-</v>
      </c>
      <c r="U28" s="156">
        <v>0</v>
      </c>
      <c r="V28" s="156">
        <v>0</v>
      </c>
      <c r="W28" s="156">
        <v>0</v>
      </c>
      <c r="X28" s="184">
        <v>0</v>
      </c>
      <c r="Y28" s="180">
        <f t="shared" si="8"/>
        <v>0</v>
      </c>
      <c r="Z28" s="157" t="str">
        <f t="shared" si="9"/>
        <v>-</v>
      </c>
      <c r="AA28" s="156">
        <v>0</v>
      </c>
      <c r="AB28" s="156">
        <v>0</v>
      </c>
      <c r="AC28" s="156">
        <v>0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vs日本体育'!C29</f>
        <v>水澤雄太</v>
      </c>
      <c r="D29" s="159">
        <f>'Individual DF vs日本体育'!D29</f>
        <v>22</v>
      </c>
      <c r="E29" s="159">
        <f>'Individual DF vs日本体育'!E29</f>
        <v>6</v>
      </c>
      <c r="F29" s="193">
        <f>'Individual DF vs日本体育'!F29</f>
        <v>21.818181818181817</v>
      </c>
      <c r="G29" s="159">
        <f t="shared" si="0"/>
        <v>3</v>
      </c>
      <c r="H29" s="158">
        <f t="shared" si="2"/>
        <v>1</v>
      </c>
      <c r="I29" s="158">
        <f t="shared" si="3"/>
        <v>1</v>
      </c>
      <c r="J29" s="159">
        <v>1</v>
      </c>
      <c r="K29" s="159">
        <v>2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4</v>
      </c>
      <c r="T29" s="158">
        <f t="shared" si="7"/>
        <v>1</v>
      </c>
      <c r="U29" s="159">
        <v>2</v>
      </c>
      <c r="V29" s="159">
        <v>0</v>
      </c>
      <c r="W29" s="159">
        <v>2</v>
      </c>
      <c r="X29" s="185">
        <v>0</v>
      </c>
      <c r="Y29" s="181">
        <f t="shared" si="8"/>
        <v>4</v>
      </c>
      <c r="Z29" s="158">
        <f t="shared" si="9"/>
        <v>0.5</v>
      </c>
      <c r="AA29" s="159">
        <v>0</v>
      </c>
      <c r="AB29" s="159">
        <v>2</v>
      </c>
      <c r="AC29" s="159">
        <v>2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vs日本体育'!C30</f>
        <v>今村颯汰</v>
      </c>
      <c r="D30" s="156">
        <f>'Individual DF vs日本体育'!D30</f>
        <v>24</v>
      </c>
      <c r="E30" s="156">
        <f>'Individual DF vs日本体育'!E30</f>
        <v>7</v>
      </c>
      <c r="F30" s="196">
        <f>'Individual DF vs日本体育'!F30</f>
        <v>23.333333333333336</v>
      </c>
      <c r="G30" s="156">
        <f t="shared" si="0"/>
        <v>3</v>
      </c>
      <c r="H30" s="157">
        <f t="shared" si="2"/>
        <v>1</v>
      </c>
      <c r="I30" s="157">
        <f t="shared" si="3"/>
        <v>1</v>
      </c>
      <c r="J30" s="156">
        <v>1</v>
      </c>
      <c r="K30" s="156">
        <v>2</v>
      </c>
      <c r="L30" s="156">
        <v>0</v>
      </c>
      <c r="M30" s="184">
        <v>0</v>
      </c>
      <c r="N30" s="180">
        <f t="shared" si="4"/>
        <v>3</v>
      </c>
      <c r="O30" s="157">
        <f t="shared" si="5"/>
        <v>1</v>
      </c>
      <c r="P30" s="156">
        <v>0</v>
      </c>
      <c r="Q30" s="156">
        <v>3</v>
      </c>
      <c r="R30" s="184">
        <v>0</v>
      </c>
      <c r="S30" s="156">
        <f t="shared" si="6"/>
        <v>6</v>
      </c>
      <c r="T30" s="157">
        <f t="shared" si="7"/>
        <v>1</v>
      </c>
      <c r="U30" s="156">
        <v>4</v>
      </c>
      <c r="V30" s="156">
        <v>0</v>
      </c>
      <c r="W30" s="156">
        <v>2</v>
      </c>
      <c r="X30" s="184">
        <v>0</v>
      </c>
      <c r="Y30" s="180">
        <f t="shared" si="8"/>
        <v>6</v>
      </c>
      <c r="Z30" s="157">
        <f t="shared" si="9"/>
        <v>0.83333333333333337</v>
      </c>
      <c r="AA30" s="156">
        <v>3</v>
      </c>
      <c r="AB30" s="156">
        <v>1</v>
      </c>
      <c r="AC30" s="156">
        <v>2</v>
      </c>
      <c r="AD30" s="156">
        <v>0</v>
      </c>
      <c r="AE30" s="207" t="str">
        <f t="shared" si="1"/>
        <v>今村颯汰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65</v>
      </c>
      <c r="H32" s="169">
        <f>SUM(J32:K32)/G32</f>
        <v>0.98461538461538467</v>
      </c>
      <c r="I32" s="169">
        <f>SUM(J32:L32)/G32</f>
        <v>1</v>
      </c>
      <c r="J32" s="164">
        <f>SUM(J8:J15,J23:J27)</f>
        <v>19</v>
      </c>
      <c r="K32" s="164">
        <f>SUM(K8:K15,K23:K27)</f>
        <v>45</v>
      </c>
      <c r="L32" s="164">
        <f>SUM(L8:L15,L23:L27)</f>
        <v>1</v>
      </c>
      <c r="M32" s="182">
        <f>SUM(M8:M15,M23:M27)</f>
        <v>0</v>
      </c>
      <c r="N32" s="164">
        <f>SUM(N8:N15,N23:N27)</f>
        <v>161</v>
      </c>
      <c r="O32" s="168">
        <f>IFERROR((P32+Q32)/N32,"-")</f>
        <v>1</v>
      </c>
      <c r="P32" s="164">
        <f>SUM(P8:P15,P23:P27)</f>
        <v>33</v>
      </c>
      <c r="Q32" s="164">
        <f>SUM(Q8:Q15,Q23:Q27)</f>
        <v>128</v>
      </c>
      <c r="R32" s="182">
        <f>SUM(R8:R15,R23:R27)</f>
        <v>0</v>
      </c>
      <c r="S32" s="164">
        <f>SUM(S8:S15,S23:S27)</f>
        <v>198</v>
      </c>
      <c r="T32" s="168">
        <f>(U32+W32)/S32</f>
        <v>0.86868686868686873</v>
      </c>
      <c r="U32" s="164">
        <f>SUM(U8:U15,U23:U27)</f>
        <v>42</v>
      </c>
      <c r="V32" s="164">
        <f>SUM(V8:V15,V23:V27)</f>
        <v>19</v>
      </c>
      <c r="W32" s="164">
        <f>SUM(W8:W15,W23:W27)</f>
        <v>130</v>
      </c>
      <c r="X32" s="182">
        <f>SUM(X8:X15,X23:X27)</f>
        <v>7</v>
      </c>
      <c r="Y32" s="164">
        <f>SUM(Y8:Y15,Y23:Y27)</f>
        <v>198</v>
      </c>
      <c r="Z32" s="168">
        <f>(AA32+AC32)/Y32</f>
        <v>0.61111111111111116</v>
      </c>
      <c r="AA32" s="164">
        <f>SUM(AA8:AA15,AA23:AA27)</f>
        <v>17</v>
      </c>
      <c r="AB32" s="164">
        <f>SUM(AB8:AB15,AB23:AB27)</f>
        <v>44</v>
      </c>
      <c r="AC32" s="164">
        <f>SUM(AC8:AC15,AC23:AC27)</f>
        <v>104</v>
      </c>
      <c r="AD32" s="164">
        <f>SUM(AD8:AD15,AD23:AD27)</f>
        <v>33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37</v>
      </c>
      <c r="H33" s="170">
        <f>SUM(J33:K33)/G33</f>
        <v>1</v>
      </c>
      <c r="I33" s="170">
        <f>SUM(J33:L33)/G33</f>
        <v>1</v>
      </c>
      <c r="J33" s="165">
        <f>SUM(J16:J22,J28:J30)</f>
        <v>13</v>
      </c>
      <c r="K33" s="165">
        <f>SUM(K16:K22,K28:K30)</f>
        <v>24</v>
      </c>
      <c r="L33" s="165">
        <f>SUM(L16:L22,L28:L30)</f>
        <v>0</v>
      </c>
      <c r="M33" s="183">
        <f>SUM(M16:M22,M28:M30)</f>
        <v>0</v>
      </c>
      <c r="N33" s="165">
        <f>SUM(N16:N22,N28:N30)</f>
        <v>53</v>
      </c>
      <c r="O33" s="172">
        <f>IFERROR((P33+Q33)/N33,"-")</f>
        <v>0.96226415094339623</v>
      </c>
      <c r="P33" s="165">
        <f>SUM(P16:P22,P28:P30)</f>
        <v>5</v>
      </c>
      <c r="Q33" s="165">
        <f>SUM(Q16:Q22,Q28:Q30)</f>
        <v>46</v>
      </c>
      <c r="R33" s="183">
        <f>SUM(R16:R22,R28:R30)</f>
        <v>2</v>
      </c>
      <c r="S33" s="165">
        <f>SUM(S16:S22,S28:S30)</f>
        <v>79</v>
      </c>
      <c r="T33" s="172">
        <f>(U33+W33)/S33</f>
        <v>0.89873417721518989</v>
      </c>
      <c r="U33" s="165">
        <f>SUM(U16:U22,U28:U30)</f>
        <v>27</v>
      </c>
      <c r="V33" s="165">
        <f>SUM(V16:V22,V28:V30)</f>
        <v>7</v>
      </c>
      <c r="W33" s="165">
        <f>SUM(W16:W22,W28:W30)</f>
        <v>44</v>
      </c>
      <c r="X33" s="183">
        <f>SUM(X16:X22,X28:X30)</f>
        <v>1</v>
      </c>
      <c r="Y33" s="165">
        <f>SUM(Y16:Y22,Y28:Y30)</f>
        <v>79</v>
      </c>
      <c r="Z33" s="172">
        <f>(AA33+AC33)/Y33</f>
        <v>0.70886075949367089</v>
      </c>
      <c r="AA33" s="165">
        <f>SUM(AA16:AA22,AA28:AA30)</f>
        <v>16</v>
      </c>
      <c r="AB33" s="165">
        <f>SUM(AB16:AB22,AB28:AB30)</f>
        <v>18</v>
      </c>
      <c r="AC33" s="165">
        <f>SUM(AC16:AC22,AC28:AC30)</f>
        <v>40</v>
      </c>
      <c r="AD33" s="165">
        <f>SUM(AD16:AD22,AD28:AD30)</f>
        <v>5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102</v>
      </c>
      <c r="H34" s="163">
        <f>SUM(J34:K34)/G34</f>
        <v>0.99019607843137258</v>
      </c>
      <c r="I34" s="163">
        <f>SUM(J34:L34)/G34</f>
        <v>1</v>
      </c>
      <c r="J34" s="156">
        <f>SUM(J8:J30)</f>
        <v>32</v>
      </c>
      <c r="K34" s="156">
        <f>SUM(K8:K30)</f>
        <v>69</v>
      </c>
      <c r="L34" s="156">
        <f>SUM(L8:L30)</f>
        <v>1</v>
      </c>
      <c r="M34" s="184">
        <f>SUM(M8:M30)</f>
        <v>0</v>
      </c>
      <c r="N34" s="156">
        <f>SUM(N8:N30)</f>
        <v>214</v>
      </c>
      <c r="O34" s="157">
        <f>IFERROR((P34+Q34)/N34,"-")</f>
        <v>0.99065420560747663</v>
      </c>
      <c r="P34" s="156">
        <f>SUM(P8:P30)</f>
        <v>38</v>
      </c>
      <c r="Q34" s="156">
        <f>SUM(Q8:Q30)</f>
        <v>174</v>
      </c>
      <c r="R34" s="184">
        <f>SUM(R8:R30)</f>
        <v>2</v>
      </c>
      <c r="S34" s="156">
        <f>SUM(S8:S30)</f>
        <v>277</v>
      </c>
      <c r="T34" s="157">
        <f>(U34+W34)/S34</f>
        <v>0.87725631768953072</v>
      </c>
      <c r="U34" s="156">
        <f>SUM(U8:U30)</f>
        <v>69</v>
      </c>
      <c r="V34" s="156">
        <f>SUM(V8:V30)</f>
        <v>26</v>
      </c>
      <c r="W34" s="156">
        <f>SUM(W8:W30)</f>
        <v>174</v>
      </c>
      <c r="X34" s="184">
        <f>SUM(X8:X30)</f>
        <v>8</v>
      </c>
      <c r="Y34" s="156">
        <f>SUM(Y8:Y30)</f>
        <v>277</v>
      </c>
      <c r="Z34" s="157">
        <f>(AA34+AC34)/Y34</f>
        <v>0.63898916967509023</v>
      </c>
      <c r="AA34" s="156">
        <f>SUM(AA8:AA30)</f>
        <v>33</v>
      </c>
      <c r="AB34" s="156">
        <f>SUM(AB8:AB30)</f>
        <v>62</v>
      </c>
      <c r="AC34" s="156">
        <f>SUM(AC8:AC30)</f>
        <v>144</v>
      </c>
      <c r="AD34" s="156">
        <f>SUM(AD8:AD30)</f>
        <v>38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4.4347826086956523</v>
      </c>
      <c r="H35" s="171"/>
      <c r="I35" s="171"/>
      <c r="J35" s="167">
        <f>AVERAGE(J8:J30)</f>
        <v>1.3913043478260869</v>
      </c>
      <c r="K35" s="167">
        <f>AVERAGE(K8:K30)</f>
        <v>3</v>
      </c>
      <c r="L35" s="167">
        <f>AVERAGE(L8:L30)</f>
        <v>4.3478260869565216E-2</v>
      </c>
      <c r="M35" s="193">
        <f>AVERAGE(M8:M30)</f>
        <v>0</v>
      </c>
      <c r="N35" s="159"/>
      <c r="O35" s="167"/>
      <c r="P35" s="167">
        <f>AVERAGE(P8:P30)</f>
        <v>1.6521739130434783</v>
      </c>
      <c r="Q35" s="167">
        <f>AVERAGE(Q8:Q30)</f>
        <v>7.5652173913043477</v>
      </c>
      <c r="R35" s="193">
        <f>AVERAGE(R8:R30)</f>
        <v>8.6956521739130432E-2</v>
      </c>
      <c r="S35" s="167">
        <f>AVERAGE(S8:S30)</f>
        <v>12.043478260869565</v>
      </c>
      <c r="T35" s="159"/>
      <c r="U35" s="167">
        <f>AVERAGE(U8:U30)</f>
        <v>3</v>
      </c>
      <c r="V35" s="167">
        <f>AVERAGE(V8:V30)</f>
        <v>1.1304347826086956</v>
      </c>
      <c r="W35" s="167">
        <f>AVERAGE(W8:W30)</f>
        <v>7.5652173913043477</v>
      </c>
      <c r="X35" s="193">
        <f>AVERAGE(X8:X30)</f>
        <v>0.34782608695652173</v>
      </c>
      <c r="Y35" s="167">
        <f>AVERAGE(Y8:Y30)</f>
        <v>12.043478260869565</v>
      </c>
      <c r="Z35" s="167"/>
      <c r="AA35" s="167">
        <f>AVERAGE(AA8:AA30)</f>
        <v>1.4347826086956521</v>
      </c>
      <c r="AB35" s="167">
        <f>AVERAGE(AB8:AB30)</f>
        <v>2.6956521739130435</v>
      </c>
      <c r="AC35" s="167">
        <f>AVERAGE(AC8:AC30)</f>
        <v>6.2608695652173916</v>
      </c>
      <c r="AD35" s="167">
        <f>AVERAGE(AD8:AD30)</f>
        <v>1.6521739130434783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ageMargins left="0.7" right="0.7" top="0.3" bottom="0.3" header="0.3" footer="0.3"/>
  <pageSetup paperSize="9" scale="41" fitToHeight="4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7F12-9866-9848-8EC0-72B403749F72}">
  <sheetPr>
    <pageSetUpPr fitToPage="1"/>
  </sheetPr>
  <dimension ref="A1:Z54"/>
  <sheetViews>
    <sheetView zoomScale="75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vs日本体育'!O3</f>
        <v>日本体育大学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552</v>
      </c>
      <c r="O1" s="28" t="s">
        <v>553</v>
      </c>
      <c r="P1" s="28" t="s">
        <v>323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0.5</v>
      </c>
      <c r="E5" s="96">
        <v>1</v>
      </c>
      <c r="F5" s="96"/>
      <c r="G5" s="96">
        <v>1</v>
      </c>
      <c r="H5" s="96"/>
      <c r="I5" s="96">
        <v>2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1</v>
      </c>
      <c r="D6" s="101">
        <f>(E6+F6+G6)/C6</f>
        <v>1</v>
      </c>
      <c r="E6" s="100"/>
      <c r="F6" s="100"/>
      <c r="G6" s="100">
        <v>1</v>
      </c>
      <c r="H6" s="100"/>
      <c r="I6" s="100"/>
      <c r="J6" s="100"/>
      <c r="K6" s="35"/>
      <c r="L6" s="70" t="s">
        <v>172</v>
      </c>
      <c r="M6" s="68" t="s">
        <v>160</v>
      </c>
      <c r="N6" s="314" t="s">
        <v>222</v>
      </c>
      <c r="O6" s="315"/>
      <c r="P6" s="316"/>
      <c r="Q6" s="69" t="s">
        <v>271</v>
      </c>
      <c r="R6" s="68" t="s">
        <v>160</v>
      </c>
      <c r="S6" s="330" t="s">
        <v>437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5</v>
      </c>
      <c r="D7" s="97">
        <f>(E7+F7+G7)/C7</f>
        <v>0.6</v>
      </c>
      <c r="E7" s="96">
        <f>E5+E6</f>
        <v>1</v>
      </c>
      <c r="F7" s="96">
        <f>F5+F6</f>
        <v>0</v>
      </c>
      <c r="G7" s="96">
        <f>G5+G6</f>
        <v>2</v>
      </c>
      <c r="H7" s="96">
        <f>H5+H6</f>
        <v>0</v>
      </c>
      <c r="I7" s="96">
        <f>I5+I6</f>
        <v>2</v>
      </c>
      <c r="J7" s="96"/>
      <c r="K7" s="35"/>
      <c r="L7" s="70" t="s">
        <v>9</v>
      </c>
      <c r="M7" s="68" t="s">
        <v>13</v>
      </c>
      <c r="N7" s="295" t="s">
        <v>217</v>
      </c>
      <c r="O7" s="296"/>
      <c r="P7" s="300"/>
      <c r="Q7" s="81" t="s">
        <v>224</v>
      </c>
      <c r="R7" s="68" t="s">
        <v>13</v>
      </c>
      <c r="S7" s="330" t="s">
        <v>161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29" t="s">
        <v>408</v>
      </c>
      <c r="O8" s="301"/>
      <c r="P8" s="301"/>
      <c r="Q8" s="81" t="s">
        <v>9</v>
      </c>
      <c r="R8" s="68" t="s">
        <v>160</v>
      </c>
      <c r="S8" s="330" t="s">
        <v>350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1</v>
      </c>
      <c r="E9" s="96">
        <v>7</v>
      </c>
      <c r="F9" s="96"/>
      <c r="G9" s="96"/>
      <c r="H9" s="96"/>
      <c r="I9" s="96"/>
      <c r="J9" s="96"/>
      <c r="K9" s="35"/>
      <c r="L9" s="70" t="s">
        <v>9</v>
      </c>
      <c r="M9" s="68" t="s">
        <v>160</v>
      </c>
      <c r="N9" s="295" t="s">
        <v>350</v>
      </c>
      <c r="O9" s="296"/>
      <c r="P9" s="29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5</v>
      </c>
      <c r="D10" s="101">
        <f>(E10+F10+G10)/C10</f>
        <v>1</v>
      </c>
      <c r="E10" s="100">
        <v>4</v>
      </c>
      <c r="F10" s="100">
        <v>1</v>
      </c>
      <c r="G10" s="100"/>
      <c r="H10" s="100"/>
      <c r="I10" s="100"/>
      <c r="J10" s="100"/>
      <c r="K10" s="35"/>
      <c r="L10" s="70" t="s">
        <v>260</v>
      </c>
      <c r="M10" s="68" t="s">
        <v>13</v>
      </c>
      <c r="N10" s="295" t="s">
        <v>163</v>
      </c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12</v>
      </c>
      <c r="D11" s="97">
        <f>(E11+F11+G11)/C11</f>
        <v>1</v>
      </c>
      <c r="E11" s="96">
        <f t="shared" ref="E11:J11" si="0">E9+E10</f>
        <v>11</v>
      </c>
      <c r="F11" s="96">
        <f t="shared" si="0"/>
        <v>1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日本体育大学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1</v>
      </c>
      <c r="E15" s="72"/>
      <c r="F15" s="72">
        <v>2</v>
      </c>
      <c r="G15" s="72">
        <v>1</v>
      </c>
      <c r="H15" s="72"/>
      <c r="I15" s="72"/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6</v>
      </c>
      <c r="D16" s="78">
        <f>(E16+F16+G16)/C16</f>
        <v>0.5</v>
      </c>
      <c r="E16" s="77"/>
      <c r="F16" s="77">
        <v>2</v>
      </c>
      <c r="G16" s="77">
        <v>1</v>
      </c>
      <c r="H16" s="77"/>
      <c r="I16" s="77">
        <v>3</v>
      </c>
      <c r="J16" s="86"/>
      <c r="K16" s="35"/>
      <c r="L16" s="326" t="str">
        <f>B1</f>
        <v>日本体育大学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0.66666666666666663</v>
      </c>
      <c r="E17" s="72">
        <f>E15+E16</f>
        <v>0</v>
      </c>
      <c r="F17" s="72">
        <f>F15+F16</f>
        <v>4</v>
      </c>
      <c r="G17" s="72">
        <f>G15+G16</f>
        <v>2</v>
      </c>
      <c r="H17" s="84">
        <f>H15+H16</f>
        <v>0</v>
      </c>
      <c r="I17" s="84">
        <f>I15+I16</f>
        <v>3</v>
      </c>
      <c r="J17" s="84"/>
      <c r="K17" s="35"/>
      <c r="L17" s="70"/>
      <c r="M17" s="68" t="s">
        <v>13</v>
      </c>
      <c r="N17" s="315" t="s">
        <v>163</v>
      </c>
      <c r="O17" s="315"/>
      <c r="P17" s="315"/>
      <c r="Q17" s="81"/>
      <c r="R17" s="68" t="s">
        <v>13</v>
      </c>
      <c r="S17" s="314" t="s">
        <v>217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163</v>
      </c>
      <c r="O18" s="315"/>
      <c r="P18" s="315"/>
      <c r="Q18" s="81"/>
      <c r="R18" s="68" t="s">
        <v>160</v>
      </c>
      <c r="S18" s="314" t="s">
        <v>164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2</v>
      </c>
      <c r="F19" s="72">
        <v>2</v>
      </c>
      <c r="G19" s="72">
        <v>1</v>
      </c>
      <c r="H19" s="72">
        <v>1</v>
      </c>
      <c r="I19" s="72">
        <v>1</v>
      </c>
      <c r="J19" s="72">
        <v>6</v>
      </c>
      <c r="K19" s="35"/>
      <c r="L19" s="70"/>
      <c r="M19" s="68" t="s">
        <v>160</v>
      </c>
      <c r="N19" s="315" t="s">
        <v>350</v>
      </c>
      <c r="O19" s="315"/>
      <c r="P19" s="315"/>
      <c r="Q19" s="69"/>
      <c r="R19" s="68" t="s">
        <v>13</v>
      </c>
      <c r="S19" s="314" t="s">
        <v>268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7</v>
      </c>
      <c r="D20" s="78">
        <f>(E20+F20+G20)/C20</f>
        <v>0.7142857142857143</v>
      </c>
      <c r="E20" s="77">
        <v>4</v>
      </c>
      <c r="F20" s="77"/>
      <c r="G20" s="77">
        <v>1</v>
      </c>
      <c r="H20" s="77">
        <v>2</v>
      </c>
      <c r="I20" s="77"/>
      <c r="J20" s="77">
        <v>7</v>
      </c>
      <c r="K20" s="76"/>
      <c r="L20" s="70"/>
      <c r="M20" s="68" t="s">
        <v>160</v>
      </c>
      <c r="N20" s="315" t="s">
        <v>163</v>
      </c>
      <c r="O20" s="315"/>
      <c r="P20" s="315"/>
      <c r="Q20" s="69"/>
      <c r="R20" s="68" t="s">
        <v>160</v>
      </c>
      <c r="S20" s="314" t="s">
        <v>268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14</v>
      </c>
      <c r="D21" s="73">
        <f>(E21+F21+G21)/C21</f>
        <v>0.7142857142857143</v>
      </c>
      <c r="E21" s="72">
        <f t="shared" ref="E21:J21" si="1">E19+E20</f>
        <v>6</v>
      </c>
      <c r="F21" s="72">
        <f t="shared" si="1"/>
        <v>2</v>
      </c>
      <c r="G21" s="72">
        <f t="shared" si="1"/>
        <v>2</v>
      </c>
      <c r="H21" s="72">
        <f t="shared" si="1"/>
        <v>3</v>
      </c>
      <c r="I21" s="72">
        <f t="shared" si="1"/>
        <v>1</v>
      </c>
      <c r="J21" s="72">
        <f t="shared" si="1"/>
        <v>13</v>
      </c>
      <c r="K21" s="63"/>
      <c r="L21" s="70"/>
      <c r="M21" s="68" t="s">
        <v>13</v>
      </c>
      <c r="N21" s="314" t="s">
        <v>161</v>
      </c>
      <c r="O21" s="315"/>
      <c r="P21" s="316"/>
      <c r="Q21" s="69"/>
      <c r="R21" s="68" t="s">
        <v>13</v>
      </c>
      <c r="S21" s="340" t="s">
        <v>268</v>
      </c>
      <c r="T21" s="341"/>
      <c r="U21" s="341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0.9285714285714286</v>
      </c>
      <c r="K22" s="63"/>
      <c r="L22" s="70"/>
      <c r="M22" s="68" t="s">
        <v>13</v>
      </c>
      <c r="N22" s="314" t="s">
        <v>162</v>
      </c>
      <c r="O22" s="315"/>
      <c r="P22" s="316"/>
      <c r="Q22" s="69"/>
      <c r="R22" s="68" t="s">
        <v>160</v>
      </c>
      <c r="S22" s="338" t="s">
        <v>163</v>
      </c>
      <c r="T22" s="339"/>
      <c r="U22" s="339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 t="s">
        <v>160</v>
      </c>
      <c r="S23" s="340" t="s">
        <v>163</v>
      </c>
      <c r="T23" s="341"/>
      <c r="U23" s="341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154</v>
      </c>
      <c r="M29" s="26" t="s">
        <v>13</v>
      </c>
      <c r="N29" s="295" t="s">
        <v>171</v>
      </c>
      <c r="O29" s="296"/>
      <c r="P29" s="300"/>
      <c r="Q29" s="27" t="s">
        <v>438</v>
      </c>
      <c r="R29" s="26" t="s">
        <v>13</v>
      </c>
      <c r="S29" s="295" t="s">
        <v>171</v>
      </c>
      <c r="T29" s="296"/>
      <c r="U29" s="300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550</v>
      </c>
      <c r="M30" s="26" t="s">
        <v>13</v>
      </c>
      <c r="N30" s="295" t="s">
        <v>171</v>
      </c>
      <c r="O30" s="296"/>
      <c r="P30" s="300"/>
      <c r="Q30" s="27" t="s">
        <v>551</v>
      </c>
      <c r="R30" s="26" t="s">
        <v>13</v>
      </c>
      <c r="S30" s="295" t="s">
        <v>171</v>
      </c>
      <c r="T30" s="296"/>
      <c r="U30" s="300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2</v>
      </c>
      <c r="F31" s="311"/>
      <c r="G31" s="311">
        <f>C31+E31</f>
        <v>4</v>
      </c>
      <c r="H31" s="311"/>
      <c r="I31" s="312">
        <f>G31/G37</f>
        <v>0.12121212121212122</v>
      </c>
      <c r="J31" s="312"/>
      <c r="K31" s="35"/>
      <c r="L31" s="56"/>
      <c r="M31" s="26"/>
      <c r="N31" s="295"/>
      <c r="O31" s="296"/>
      <c r="P31" s="300"/>
      <c r="Q31" s="55" t="s">
        <v>269</v>
      </c>
      <c r="R31" s="26" t="s">
        <v>13</v>
      </c>
      <c r="S31" s="295" t="s">
        <v>171</v>
      </c>
      <c r="T31" s="296"/>
      <c r="U31" s="300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0</v>
      </c>
      <c r="D32" s="296"/>
      <c r="E32" s="296">
        <v>1</v>
      </c>
      <c r="F32" s="296"/>
      <c r="G32" s="296">
        <f>C32+E32</f>
        <v>1</v>
      </c>
      <c r="H32" s="296"/>
      <c r="I32" s="302">
        <f>G32/G37</f>
        <v>3.0303030303030304E-2</v>
      </c>
      <c r="J32" s="302"/>
      <c r="K32" s="35"/>
      <c r="L32" s="56"/>
      <c r="M32" s="26"/>
      <c r="N32" s="295"/>
      <c r="O32" s="296"/>
      <c r="P32" s="300"/>
      <c r="Q32" s="55" t="s">
        <v>216</v>
      </c>
      <c r="R32" s="26" t="s">
        <v>13</v>
      </c>
      <c r="S32" s="295" t="s">
        <v>171</v>
      </c>
      <c r="T32" s="296"/>
      <c r="U32" s="300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4</v>
      </c>
      <c r="F33" s="311"/>
      <c r="G33" s="311">
        <f>C33+E33</f>
        <v>6</v>
      </c>
      <c r="H33" s="311"/>
      <c r="I33" s="312">
        <f>G33/G37</f>
        <v>0.18181818181818182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9</v>
      </c>
      <c r="D34" s="301"/>
      <c r="E34" s="296">
        <v>10</v>
      </c>
      <c r="F34" s="296"/>
      <c r="G34" s="301">
        <f>C34+E34</f>
        <v>19</v>
      </c>
      <c r="H34" s="301"/>
      <c r="I34" s="302">
        <f>G34/G37</f>
        <v>0.5757575757575758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3</v>
      </c>
      <c r="D35" s="310"/>
      <c r="E35" s="311">
        <v>0</v>
      </c>
      <c r="F35" s="311"/>
      <c r="G35" s="310">
        <f>C35+E35</f>
        <v>3</v>
      </c>
      <c r="H35" s="310"/>
      <c r="I35" s="312">
        <f>G35/G37</f>
        <v>9.0909090909090912E-2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33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日本体育大学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日本体育大学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5</v>
      </c>
      <c r="F39" s="298"/>
      <c r="G39" s="297">
        <f>C39+E39</f>
        <v>7</v>
      </c>
      <c r="H39" s="297"/>
      <c r="I39" s="299">
        <f>G39/H44</f>
        <v>0.2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300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2</v>
      </c>
      <c r="D40" s="296"/>
      <c r="E40" s="296">
        <v>1</v>
      </c>
      <c r="F40" s="296"/>
      <c r="G40" s="296">
        <f>C40+E40</f>
        <v>3</v>
      </c>
      <c r="H40" s="296"/>
      <c r="I40" s="302">
        <f>G40/H44</f>
        <v>8.5714285714285715E-2</v>
      </c>
      <c r="J40" s="302"/>
      <c r="K40" s="14"/>
      <c r="L40" s="28"/>
      <c r="M40" s="26" t="s">
        <v>13</v>
      </c>
      <c r="N40" s="295" t="s">
        <v>171</v>
      </c>
      <c r="O40" s="296"/>
      <c r="P40" s="300"/>
      <c r="Q40" s="27"/>
      <c r="R40" s="26" t="s">
        <v>13</v>
      </c>
      <c r="S40" s="295" t="s">
        <v>171</v>
      </c>
      <c r="T40" s="296"/>
      <c r="U40" s="300"/>
      <c r="V40" s="14"/>
      <c r="W40" s="1"/>
    </row>
    <row r="41" spans="1:26" ht="20" customHeight="1">
      <c r="A41" s="43" t="s">
        <v>35</v>
      </c>
      <c r="B41" s="42"/>
      <c r="C41" s="298">
        <v>3</v>
      </c>
      <c r="D41" s="298"/>
      <c r="E41" s="298">
        <v>2</v>
      </c>
      <c r="F41" s="298"/>
      <c r="G41" s="298">
        <f>C41+E41</f>
        <v>5</v>
      </c>
      <c r="H41" s="298"/>
      <c r="I41" s="299">
        <f>G41/H44</f>
        <v>0.14285714285714285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/>
      <c r="S41" s="295"/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10</v>
      </c>
      <c r="D42" s="301"/>
      <c r="E42" s="296">
        <v>9</v>
      </c>
      <c r="F42" s="296"/>
      <c r="G42" s="296">
        <f>C42+E42</f>
        <v>19</v>
      </c>
      <c r="H42" s="296"/>
      <c r="I42" s="302">
        <f>G42/H44</f>
        <v>0.54285714285714282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1</v>
      </c>
      <c r="D43" s="297"/>
      <c r="E43" s="298">
        <v>0</v>
      </c>
      <c r="F43" s="298"/>
      <c r="G43" s="298">
        <f>C43+E43</f>
        <v>1</v>
      </c>
      <c r="H43" s="298"/>
      <c r="I43" s="299">
        <f>G43/H44</f>
        <v>2.8571428571428571E-2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35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3" bottom="0.3" header="0.3" footer="0.3"/>
  <pageSetup paperSize="9" scale="56" fitToHeight="4" orientation="landscape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8D49-F8B8-0340-A0E9-053994B79805}">
  <dimension ref="D2:AJ60"/>
  <sheetViews>
    <sheetView topLeftCell="A5" zoomScale="81" zoomScaleNormal="59" zoomScaleSheetLayoutView="50" zoomScalePageLayoutView="59" workbookViewId="0">
      <selection activeCell="S23" sqref="S2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18</v>
      </c>
      <c r="J3" s="268"/>
      <c r="K3" s="269" t="s">
        <v>17</v>
      </c>
      <c r="L3" s="269"/>
      <c r="M3" s="268">
        <v>14</v>
      </c>
      <c r="N3" s="268"/>
      <c r="O3" s="267" t="s">
        <v>531</v>
      </c>
      <c r="P3" s="267"/>
      <c r="Q3" s="267"/>
      <c r="R3" s="267"/>
      <c r="S3" s="267"/>
      <c r="U3" s="270" t="s">
        <v>533</v>
      </c>
      <c r="V3" s="270"/>
      <c r="W3" s="270"/>
      <c r="X3" s="270"/>
      <c r="Y3" s="271" t="s">
        <v>532</v>
      </c>
      <c r="Z3" s="271"/>
      <c r="AA3" s="271"/>
      <c r="AB3" s="271"/>
      <c r="AC3" s="271" t="s">
        <v>534</v>
      </c>
      <c r="AD3" s="271"/>
      <c r="AE3" s="271"/>
      <c r="AF3" s="271"/>
      <c r="AG3" s="271" t="s">
        <v>535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14</v>
      </c>
      <c r="F14" s="122">
        <f>G17-E17</f>
        <v>38</v>
      </c>
      <c r="G14" s="122"/>
      <c r="K14" s="122">
        <f>K17</f>
        <v>72</v>
      </c>
      <c r="L14" s="122">
        <f>M17-K17</f>
        <v>17</v>
      </c>
      <c r="Q14" s="122">
        <f>Q17</f>
        <v>16</v>
      </c>
      <c r="R14" s="122">
        <f>S17-Q17</f>
        <v>65</v>
      </c>
      <c r="U14" s="122"/>
      <c r="V14" s="122">
        <f>V17</f>
        <v>165</v>
      </c>
      <c r="W14" s="122">
        <f>X17-V17</f>
        <v>25</v>
      </c>
      <c r="X14" s="122"/>
      <c r="Z14" s="122">
        <f>Z17</f>
        <v>17</v>
      </c>
      <c r="AA14" s="122">
        <f>AB17-Z17</f>
        <v>173</v>
      </c>
      <c r="AD14" s="122">
        <f>AD17</f>
        <v>41</v>
      </c>
      <c r="AE14" s="122">
        <f>AF17-AD17</f>
        <v>48</v>
      </c>
      <c r="AH14" s="122">
        <f>AH17</f>
        <v>45</v>
      </c>
      <c r="AI14" s="122">
        <f>AJ17-AH17</f>
        <v>23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0.26923076923076922</v>
      </c>
      <c r="E16" s="235"/>
      <c r="F16" s="235"/>
      <c r="G16" s="235"/>
      <c r="H16" s="119"/>
      <c r="I16" s="119"/>
      <c r="J16" s="235">
        <f>K17/M17</f>
        <v>0.8089887640449438</v>
      </c>
      <c r="K16" s="235"/>
      <c r="L16" s="235"/>
      <c r="M16" s="235"/>
      <c r="P16" s="235">
        <f>Q17/S17</f>
        <v>0.19753086419753085</v>
      </c>
      <c r="Q16" s="235"/>
      <c r="R16" s="235"/>
      <c r="S16" s="235"/>
      <c r="U16" s="235">
        <f>V17/X17</f>
        <v>0.86842105263157898</v>
      </c>
      <c r="V16" s="235"/>
      <c r="W16" s="235"/>
      <c r="X16" s="235"/>
      <c r="Y16" s="264">
        <f>Z17/AB17</f>
        <v>8.9473684210526316E-2</v>
      </c>
      <c r="Z16" s="264"/>
      <c r="AA16" s="264"/>
      <c r="AB16" s="264"/>
      <c r="AC16" s="235">
        <f>AD17/AF17</f>
        <v>0.4606741573033708</v>
      </c>
      <c r="AD16" s="235"/>
      <c r="AE16" s="235"/>
      <c r="AF16" s="235"/>
      <c r="AG16" s="264">
        <f>AH17/AJ17</f>
        <v>0.66176470588235292</v>
      </c>
      <c r="AH16" s="264"/>
      <c r="AI16" s="264"/>
      <c r="AJ16" s="264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52</v>
      </c>
      <c r="H17" s="119"/>
      <c r="I17" s="119"/>
      <c r="J17" s="125" t="s">
        <v>65</v>
      </c>
      <c r="K17" s="120">
        <f>J26+M26+P26+S26</f>
        <v>72</v>
      </c>
      <c r="L17" s="125" t="s">
        <v>64</v>
      </c>
      <c r="M17" s="120">
        <f>J27+M27+P27+S27</f>
        <v>89</v>
      </c>
      <c r="P17" s="125" t="s">
        <v>65</v>
      </c>
      <c r="Q17" s="120">
        <v>16</v>
      </c>
      <c r="R17" s="125" t="s">
        <v>64</v>
      </c>
      <c r="S17" s="120">
        <v>81</v>
      </c>
      <c r="U17" s="125" t="s">
        <v>65</v>
      </c>
      <c r="V17" s="120">
        <f>'Individual DF 1026_vs帝京'!K34+'Individual DF 1026_vs帝京'!L34+'Individual DF 1026_vs帝京'!T34+'Individual DF 1026_vs帝京'!U34</f>
        <v>165</v>
      </c>
      <c r="W17" s="125" t="s">
        <v>64</v>
      </c>
      <c r="X17" s="120">
        <f>'Individual DF 1026_vs帝京'!G34</f>
        <v>190</v>
      </c>
      <c r="Y17" s="134" t="s">
        <v>65</v>
      </c>
      <c r="Z17" s="120">
        <f>'Individual DF 1026_vs帝京'!K34+'Individual DF 1026_vs帝京'!T34</f>
        <v>17</v>
      </c>
      <c r="AA17" s="134" t="s">
        <v>64</v>
      </c>
      <c r="AB17" s="120">
        <f>'Individual DF 1026_vs帝京'!G34</f>
        <v>190</v>
      </c>
      <c r="AC17" s="125" t="s">
        <v>65</v>
      </c>
      <c r="AD17" s="120">
        <v>41</v>
      </c>
      <c r="AE17" s="125" t="s">
        <v>64</v>
      </c>
      <c r="AF17" s="120">
        <v>89</v>
      </c>
      <c r="AG17" s="134" t="s">
        <v>65</v>
      </c>
      <c r="AH17" s="120">
        <v>45</v>
      </c>
      <c r="AI17" s="134" t="s">
        <v>64</v>
      </c>
      <c r="AJ17" s="120">
        <v>68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0.17857142857142858</v>
      </c>
      <c r="I22" s="260"/>
      <c r="J22" s="130">
        <v>5</v>
      </c>
      <c r="K22" s="259">
        <f>M22/M23</f>
        <v>0</v>
      </c>
      <c r="L22" s="260"/>
      <c r="M22" s="130">
        <v>0</v>
      </c>
      <c r="N22" s="259">
        <f>P22/P23</f>
        <v>0.42857142857142855</v>
      </c>
      <c r="O22" s="260"/>
      <c r="P22" s="130">
        <v>9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0.89682539682539686</v>
      </c>
      <c r="Z22" s="260"/>
      <c r="AA22" s="130">
        <f>'Individual DF 1026_vs帝京'!K32+'Individual DF 1026_vs帝京'!L32+'Individual DF 1026_vs帝京'!T32+'Individual DF 1026_vs帝京'!U32</f>
        <v>113</v>
      </c>
      <c r="AB22" s="259">
        <f>AD22/AD23</f>
        <v>0.8125</v>
      </c>
      <c r="AC22" s="260"/>
      <c r="AD22" s="132">
        <f>'Individual DF 1026_vs帝京'!K33+'Individual DF 1026_vs帝京'!L33+'Individual DF 1026_vs帝京'!T33+'Individual DF 1026_vs帝京'!U33</f>
        <v>52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28</v>
      </c>
      <c r="K23" s="261"/>
      <c r="L23" s="262"/>
      <c r="M23" s="128">
        <v>3</v>
      </c>
      <c r="N23" s="261"/>
      <c r="O23" s="262"/>
      <c r="P23" s="128">
        <v>21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1026_vs帝京'!G32</f>
        <v>126</v>
      </c>
      <c r="AB23" s="261"/>
      <c r="AC23" s="262"/>
      <c r="AD23" s="133">
        <f>'Individual DF 1026_vs帝京'!G33</f>
        <v>64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0.8928571428571429</v>
      </c>
      <c r="I26" s="260"/>
      <c r="J26" s="130">
        <v>25</v>
      </c>
      <c r="K26" s="259">
        <f>M26/M27</f>
        <v>1</v>
      </c>
      <c r="L26" s="260"/>
      <c r="M26" s="130">
        <v>3</v>
      </c>
      <c r="N26" s="259">
        <f>P26/P27</f>
        <v>0.7142857142857143</v>
      </c>
      <c r="O26" s="260"/>
      <c r="P26" s="130">
        <v>15</v>
      </c>
      <c r="Q26" s="259">
        <f>S26/S27</f>
        <v>0.78378378378378377</v>
      </c>
      <c r="R26" s="260"/>
      <c r="S26" s="132">
        <v>29</v>
      </c>
      <c r="U26" s="250"/>
      <c r="V26" s="250"/>
      <c r="W26" s="250"/>
      <c r="X26" s="129" t="s">
        <v>65</v>
      </c>
      <c r="Y26" s="259">
        <f>AA26/AA27</f>
        <v>7.1428571428571425E-2</v>
      </c>
      <c r="Z26" s="260"/>
      <c r="AA26" s="130">
        <f>'Individual DF 1026_vs帝京'!K32+'Individual DF 1026_vs帝京'!T32</f>
        <v>9</v>
      </c>
      <c r="AB26" s="259">
        <f>AD26/AD27</f>
        <v>0.125</v>
      </c>
      <c r="AC26" s="260"/>
      <c r="AD26" s="132">
        <f>'Individual DF 1026_vs帝京'!K33+'Individual DF 1026_vs帝京'!T33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28</v>
      </c>
      <c r="K27" s="261"/>
      <c r="L27" s="262"/>
      <c r="M27" s="128">
        <v>3</v>
      </c>
      <c r="N27" s="261"/>
      <c r="O27" s="262"/>
      <c r="P27" s="128">
        <v>21</v>
      </c>
      <c r="Q27" s="261"/>
      <c r="R27" s="262"/>
      <c r="S27" s="133">
        <v>37</v>
      </c>
      <c r="U27" s="250"/>
      <c r="V27" s="250"/>
      <c r="W27" s="250"/>
      <c r="X27" s="127" t="s">
        <v>64</v>
      </c>
      <c r="Y27" s="261"/>
      <c r="Z27" s="262"/>
      <c r="AA27" s="128">
        <f>'Individual DF 1026_vs帝京'!G32</f>
        <v>126</v>
      </c>
      <c r="AB27" s="261"/>
      <c r="AC27" s="262"/>
      <c r="AD27" s="133">
        <f>'Individual DF 1026_vs帝京'!G33</f>
        <v>64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0.44444444444444442</v>
      </c>
      <c r="I30" s="260"/>
      <c r="J30" s="130">
        <v>36</v>
      </c>
      <c r="K30" s="259">
        <f>M30/M31</f>
        <v>0.19753086419753085</v>
      </c>
      <c r="L30" s="260"/>
      <c r="M30" s="130">
        <v>16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81</v>
      </c>
      <c r="K31" s="261"/>
      <c r="L31" s="262"/>
      <c r="M31" s="128">
        <v>81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1026_vs帝京'!C7</f>
        <v>4</v>
      </c>
      <c r="K39" s="240"/>
      <c r="L39" s="236" t="str">
        <f>D3</f>
        <v>筑波大学</v>
      </c>
      <c r="M39" s="236"/>
      <c r="N39" s="236"/>
      <c r="O39" s="236"/>
      <c r="P39" s="237" t="str">
        <f>O3</f>
        <v>帝京大学</v>
      </c>
      <c r="Q39" s="237"/>
      <c r="R39" s="237"/>
      <c r="S39" s="237"/>
      <c r="Y39" s="242" t="str">
        <f>D3</f>
        <v>筑波大学</v>
      </c>
      <c r="Z39" s="243"/>
      <c r="AA39" s="240">
        <f>'Set 1026_vs帝京'!C11</f>
        <v>18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帝京大学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1026_vs帝京'!D7</f>
        <v>0.75</v>
      </c>
      <c r="M41" s="239"/>
      <c r="N41" s="239"/>
      <c r="O41" s="239"/>
      <c r="P41" s="238">
        <f>'Set 1026_vs帝京'!D17</f>
        <v>0.66666666666666663</v>
      </c>
      <c r="Q41" s="239"/>
      <c r="R41" s="239"/>
      <c r="S41" s="239"/>
      <c r="Y41" s="244"/>
      <c r="Z41" s="245"/>
      <c r="AA41" s="241"/>
      <c r="AB41" s="241"/>
      <c r="AC41" s="238">
        <f>'Set 1026_vs帝京'!D11</f>
        <v>0.88888888888888884</v>
      </c>
      <c r="AD41" s="239"/>
      <c r="AE41" s="239"/>
      <c r="AF41" s="239"/>
      <c r="AG41" s="238">
        <f>'Set 1026_vs帝京'!D21</f>
        <v>0.7857142857142857</v>
      </c>
      <c r="AH41" s="239"/>
      <c r="AI41" s="239"/>
      <c r="AJ41" s="239"/>
    </row>
    <row r="42" spans="4:36" ht="20" customHeight="1">
      <c r="H42" s="220" t="str">
        <f>O3</f>
        <v>帝京大学</v>
      </c>
      <c r="I42" s="221"/>
      <c r="J42" s="226">
        <f>'Set 1026_vs帝京'!C17</f>
        <v>6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帝京大学</v>
      </c>
      <c r="Z42" s="221"/>
      <c r="AA42" s="226">
        <f>'Set 1026_vs帝京'!C21</f>
        <v>14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4</v>
      </c>
      <c r="F43" s="145">
        <f>J42</f>
        <v>6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18</v>
      </c>
      <c r="W43" s="145">
        <f>AA42</f>
        <v>14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10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32</v>
      </c>
      <c r="AB45" s="233"/>
    </row>
    <row r="46" spans="4:36" ht="29">
      <c r="D46" s="235">
        <f>J39/J45</f>
        <v>0.4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0.5625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6969-2A58-264A-9C09-A176249B4434}">
  <dimension ref="B2:AF74"/>
  <sheetViews>
    <sheetView zoomScale="75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1026_vs帝京'!O3</f>
        <v>帝京大学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190</v>
      </c>
      <c r="I4" s="288"/>
      <c r="J4" s="282" t="s">
        <v>97</v>
      </c>
      <c r="K4" s="282"/>
      <c r="L4" s="282"/>
      <c r="M4" s="284">
        <f>(K34+T34)/G34</f>
        <v>8.9473684210526316E-2</v>
      </c>
      <c r="N4" s="284"/>
      <c r="O4" s="282" t="s">
        <v>98</v>
      </c>
      <c r="P4" s="282"/>
      <c r="Q4" s="282"/>
      <c r="R4" s="284">
        <f>SUM(K34:L34,T34:U34)/G34</f>
        <v>0.86842105263157898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0.63440860215053763</v>
      </c>
      <c r="AB4" s="282" t="s">
        <v>99</v>
      </c>
      <c r="AC4" s="282"/>
      <c r="AD4" s="282"/>
      <c r="AE4" s="173">
        <f>SUM(X32:Y32)/SUM(T32:U32)</f>
        <v>0.6470588235294118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536</v>
      </c>
      <c r="D8" s="156">
        <v>75</v>
      </c>
      <c r="E8" s="156">
        <f>G8+AA8+'Individual AT 1026_vs帝京'!G8+'Individual AT 1026_vs帝京'!N8</f>
        <v>30</v>
      </c>
      <c r="F8" s="195">
        <f>IFERROR(E8/D8*80,"-")</f>
        <v>32</v>
      </c>
      <c r="G8" s="156">
        <f>I8+R8</f>
        <v>8</v>
      </c>
      <c r="H8" s="186">
        <f>IFERROR((K8+L8+T8+U8)/G8,"-")</f>
        <v>1</v>
      </c>
      <c r="I8" s="156">
        <f>SUM(K8:M8)</f>
        <v>4</v>
      </c>
      <c r="J8" s="157">
        <f>IFERROR((K8+L8)/I8,"-")</f>
        <v>1</v>
      </c>
      <c r="K8" s="156">
        <v>1</v>
      </c>
      <c r="L8" s="156">
        <v>3</v>
      </c>
      <c r="M8" s="184">
        <v>0</v>
      </c>
      <c r="N8" s="157">
        <f>IFERROR((O8+P8)/I8,"-")</f>
        <v>0.5</v>
      </c>
      <c r="O8" s="156">
        <v>1</v>
      </c>
      <c r="P8" s="156">
        <v>1</v>
      </c>
      <c r="Q8" s="184">
        <v>2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0.5</v>
      </c>
      <c r="X8" s="156">
        <v>1</v>
      </c>
      <c r="Y8" s="156">
        <v>1</v>
      </c>
      <c r="Z8" s="184">
        <v>2</v>
      </c>
      <c r="AA8" s="156">
        <v>0</v>
      </c>
      <c r="AB8" s="157" t="str">
        <f>IFERROR((AC8+AD8)/AA8,"-")</f>
        <v>-</v>
      </c>
      <c r="AC8" s="156">
        <v>1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80</v>
      </c>
      <c r="E9" s="159">
        <f>G9+AA9+'Individual AT 1026_vs帝京'!G9+'Individual AT 1026_vs帝京'!N9</f>
        <v>40</v>
      </c>
      <c r="F9" s="167">
        <f t="shared" ref="F9:F30" si="0">IFERROR(E9/D9*80,"-")</f>
        <v>40</v>
      </c>
      <c r="G9" s="159">
        <f t="shared" ref="G9:G30" si="1">I9+R9</f>
        <v>13</v>
      </c>
      <c r="H9" s="187">
        <f t="shared" ref="H9:H30" si="2">IFERROR((K9+L9+T9+U9)/G9,"-")</f>
        <v>0.84615384615384615</v>
      </c>
      <c r="I9" s="159">
        <f t="shared" ref="I9:I30" si="3">SUM(K9:M9)</f>
        <v>11</v>
      </c>
      <c r="J9" s="158">
        <f t="shared" ref="J9:J30" si="4">IFERROR((K9+L9)/I9,"-")</f>
        <v>0.90909090909090906</v>
      </c>
      <c r="K9" s="159">
        <v>1</v>
      </c>
      <c r="L9" s="159">
        <v>9</v>
      </c>
      <c r="M9" s="185">
        <v>1</v>
      </c>
      <c r="N9" s="158">
        <f t="shared" ref="N9:N30" si="5">IFERROR((O9+P9)/I9,"-")</f>
        <v>0.36363636363636365</v>
      </c>
      <c r="O9" s="159">
        <v>0</v>
      </c>
      <c r="P9" s="159">
        <v>4</v>
      </c>
      <c r="Q9" s="185">
        <v>6</v>
      </c>
      <c r="R9" s="159">
        <f t="shared" ref="R9:R30" si="6">SUM(T9:V9)</f>
        <v>2</v>
      </c>
      <c r="S9" s="158">
        <f t="shared" ref="S9:S30" si="7">IFERROR((T9+U9)/R9,"-")</f>
        <v>0.5</v>
      </c>
      <c r="T9" s="159">
        <v>0</v>
      </c>
      <c r="U9" s="159">
        <v>1</v>
      </c>
      <c r="V9" s="185">
        <v>1</v>
      </c>
      <c r="W9" s="158">
        <f t="shared" ref="W9:W30" si="8">IFERROR((X9+Y9)/R9,"-")</f>
        <v>0.5</v>
      </c>
      <c r="X9" s="159">
        <v>1</v>
      </c>
      <c r="Y9" s="159">
        <v>0</v>
      </c>
      <c r="Z9" s="185">
        <v>0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84</v>
      </c>
      <c r="E10" s="156">
        <f>G10+AA10+'Individual AT 1026_vs帝京'!G10+'Individual AT 1026_vs帝京'!N10</f>
        <v>44</v>
      </c>
      <c r="F10" s="195">
        <f t="shared" si="0"/>
        <v>41.904761904761905</v>
      </c>
      <c r="G10" s="156">
        <f t="shared" si="1"/>
        <v>16</v>
      </c>
      <c r="H10" s="186">
        <f t="shared" si="2"/>
        <v>0.8125</v>
      </c>
      <c r="I10" s="156">
        <f t="shared" si="3"/>
        <v>9</v>
      </c>
      <c r="J10" s="157">
        <f t="shared" si="4"/>
        <v>0.77777777777777779</v>
      </c>
      <c r="K10" s="156">
        <v>1</v>
      </c>
      <c r="L10" s="156">
        <v>6</v>
      </c>
      <c r="M10" s="184">
        <v>2</v>
      </c>
      <c r="N10" s="157">
        <f t="shared" si="5"/>
        <v>0.55555555555555558</v>
      </c>
      <c r="O10" s="156">
        <v>2</v>
      </c>
      <c r="P10" s="156">
        <v>3</v>
      </c>
      <c r="Q10" s="184">
        <v>2</v>
      </c>
      <c r="R10" s="156">
        <f t="shared" si="6"/>
        <v>7</v>
      </c>
      <c r="S10" s="157">
        <f t="shared" si="7"/>
        <v>0.8571428571428571</v>
      </c>
      <c r="T10" s="156">
        <v>0</v>
      </c>
      <c r="U10" s="156">
        <v>6</v>
      </c>
      <c r="V10" s="184">
        <v>1</v>
      </c>
      <c r="W10" s="157">
        <f t="shared" si="8"/>
        <v>0.5714285714285714</v>
      </c>
      <c r="X10" s="156">
        <v>2</v>
      </c>
      <c r="Y10" s="156">
        <v>2</v>
      </c>
      <c r="Z10" s="184">
        <v>2</v>
      </c>
      <c r="AA10" s="156">
        <f t="shared" si="9"/>
        <v>3</v>
      </c>
      <c r="AB10" s="157">
        <f t="shared" si="10"/>
        <v>0.33333333333333331</v>
      </c>
      <c r="AC10" s="156">
        <v>0</v>
      </c>
      <c r="AD10" s="156">
        <v>1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84</v>
      </c>
      <c r="E11" s="159">
        <f>G11+AA11+'Individual AT 1026_vs帝京'!G11+'Individual AT 1026_vs帝京'!N11</f>
        <v>53</v>
      </c>
      <c r="F11" s="167">
        <f t="shared" si="0"/>
        <v>50.476190476190474</v>
      </c>
      <c r="G11" s="159">
        <f t="shared" si="1"/>
        <v>23</v>
      </c>
      <c r="H11" s="187">
        <f t="shared" si="2"/>
        <v>0.91304347826086951</v>
      </c>
      <c r="I11" s="159">
        <f t="shared" si="3"/>
        <v>10</v>
      </c>
      <c r="J11" s="158">
        <f t="shared" si="4"/>
        <v>0.9</v>
      </c>
      <c r="K11" s="159">
        <v>1</v>
      </c>
      <c r="L11" s="159">
        <v>8</v>
      </c>
      <c r="M11" s="185">
        <v>1</v>
      </c>
      <c r="N11" s="158">
        <f t="shared" si="5"/>
        <v>0.5</v>
      </c>
      <c r="O11" s="159">
        <v>1</v>
      </c>
      <c r="P11" s="159">
        <v>4</v>
      </c>
      <c r="Q11" s="185">
        <v>4</v>
      </c>
      <c r="R11" s="159">
        <f t="shared" si="6"/>
        <v>13</v>
      </c>
      <c r="S11" s="158">
        <f t="shared" si="7"/>
        <v>0.92307692307692313</v>
      </c>
      <c r="T11" s="159">
        <v>0</v>
      </c>
      <c r="U11" s="159">
        <v>12</v>
      </c>
      <c r="V11" s="185">
        <v>1</v>
      </c>
      <c r="W11" s="158">
        <f t="shared" si="8"/>
        <v>0.23076923076923078</v>
      </c>
      <c r="X11" s="159">
        <v>2</v>
      </c>
      <c r="Y11" s="159">
        <v>1</v>
      </c>
      <c r="Z11" s="185">
        <v>9</v>
      </c>
      <c r="AA11" s="159">
        <f t="shared" si="9"/>
        <v>3</v>
      </c>
      <c r="AB11" s="158">
        <f t="shared" si="10"/>
        <v>0.66666666666666663</v>
      </c>
      <c r="AC11" s="159">
        <v>1</v>
      </c>
      <c r="AD11" s="159">
        <v>1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84</v>
      </c>
      <c r="E12" s="156">
        <f>G12+AA12+'Individual AT 1026_vs帝京'!G12+'Individual AT 1026_vs帝京'!N12</f>
        <v>44</v>
      </c>
      <c r="F12" s="195">
        <f t="shared" si="0"/>
        <v>41.904761904761905</v>
      </c>
      <c r="G12" s="156">
        <f t="shared" si="1"/>
        <v>12</v>
      </c>
      <c r="H12" s="186">
        <f t="shared" si="2"/>
        <v>0.91666666666666663</v>
      </c>
      <c r="I12" s="156">
        <f t="shared" si="3"/>
        <v>5</v>
      </c>
      <c r="J12" s="157">
        <f t="shared" si="4"/>
        <v>0.8</v>
      </c>
      <c r="K12" s="156">
        <v>0</v>
      </c>
      <c r="L12" s="156">
        <v>4</v>
      </c>
      <c r="M12" s="184">
        <v>1</v>
      </c>
      <c r="N12" s="157">
        <f t="shared" si="5"/>
        <v>0.2</v>
      </c>
      <c r="O12" s="156">
        <v>0</v>
      </c>
      <c r="P12" s="156">
        <v>1</v>
      </c>
      <c r="Q12" s="184">
        <v>3</v>
      </c>
      <c r="R12" s="156">
        <f t="shared" si="6"/>
        <v>7</v>
      </c>
      <c r="S12" s="157">
        <f t="shared" si="7"/>
        <v>1</v>
      </c>
      <c r="T12" s="156">
        <v>2</v>
      </c>
      <c r="U12" s="156">
        <v>5</v>
      </c>
      <c r="V12" s="184">
        <v>0</v>
      </c>
      <c r="W12" s="157">
        <f t="shared" si="8"/>
        <v>0.8571428571428571</v>
      </c>
      <c r="X12" s="156">
        <v>3</v>
      </c>
      <c r="Y12" s="156">
        <v>3</v>
      </c>
      <c r="Z12" s="184">
        <v>1</v>
      </c>
      <c r="AA12" s="156">
        <f t="shared" si="9"/>
        <v>5</v>
      </c>
      <c r="AB12" s="157">
        <f t="shared" si="10"/>
        <v>0.4</v>
      </c>
      <c r="AC12" s="156">
        <v>1</v>
      </c>
      <c r="AD12" s="156">
        <v>1</v>
      </c>
      <c r="AE12" s="156">
        <v>3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497</v>
      </c>
      <c r="D13" s="159">
        <v>84</v>
      </c>
      <c r="E13" s="159">
        <f>G13+AA13+'Individual AT 1026_vs帝京'!G13+'Individual AT 1026_vs帝京'!N13</f>
        <v>48</v>
      </c>
      <c r="F13" s="167">
        <f t="shared" si="0"/>
        <v>45.714285714285708</v>
      </c>
      <c r="G13" s="159">
        <f t="shared" si="1"/>
        <v>15</v>
      </c>
      <c r="H13" s="187">
        <f t="shared" si="2"/>
        <v>0.8666666666666667</v>
      </c>
      <c r="I13" s="159">
        <f t="shared" si="3"/>
        <v>8</v>
      </c>
      <c r="J13" s="158">
        <f t="shared" si="4"/>
        <v>0.75</v>
      </c>
      <c r="K13" s="159">
        <v>0</v>
      </c>
      <c r="L13" s="159">
        <v>6</v>
      </c>
      <c r="M13" s="185">
        <v>2</v>
      </c>
      <c r="N13" s="158">
        <f t="shared" si="5"/>
        <v>0.375</v>
      </c>
      <c r="O13" s="159">
        <v>1</v>
      </c>
      <c r="P13" s="159">
        <v>2</v>
      </c>
      <c r="Q13" s="185">
        <v>3</v>
      </c>
      <c r="R13" s="159">
        <f t="shared" si="6"/>
        <v>7</v>
      </c>
      <c r="S13" s="158">
        <f t="shared" si="7"/>
        <v>1</v>
      </c>
      <c r="T13" s="159">
        <v>0</v>
      </c>
      <c r="U13" s="159">
        <v>7</v>
      </c>
      <c r="V13" s="185">
        <v>0</v>
      </c>
      <c r="W13" s="158">
        <f t="shared" si="8"/>
        <v>0.8571428571428571</v>
      </c>
      <c r="X13" s="159">
        <v>1</v>
      </c>
      <c r="Y13" s="159">
        <v>5</v>
      </c>
      <c r="Z13" s="185">
        <v>1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大町尚生</v>
      </c>
    </row>
    <row r="14" spans="2:32" ht="30" customHeight="1">
      <c r="B14" s="154">
        <v>7</v>
      </c>
      <c r="C14" s="207" t="s">
        <v>496</v>
      </c>
      <c r="D14" s="156">
        <v>84</v>
      </c>
      <c r="E14" s="156">
        <f>G14+AA14+'Individual AT 1026_vs帝京'!G14+'Individual AT 1026_vs帝京'!N14</f>
        <v>26</v>
      </c>
      <c r="F14" s="195">
        <f t="shared" si="0"/>
        <v>24.761904761904763</v>
      </c>
      <c r="G14" s="156">
        <f t="shared" si="1"/>
        <v>11</v>
      </c>
      <c r="H14" s="186">
        <f t="shared" si="2"/>
        <v>0.90909090909090906</v>
      </c>
      <c r="I14" s="156">
        <f t="shared" si="3"/>
        <v>6</v>
      </c>
      <c r="J14" s="157">
        <f t="shared" si="4"/>
        <v>0.83333333333333337</v>
      </c>
      <c r="K14" s="156">
        <v>0</v>
      </c>
      <c r="L14" s="156">
        <v>5</v>
      </c>
      <c r="M14" s="184">
        <v>1</v>
      </c>
      <c r="N14" s="157">
        <f t="shared" si="5"/>
        <v>0.66666666666666663</v>
      </c>
      <c r="O14" s="156">
        <v>0</v>
      </c>
      <c r="P14" s="156">
        <v>4</v>
      </c>
      <c r="Q14" s="184">
        <v>1</v>
      </c>
      <c r="R14" s="156">
        <f t="shared" si="6"/>
        <v>5</v>
      </c>
      <c r="S14" s="157">
        <f t="shared" si="7"/>
        <v>1</v>
      </c>
      <c r="T14" s="156">
        <v>1</v>
      </c>
      <c r="U14" s="156">
        <v>4</v>
      </c>
      <c r="V14" s="184">
        <v>0</v>
      </c>
      <c r="W14" s="157">
        <f t="shared" si="8"/>
        <v>1</v>
      </c>
      <c r="X14" s="156">
        <v>2</v>
      </c>
      <c r="Y14" s="156">
        <v>3</v>
      </c>
      <c r="Z14" s="184">
        <v>0</v>
      </c>
      <c r="AA14" s="156">
        <f t="shared" si="9"/>
        <v>2</v>
      </c>
      <c r="AB14" s="157">
        <f t="shared" si="10"/>
        <v>1</v>
      </c>
      <c r="AC14" s="156">
        <v>1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504</v>
      </c>
      <c r="D15" s="159">
        <v>84</v>
      </c>
      <c r="E15" s="159">
        <f>G15+AA15+'Individual AT 1026_vs帝京'!G15+'Individual AT 1026_vs帝京'!N15</f>
        <v>50</v>
      </c>
      <c r="F15" s="167">
        <f t="shared" si="0"/>
        <v>47.61904761904762</v>
      </c>
      <c r="G15" s="159">
        <f t="shared" si="1"/>
        <v>12</v>
      </c>
      <c r="H15" s="187">
        <f t="shared" si="2"/>
        <v>0.91666666666666663</v>
      </c>
      <c r="I15" s="159">
        <f t="shared" si="3"/>
        <v>7</v>
      </c>
      <c r="J15" s="158">
        <f t="shared" si="4"/>
        <v>1</v>
      </c>
      <c r="K15" s="159">
        <v>0</v>
      </c>
      <c r="L15" s="159">
        <v>7</v>
      </c>
      <c r="M15" s="185">
        <v>0</v>
      </c>
      <c r="N15" s="158">
        <f t="shared" si="5"/>
        <v>0.8571428571428571</v>
      </c>
      <c r="O15" s="159">
        <v>0</v>
      </c>
      <c r="P15" s="159">
        <v>6</v>
      </c>
      <c r="Q15" s="185">
        <v>1</v>
      </c>
      <c r="R15" s="159">
        <f t="shared" si="6"/>
        <v>5</v>
      </c>
      <c r="S15" s="158">
        <f t="shared" si="7"/>
        <v>0.8</v>
      </c>
      <c r="T15" s="159">
        <v>1</v>
      </c>
      <c r="U15" s="159">
        <v>3</v>
      </c>
      <c r="V15" s="185">
        <v>1</v>
      </c>
      <c r="W15" s="158">
        <f t="shared" si="8"/>
        <v>0.8</v>
      </c>
      <c r="X15" s="159">
        <v>1</v>
      </c>
      <c r="Y15" s="159">
        <v>3</v>
      </c>
      <c r="Z15" s="185">
        <v>0</v>
      </c>
      <c r="AA15" s="159">
        <f t="shared" si="9"/>
        <v>4</v>
      </c>
      <c r="AB15" s="158">
        <f t="shared" si="10"/>
        <v>0.5</v>
      </c>
      <c r="AC15" s="159">
        <v>0</v>
      </c>
      <c r="AD15" s="159">
        <v>2</v>
      </c>
      <c r="AE15" s="159">
        <v>2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246</v>
      </c>
      <c r="D16" s="156">
        <v>84</v>
      </c>
      <c r="E16" s="156">
        <f>G16+AA16+'Individual AT 1026_vs帝京'!G16+'Individual AT 1026_vs帝京'!N16</f>
        <v>16</v>
      </c>
      <c r="F16" s="195">
        <f t="shared" si="0"/>
        <v>15.238095238095237</v>
      </c>
      <c r="G16" s="156">
        <f t="shared" si="1"/>
        <v>10</v>
      </c>
      <c r="H16" s="186">
        <f t="shared" si="2"/>
        <v>0.9</v>
      </c>
      <c r="I16" s="156">
        <f t="shared" si="3"/>
        <v>6</v>
      </c>
      <c r="J16" s="157">
        <f t="shared" si="4"/>
        <v>0.83333333333333337</v>
      </c>
      <c r="K16" s="156">
        <v>1</v>
      </c>
      <c r="L16" s="156">
        <v>4</v>
      </c>
      <c r="M16" s="184">
        <v>1</v>
      </c>
      <c r="N16" s="157">
        <f t="shared" si="5"/>
        <v>0.66666666666666663</v>
      </c>
      <c r="O16" s="156">
        <v>1</v>
      </c>
      <c r="P16" s="156">
        <v>3</v>
      </c>
      <c r="Q16" s="184">
        <v>1</v>
      </c>
      <c r="R16" s="156">
        <f t="shared" si="6"/>
        <v>4</v>
      </c>
      <c r="S16" s="157">
        <f t="shared" si="7"/>
        <v>1</v>
      </c>
      <c r="T16" s="156">
        <v>0</v>
      </c>
      <c r="U16" s="156">
        <v>4</v>
      </c>
      <c r="V16" s="184">
        <v>0</v>
      </c>
      <c r="W16" s="157">
        <f t="shared" si="8"/>
        <v>0.75</v>
      </c>
      <c r="X16" s="156">
        <v>2</v>
      </c>
      <c r="Y16" s="156">
        <v>1</v>
      </c>
      <c r="Z16" s="184">
        <v>1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84</v>
      </c>
      <c r="E17" s="159">
        <f>G17+AA17+'Individual AT 1026_vs帝京'!G17+'Individual AT 1026_vs帝京'!N17</f>
        <v>8</v>
      </c>
      <c r="F17" s="167">
        <f t="shared" si="0"/>
        <v>7.6190476190476186</v>
      </c>
      <c r="G17" s="159">
        <f t="shared" si="1"/>
        <v>2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1</v>
      </c>
      <c r="O17" s="159">
        <v>0</v>
      </c>
      <c r="P17" s="159">
        <v>1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1</v>
      </c>
      <c r="AB17" s="158">
        <f t="shared" si="10"/>
        <v>1</v>
      </c>
      <c r="AC17" s="159">
        <v>1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500</v>
      </c>
      <c r="D18" s="156">
        <v>84</v>
      </c>
      <c r="E18" s="156">
        <f>G18+AA18+'Individual AT 1026_vs帝京'!G18+'Individual AT 1026_vs帝京'!N18</f>
        <v>25</v>
      </c>
      <c r="F18" s="195">
        <f t="shared" si="0"/>
        <v>23.80952380952381</v>
      </c>
      <c r="G18" s="156">
        <f t="shared" si="1"/>
        <v>8</v>
      </c>
      <c r="H18" s="186">
        <f t="shared" si="2"/>
        <v>0.875</v>
      </c>
      <c r="I18" s="156">
        <f t="shared" si="3"/>
        <v>5</v>
      </c>
      <c r="J18" s="157">
        <f t="shared" si="4"/>
        <v>1</v>
      </c>
      <c r="K18" s="156">
        <v>1</v>
      </c>
      <c r="L18" s="156">
        <v>4</v>
      </c>
      <c r="M18" s="184">
        <v>0</v>
      </c>
      <c r="N18" s="157">
        <f t="shared" si="5"/>
        <v>0.6</v>
      </c>
      <c r="O18" s="156">
        <v>0</v>
      </c>
      <c r="P18" s="156">
        <v>3</v>
      </c>
      <c r="Q18" s="184">
        <v>2</v>
      </c>
      <c r="R18" s="156">
        <f t="shared" si="6"/>
        <v>3</v>
      </c>
      <c r="S18" s="157">
        <f t="shared" si="7"/>
        <v>0.66666666666666663</v>
      </c>
      <c r="T18" s="156">
        <v>1</v>
      </c>
      <c r="U18" s="156">
        <v>1</v>
      </c>
      <c r="V18" s="184">
        <v>1</v>
      </c>
      <c r="W18" s="157">
        <f t="shared" si="8"/>
        <v>0.66666666666666663</v>
      </c>
      <c r="X18" s="156">
        <v>0</v>
      </c>
      <c r="Y18" s="156">
        <v>2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1</v>
      </c>
      <c r="AD18" s="156">
        <v>0</v>
      </c>
      <c r="AE18" s="156">
        <v>0</v>
      </c>
      <c r="AF18" s="207" t="str">
        <f t="shared" si="11"/>
        <v>内田慎乃甫</v>
      </c>
    </row>
    <row r="19" spans="2:32" ht="30" customHeight="1">
      <c r="B19" s="155">
        <v>12</v>
      </c>
      <c r="C19" s="208" t="s">
        <v>506</v>
      </c>
      <c r="D19" s="159">
        <v>74</v>
      </c>
      <c r="E19" s="159">
        <f>G19+AA19+'Individual AT 1026_vs帝京'!G19+'Individual AT 1026_vs帝京'!N19</f>
        <v>38</v>
      </c>
      <c r="F19" s="167">
        <f t="shared" si="0"/>
        <v>41.081081081081081</v>
      </c>
      <c r="G19" s="159">
        <f t="shared" si="1"/>
        <v>14</v>
      </c>
      <c r="H19" s="187">
        <f t="shared" si="2"/>
        <v>0.8571428571428571</v>
      </c>
      <c r="I19" s="159">
        <f t="shared" si="3"/>
        <v>8</v>
      </c>
      <c r="J19" s="158">
        <f t="shared" si="4"/>
        <v>0.875</v>
      </c>
      <c r="K19" s="159">
        <v>2</v>
      </c>
      <c r="L19" s="159">
        <v>5</v>
      </c>
      <c r="M19" s="185">
        <v>1</v>
      </c>
      <c r="N19" s="158">
        <f t="shared" si="5"/>
        <v>0.625</v>
      </c>
      <c r="O19" s="159">
        <v>3</v>
      </c>
      <c r="P19" s="159">
        <v>2</v>
      </c>
      <c r="Q19" s="185">
        <v>2</v>
      </c>
      <c r="R19" s="159">
        <f t="shared" si="6"/>
        <v>6</v>
      </c>
      <c r="S19" s="158">
        <f t="shared" si="7"/>
        <v>0.83333333333333337</v>
      </c>
      <c r="T19" s="159">
        <v>1</v>
      </c>
      <c r="U19" s="159">
        <v>4</v>
      </c>
      <c r="V19" s="185">
        <v>1</v>
      </c>
      <c r="W19" s="158">
        <f t="shared" si="8"/>
        <v>0.5</v>
      </c>
      <c r="X19" s="159">
        <v>1</v>
      </c>
      <c r="Y19" s="159">
        <v>2</v>
      </c>
      <c r="Z19" s="185">
        <v>2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208" t="str">
        <f t="shared" si="11"/>
        <v>大内田陽冬</v>
      </c>
    </row>
    <row r="20" spans="2:32" ht="30" customHeight="1">
      <c r="B20" s="154">
        <v>13</v>
      </c>
      <c r="C20" s="207" t="s">
        <v>201</v>
      </c>
      <c r="D20" s="156">
        <v>84</v>
      </c>
      <c r="E20" s="156">
        <f>G20+AA20+'Individual AT 1026_vs帝京'!G20+'Individual AT 1026_vs帝京'!N20</f>
        <v>31</v>
      </c>
      <c r="F20" s="195">
        <f t="shared" si="0"/>
        <v>29.523809523809526</v>
      </c>
      <c r="G20" s="156">
        <f t="shared" si="1"/>
        <v>12</v>
      </c>
      <c r="H20" s="186">
        <f t="shared" si="2"/>
        <v>0.66666666666666663</v>
      </c>
      <c r="I20" s="156">
        <f t="shared" si="3"/>
        <v>9</v>
      </c>
      <c r="J20" s="157">
        <f t="shared" si="4"/>
        <v>0.55555555555555558</v>
      </c>
      <c r="K20" s="156">
        <v>0</v>
      </c>
      <c r="L20" s="156">
        <v>5</v>
      </c>
      <c r="M20" s="184">
        <v>4</v>
      </c>
      <c r="N20" s="157">
        <f t="shared" si="5"/>
        <v>0.55555555555555558</v>
      </c>
      <c r="O20" s="156">
        <v>0</v>
      </c>
      <c r="P20" s="156">
        <v>5</v>
      </c>
      <c r="Q20" s="184">
        <v>0</v>
      </c>
      <c r="R20" s="156">
        <f t="shared" si="6"/>
        <v>3</v>
      </c>
      <c r="S20" s="157">
        <f t="shared" si="7"/>
        <v>1</v>
      </c>
      <c r="T20" s="156">
        <v>1</v>
      </c>
      <c r="U20" s="156">
        <v>2</v>
      </c>
      <c r="V20" s="184">
        <v>0</v>
      </c>
      <c r="W20" s="157">
        <f t="shared" si="8"/>
        <v>1</v>
      </c>
      <c r="X20" s="156">
        <v>1</v>
      </c>
      <c r="Y20" s="156">
        <v>2</v>
      </c>
      <c r="Z20" s="184">
        <v>0</v>
      </c>
      <c r="AA20" s="156">
        <f t="shared" si="9"/>
        <v>1</v>
      </c>
      <c r="AB20" s="157">
        <f t="shared" si="10"/>
        <v>1</v>
      </c>
      <c r="AC20" s="156">
        <v>1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84</v>
      </c>
      <c r="E21" s="159">
        <f>G21+AA21+'Individual AT 1026_vs帝京'!G21+'Individual AT 1026_vs帝京'!N21</f>
        <v>29</v>
      </c>
      <c r="F21" s="167">
        <f t="shared" si="0"/>
        <v>27.61904761904762</v>
      </c>
      <c r="G21" s="159">
        <f t="shared" si="1"/>
        <v>8</v>
      </c>
      <c r="H21" s="187">
        <f t="shared" si="2"/>
        <v>0.75</v>
      </c>
      <c r="I21" s="159">
        <f t="shared" si="3"/>
        <v>6</v>
      </c>
      <c r="J21" s="158">
        <f t="shared" si="4"/>
        <v>0.66666666666666663</v>
      </c>
      <c r="K21" s="159">
        <v>1</v>
      </c>
      <c r="L21" s="159">
        <v>3</v>
      </c>
      <c r="M21" s="185">
        <v>2</v>
      </c>
      <c r="N21" s="158">
        <f t="shared" si="5"/>
        <v>0.5</v>
      </c>
      <c r="O21" s="159">
        <v>0</v>
      </c>
      <c r="P21" s="159">
        <v>3</v>
      </c>
      <c r="Q21" s="185">
        <v>1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1</v>
      </c>
      <c r="X21" s="159">
        <v>0</v>
      </c>
      <c r="Y21" s="159">
        <v>2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196</v>
      </c>
      <c r="D22" s="156">
        <v>65</v>
      </c>
      <c r="E22" s="156">
        <f>G22+AA22+'Individual AT 1026_vs帝京'!G22+'Individual AT 1026_vs帝京'!N22</f>
        <v>15</v>
      </c>
      <c r="F22" s="195">
        <f t="shared" si="0"/>
        <v>18.461538461538463</v>
      </c>
      <c r="G22" s="156">
        <f t="shared" si="1"/>
        <v>4</v>
      </c>
      <c r="H22" s="186">
        <f t="shared" si="2"/>
        <v>0.75</v>
      </c>
      <c r="I22" s="156">
        <f t="shared" si="3"/>
        <v>1</v>
      </c>
      <c r="J22" s="157">
        <f t="shared" si="4"/>
        <v>1</v>
      </c>
      <c r="K22" s="156">
        <v>0</v>
      </c>
      <c r="L22" s="156">
        <v>1</v>
      </c>
      <c r="M22" s="184">
        <v>0</v>
      </c>
      <c r="N22" s="157">
        <f t="shared" si="5"/>
        <v>1</v>
      </c>
      <c r="O22" s="156">
        <v>0</v>
      </c>
      <c r="P22" s="156">
        <v>1</v>
      </c>
      <c r="Q22" s="184">
        <v>0</v>
      </c>
      <c r="R22" s="156">
        <f t="shared" si="6"/>
        <v>3</v>
      </c>
      <c r="S22" s="157">
        <f t="shared" si="7"/>
        <v>0.66666666666666663</v>
      </c>
      <c r="T22" s="156">
        <v>0</v>
      </c>
      <c r="U22" s="156">
        <v>2</v>
      </c>
      <c r="V22" s="184">
        <v>1</v>
      </c>
      <c r="W22" s="157">
        <f t="shared" si="8"/>
        <v>0.66666666666666663</v>
      </c>
      <c r="X22" s="156">
        <v>1</v>
      </c>
      <c r="Y22" s="156">
        <v>1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538</v>
      </c>
      <c r="D23" s="159">
        <v>4</v>
      </c>
      <c r="E23" s="159">
        <f>G23+AA23+'Individual AT 1026_vs帝京'!G23+'Individual AT 1026_vs帝京'!N23</f>
        <v>10</v>
      </c>
      <c r="F23" s="167">
        <f t="shared" si="0"/>
        <v>200</v>
      </c>
      <c r="G23" s="159">
        <f t="shared" si="1"/>
        <v>9</v>
      </c>
      <c r="H23" s="187">
        <f t="shared" si="2"/>
        <v>1</v>
      </c>
      <c r="I23" s="159">
        <f t="shared" si="3"/>
        <v>7</v>
      </c>
      <c r="J23" s="158">
        <f t="shared" si="4"/>
        <v>1</v>
      </c>
      <c r="K23" s="159">
        <v>0</v>
      </c>
      <c r="L23" s="159">
        <v>7</v>
      </c>
      <c r="M23" s="185">
        <v>0</v>
      </c>
      <c r="N23" s="158">
        <f t="shared" si="5"/>
        <v>0.42857142857142855</v>
      </c>
      <c r="O23" s="159">
        <v>0</v>
      </c>
      <c r="P23" s="159">
        <v>3</v>
      </c>
      <c r="Q23" s="185">
        <v>4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0.5</v>
      </c>
      <c r="X23" s="159">
        <v>1</v>
      </c>
      <c r="Y23" s="159">
        <v>0</v>
      </c>
      <c r="Z23" s="185">
        <v>1</v>
      </c>
      <c r="AA23" s="159">
        <f t="shared" si="9"/>
        <v>1</v>
      </c>
      <c r="AB23" s="158">
        <f t="shared" si="10"/>
        <v>1</v>
      </c>
      <c r="AC23" s="159">
        <v>0</v>
      </c>
      <c r="AD23" s="159">
        <v>1</v>
      </c>
      <c r="AE23" s="159">
        <v>0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9</v>
      </c>
      <c r="E24" s="156">
        <f>G24+AA24+'Individual AT 1026_vs帝京'!G24+'Individual AT 1026_vs帝京'!N24</f>
        <v>12</v>
      </c>
      <c r="F24" s="195">
        <f t="shared" si="0"/>
        <v>106.66666666666666</v>
      </c>
      <c r="G24" s="156">
        <f t="shared" si="1"/>
        <v>7</v>
      </c>
      <c r="H24" s="186">
        <f t="shared" si="2"/>
        <v>0.8571428571428571</v>
      </c>
      <c r="I24" s="156">
        <f t="shared" si="3"/>
        <v>4</v>
      </c>
      <c r="J24" s="157">
        <f t="shared" si="4"/>
        <v>0.75</v>
      </c>
      <c r="K24" s="156">
        <v>0</v>
      </c>
      <c r="L24" s="156">
        <v>3</v>
      </c>
      <c r="M24" s="184">
        <v>1</v>
      </c>
      <c r="N24" s="157">
        <f t="shared" si="5"/>
        <v>0.5</v>
      </c>
      <c r="O24" s="156">
        <v>0</v>
      </c>
      <c r="P24" s="156">
        <v>2</v>
      </c>
      <c r="Q24" s="184">
        <v>1</v>
      </c>
      <c r="R24" s="156">
        <f t="shared" si="6"/>
        <v>3</v>
      </c>
      <c r="S24" s="157">
        <f t="shared" si="7"/>
        <v>1</v>
      </c>
      <c r="T24" s="156">
        <v>1</v>
      </c>
      <c r="U24" s="156">
        <v>2</v>
      </c>
      <c r="V24" s="184">
        <v>0</v>
      </c>
      <c r="W24" s="157">
        <f t="shared" si="8"/>
        <v>0.33333333333333331</v>
      </c>
      <c r="X24" s="156">
        <v>1</v>
      </c>
      <c r="Y24" s="156">
        <v>0</v>
      </c>
      <c r="Z24" s="184">
        <v>2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0</v>
      </c>
      <c r="E25" s="159" t="s">
        <v>17</v>
      </c>
      <c r="F25" s="167" t="str">
        <f t="shared" si="0"/>
        <v>-</v>
      </c>
      <c r="G25" s="159" t="s">
        <v>17</v>
      </c>
      <c r="H25" s="187" t="str">
        <f t="shared" si="2"/>
        <v>-</v>
      </c>
      <c r="I25" s="159" t="s">
        <v>17</v>
      </c>
      <c r="J25" s="158" t="str">
        <f t="shared" si="4"/>
        <v>-</v>
      </c>
      <c r="K25" s="159" t="s">
        <v>17</v>
      </c>
      <c r="L25" s="159" t="s">
        <v>17</v>
      </c>
      <c r="M25" s="185" t="s">
        <v>17</v>
      </c>
      <c r="N25" s="158" t="str">
        <f t="shared" si="5"/>
        <v>-</v>
      </c>
      <c r="O25" s="159" t="s">
        <v>17</v>
      </c>
      <c r="P25" s="159" t="s">
        <v>17</v>
      </c>
      <c r="Q25" s="185" t="s">
        <v>17</v>
      </c>
      <c r="R25" s="159" t="s">
        <v>17</v>
      </c>
      <c r="S25" s="158" t="str">
        <f t="shared" si="7"/>
        <v>-</v>
      </c>
      <c r="T25" s="159" t="s">
        <v>17</v>
      </c>
      <c r="U25" s="159" t="s">
        <v>17</v>
      </c>
      <c r="V25" s="185" t="s">
        <v>17</v>
      </c>
      <c r="W25" s="158" t="str">
        <f t="shared" si="8"/>
        <v>-</v>
      </c>
      <c r="X25" s="159" t="s">
        <v>17</v>
      </c>
      <c r="Y25" s="159" t="s">
        <v>17</v>
      </c>
      <c r="Z25" s="185" t="s">
        <v>17</v>
      </c>
      <c r="AA25" s="159" t="s">
        <v>17</v>
      </c>
      <c r="AB25" s="158" t="str">
        <f t="shared" si="10"/>
        <v>-</v>
      </c>
      <c r="AC25" s="159" t="s">
        <v>17</v>
      </c>
      <c r="AD25" s="159" t="s">
        <v>17</v>
      </c>
      <c r="AE25" s="159" t="s">
        <v>17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0</v>
      </c>
      <c r="E26" s="156" t="s">
        <v>17</v>
      </c>
      <c r="F26" s="195" t="str">
        <f t="shared" si="0"/>
        <v>-</v>
      </c>
      <c r="G26" s="156" t="s">
        <v>17</v>
      </c>
      <c r="H26" s="186" t="str">
        <f t="shared" si="2"/>
        <v>-</v>
      </c>
      <c r="I26" s="156" t="s">
        <v>17</v>
      </c>
      <c r="J26" s="157" t="s">
        <v>17</v>
      </c>
      <c r="K26" s="156" t="s">
        <v>17</v>
      </c>
      <c r="L26" s="156" t="s">
        <v>17</v>
      </c>
      <c r="M26" s="184" t="s">
        <v>17</v>
      </c>
      <c r="N26" s="157" t="str">
        <f t="shared" si="5"/>
        <v>-</v>
      </c>
      <c r="O26" s="156" t="s">
        <v>17</v>
      </c>
      <c r="P26" s="156" t="s">
        <v>17</v>
      </c>
      <c r="Q26" s="184" t="s">
        <v>17</v>
      </c>
      <c r="R26" s="156" t="s">
        <v>17</v>
      </c>
      <c r="S26" s="157" t="str">
        <f t="shared" si="7"/>
        <v>-</v>
      </c>
      <c r="T26" s="156" t="s">
        <v>17</v>
      </c>
      <c r="U26" s="156" t="s">
        <v>17</v>
      </c>
      <c r="V26" s="184" t="s">
        <v>17</v>
      </c>
      <c r="W26" s="157" t="str">
        <f t="shared" si="8"/>
        <v>-</v>
      </c>
      <c r="X26" s="156" t="s">
        <v>17</v>
      </c>
      <c r="Y26" s="156" t="s">
        <v>17</v>
      </c>
      <c r="Z26" s="184" t="s">
        <v>17</v>
      </c>
      <c r="AA26" s="156" t="s">
        <v>17</v>
      </c>
      <c r="AB26" s="157" t="str">
        <f t="shared" si="10"/>
        <v>-</v>
      </c>
      <c r="AC26" s="156" t="s">
        <v>17</v>
      </c>
      <c r="AD26" s="156" t="s">
        <v>17</v>
      </c>
      <c r="AE26" s="156" t="s">
        <v>17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537</v>
      </c>
      <c r="D27" s="159">
        <v>0</v>
      </c>
      <c r="E27" s="159" t="s">
        <v>17</v>
      </c>
      <c r="F27" s="167" t="str">
        <f t="shared" si="0"/>
        <v>-</v>
      </c>
      <c r="G27" s="159" t="s">
        <v>17</v>
      </c>
      <c r="H27" s="187" t="str">
        <f t="shared" si="2"/>
        <v>-</v>
      </c>
      <c r="I27" s="159" t="s">
        <v>17</v>
      </c>
      <c r="J27" s="158" t="str">
        <f t="shared" si="4"/>
        <v>-</v>
      </c>
      <c r="K27" s="159" t="s">
        <v>17</v>
      </c>
      <c r="L27" s="159" t="s">
        <v>17</v>
      </c>
      <c r="M27" s="185" t="s">
        <v>17</v>
      </c>
      <c r="N27" s="158" t="str">
        <f t="shared" si="5"/>
        <v>-</v>
      </c>
      <c r="O27" s="159" t="s">
        <v>17</v>
      </c>
      <c r="P27" s="159" t="s">
        <v>17</v>
      </c>
      <c r="Q27" s="185" t="s">
        <v>17</v>
      </c>
      <c r="R27" s="159" t="s">
        <v>17</v>
      </c>
      <c r="S27" s="158" t="str">
        <f t="shared" si="7"/>
        <v>-</v>
      </c>
      <c r="T27" s="159" t="s">
        <v>17</v>
      </c>
      <c r="U27" s="159" t="s">
        <v>17</v>
      </c>
      <c r="V27" s="185" t="s">
        <v>17</v>
      </c>
      <c r="W27" s="158" t="str">
        <f t="shared" si="8"/>
        <v>-</v>
      </c>
      <c r="X27" s="159" t="s">
        <v>17</v>
      </c>
      <c r="Y27" s="159" t="s">
        <v>17</v>
      </c>
      <c r="Z27" s="185" t="s">
        <v>17</v>
      </c>
      <c r="AA27" s="159" t="s">
        <v>17</v>
      </c>
      <c r="AB27" s="158" t="str">
        <f t="shared" si="10"/>
        <v>-</v>
      </c>
      <c r="AC27" s="159" t="s">
        <v>17</v>
      </c>
      <c r="AD27" s="159" t="s">
        <v>17</v>
      </c>
      <c r="AE27" s="159" t="s">
        <v>17</v>
      </c>
      <c r="AF27" s="208" t="str">
        <f t="shared" si="11"/>
        <v>高木海斗</v>
      </c>
    </row>
    <row r="28" spans="2:32" ht="30" customHeight="1">
      <c r="B28" s="154">
        <v>21</v>
      </c>
      <c r="C28" s="207" t="s">
        <v>310</v>
      </c>
      <c r="D28" s="156">
        <v>18</v>
      </c>
      <c r="E28" s="156">
        <f>G28+AA28+'Individual AT 1026_vs帝京'!G28+'Individual AT 1026_vs帝京'!N28</f>
        <v>2</v>
      </c>
      <c r="F28" s="195">
        <f t="shared" si="0"/>
        <v>8.8888888888888893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深田衣咲</v>
      </c>
    </row>
    <row r="29" spans="2:32" ht="30" customHeight="1">
      <c r="B29" s="155">
        <v>22</v>
      </c>
      <c r="C29" s="208" t="s">
        <v>505</v>
      </c>
      <c r="D29" s="159">
        <v>0</v>
      </c>
      <c r="E29" s="159" t="s">
        <v>17</v>
      </c>
      <c r="F29" s="167" t="str">
        <f t="shared" si="0"/>
        <v>-</v>
      </c>
      <c r="G29" s="159" t="s">
        <v>17</v>
      </c>
      <c r="H29" s="187" t="str">
        <f t="shared" si="2"/>
        <v>-</v>
      </c>
      <c r="I29" s="159" t="s">
        <v>17</v>
      </c>
      <c r="J29" s="158" t="str">
        <f t="shared" si="4"/>
        <v>-</v>
      </c>
      <c r="K29" s="159" t="s">
        <v>17</v>
      </c>
      <c r="L29" s="159" t="s">
        <v>17</v>
      </c>
      <c r="M29" s="185" t="s">
        <v>17</v>
      </c>
      <c r="N29" s="158" t="str">
        <f t="shared" si="5"/>
        <v>-</v>
      </c>
      <c r="O29" s="159" t="s">
        <v>17</v>
      </c>
      <c r="P29" s="159" t="s">
        <v>17</v>
      </c>
      <c r="Q29" s="185" t="s">
        <v>17</v>
      </c>
      <c r="R29" s="159" t="s">
        <v>17</v>
      </c>
      <c r="S29" s="158" t="str">
        <f t="shared" si="7"/>
        <v>-</v>
      </c>
      <c r="T29" s="159" t="s">
        <v>17</v>
      </c>
      <c r="U29" s="159" t="s">
        <v>17</v>
      </c>
      <c r="V29" s="185" t="s">
        <v>17</v>
      </c>
      <c r="W29" s="158" t="str">
        <f t="shared" si="8"/>
        <v>-</v>
      </c>
      <c r="X29" s="159" t="s">
        <v>17</v>
      </c>
      <c r="Y29" s="159" t="s">
        <v>17</v>
      </c>
      <c r="Z29" s="185" t="s">
        <v>17</v>
      </c>
      <c r="AA29" s="159" t="s">
        <v>17</v>
      </c>
      <c r="AB29" s="158" t="str">
        <f t="shared" si="10"/>
        <v>-</v>
      </c>
      <c r="AC29" s="159" t="s">
        <v>17</v>
      </c>
      <c r="AD29" s="159" t="s">
        <v>17</v>
      </c>
      <c r="AE29" s="159" t="s">
        <v>17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339</v>
      </c>
      <c r="D30" s="156">
        <v>10</v>
      </c>
      <c r="E30" s="156">
        <f>G30+AA30+'Individual AT 1026_vs帝京'!G30+'Individual AT 1026_vs帝京'!N30</f>
        <v>8</v>
      </c>
      <c r="F30" s="195">
        <f t="shared" si="0"/>
        <v>64</v>
      </c>
      <c r="G30" s="156">
        <f t="shared" si="1"/>
        <v>6</v>
      </c>
      <c r="H30" s="186">
        <f t="shared" si="2"/>
        <v>0.83333333333333337</v>
      </c>
      <c r="I30" s="156">
        <f t="shared" si="3"/>
        <v>4</v>
      </c>
      <c r="J30" s="157">
        <f t="shared" si="4"/>
        <v>0.75</v>
      </c>
      <c r="K30" s="156">
        <v>0</v>
      </c>
      <c r="L30" s="156">
        <v>3</v>
      </c>
      <c r="M30" s="184">
        <v>1</v>
      </c>
      <c r="N30" s="157">
        <f t="shared" si="5"/>
        <v>0.5</v>
      </c>
      <c r="O30" s="156">
        <v>0</v>
      </c>
      <c r="P30" s="156">
        <v>2</v>
      </c>
      <c r="Q30" s="184">
        <v>1</v>
      </c>
      <c r="R30" s="156">
        <f t="shared" si="6"/>
        <v>2</v>
      </c>
      <c r="S30" s="157">
        <f t="shared" si="7"/>
        <v>1</v>
      </c>
      <c r="T30" s="156">
        <v>0</v>
      </c>
      <c r="U30" s="156">
        <v>2</v>
      </c>
      <c r="V30" s="184">
        <v>0</v>
      </c>
      <c r="W30" s="157">
        <f t="shared" si="8"/>
        <v>1</v>
      </c>
      <c r="X30" s="156">
        <v>2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今村颯汰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126</v>
      </c>
      <c r="H32" s="188"/>
      <c r="I32" s="164">
        <f>SUM(I8:I15,I23:I27)</f>
        <v>71</v>
      </c>
      <c r="J32" s="168">
        <f>SUM(K32:L32)/I32</f>
        <v>0.87323943661971826</v>
      </c>
      <c r="K32" s="164">
        <f>SUM(K8:K15,K23:K27)</f>
        <v>4</v>
      </c>
      <c r="L32" s="164">
        <f>SUM(L8:L15,L23:L27)</f>
        <v>58</v>
      </c>
      <c r="M32" s="164">
        <f>SUM(M8:M15,M23:M27)</f>
        <v>9</v>
      </c>
      <c r="N32" s="168">
        <f>SUM(O32:P32)/I32</f>
        <v>0.49295774647887325</v>
      </c>
      <c r="O32" s="164">
        <f>SUM(O8:O15,O23:O27)</f>
        <v>5</v>
      </c>
      <c r="P32" s="164">
        <f>SUM(P8:P15,P23:P27)</f>
        <v>30</v>
      </c>
      <c r="Q32" s="164">
        <f>SUM(Q8:Q15,Q23:Q27)</f>
        <v>27</v>
      </c>
      <c r="R32" s="164">
        <f>SUM(R8:R15,R23:R27)</f>
        <v>55</v>
      </c>
      <c r="S32" s="168">
        <f>SUM(T32:U32)/R32</f>
        <v>0.92727272727272725</v>
      </c>
      <c r="T32" s="164">
        <f>SUM(T8:T15,T23:T27)</f>
        <v>5</v>
      </c>
      <c r="U32" s="164">
        <f>SUM(U8:U15,U23:U27)</f>
        <v>46</v>
      </c>
      <c r="V32" s="164">
        <f>SUM(V8:V15,V23:V27)</f>
        <v>4</v>
      </c>
      <c r="W32" s="168">
        <f>SUM(X32:Y32)/SUM(X32:Z32)</f>
        <v>0.6470588235294118</v>
      </c>
      <c r="X32" s="164">
        <f>SUM(X8:X15,X23:X27)</f>
        <v>15</v>
      </c>
      <c r="Y32" s="164">
        <f>SUM(Y8:Y15,Y23:Y27)</f>
        <v>18</v>
      </c>
      <c r="Z32" s="164">
        <f>SUM(Z8:Z15,Z23:Z27)</f>
        <v>18</v>
      </c>
      <c r="AA32" s="164">
        <f>SUM(AA8:AA15,AA23:AA27)</f>
        <v>20</v>
      </c>
      <c r="AB32" s="168">
        <f>SUM(AC32:AD32)/SUM(AC32:AE32)</f>
        <v>0.59090909090909094</v>
      </c>
      <c r="AC32" s="164">
        <f>SUM(AC8:AC15,AC23:AC27)</f>
        <v>4</v>
      </c>
      <c r="AD32" s="164">
        <f>SUM(AD8:AD15,AD23:AD27)</f>
        <v>9</v>
      </c>
      <c r="AE32" s="164">
        <f>SUM(AE8:AE15,AE23:AE27)</f>
        <v>9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64</v>
      </c>
      <c r="H33" s="189"/>
      <c r="I33" s="165">
        <f>SUM(I16:I22,I28:I30)</f>
        <v>40</v>
      </c>
      <c r="J33" s="172">
        <f>SUM(K33:L33)/I33</f>
        <v>0.77500000000000002</v>
      </c>
      <c r="K33" s="165">
        <f>SUM(K16:K22,K28:K30)</f>
        <v>5</v>
      </c>
      <c r="L33" s="165">
        <f>SUM(L16:L22,L28:L30)</f>
        <v>26</v>
      </c>
      <c r="M33" s="165">
        <f>SUM(M16:M22,M28:M30)</f>
        <v>9</v>
      </c>
      <c r="N33" s="172">
        <f>SUM(O33:P33)/I33</f>
        <v>0.6</v>
      </c>
      <c r="O33" s="165">
        <f>SUM(O16:O22,O28:O30)</f>
        <v>4</v>
      </c>
      <c r="P33" s="165">
        <f>SUM(P16:P22,P28:P30)</f>
        <v>20</v>
      </c>
      <c r="Q33" s="165">
        <f>SUM(Q16:Q22,Q28:Q30)</f>
        <v>7</v>
      </c>
      <c r="R33" s="165">
        <f>SUM(R16:R22,R28:R30)</f>
        <v>24</v>
      </c>
      <c r="S33" s="172">
        <f>SUM(T33:U33)/R33</f>
        <v>0.875</v>
      </c>
      <c r="T33" s="165">
        <f>SUM(T16:T22,T28:T30)</f>
        <v>3</v>
      </c>
      <c r="U33" s="165">
        <f>SUM(U16:U22,U28:U30)</f>
        <v>18</v>
      </c>
      <c r="V33" s="165">
        <f>SUM(V16:V22,V28:V30)</f>
        <v>3</v>
      </c>
      <c r="W33" s="172">
        <f>SUM(X33:Y33)/SUM(X33:Z33)</f>
        <v>0.8571428571428571</v>
      </c>
      <c r="X33" s="165">
        <f>SUM(X16:X22,X28:X30)</f>
        <v>7</v>
      </c>
      <c r="Y33" s="165">
        <f>SUM(Y16:Y22,Y28:Y30)</f>
        <v>11</v>
      </c>
      <c r="Z33" s="165">
        <f>SUM(Z16:Z22,Z28:Z30)</f>
        <v>3</v>
      </c>
      <c r="AA33" s="165">
        <f>SUM(AA16:AA22,AA28:AA30)</f>
        <v>4</v>
      </c>
      <c r="AB33" s="172">
        <f>SUM(AC33:AD33)/SUM(AC33:AE33)</f>
        <v>1</v>
      </c>
      <c r="AC33" s="165">
        <f>SUM(AC16:AC22,AC28:AC30)</f>
        <v>3</v>
      </c>
      <c r="AD33" s="165">
        <f>SUM(AD16:AD22,AD28:AD30)</f>
        <v>1</v>
      </c>
      <c r="AE33" s="165">
        <f>SUM(AE16:AE22,AE28:AE30)</f>
        <v>0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190</v>
      </c>
      <c r="H34" s="190"/>
      <c r="I34" s="156">
        <f>SUM(I8:I30)</f>
        <v>111</v>
      </c>
      <c r="J34" s="157">
        <f>SUM(K34:L34)/I34</f>
        <v>0.83783783783783783</v>
      </c>
      <c r="K34" s="156">
        <f>SUM(K8:K30)</f>
        <v>9</v>
      </c>
      <c r="L34" s="156">
        <f>SUM(L8:L30)</f>
        <v>84</v>
      </c>
      <c r="M34" s="184">
        <f>SUM(M8:M30)</f>
        <v>18</v>
      </c>
      <c r="N34" s="157">
        <f>SUM(O34:P34)/I34</f>
        <v>0.53153153153153154</v>
      </c>
      <c r="O34" s="156">
        <f>SUM(O8:O30)</f>
        <v>9</v>
      </c>
      <c r="P34" s="156">
        <f>SUM(P8:P30)</f>
        <v>50</v>
      </c>
      <c r="Q34" s="184">
        <f>SUM(Q8:Q30)</f>
        <v>34</v>
      </c>
      <c r="R34" s="156">
        <f>SUM(R8:R30)</f>
        <v>79</v>
      </c>
      <c r="S34" s="157">
        <f>SUM(T34:U34)/R34</f>
        <v>0.91139240506329111</v>
      </c>
      <c r="T34" s="156">
        <f>SUM(T8:T30)</f>
        <v>8</v>
      </c>
      <c r="U34" s="156">
        <f>SUM(U8:U30)</f>
        <v>64</v>
      </c>
      <c r="V34" s="184">
        <f>SUM(V8:V30)</f>
        <v>7</v>
      </c>
      <c r="W34" s="157">
        <f>SUM(X34:Y34)/SUM(X34:Z34)</f>
        <v>0.70833333333333337</v>
      </c>
      <c r="X34" s="156">
        <f>SUM(X8:X30)</f>
        <v>22</v>
      </c>
      <c r="Y34" s="156">
        <f>SUM(Y8:Y30)</f>
        <v>29</v>
      </c>
      <c r="Z34" s="184">
        <f>SUM(Z8:Z30)</f>
        <v>21</v>
      </c>
      <c r="AA34" s="156">
        <f>SUM(AA8:AA30)</f>
        <v>24</v>
      </c>
      <c r="AB34" s="157">
        <f>SUM(AC34:AD34)/SUM(AC34:AE34)</f>
        <v>0.65384615384615385</v>
      </c>
      <c r="AC34" s="156">
        <f>SUM(AC8:AC30)</f>
        <v>7</v>
      </c>
      <c r="AD34" s="156">
        <f>SUM(AD8:AD30)</f>
        <v>10</v>
      </c>
      <c r="AE34" s="156">
        <f>SUM(AE8:AE30)</f>
        <v>9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10</v>
      </c>
      <c r="H35" s="191"/>
      <c r="I35" s="167">
        <f>AVERAGE(I8:I30)</f>
        <v>5.8421052631578947</v>
      </c>
      <c r="J35" s="158"/>
      <c r="K35" s="167">
        <f>AVERAGE(K8:K30)</f>
        <v>0.47368421052631576</v>
      </c>
      <c r="L35" s="167">
        <f>AVERAGE(L8:L30)</f>
        <v>4.4210526315789478</v>
      </c>
      <c r="M35" s="193">
        <f>AVERAGE(M8:M30)</f>
        <v>0.94736842105263153</v>
      </c>
      <c r="N35" s="159"/>
      <c r="O35" s="167">
        <f>AVERAGE(O8:O30)</f>
        <v>0.47368421052631576</v>
      </c>
      <c r="P35" s="167">
        <f>AVERAGE(P8:P30)</f>
        <v>2.6315789473684212</v>
      </c>
      <c r="Q35" s="193">
        <f>AVERAGE(Q8:Q30)</f>
        <v>1.7894736842105263</v>
      </c>
      <c r="R35" s="167">
        <f>AVERAGE(R8:R30)</f>
        <v>4.1578947368421053</v>
      </c>
      <c r="S35" s="159"/>
      <c r="T35" s="167">
        <f>AVERAGE(T8:T30)</f>
        <v>0.42105263157894735</v>
      </c>
      <c r="U35" s="167">
        <f>AVERAGE(U8:U30)</f>
        <v>3.3684210526315788</v>
      </c>
      <c r="V35" s="193">
        <f>AVERAGE(V8:V30)</f>
        <v>0.36842105263157893</v>
      </c>
      <c r="W35" s="159"/>
      <c r="X35" s="167">
        <f>AVERAGE(X8:X30)</f>
        <v>1.1578947368421053</v>
      </c>
      <c r="Y35" s="167">
        <f>AVERAGE(Y8:Y30)</f>
        <v>1.5263157894736843</v>
      </c>
      <c r="Z35" s="167">
        <f>AVERAGE(Z8:Z30)</f>
        <v>1.1052631578947369</v>
      </c>
      <c r="AA35" s="167">
        <f>AVERAGE(AA8:AA30)</f>
        <v>1.263157894736842</v>
      </c>
      <c r="AB35" s="159"/>
      <c r="AC35" s="167">
        <f>AVERAGE(AC8:AC30)</f>
        <v>0.36842105263157893</v>
      </c>
      <c r="AD35" s="167">
        <f>AVERAGE(AD8:AD30)</f>
        <v>0.52631578947368418</v>
      </c>
      <c r="AE35" s="167">
        <f>AVERAGE(AE8:AE30)</f>
        <v>0.47368421052631576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85A4-CFA3-5147-8325-4C4FA7AA4BED}">
  <dimension ref="B2:AJ74"/>
  <sheetViews>
    <sheetView zoomScale="69" zoomScaleNormal="133" zoomScaleSheetLayoutView="50" zoomScalePageLayoutView="50" workbookViewId="0">
      <selection activeCell="Q30" sqref="Q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1026_vs帝京'!O3</f>
        <v>帝京大学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212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0.87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0.92093023255813955</v>
      </c>
      <c r="S4" s="288"/>
      <c r="U4" s="292" t="s">
        <v>11</v>
      </c>
      <c r="V4" s="292"/>
      <c r="W4" s="292"/>
      <c r="X4" s="284">
        <f>T34</f>
        <v>0.70188679245283014</v>
      </c>
      <c r="Y4" s="284"/>
      <c r="Z4" s="292" t="s">
        <v>10</v>
      </c>
      <c r="AA4" s="292"/>
      <c r="AB4" s="292"/>
      <c r="AC4" s="291">
        <f>Z34</f>
        <v>0.47547169811320755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1026_vs帝京'!C8</f>
        <v>湯浅大心</v>
      </c>
      <c r="D8" s="156">
        <f>'Individual DF 1026_vs帝京'!D8</f>
        <v>75</v>
      </c>
      <c r="E8" s="156">
        <f>'Individual DF 1026_vs帝京'!E8</f>
        <v>30</v>
      </c>
      <c r="F8" s="196">
        <f>'Individual DF 1026_vs帝京'!F8</f>
        <v>32</v>
      </c>
      <c r="G8" s="156">
        <f t="shared" ref="G8:G30" si="0">SUM(J8:M8)</f>
        <v>11</v>
      </c>
      <c r="H8" s="157">
        <f>IFERROR((J8+K8)/SUM(J8:M8),"-")</f>
        <v>0.90909090909090906</v>
      </c>
      <c r="I8" s="157">
        <f>IFERROR(SUM(J8:L8)/SUM(J8:M8),"-")</f>
        <v>1</v>
      </c>
      <c r="J8" s="156">
        <v>1</v>
      </c>
      <c r="K8" s="156">
        <v>9</v>
      </c>
      <c r="L8" s="156">
        <v>1</v>
      </c>
      <c r="M8" s="184">
        <v>0</v>
      </c>
      <c r="N8" s="180">
        <f>SUM(P8:R8)</f>
        <v>11</v>
      </c>
      <c r="O8" s="157">
        <f>IFERROR((P8+Q8)/N8,"-")</f>
        <v>1</v>
      </c>
      <c r="P8" s="156">
        <v>0</v>
      </c>
      <c r="Q8" s="156">
        <v>11</v>
      </c>
      <c r="R8" s="184">
        <v>0</v>
      </c>
      <c r="S8" s="156">
        <f>SUM(U8:X8)</f>
        <v>19</v>
      </c>
      <c r="T8" s="157">
        <f>IFERROR((U8+W8)/S8,"-")</f>
        <v>0.57894736842105265</v>
      </c>
      <c r="U8" s="156">
        <v>5</v>
      </c>
      <c r="V8" s="156">
        <v>4</v>
      </c>
      <c r="W8" s="156">
        <v>6</v>
      </c>
      <c r="X8" s="184">
        <v>4</v>
      </c>
      <c r="Y8" s="180">
        <f>SUM(AA8:AD8)</f>
        <v>19</v>
      </c>
      <c r="Z8" s="157">
        <f>IFERROR((AA8+AC8)/Y8,"-")</f>
        <v>0.36842105263157893</v>
      </c>
      <c r="AA8" s="156">
        <v>2</v>
      </c>
      <c r="AB8" s="156">
        <v>7</v>
      </c>
      <c r="AC8" s="156">
        <v>5</v>
      </c>
      <c r="AD8" s="156">
        <v>5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1026_vs帝京'!C9</f>
        <v>前川陽来</v>
      </c>
      <c r="D9" s="159">
        <f>'Individual DF 1026_vs帝京'!D9</f>
        <v>80</v>
      </c>
      <c r="E9" s="159">
        <f>'Individual DF 1026_vs帝京'!E9</f>
        <v>40</v>
      </c>
      <c r="F9" s="193">
        <f>'Individual DF 1026_vs帝京'!F9</f>
        <v>40</v>
      </c>
      <c r="G9" s="159">
        <f t="shared" si="0"/>
        <v>4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4</v>
      </c>
      <c r="L9" s="159">
        <v>0</v>
      </c>
      <c r="M9" s="185">
        <v>0</v>
      </c>
      <c r="N9" s="181">
        <f t="shared" ref="N9:N30" si="4">SUM(P9:R9)</f>
        <v>23</v>
      </c>
      <c r="O9" s="158">
        <f t="shared" ref="O9:O30" si="5">IFERROR((P9+Q9)/N9,"-")</f>
        <v>0.95652173913043481</v>
      </c>
      <c r="P9" s="159">
        <v>1</v>
      </c>
      <c r="Q9" s="159">
        <v>21</v>
      </c>
      <c r="R9" s="185">
        <v>1</v>
      </c>
      <c r="S9" s="159">
        <f t="shared" ref="S9:S30" si="6">SUM(U9:X9)</f>
        <v>23</v>
      </c>
      <c r="T9" s="158">
        <f t="shared" ref="T9:T30" si="7">IFERROR((U9+W9)/S9,"-")</f>
        <v>0.82608695652173914</v>
      </c>
      <c r="U9" s="159">
        <v>2</v>
      </c>
      <c r="V9" s="159">
        <v>1</v>
      </c>
      <c r="W9" s="159">
        <v>17</v>
      </c>
      <c r="X9" s="185">
        <v>3</v>
      </c>
      <c r="Y9" s="181">
        <f t="shared" ref="Y9:Y30" si="8">SUM(AA9:AD9)</f>
        <v>23</v>
      </c>
      <c r="Z9" s="158">
        <f t="shared" ref="Z9:Z30" si="9">IFERROR((AA9+AC9)/Y9,"-")</f>
        <v>0.56521739130434778</v>
      </c>
      <c r="AA9" s="159">
        <v>0</v>
      </c>
      <c r="AB9" s="159">
        <v>3</v>
      </c>
      <c r="AC9" s="159">
        <v>13</v>
      </c>
      <c r="AD9" s="159">
        <v>7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1026_vs帝京'!C10</f>
        <v>茨木海斗</v>
      </c>
      <c r="D10" s="156">
        <f>'Individual DF 1026_vs帝京'!D10</f>
        <v>84</v>
      </c>
      <c r="E10" s="156">
        <f>'Individual DF 1026_vs帝京'!E10</f>
        <v>44</v>
      </c>
      <c r="F10" s="196">
        <f>'Individual DF 1026_vs帝京'!F10</f>
        <v>41.904761904761905</v>
      </c>
      <c r="G10" s="156">
        <f t="shared" si="0"/>
        <v>4</v>
      </c>
      <c r="H10" s="157">
        <f t="shared" si="2"/>
        <v>0.5</v>
      </c>
      <c r="I10" s="157">
        <f t="shared" si="3"/>
        <v>0.5</v>
      </c>
      <c r="J10" s="156">
        <v>0</v>
      </c>
      <c r="K10" s="156">
        <v>2</v>
      </c>
      <c r="L10" s="156">
        <v>0</v>
      </c>
      <c r="M10" s="184">
        <v>2</v>
      </c>
      <c r="N10" s="180">
        <f t="shared" si="4"/>
        <v>21</v>
      </c>
      <c r="O10" s="157">
        <f t="shared" si="5"/>
        <v>0.95238095238095233</v>
      </c>
      <c r="P10" s="156">
        <v>0</v>
      </c>
      <c r="Q10" s="156">
        <v>20</v>
      </c>
      <c r="R10" s="184">
        <v>1</v>
      </c>
      <c r="S10" s="156">
        <f t="shared" si="6"/>
        <v>20</v>
      </c>
      <c r="T10" s="157">
        <f t="shared" si="7"/>
        <v>0.75</v>
      </c>
      <c r="U10" s="156">
        <v>2</v>
      </c>
      <c r="V10" s="156">
        <v>2</v>
      </c>
      <c r="W10" s="156">
        <v>13</v>
      </c>
      <c r="X10" s="184">
        <v>3</v>
      </c>
      <c r="Y10" s="180">
        <f t="shared" si="8"/>
        <v>20</v>
      </c>
      <c r="Z10" s="157">
        <f t="shared" si="9"/>
        <v>0.45</v>
      </c>
      <c r="AA10" s="156">
        <v>2</v>
      </c>
      <c r="AB10" s="156">
        <v>2</v>
      </c>
      <c r="AC10" s="156">
        <v>7</v>
      </c>
      <c r="AD10" s="156">
        <v>9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1026_vs帝京'!C11</f>
        <v>磯部俊太朗</v>
      </c>
      <c r="D11" s="159">
        <f>'Individual DF 1026_vs帝京'!D11</f>
        <v>84</v>
      </c>
      <c r="E11" s="159">
        <f>'Individual DF 1026_vs帝京'!E11</f>
        <v>53</v>
      </c>
      <c r="F11" s="193">
        <f>'Individual DF 1026_vs帝京'!F11</f>
        <v>50.476190476190474</v>
      </c>
      <c r="G11" s="159">
        <f t="shared" si="0"/>
        <v>11</v>
      </c>
      <c r="H11" s="158">
        <f t="shared" si="2"/>
        <v>0.90909090909090906</v>
      </c>
      <c r="I11" s="158">
        <f t="shared" si="3"/>
        <v>1</v>
      </c>
      <c r="J11" s="159">
        <v>1</v>
      </c>
      <c r="K11" s="159">
        <v>9</v>
      </c>
      <c r="L11" s="159">
        <v>1</v>
      </c>
      <c r="M11" s="185">
        <v>0</v>
      </c>
      <c r="N11" s="181">
        <f t="shared" si="4"/>
        <v>16</v>
      </c>
      <c r="O11" s="158">
        <f t="shared" si="5"/>
        <v>0.9375</v>
      </c>
      <c r="P11" s="159">
        <v>1</v>
      </c>
      <c r="Q11" s="159">
        <v>14</v>
      </c>
      <c r="R11" s="185">
        <v>1</v>
      </c>
      <c r="S11" s="159">
        <f t="shared" si="6"/>
        <v>24</v>
      </c>
      <c r="T11" s="158">
        <f t="shared" si="7"/>
        <v>0.625</v>
      </c>
      <c r="U11" s="159">
        <v>4</v>
      </c>
      <c r="V11" s="159">
        <v>7</v>
      </c>
      <c r="W11" s="159">
        <v>11</v>
      </c>
      <c r="X11" s="185">
        <v>2</v>
      </c>
      <c r="Y11" s="181">
        <f t="shared" si="8"/>
        <v>24</v>
      </c>
      <c r="Z11" s="158">
        <f t="shared" si="9"/>
        <v>0.25</v>
      </c>
      <c r="AA11" s="159">
        <v>1</v>
      </c>
      <c r="AB11" s="159">
        <v>10</v>
      </c>
      <c r="AC11" s="159">
        <v>5</v>
      </c>
      <c r="AD11" s="159">
        <v>8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1026_vs帝京'!C12</f>
        <v>白丸智乃祐</v>
      </c>
      <c r="D12" s="156">
        <f>'Individual DF 1026_vs帝京'!D12</f>
        <v>84</v>
      </c>
      <c r="E12" s="156">
        <f>'Individual DF 1026_vs帝京'!E12</f>
        <v>44</v>
      </c>
      <c r="F12" s="196">
        <f>'Individual DF 1026_vs帝京'!F12</f>
        <v>41.904761904761905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0</v>
      </c>
      <c r="K12" s="156">
        <v>3</v>
      </c>
      <c r="L12" s="156">
        <v>0</v>
      </c>
      <c r="M12" s="184">
        <v>0</v>
      </c>
      <c r="N12" s="180">
        <f t="shared" si="4"/>
        <v>24</v>
      </c>
      <c r="O12" s="157">
        <f t="shared" si="5"/>
        <v>0.91666666666666663</v>
      </c>
      <c r="P12" s="156">
        <v>1</v>
      </c>
      <c r="Q12" s="156">
        <v>21</v>
      </c>
      <c r="R12" s="184">
        <v>2</v>
      </c>
      <c r="S12" s="156">
        <f t="shared" si="6"/>
        <v>20</v>
      </c>
      <c r="T12" s="157">
        <f t="shared" si="7"/>
        <v>0.75</v>
      </c>
      <c r="U12" s="156">
        <v>2</v>
      </c>
      <c r="V12" s="156">
        <v>1</v>
      </c>
      <c r="W12" s="156">
        <v>13</v>
      </c>
      <c r="X12" s="184">
        <v>4</v>
      </c>
      <c r="Y12" s="180">
        <f t="shared" si="8"/>
        <v>20</v>
      </c>
      <c r="Z12" s="157">
        <f t="shared" si="9"/>
        <v>0.45</v>
      </c>
      <c r="AA12" s="156">
        <v>1</v>
      </c>
      <c r="AB12" s="156">
        <v>2</v>
      </c>
      <c r="AC12" s="156">
        <v>8</v>
      </c>
      <c r="AD12" s="156">
        <v>9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1026_vs帝京'!C13</f>
        <v>大町尚生</v>
      </c>
      <c r="D13" s="159">
        <f>'Individual DF 1026_vs帝京'!D13</f>
        <v>84</v>
      </c>
      <c r="E13" s="159">
        <f>'Individual DF 1026_vs帝京'!E13</f>
        <v>48</v>
      </c>
      <c r="F13" s="193">
        <f>'Individual DF 1026_vs帝京'!F13</f>
        <v>45.714285714285708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0</v>
      </c>
      <c r="K13" s="159">
        <v>2</v>
      </c>
      <c r="L13" s="159">
        <v>0</v>
      </c>
      <c r="M13" s="185">
        <v>0</v>
      </c>
      <c r="N13" s="181">
        <f t="shared" si="4"/>
        <v>29</v>
      </c>
      <c r="O13" s="158">
        <f t="shared" si="5"/>
        <v>0.96551724137931039</v>
      </c>
      <c r="P13" s="159">
        <v>0</v>
      </c>
      <c r="Q13" s="159">
        <v>28</v>
      </c>
      <c r="R13" s="185">
        <v>1</v>
      </c>
      <c r="S13" s="159">
        <f t="shared" si="6"/>
        <v>28</v>
      </c>
      <c r="T13" s="158">
        <f t="shared" si="7"/>
        <v>0.7857142857142857</v>
      </c>
      <c r="U13" s="159">
        <v>0</v>
      </c>
      <c r="V13" s="159">
        <v>1</v>
      </c>
      <c r="W13" s="159">
        <v>22</v>
      </c>
      <c r="X13" s="185">
        <v>5</v>
      </c>
      <c r="Y13" s="181">
        <f t="shared" si="8"/>
        <v>28</v>
      </c>
      <c r="Z13" s="158">
        <f t="shared" si="9"/>
        <v>0.6071428571428571</v>
      </c>
      <c r="AA13" s="159">
        <v>0</v>
      </c>
      <c r="AB13" s="159">
        <v>1</v>
      </c>
      <c r="AC13" s="159">
        <v>17</v>
      </c>
      <c r="AD13" s="159">
        <v>10</v>
      </c>
      <c r="AE13" s="208" t="str">
        <f t="shared" si="1"/>
        <v>大町尚生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1026_vs帝京'!C14</f>
        <v>中森真翔</v>
      </c>
      <c r="D14" s="156">
        <f>'Individual DF 1026_vs帝京'!D14</f>
        <v>84</v>
      </c>
      <c r="E14" s="156">
        <f>'Individual DF 1026_vs帝京'!E14</f>
        <v>26</v>
      </c>
      <c r="F14" s="196">
        <f>'Individual DF 1026_vs帝京'!F14</f>
        <v>24.761904761904763</v>
      </c>
      <c r="G14" s="156">
        <f t="shared" si="0"/>
        <v>4</v>
      </c>
      <c r="H14" s="157">
        <f t="shared" si="2"/>
        <v>1</v>
      </c>
      <c r="I14" s="157">
        <f>IFERROR(SUM(J14:L14)/SUM(J14:M14),"-")</f>
        <v>1</v>
      </c>
      <c r="J14" s="156">
        <v>0</v>
      </c>
      <c r="K14" s="156">
        <v>4</v>
      </c>
      <c r="L14" s="156">
        <v>0</v>
      </c>
      <c r="M14" s="184">
        <v>0</v>
      </c>
      <c r="N14" s="180">
        <f t="shared" si="4"/>
        <v>9</v>
      </c>
      <c r="O14" s="157">
        <f t="shared" si="5"/>
        <v>0.77777777777777779</v>
      </c>
      <c r="P14" s="156">
        <v>0</v>
      </c>
      <c r="Q14" s="156">
        <v>7</v>
      </c>
      <c r="R14" s="184">
        <v>2</v>
      </c>
      <c r="S14" s="156">
        <f t="shared" si="6"/>
        <v>12</v>
      </c>
      <c r="T14" s="157">
        <f t="shared" si="7"/>
        <v>0.83333333333333337</v>
      </c>
      <c r="U14" s="156">
        <v>4</v>
      </c>
      <c r="V14" s="156">
        <v>0</v>
      </c>
      <c r="W14" s="156">
        <v>6</v>
      </c>
      <c r="X14" s="184">
        <v>2</v>
      </c>
      <c r="Y14" s="180">
        <f t="shared" si="8"/>
        <v>12</v>
      </c>
      <c r="Z14" s="157">
        <f t="shared" si="9"/>
        <v>0.5</v>
      </c>
      <c r="AA14" s="156">
        <v>1</v>
      </c>
      <c r="AB14" s="156">
        <v>3</v>
      </c>
      <c r="AC14" s="156">
        <v>5</v>
      </c>
      <c r="AD14" s="156">
        <v>3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1026_vs帝京'!C15</f>
        <v>浜浦幸太郎</v>
      </c>
      <c r="D15" s="159">
        <f>'Individual DF 1026_vs帝京'!D15</f>
        <v>84</v>
      </c>
      <c r="E15" s="159">
        <f>'Individual DF 1026_vs帝京'!E15</f>
        <v>50</v>
      </c>
      <c r="F15" s="193">
        <f>'Individual DF 1026_vs帝京'!F15</f>
        <v>47.61904761904762</v>
      </c>
      <c r="G15" s="159">
        <f t="shared" si="0"/>
        <v>11</v>
      </c>
      <c r="H15" s="158">
        <f t="shared" si="2"/>
        <v>0.81818181818181823</v>
      </c>
      <c r="I15" s="158">
        <f t="shared" si="3"/>
        <v>0.81818181818181823</v>
      </c>
      <c r="J15" s="159">
        <v>2</v>
      </c>
      <c r="K15" s="159">
        <v>7</v>
      </c>
      <c r="L15" s="159">
        <v>0</v>
      </c>
      <c r="M15" s="185">
        <v>2</v>
      </c>
      <c r="N15" s="181">
        <f t="shared" si="4"/>
        <v>23</v>
      </c>
      <c r="O15" s="158">
        <f t="shared" si="5"/>
        <v>0.95652173913043481</v>
      </c>
      <c r="P15" s="159">
        <v>0</v>
      </c>
      <c r="Q15" s="159">
        <v>22</v>
      </c>
      <c r="R15" s="185">
        <v>1</v>
      </c>
      <c r="S15" s="159">
        <f t="shared" si="6"/>
        <v>31</v>
      </c>
      <c r="T15" s="158">
        <f t="shared" si="7"/>
        <v>0.83870967741935487</v>
      </c>
      <c r="U15" s="159">
        <v>4</v>
      </c>
      <c r="V15" s="159">
        <v>5</v>
      </c>
      <c r="W15" s="159">
        <v>22</v>
      </c>
      <c r="X15" s="185">
        <v>0</v>
      </c>
      <c r="Y15" s="181">
        <f t="shared" si="8"/>
        <v>31</v>
      </c>
      <c r="Z15" s="158">
        <f t="shared" si="9"/>
        <v>0.64516129032258063</v>
      </c>
      <c r="AA15" s="159">
        <v>2</v>
      </c>
      <c r="AB15" s="159">
        <v>7</v>
      </c>
      <c r="AC15" s="159">
        <v>18</v>
      </c>
      <c r="AD15" s="159">
        <v>4</v>
      </c>
      <c r="AE15" s="208" t="str">
        <f t="shared" si="1"/>
        <v>浜浦幸太郎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1026_vs帝京'!C16</f>
        <v>高橋佑太朗</v>
      </c>
      <c r="D16" s="156">
        <f>'Individual DF 1026_vs帝京'!D16</f>
        <v>84</v>
      </c>
      <c r="E16" s="156">
        <f>'Individual DF 1026_vs帝京'!E16</f>
        <v>16</v>
      </c>
      <c r="F16" s="196">
        <f>'Individual DF 1026_vs帝京'!F16</f>
        <v>15.238095238095237</v>
      </c>
      <c r="G16" s="156">
        <f t="shared" si="0"/>
        <v>5</v>
      </c>
      <c r="H16" s="157">
        <f t="shared" si="2"/>
        <v>0.8</v>
      </c>
      <c r="I16" s="157">
        <f t="shared" si="3"/>
        <v>0.8</v>
      </c>
      <c r="J16" s="156">
        <v>0</v>
      </c>
      <c r="K16" s="156">
        <v>4</v>
      </c>
      <c r="L16" s="156">
        <v>0</v>
      </c>
      <c r="M16" s="184">
        <v>1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3</v>
      </c>
      <c r="T16" s="157">
        <f t="shared" si="7"/>
        <v>0.33333333333333331</v>
      </c>
      <c r="U16" s="156">
        <v>1</v>
      </c>
      <c r="V16" s="156">
        <v>1</v>
      </c>
      <c r="W16" s="156">
        <v>0</v>
      </c>
      <c r="X16" s="184">
        <v>1</v>
      </c>
      <c r="Y16" s="180">
        <f t="shared" si="8"/>
        <v>3</v>
      </c>
      <c r="Z16" s="157">
        <f t="shared" si="9"/>
        <v>0</v>
      </c>
      <c r="AA16" s="156">
        <v>0</v>
      </c>
      <c r="AB16" s="156">
        <v>2</v>
      </c>
      <c r="AC16" s="156">
        <v>0</v>
      </c>
      <c r="AD16" s="156">
        <v>1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1026_vs帝京'!C17</f>
        <v>楢本幹志朗</v>
      </c>
      <c r="D17" s="159">
        <f>'Individual DF 1026_vs帝京'!D17</f>
        <v>84</v>
      </c>
      <c r="E17" s="159">
        <f>'Individual DF 1026_vs帝京'!E17</f>
        <v>8</v>
      </c>
      <c r="F17" s="193">
        <f>'Individual DF 1026_vs帝京'!F17</f>
        <v>7.6190476190476186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4</v>
      </c>
      <c r="O17" s="158">
        <f t="shared" si="5"/>
        <v>0.75</v>
      </c>
      <c r="P17" s="159">
        <v>0</v>
      </c>
      <c r="Q17" s="159">
        <v>3</v>
      </c>
      <c r="R17" s="185">
        <v>1</v>
      </c>
      <c r="S17" s="159">
        <f t="shared" si="6"/>
        <v>3</v>
      </c>
      <c r="T17" s="158">
        <f t="shared" si="7"/>
        <v>0.66666666666666663</v>
      </c>
      <c r="U17" s="159">
        <v>0</v>
      </c>
      <c r="V17" s="159">
        <v>0</v>
      </c>
      <c r="W17" s="159">
        <v>2</v>
      </c>
      <c r="X17" s="185">
        <v>1</v>
      </c>
      <c r="Y17" s="181">
        <f t="shared" si="8"/>
        <v>3</v>
      </c>
      <c r="Z17" s="158">
        <f t="shared" si="9"/>
        <v>0.33333333333333331</v>
      </c>
      <c r="AA17" s="159">
        <v>0</v>
      </c>
      <c r="AB17" s="159">
        <v>0</v>
      </c>
      <c r="AC17" s="159">
        <v>1</v>
      </c>
      <c r="AD17" s="159">
        <v>2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1026_vs帝京'!C18</f>
        <v>内田慎乃甫</v>
      </c>
      <c r="D18" s="156">
        <f>'Individual DF 1026_vs帝京'!D18</f>
        <v>84</v>
      </c>
      <c r="E18" s="156">
        <f>'Individual DF 1026_vs帝京'!E18</f>
        <v>25</v>
      </c>
      <c r="F18" s="196">
        <f>'Individual DF 1026_vs帝京'!F18</f>
        <v>23.80952380952381</v>
      </c>
      <c r="G18" s="156">
        <f t="shared" si="0"/>
        <v>8</v>
      </c>
      <c r="H18" s="157">
        <f t="shared" si="2"/>
        <v>0.875</v>
      </c>
      <c r="I18" s="157">
        <f t="shared" si="3"/>
        <v>0.875</v>
      </c>
      <c r="J18" s="156">
        <v>0</v>
      </c>
      <c r="K18" s="156">
        <v>7</v>
      </c>
      <c r="L18" s="156">
        <v>0</v>
      </c>
      <c r="M18" s="184">
        <v>1</v>
      </c>
      <c r="N18" s="180">
        <f t="shared" si="4"/>
        <v>8</v>
      </c>
      <c r="O18" s="157">
        <f t="shared" si="5"/>
        <v>0.875</v>
      </c>
      <c r="P18" s="156">
        <v>0</v>
      </c>
      <c r="Q18" s="156">
        <v>7</v>
      </c>
      <c r="R18" s="184">
        <v>1</v>
      </c>
      <c r="S18" s="156">
        <f t="shared" si="6"/>
        <v>15</v>
      </c>
      <c r="T18" s="157">
        <f t="shared" si="7"/>
        <v>0.6</v>
      </c>
      <c r="U18" s="156">
        <v>5</v>
      </c>
      <c r="V18" s="156">
        <v>3</v>
      </c>
      <c r="W18" s="156">
        <v>4</v>
      </c>
      <c r="X18" s="184">
        <v>3</v>
      </c>
      <c r="Y18" s="180">
        <f t="shared" si="8"/>
        <v>15</v>
      </c>
      <c r="Z18" s="157">
        <f t="shared" si="9"/>
        <v>0.33333333333333331</v>
      </c>
      <c r="AA18" s="156">
        <v>2</v>
      </c>
      <c r="AB18" s="156">
        <v>6</v>
      </c>
      <c r="AC18" s="156">
        <v>3</v>
      </c>
      <c r="AD18" s="156">
        <v>4</v>
      </c>
      <c r="AE18" s="207" t="str">
        <f t="shared" si="1"/>
        <v>内田慎乃甫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1026_vs帝京'!C19</f>
        <v>大内田陽冬</v>
      </c>
      <c r="D19" s="159">
        <f>'Individual DF 1026_vs帝京'!D19</f>
        <v>74</v>
      </c>
      <c r="E19" s="159">
        <f>'Individual DF 1026_vs帝京'!E19</f>
        <v>38</v>
      </c>
      <c r="F19" s="193">
        <f>'Individual DF 1026_vs帝京'!F19</f>
        <v>41.081081081081081</v>
      </c>
      <c r="G19" s="159">
        <f t="shared" si="0"/>
        <v>14</v>
      </c>
      <c r="H19" s="158">
        <f t="shared" si="2"/>
        <v>0.9285714285714286</v>
      </c>
      <c r="I19" s="158">
        <f t="shared" si="3"/>
        <v>1</v>
      </c>
      <c r="J19" s="159">
        <v>3</v>
      </c>
      <c r="K19" s="159">
        <v>10</v>
      </c>
      <c r="L19" s="159">
        <v>1</v>
      </c>
      <c r="M19" s="185">
        <v>0</v>
      </c>
      <c r="N19" s="181">
        <f t="shared" si="4"/>
        <v>9</v>
      </c>
      <c r="O19" s="158">
        <f t="shared" si="5"/>
        <v>0.88888888888888884</v>
      </c>
      <c r="P19" s="159">
        <v>0</v>
      </c>
      <c r="Q19" s="159">
        <v>8</v>
      </c>
      <c r="R19" s="185">
        <v>1</v>
      </c>
      <c r="S19" s="159">
        <f t="shared" si="6"/>
        <v>22</v>
      </c>
      <c r="T19" s="158">
        <f t="shared" si="7"/>
        <v>0.59090909090909094</v>
      </c>
      <c r="U19" s="159">
        <v>5</v>
      </c>
      <c r="V19" s="159">
        <v>7</v>
      </c>
      <c r="W19" s="159">
        <v>8</v>
      </c>
      <c r="X19" s="185">
        <v>2</v>
      </c>
      <c r="Y19" s="181">
        <f t="shared" si="8"/>
        <v>22</v>
      </c>
      <c r="Z19" s="158">
        <f t="shared" si="9"/>
        <v>0.40909090909090912</v>
      </c>
      <c r="AA19" s="159">
        <v>3</v>
      </c>
      <c r="AB19" s="159">
        <v>9</v>
      </c>
      <c r="AC19" s="159">
        <v>6</v>
      </c>
      <c r="AD19" s="159">
        <v>4</v>
      </c>
      <c r="AE19" s="208" t="str">
        <f t="shared" si="1"/>
        <v>大内田陽冬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1026_vs帝京'!C20</f>
        <v>東島和哉</v>
      </c>
      <c r="D20" s="156">
        <f>'Individual DF 1026_vs帝京'!D20</f>
        <v>84</v>
      </c>
      <c r="E20" s="156">
        <f>'Individual DF 1026_vs帝京'!E20</f>
        <v>31</v>
      </c>
      <c r="F20" s="196">
        <f>'Individual DF 1026_vs帝京'!F20</f>
        <v>29.523809523809526</v>
      </c>
      <c r="G20" s="156">
        <f t="shared" si="0"/>
        <v>6</v>
      </c>
      <c r="H20" s="157">
        <f t="shared" si="2"/>
        <v>0.66666666666666663</v>
      </c>
      <c r="I20" s="157">
        <f t="shared" si="3"/>
        <v>0.66666666666666663</v>
      </c>
      <c r="J20" s="156">
        <v>0</v>
      </c>
      <c r="K20" s="156">
        <v>4</v>
      </c>
      <c r="L20" s="156">
        <v>0</v>
      </c>
      <c r="M20" s="184">
        <v>2</v>
      </c>
      <c r="N20" s="180">
        <f t="shared" si="4"/>
        <v>12</v>
      </c>
      <c r="O20" s="157">
        <f t="shared" si="5"/>
        <v>0.91666666666666663</v>
      </c>
      <c r="P20" s="156">
        <v>0</v>
      </c>
      <c r="Q20" s="156">
        <v>11</v>
      </c>
      <c r="R20" s="184">
        <v>1</v>
      </c>
      <c r="S20" s="156">
        <f t="shared" si="6"/>
        <v>13</v>
      </c>
      <c r="T20" s="157">
        <f t="shared" si="7"/>
        <v>0.61538461538461542</v>
      </c>
      <c r="U20" s="156">
        <v>0</v>
      </c>
      <c r="V20" s="156">
        <v>4</v>
      </c>
      <c r="W20" s="156">
        <v>8</v>
      </c>
      <c r="X20" s="184">
        <v>1</v>
      </c>
      <c r="Y20" s="180">
        <f t="shared" si="8"/>
        <v>13</v>
      </c>
      <c r="Z20" s="157">
        <f t="shared" si="9"/>
        <v>0.61538461538461542</v>
      </c>
      <c r="AA20" s="156">
        <v>0</v>
      </c>
      <c r="AB20" s="156">
        <v>4</v>
      </c>
      <c r="AC20" s="156">
        <v>8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1026_vs帝京'!C21</f>
        <v>濱島遼</v>
      </c>
      <c r="D21" s="159">
        <f>'Individual DF 1026_vs帝京'!D21</f>
        <v>84</v>
      </c>
      <c r="E21" s="159">
        <f>'Individual DF 1026_vs帝京'!E21</f>
        <v>29</v>
      </c>
      <c r="F21" s="193">
        <f>'Individual DF 1026_vs帝京'!F21</f>
        <v>27.61904761904762</v>
      </c>
      <c r="G21" s="159">
        <f t="shared" si="0"/>
        <v>7</v>
      </c>
      <c r="H21" s="158">
        <f t="shared" si="2"/>
        <v>1</v>
      </c>
      <c r="I21" s="158">
        <f t="shared" si="3"/>
        <v>1</v>
      </c>
      <c r="J21" s="159">
        <v>0</v>
      </c>
      <c r="K21" s="159">
        <v>7</v>
      </c>
      <c r="L21" s="159">
        <v>0</v>
      </c>
      <c r="M21" s="185">
        <v>0</v>
      </c>
      <c r="N21" s="181">
        <f t="shared" si="4"/>
        <v>14</v>
      </c>
      <c r="O21" s="158">
        <f t="shared" si="5"/>
        <v>0.7857142857142857</v>
      </c>
      <c r="P21" s="159">
        <v>0</v>
      </c>
      <c r="Q21" s="159">
        <v>11</v>
      </c>
      <c r="R21" s="185">
        <v>3</v>
      </c>
      <c r="S21" s="159">
        <f t="shared" si="6"/>
        <v>14</v>
      </c>
      <c r="T21" s="158">
        <f t="shared" si="7"/>
        <v>0.5714285714285714</v>
      </c>
      <c r="U21" s="159">
        <v>0</v>
      </c>
      <c r="V21" s="159">
        <v>4</v>
      </c>
      <c r="W21" s="159">
        <v>8</v>
      </c>
      <c r="X21" s="185">
        <v>2</v>
      </c>
      <c r="Y21" s="181">
        <f t="shared" si="8"/>
        <v>14</v>
      </c>
      <c r="Z21" s="158">
        <f t="shared" si="9"/>
        <v>0.5</v>
      </c>
      <c r="AA21" s="159">
        <v>0</v>
      </c>
      <c r="AB21" s="159">
        <v>4</v>
      </c>
      <c r="AC21" s="159">
        <v>7</v>
      </c>
      <c r="AD21" s="159">
        <v>3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1026_vs帝京'!C22</f>
        <v>増山将</v>
      </c>
      <c r="D22" s="156">
        <f>'Individual DF 1026_vs帝京'!D22</f>
        <v>65</v>
      </c>
      <c r="E22" s="156">
        <f>'Individual DF 1026_vs帝京'!E22</f>
        <v>15</v>
      </c>
      <c r="F22" s="196">
        <f>'Individual DF 1026_vs帝京'!F22</f>
        <v>18.461538461538463</v>
      </c>
      <c r="G22" s="156">
        <f t="shared" si="0"/>
        <v>6</v>
      </c>
      <c r="H22" s="157">
        <f t="shared" si="2"/>
        <v>0.66666666666666663</v>
      </c>
      <c r="I22" s="157">
        <f t="shared" si="3"/>
        <v>0.66666666666666663</v>
      </c>
      <c r="J22" s="156">
        <v>1</v>
      </c>
      <c r="K22" s="156">
        <v>3</v>
      </c>
      <c r="L22" s="156">
        <v>0</v>
      </c>
      <c r="M22" s="184">
        <v>2</v>
      </c>
      <c r="N22" s="180">
        <f t="shared" si="4"/>
        <v>5</v>
      </c>
      <c r="O22" s="157">
        <f t="shared" si="5"/>
        <v>0.8</v>
      </c>
      <c r="P22" s="156">
        <v>0</v>
      </c>
      <c r="Q22" s="156">
        <v>4</v>
      </c>
      <c r="R22" s="184">
        <v>1</v>
      </c>
      <c r="S22" s="156">
        <f t="shared" si="6"/>
        <v>10</v>
      </c>
      <c r="T22" s="157">
        <f t="shared" si="7"/>
        <v>0.6</v>
      </c>
      <c r="U22" s="156">
        <v>2</v>
      </c>
      <c r="V22" s="156">
        <v>2</v>
      </c>
      <c r="W22" s="156">
        <v>4</v>
      </c>
      <c r="X22" s="184">
        <v>2</v>
      </c>
      <c r="Y22" s="180">
        <f t="shared" si="8"/>
        <v>10</v>
      </c>
      <c r="Z22" s="157">
        <f t="shared" si="9"/>
        <v>0.5</v>
      </c>
      <c r="AA22" s="156">
        <v>2</v>
      </c>
      <c r="AB22" s="156">
        <v>2</v>
      </c>
      <c r="AC22" s="156">
        <v>3</v>
      </c>
      <c r="AD22" s="156">
        <v>3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1026_vs帝京'!C23</f>
        <v>門脇遼介</v>
      </c>
      <c r="D23" s="159">
        <f>'Individual DF 1026_vs帝京'!D23</f>
        <v>4</v>
      </c>
      <c r="E23" s="159">
        <f>'Individual DF 1026_vs帝京'!E23</f>
        <v>10</v>
      </c>
      <c r="F23" s="193">
        <f>'Individual DF 1026_vs帝京'!F23</f>
        <v>200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0</v>
      </c>
      <c r="O23" s="158" t="str">
        <f t="shared" si="5"/>
        <v>-</v>
      </c>
      <c r="P23" s="159">
        <v>0</v>
      </c>
      <c r="Q23" s="159">
        <v>0</v>
      </c>
      <c r="R23" s="185">
        <v>0</v>
      </c>
      <c r="S23" s="159">
        <f t="shared" si="6"/>
        <v>0</v>
      </c>
      <c r="T23" s="158" t="str">
        <f t="shared" si="7"/>
        <v>-</v>
      </c>
      <c r="U23" s="159">
        <v>0</v>
      </c>
      <c r="V23" s="159">
        <v>0</v>
      </c>
      <c r="W23" s="159">
        <v>0</v>
      </c>
      <c r="X23" s="185">
        <v>0</v>
      </c>
      <c r="Y23" s="181">
        <f t="shared" si="8"/>
        <v>0</v>
      </c>
      <c r="Z23" s="158" t="str">
        <f t="shared" si="9"/>
        <v>-</v>
      </c>
      <c r="AA23" s="159">
        <v>0</v>
      </c>
      <c r="AB23" s="159">
        <v>0</v>
      </c>
      <c r="AC23" s="159">
        <v>0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1026_vs帝京'!C24</f>
        <v>小澤一誠</v>
      </c>
      <c r="D24" s="156">
        <f>'Individual DF 1026_vs帝京'!D24</f>
        <v>9</v>
      </c>
      <c r="E24" s="156">
        <f>'Individual DF 1026_vs帝京'!E24</f>
        <v>12</v>
      </c>
      <c r="F24" s="196">
        <f>'Individual DF 1026_vs帝京'!F24</f>
        <v>106.66666666666666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4</v>
      </c>
      <c r="T24" s="157">
        <f t="shared" si="7"/>
        <v>0.75</v>
      </c>
      <c r="U24" s="156">
        <v>1</v>
      </c>
      <c r="V24" s="156">
        <v>1</v>
      </c>
      <c r="W24" s="156">
        <v>2</v>
      </c>
      <c r="X24" s="184">
        <v>0</v>
      </c>
      <c r="Y24" s="180">
        <f t="shared" si="8"/>
        <v>4</v>
      </c>
      <c r="Z24" s="157">
        <f t="shared" si="9"/>
        <v>0.25</v>
      </c>
      <c r="AA24" s="156">
        <v>0</v>
      </c>
      <c r="AB24" s="156">
        <v>2</v>
      </c>
      <c r="AC24" s="156">
        <v>1</v>
      </c>
      <c r="AD24" s="156">
        <v>1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1026_vs帝京'!C25</f>
        <v>イーゴリ</v>
      </c>
      <c r="D25" s="159">
        <f>'Individual DF 1026_vs帝京'!D25</f>
        <v>0</v>
      </c>
      <c r="E25" s="159" t="str">
        <f>'Individual DF 1026_vs帝京'!E25</f>
        <v>-</v>
      </c>
      <c r="F25" s="193" t="str">
        <f>'Individual DF 1026_vs帝京'!F25</f>
        <v>-</v>
      </c>
      <c r="G25" s="159">
        <f t="shared" si="0"/>
        <v>0</v>
      </c>
      <c r="H25" s="158" t="str">
        <f t="shared" si="2"/>
        <v>-</v>
      </c>
      <c r="I25" s="158" t="str">
        <f t="shared" si="3"/>
        <v>-</v>
      </c>
      <c r="J25" s="159" t="s">
        <v>17</v>
      </c>
      <c r="K25" s="159" t="s">
        <v>17</v>
      </c>
      <c r="L25" s="159" t="s">
        <v>17</v>
      </c>
      <c r="M25" s="185" t="s">
        <v>17</v>
      </c>
      <c r="N25" s="181" t="s">
        <v>17</v>
      </c>
      <c r="O25" s="158" t="str">
        <f t="shared" si="5"/>
        <v>-</v>
      </c>
      <c r="P25" s="159" t="s">
        <v>17</v>
      </c>
      <c r="Q25" s="159" t="s">
        <v>17</v>
      </c>
      <c r="R25" s="185" t="s">
        <v>17</v>
      </c>
      <c r="S25" s="159" t="s">
        <v>17</v>
      </c>
      <c r="T25" s="158" t="str">
        <f t="shared" si="7"/>
        <v>-</v>
      </c>
      <c r="U25" s="159" t="s">
        <v>17</v>
      </c>
      <c r="V25" s="159" t="s">
        <v>17</v>
      </c>
      <c r="W25" s="159" t="s">
        <v>17</v>
      </c>
      <c r="X25" s="185" t="s">
        <v>17</v>
      </c>
      <c r="Y25" s="181" t="s">
        <v>17</v>
      </c>
      <c r="Z25" s="158" t="str">
        <f t="shared" si="9"/>
        <v>-</v>
      </c>
      <c r="AA25" s="159" t="s">
        <v>17</v>
      </c>
      <c r="AB25" s="159" t="s">
        <v>17</v>
      </c>
      <c r="AC25" s="159" t="s">
        <v>17</v>
      </c>
      <c r="AD25" s="159" t="s">
        <v>17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1026_vs帝京'!C26</f>
        <v>加島優陽</v>
      </c>
      <c r="D26" s="156">
        <f>'Individual DF 1026_vs帝京'!D26</f>
        <v>0</v>
      </c>
      <c r="E26" s="156" t="str">
        <f>'Individual DF 1026_vs帝京'!E26</f>
        <v>-</v>
      </c>
      <c r="F26" s="196" t="str">
        <f>'Individual DF 1026_vs帝京'!F26</f>
        <v>-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 t="s">
        <v>17</v>
      </c>
      <c r="K26" s="156" t="s">
        <v>17</v>
      </c>
      <c r="L26" s="156" t="s">
        <v>17</v>
      </c>
      <c r="M26" s="184" t="s">
        <v>17</v>
      </c>
      <c r="N26" s="180" t="s">
        <v>17</v>
      </c>
      <c r="O26" s="157" t="s">
        <v>17</v>
      </c>
      <c r="P26" s="156" t="s">
        <v>17</v>
      </c>
      <c r="Q26" s="156" t="s">
        <v>17</v>
      </c>
      <c r="R26" s="184" t="s">
        <v>17</v>
      </c>
      <c r="S26" s="156" t="s">
        <v>17</v>
      </c>
      <c r="T26" s="157" t="s">
        <v>17</v>
      </c>
      <c r="U26" s="156" t="s">
        <v>17</v>
      </c>
      <c r="V26" s="156" t="s">
        <v>17</v>
      </c>
      <c r="W26" s="156" t="s">
        <v>17</v>
      </c>
      <c r="X26" s="184" t="s">
        <v>17</v>
      </c>
      <c r="Y26" s="180" t="s">
        <v>17</v>
      </c>
      <c r="Z26" s="157" t="s">
        <v>17</v>
      </c>
      <c r="AA26" s="156" t="s">
        <v>17</v>
      </c>
      <c r="AB26" s="156" t="s">
        <v>17</v>
      </c>
      <c r="AC26" s="156" t="s">
        <v>17</v>
      </c>
      <c r="AD26" s="156" t="s">
        <v>17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1026_vs帝京'!C27</f>
        <v>高木海斗</v>
      </c>
      <c r="D27" s="159">
        <f>'Individual DF 1026_vs帝京'!D27</f>
        <v>0</v>
      </c>
      <c r="E27" s="159" t="str">
        <f>'Individual DF 1026_vs帝京'!E27</f>
        <v>-</v>
      </c>
      <c r="F27" s="193" t="str">
        <f>'Individual DF 1026_vs帝京'!F27</f>
        <v>-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 t="s">
        <v>17</v>
      </c>
      <c r="K27" s="159" t="s">
        <v>17</v>
      </c>
      <c r="L27" s="159" t="s">
        <v>17</v>
      </c>
      <c r="M27" s="185" t="s">
        <v>17</v>
      </c>
      <c r="N27" s="181" t="s">
        <v>17</v>
      </c>
      <c r="O27" s="158" t="s">
        <v>17</v>
      </c>
      <c r="P27" s="159" t="s">
        <v>17</v>
      </c>
      <c r="Q27" s="159" t="s">
        <v>17</v>
      </c>
      <c r="R27" s="185" t="s">
        <v>17</v>
      </c>
      <c r="S27" s="159" t="s">
        <v>17</v>
      </c>
      <c r="T27" s="158" t="s">
        <v>17</v>
      </c>
      <c r="U27" s="159" t="s">
        <v>17</v>
      </c>
      <c r="V27" s="159" t="s">
        <v>17</v>
      </c>
      <c r="W27" s="159" t="s">
        <v>17</v>
      </c>
      <c r="X27" s="185" t="s">
        <v>17</v>
      </c>
      <c r="Y27" s="181" t="s">
        <v>17</v>
      </c>
      <c r="Z27" s="158" t="str">
        <f t="shared" si="9"/>
        <v>-</v>
      </c>
      <c r="AA27" s="159" t="s">
        <v>17</v>
      </c>
      <c r="AB27" s="159" t="s">
        <v>17</v>
      </c>
      <c r="AC27" s="159" t="s">
        <v>17</v>
      </c>
      <c r="AD27" s="159" t="s">
        <v>17</v>
      </c>
      <c r="AE27" s="208" t="str">
        <f t="shared" si="1"/>
        <v>高木海斗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1026_vs帝京'!C28</f>
        <v>深田衣咲</v>
      </c>
      <c r="D28" s="156">
        <f>'Individual DF 1026_vs帝京'!D28</f>
        <v>18</v>
      </c>
      <c r="E28" s="156">
        <f>'Individual DF 1026_vs帝京'!E28</f>
        <v>2</v>
      </c>
      <c r="F28" s="196">
        <f>'Individual DF 1026_vs帝京'!F28</f>
        <v>8.8888888888888893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2</v>
      </c>
      <c r="T28" s="157">
        <f t="shared" si="7"/>
        <v>0.5</v>
      </c>
      <c r="U28" s="156">
        <v>0</v>
      </c>
      <c r="V28" s="156">
        <v>1</v>
      </c>
      <c r="W28" s="156">
        <v>1</v>
      </c>
      <c r="X28" s="184">
        <v>0</v>
      </c>
      <c r="Y28" s="180">
        <f t="shared" si="8"/>
        <v>2</v>
      </c>
      <c r="Z28" s="157">
        <f t="shared" si="9"/>
        <v>0.5</v>
      </c>
      <c r="AA28" s="156">
        <v>0</v>
      </c>
      <c r="AB28" s="156">
        <v>1</v>
      </c>
      <c r="AC28" s="156">
        <v>1</v>
      </c>
      <c r="AD28" s="156">
        <v>0</v>
      </c>
      <c r="AE28" s="207" t="str">
        <f t="shared" si="1"/>
        <v>深田衣咲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1026_vs帝京'!C29</f>
        <v>水澤雄太</v>
      </c>
      <c r="D29" s="159">
        <f>'Individual DF 1026_vs帝京'!D29</f>
        <v>0</v>
      </c>
      <c r="E29" s="159" t="str">
        <f>'Individual DF 1026_vs帝京'!E29</f>
        <v>-</v>
      </c>
      <c r="F29" s="193" t="str">
        <f>'Individual DF 1026_vs帝京'!F29</f>
        <v>-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 t="s">
        <v>17</v>
      </c>
      <c r="K29" s="159" t="s">
        <v>17</v>
      </c>
      <c r="L29" s="159" t="s">
        <v>17</v>
      </c>
      <c r="M29" s="185" t="s">
        <v>17</v>
      </c>
      <c r="N29" s="181" t="s">
        <v>17</v>
      </c>
      <c r="O29" s="158" t="s">
        <v>17</v>
      </c>
      <c r="P29" s="159" t="s">
        <v>17</v>
      </c>
      <c r="Q29" s="159" t="s">
        <v>17</v>
      </c>
      <c r="R29" s="185" t="s">
        <v>17</v>
      </c>
      <c r="S29" s="159" t="s">
        <v>17</v>
      </c>
      <c r="T29" s="158" t="str">
        <f t="shared" si="7"/>
        <v>-</v>
      </c>
      <c r="U29" s="159" t="s">
        <v>17</v>
      </c>
      <c r="V29" s="159" t="s">
        <v>17</v>
      </c>
      <c r="W29" s="159" t="s">
        <v>17</v>
      </c>
      <c r="X29" s="185" t="s">
        <v>17</v>
      </c>
      <c r="Y29" s="181" t="s">
        <v>17</v>
      </c>
      <c r="Z29" s="158" t="str">
        <f t="shared" si="9"/>
        <v>-</v>
      </c>
      <c r="AA29" s="159" t="s">
        <v>17</v>
      </c>
      <c r="AB29" s="159" t="s">
        <v>17</v>
      </c>
      <c r="AC29" s="159" t="s">
        <v>17</v>
      </c>
      <c r="AD29" s="159" t="s">
        <v>17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1026_vs帝京'!C30</f>
        <v>今村颯汰</v>
      </c>
      <c r="D30" s="156">
        <f>'Individual DF 1026_vs帝京'!D30</f>
        <v>10</v>
      </c>
      <c r="E30" s="156">
        <f>'Individual DF 1026_vs帝京'!E30</f>
        <v>8</v>
      </c>
      <c r="F30" s="196">
        <f>'Individual DF 1026_vs帝京'!F30</f>
        <v>64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2</v>
      </c>
      <c r="O30" s="157">
        <f t="shared" si="5"/>
        <v>1</v>
      </c>
      <c r="P30" s="156">
        <v>0</v>
      </c>
      <c r="Q30" s="156">
        <v>2</v>
      </c>
      <c r="R30" s="184">
        <v>0</v>
      </c>
      <c r="S30" s="156">
        <f t="shared" si="6"/>
        <v>2</v>
      </c>
      <c r="T30" s="157">
        <f t="shared" si="7"/>
        <v>1</v>
      </c>
      <c r="U30" s="156">
        <v>0</v>
      </c>
      <c r="V30" s="156">
        <v>0</v>
      </c>
      <c r="W30" s="156">
        <v>2</v>
      </c>
      <c r="X30" s="184">
        <v>0</v>
      </c>
      <c r="Y30" s="180">
        <f t="shared" si="8"/>
        <v>2</v>
      </c>
      <c r="Z30" s="157">
        <f t="shared" si="9"/>
        <v>1</v>
      </c>
      <c r="AA30" s="156">
        <v>0</v>
      </c>
      <c r="AB30" s="156">
        <v>0</v>
      </c>
      <c r="AC30" s="156">
        <v>2</v>
      </c>
      <c r="AD30" s="156">
        <v>0</v>
      </c>
      <c r="AE30" s="207" t="str">
        <f t="shared" si="1"/>
        <v>今村颯汰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52</v>
      </c>
      <c r="H32" s="169">
        <f>SUM(J32:K32)/G32</f>
        <v>0.88461538461538458</v>
      </c>
      <c r="I32" s="169">
        <f>SUM(J32:L32)/G32</f>
        <v>0.92307692307692313</v>
      </c>
      <c r="J32" s="164">
        <f>SUM(J8:J15,J23:J27)</f>
        <v>4</v>
      </c>
      <c r="K32" s="164">
        <f>SUM(K8:K15,K23:K27)</f>
        <v>42</v>
      </c>
      <c r="L32" s="164">
        <f>SUM(L8:L15,L23:L27)</f>
        <v>2</v>
      </c>
      <c r="M32" s="182">
        <f>SUM(M8:M15,M23:M27)</f>
        <v>4</v>
      </c>
      <c r="N32" s="164">
        <f>SUM(N8:N15,N23:N27)</f>
        <v>159</v>
      </c>
      <c r="O32" s="168">
        <f>IFERROR((P32+Q32)/N32,"-")</f>
        <v>0.94339622641509435</v>
      </c>
      <c r="P32" s="164">
        <f>SUM(P8:P15,P23:P27)</f>
        <v>3</v>
      </c>
      <c r="Q32" s="164">
        <f>SUM(Q8:Q15,Q23:Q27)</f>
        <v>147</v>
      </c>
      <c r="R32" s="182">
        <f>SUM(R8:R15,R23:R27)</f>
        <v>9</v>
      </c>
      <c r="S32" s="164">
        <f>SUM(S8:S15,S23:S27)</f>
        <v>181</v>
      </c>
      <c r="T32" s="168">
        <f>(U32+W32)/S32</f>
        <v>0.75138121546961323</v>
      </c>
      <c r="U32" s="164">
        <f>SUM(U8:U15,U23:U27)</f>
        <v>24</v>
      </c>
      <c r="V32" s="164">
        <f>SUM(V8:V15,V23:V27)</f>
        <v>22</v>
      </c>
      <c r="W32" s="164">
        <f>SUM(W8:W15,W23:W27)</f>
        <v>112</v>
      </c>
      <c r="X32" s="182">
        <f>SUM(X8:X15,X23:X27)</f>
        <v>23</v>
      </c>
      <c r="Y32" s="164">
        <f>SUM(Y8:Y15,Y23:Y27)</f>
        <v>181</v>
      </c>
      <c r="Z32" s="168">
        <f>(AA32+AC32)/Y32</f>
        <v>0.48618784530386738</v>
      </c>
      <c r="AA32" s="164">
        <f>SUM(AA8:AA15,AA23:AA27)</f>
        <v>9</v>
      </c>
      <c r="AB32" s="164">
        <f>SUM(AB8:AB15,AB23:AB27)</f>
        <v>37</v>
      </c>
      <c r="AC32" s="164">
        <f>SUM(AC8:AC15,AC23:AC27)</f>
        <v>79</v>
      </c>
      <c r="AD32" s="164">
        <f>SUM(AD8:AD15,AD23:AD27)</f>
        <v>56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48</v>
      </c>
      <c r="H33" s="170">
        <f>SUM(J33:K33)/G33</f>
        <v>0.85416666666666663</v>
      </c>
      <c r="I33" s="170">
        <f>SUM(J33:L33)/G33</f>
        <v>0.875</v>
      </c>
      <c r="J33" s="165">
        <f>SUM(J16:J22,J28:J30)</f>
        <v>4</v>
      </c>
      <c r="K33" s="165">
        <f>SUM(K16:K22,K28:K30)</f>
        <v>37</v>
      </c>
      <c r="L33" s="165">
        <f>SUM(L16:L22,L28:L30)</f>
        <v>1</v>
      </c>
      <c r="M33" s="183">
        <f>SUM(M16:M22,M28:M30)</f>
        <v>6</v>
      </c>
      <c r="N33" s="165">
        <f>SUM(N16:N22,N28:N30)</f>
        <v>56</v>
      </c>
      <c r="O33" s="172">
        <f>IFERROR((P33+Q33)/N33,"-")</f>
        <v>0.8571428571428571</v>
      </c>
      <c r="P33" s="165">
        <f>SUM(P16:P22,P28:P30)</f>
        <v>0</v>
      </c>
      <c r="Q33" s="165">
        <f>SUM(Q16:Q22,Q28:Q30)</f>
        <v>48</v>
      </c>
      <c r="R33" s="183">
        <f>SUM(R16:R22,R28:R30)</f>
        <v>8</v>
      </c>
      <c r="S33" s="165">
        <f>SUM(S16:S22,S28:S30)</f>
        <v>84</v>
      </c>
      <c r="T33" s="172">
        <f>(U33+W33)/S33</f>
        <v>0.59523809523809523</v>
      </c>
      <c r="U33" s="165">
        <f>SUM(U16:U22,U28:U30)</f>
        <v>13</v>
      </c>
      <c r="V33" s="165">
        <f>SUM(V16:V22,V28:V30)</f>
        <v>22</v>
      </c>
      <c r="W33" s="165">
        <f>SUM(W16:W22,W28:W30)</f>
        <v>37</v>
      </c>
      <c r="X33" s="183">
        <f>SUM(X16:X22,X28:X30)</f>
        <v>12</v>
      </c>
      <c r="Y33" s="165">
        <f>SUM(Y16:Y22,Y28:Y30)</f>
        <v>84</v>
      </c>
      <c r="Z33" s="172">
        <f>(AA33+AC33)/Y33</f>
        <v>0.45238095238095238</v>
      </c>
      <c r="AA33" s="165">
        <f>SUM(AA16:AA22,AA28:AA30)</f>
        <v>7</v>
      </c>
      <c r="AB33" s="165">
        <f>SUM(AB16:AB22,AB28:AB30)</f>
        <v>28</v>
      </c>
      <c r="AC33" s="165">
        <f>SUM(AC16:AC22,AC28:AC30)</f>
        <v>31</v>
      </c>
      <c r="AD33" s="165">
        <f>SUM(AD16:AD22,AD28:AD30)</f>
        <v>18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100</v>
      </c>
      <c r="H34" s="163">
        <f>SUM(J34:K34)/G34</f>
        <v>0.87</v>
      </c>
      <c r="I34" s="163">
        <f>SUM(J34:L34)/G34</f>
        <v>0.9</v>
      </c>
      <c r="J34" s="156">
        <f>SUM(J8:J30)</f>
        <v>8</v>
      </c>
      <c r="K34" s="156">
        <f>SUM(K8:K30)</f>
        <v>79</v>
      </c>
      <c r="L34" s="156">
        <f>SUM(L8:L30)</f>
        <v>3</v>
      </c>
      <c r="M34" s="184">
        <f>SUM(M8:M30)</f>
        <v>10</v>
      </c>
      <c r="N34" s="156">
        <f>SUM(N8:N30)</f>
        <v>215</v>
      </c>
      <c r="O34" s="157">
        <f>IFERROR((P34+Q34)/N34,"-")</f>
        <v>0.92093023255813955</v>
      </c>
      <c r="P34" s="156">
        <f>SUM(P8:P30)</f>
        <v>3</v>
      </c>
      <c r="Q34" s="156">
        <f>SUM(Q8:Q30)</f>
        <v>195</v>
      </c>
      <c r="R34" s="184">
        <f>SUM(R8:R30)</f>
        <v>17</v>
      </c>
      <c r="S34" s="156">
        <f>SUM(S8:S30)</f>
        <v>265</v>
      </c>
      <c r="T34" s="157">
        <f>(U34+W34)/S34</f>
        <v>0.70188679245283014</v>
      </c>
      <c r="U34" s="156">
        <f>SUM(U8:U30)</f>
        <v>37</v>
      </c>
      <c r="V34" s="156">
        <f>SUM(V8:V30)</f>
        <v>44</v>
      </c>
      <c r="W34" s="156">
        <f>SUM(W8:W30)</f>
        <v>149</v>
      </c>
      <c r="X34" s="184">
        <f>SUM(X8:X30)</f>
        <v>35</v>
      </c>
      <c r="Y34" s="156">
        <f>SUM(Y8:Y30)</f>
        <v>265</v>
      </c>
      <c r="Z34" s="157">
        <f>(AA34+AC34)/Y34</f>
        <v>0.47547169811320755</v>
      </c>
      <c r="AA34" s="156">
        <f>SUM(AA8:AA30)</f>
        <v>16</v>
      </c>
      <c r="AB34" s="156">
        <f>SUM(AB8:AB30)</f>
        <v>65</v>
      </c>
      <c r="AC34" s="156">
        <f>SUM(AC8:AC30)</f>
        <v>110</v>
      </c>
      <c r="AD34" s="156">
        <f>SUM(AD8:AD30)</f>
        <v>74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4.3478260869565215</v>
      </c>
      <c r="H35" s="171"/>
      <c r="I35" s="171"/>
      <c r="J35" s="167">
        <f>AVERAGE(J8:J30)</f>
        <v>0.42105263157894735</v>
      </c>
      <c r="K35" s="167">
        <f>AVERAGE(K8:K30)</f>
        <v>4.1578947368421053</v>
      </c>
      <c r="L35" s="167">
        <f>AVERAGE(L8:L30)</f>
        <v>0.15789473684210525</v>
      </c>
      <c r="M35" s="193">
        <f>AVERAGE(M8:M30)</f>
        <v>0.52631578947368418</v>
      </c>
      <c r="N35" s="159"/>
      <c r="O35" s="167"/>
      <c r="P35" s="167">
        <f>AVERAGE(P8:P30)</f>
        <v>0.15789473684210525</v>
      </c>
      <c r="Q35" s="167">
        <f>AVERAGE(Q8:Q30)</f>
        <v>10.263157894736842</v>
      </c>
      <c r="R35" s="193">
        <f>AVERAGE(R8:R30)</f>
        <v>0.89473684210526316</v>
      </c>
      <c r="S35" s="167">
        <f>AVERAGE(S8:S30)</f>
        <v>13.947368421052632</v>
      </c>
      <c r="T35" s="159"/>
      <c r="U35" s="167">
        <f>AVERAGE(U8:U30)</f>
        <v>1.9473684210526316</v>
      </c>
      <c r="V35" s="167">
        <f>AVERAGE(V8:V30)</f>
        <v>2.3157894736842106</v>
      </c>
      <c r="W35" s="167">
        <f>AVERAGE(W8:W30)</f>
        <v>7.8421052631578947</v>
      </c>
      <c r="X35" s="193">
        <f>AVERAGE(X8:X30)</f>
        <v>1.8421052631578947</v>
      </c>
      <c r="Y35" s="167">
        <f>AVERAGE(Y8:Y30)</f>
        <v>13.947368421052632</v>
      </c>
      <c r="Z35" s="167"/>
      <c r="AA35" s="167">
        <f>AVERAGE(AA8:AA30)</f>
        <v>0.84210526315789469</v>
      </c>
      <c r="AB35" s="167">
        <f>AVERAGE(AB8:AB30)</f>
        <v>3.4210526315789473</v>
      </c>
      <c r="AC35" s="167">
        <f>AVERAGE(AC8:AC30)</f>
        <v>5.7894736842105265</v>
      </c>
      <c r="AD35" s="167">
        <f>AVERAGE(AD8:AD30)</f>
        <v>3.8947368421052633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C2:E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0D56-5D94-414D-8E39-0CA091C52643}">
  <sheetPr>
    <pageSetUpPr fitToPage="1"/>
  </sheetPr>
  <dimension ref="A1:Z54"/>
  <sheetViews>
    <sheetView zoomScale="75" workbookViewId="0">
      <selection activeCell="Q1" sqref="Q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1026_vs帝京'!O3</f>
        <v>帝京大学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532</v>
      </c>
      <c r="O1" s="28" t="s">
        <v>543</v>
      </c>
      <c r="P1" s="28" t="s">
        <v>113</v>
      </c>
      <c r="Q1" s="28" t="s">
        <v>466</v>
      </c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0.66666666666666663</v>
      </c>
      <c r="E5" s="96"/>
      <c r="F5" s="96">
        <v>1</v>
      </c>
      <c r="G5" s="96">
        <v>1</v>
      </c>
      <c r="H5" s="96"/>
      <c r="I5" s="96">
        <v>1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1</v>
      </c>
      <c r="D6" s="101">
        <f>(E6+F6+G6)/C6</f>
        <v>1</v>
      </c>
      <c r="E6" s="100"/>
      <c r="F6" s="100"/>
      <c r="G6" s="100">
        <v>1</v>
      </c>
      <c r="H6" s="100"/>
      <c r="I6" s="100"/>
      <c r="J6" s="100"/>
      <c r="K6" s="35"/>
      <c r="L6" s="70" t="s">
        <v>9</v>
      </c>
      <c r="M6" s="68" t="s">
        <v>13</v>
      </c>
      <c r="N6" s="314" t="s">
        <v>268</v>
      </c>
      <c r="O6" s="315"/>
      <c r="P6" s="316"/>
      <c r="Q6" s="69"/>
      <c r="R6" s="68" t="s">
        <v>13</v>
      </c>
      <c r="S6" s="330" t="s">
        <v>410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4</v>
      </c>
      <c r="D7" s="97">
        <f>(E7+F7+G7)/C7</f>
        <v>0.75</v>
      </c>
      <c r="E7" s="96">
        <f>E5+E6</f>
        <v>0</v>
      </c>
      <c r="F7" s="96">
        <f>F5+F6</f>
        <v>1</v>
      </c>
      <c r="G7" s="96">
        <f>G5+G6</f>
        <v>2</v>
      </c>
      <c r="H7" s="96">
        <f>H5+H6</f>
        <v>0</v>
      </c>
      <c r="I7" s="96">
        <f>I5+I6</f>
        <v>1</v>
      </c>
      <c r="J7" s="96"/>
      <c r="K7" s="35"/>
      <c r="L7" s="70" t="s">
        <v>259</v>
      </c>
      <c r="M7" s="68" t="s">
        <v>160</v>
      </c>
      <c r="N7" s="295" t="s">
        <v>539</v>
      </c>
      <c r="O7" s="296"/>
      <c r="P7" s="300"/>
      <c r="Q7" s="81" t="s">
        <v>9</v>
      </c>
      <c r="R7" s="68" t="s">
        <v>160</v>
      </c>
      <c r="S7" s="330" t="s">
        <v>268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359</v>
      </c>
      <c r="M8" s="68" t="s">
        <v>160</v>
      </c>
      <c r="N8" s="329" t="s">
        <v>540</v>
      </c>
      <c r="O8" s="301"/>
      <c r="P8" s="301"/>
      <c r="Q8" s="81"/>
      <c r="R8" s="68" t="s">
        <v>13</v>
      </c>
      <c r="S8" s="330" t="s">
        <v>161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0.8571428571428571</v>
      </c>
      <c r="E9" s="96">
        <v>4</v>
      </c>
      <c r="F9" s="96">
        <v>1</v>
      </c>
      <c r="G9" s="96">
        <v>1</v>
      </c>
      <c r="H9" s="96"/>
      <c r="I9" s="96"/>
      <c r="J9" s="96">
        <v>1</v>
      </c>
      <c r="K9" s="35"/>
      <c r="L9" s="70"/>
      <c r="M9" s="68"/>
      <c r="N9" s="295"/>
      <c r="O9" s="296"/>
      <c r="P9" s="296"/>
      <c r="Q9" s="81"/>
      <c r="R9" s="68" t="s">
        <v>13</v>
      </c>
      <c r="S9" s="330" t="s">
        <v>463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11</v>
      </c>
      <c r="D10" s="101">
        <f>(E10+F10+G10)/C10</f>
        <v>0.90909090909090906</v>
      </c>
      <c r="E10" s="100">
        <v>8</v>
      </c>
      <c r="F10" s="100">
        <v>2</v>
      </c>
      <c r="G10" s="100"/>
      <c r="H10" s="100">
        <v>1</v>
      </c>
      <c r="I10" s="100"/>
      <c r="J10" s="100"/>
      <c r="K10" s="35"/>
      <c r="L10" s="70"/>
      <c r="M10" s="68"/>
      <c r="N10" s="295"/>
      <c r="O10" s="296"/>
      <c r="P10" s="300"/>
      <c r="Q10" s="81"/>
      <c r="R10" s="68" t="s">
        <v>13</v>
      </c>
      <c r="S10" s="327" t="s">
        <v>162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18</v>
      </c>
      <c r="D11" s="97">
        <f>(E11+F11+G11)/C11</f>
        <v>0.88888888888888884</v>
      </c>
      <c r="E11" s="96">
        <f t="shared" ref="E11:J11" si="0">E9+E10</f>
        <v>12</v>
      </c>
      <c r="F11" s="96">
        <f t="shared" si="0"/>
        <v>3</v>
      </c>
      <c r="G11" s="96">
        <f t="shared" si="0"/>
        <v>1</v>
      </c>
      <c r="H11" s="96">
        <f t="shared" si="0"/>
        <v>1</v>
      </c>
      <c r="I11" s="96">
        <f t="shared" si="0"/>
        <v>0</v>
      </c>
      <c r="J11" s="96">
        <f t="shared" si="0"/>
        <v>1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帝京大学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0.33333333333333331</v>
      </c>
      <c r="E15" s="72"/>
      <c r="F15" s="72">
        <v>1</v>
      </c>
      <c r="G15" s="72"/>
      <c r="H15" s="72"/>
      <c r="I15" s="72">
        <v>2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1</v>
      </c>
      <c r="E16" s="77">
        <v>2</v>
      </c>
      <c r="F16" s="77"/>
      <c r="G16" s="77">
        <v>1</v>
      </c>
      <c r="H16" s="77"/>
      <c r="I16" s="77"/>
      <c r="J16" s="86"/>
      <c r="K16" s="35"/>
      <c r="L16" s="326" t="str">
        <f>B1</f>
        <v>帝京大学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0.66666666666666663</v>
      </c>
      <c r="E17" s="72">
        <f>E15+E16</f>
        <v>2</v>
      </c>
      <c r="F17" s="72">
        <f>F15+F16</f>
        <v>1</v>
      </c>
      <c r="G17" s="72">
        <f>G15+G16</f>
        <v>1</v>
      </c>
      <c r="H17" s="84">
        <f>H15+H16</f>
        <v>0</v>
      </c>
      <c r="I17" s="84">
        <f>I15+I16</f>
        <v>2</v>
      </c>
      <c r="J17" s="84"/>
      <c r="K17" s="35"/>
      <c r="L17" s="70" t="s">
        <v>9</v>
      </c>
      <c r="M17" s="68" t="s">
        <v>13</v>
      </c>
      <c r="N17" s="315" t="s">
        <v>268</v>
      </c>
      <c r="O17" s="315"/>
      <c r="P17" s="315"/>
      <c r="Q17" s="81"/>
      <c r="R17" s="68" t="s">
        <v>160</v>
      </c>
      <c r="S17" s="314" t="s">
        <v>164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5" t="s">
        <v>410</v>
      </c>
      <c r="O18" s="315"/>
      <c r="P18" s="315"/>
      <c r="Q18" s="81" t="s">
        <v>9</v>
      </c>
      <c r="R18" s="68" t="s">
        <v>13</v>
      </c>
      <c r="S18" s="314" t="s">
        <v>541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0.625</v>
      </c>
      <c r="E19" s="72">
        <v>2</v>
      </c>
      <c r="F19" s="72">
        <v>3</v>
      </c>
      <c r="G19" s="72"/>
      <c r="H19" s="72">
        <v>3</v>
      </c>
      <c r="I19" s="72"/>
      <c r="J19" s="72">
        <v>6</v>
      </c>
      <c r="K19" s="35"/>
      <c r="L19" s="70"/>
      <c r="M19" s="68" t="s">
        <v>160</v>
      </c>
      <c r="N19" s="315" t="s">
        <v>410</v>
      </c>
      <c r="O19" s="315"/>
      <c r="P19" s="315"/>
      <c r="Q19" s="69"/>
      <c r="R19" s="68" t="s">
        <v>160</v>
      </c>
      <c r="S19" s="314" t="s">
        <v>222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1</v>
      </c>
      <c r="E20" s="77">
        <v>4</v>
      </c>
      <c r="F20" s="77">
        <v>2</v>
      </c>
      <c r="G20" s="77"/>
      <c r="H20" s="77"/>
      <c r="I20" s="77"/>
      <c r="J20" s="77">
        <v>2</v>
      </c>
      <c r="K20" s="76"/>
      <c r="L20" s="70" t="s">
        <v>9</v>
      </c>
      <c r="M20" s="68" t="s">
        <v>13</v>
      </c>
      <c r="N20" s="315" t="s">
        <v>268</v>
      </c>
      <c r="O20" s="315"/>
      <c r="P20" s="315"/>
      <c r="Q20" s="69"/>
      <c r="R20" s="68" t="s">
        <v>160</v>
      </c>
      <c r="S20" s="314" t="s">
        <v>220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14</v>
      </c>
      <c r="D21" s="73">
        <f>(E21+F21+G21)/C21</f>
        <v>0.7857142857142857</v>
      </c>
      <c r="E21" s="72">
        <f t="shared" ref="E21:J21" si="1">E19+E20</f>
        <v>6</v>
      </c>
      <c r="F21" s="72">
        <f t="shared" si="1"/>
        <v>5</v>
      </c>
      <c r="G21" s="72">
        <f t="shared" si="1"/>
        <v>0</v>
      </c>
      <c r="H21" s="72">
        <f t="shared" si="1"/>
        <v>3</v>
      </c>
      <c r="I21" s="72">
        <f t="shared" si="1"/>
        <v>0</v>
      </c>
      <c r="J21" s="72">
        <f t="shared" si="1"/>
        <v>8</v>
      </c>
      <c r="K21" s="63"/>
      <c r="L21" s="70"/>
      <c r="M21" s="68" t="s">
        <v>160</v>
      </c>
      <c r="N21" s="314" t="s">
        <v>220</v>
      </c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0.5714285714285714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542</v>
      </c>
      <c r="M29" s="26"/>
      <c r="N29" s="295" t="s">
        <v>174</v>
      </c>
      <c r="O29" s="296"/>
      <c r="P29" s="300"/>
      <c r="Q29" s="27" t="s">
        <v>224</v>
      </c>
      <c r="R29" s="26"/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269</v>
      </c>
      <c r="M30" s="26"/>
      <c r="N30" s="295" t="s">
        <v>171</v>
      </c>
      <c r="O30" s="296"/>
      <c r="P30" s="300"/>
      <c r="Q30" s="27" t="s">
        <v>438</v>
      </c>
      <c r="R30" s="26"/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3</v>
      </c>
      <c r="D31" s="311"/>
      <c r="E31" s="311">
        <v>1</v>
      </c>
      <c r="F31" s="311"/>
      <c r="G31" s="311">
        <f>C31+E31</f>
        <v>4</v>
      </c>
      <c r="H31" s="311"/>
      <c r="I31" s="312">
        <f>G31/G37</f>
        <v>0.10810810810810811</v>
      </c>
      <c r="J31" s="312"/>
      <c r="K31" s="35"/>
      <c r="L31" s="56" t="s">
        <v>224</v>
      </c>
      <c r="M31" s="26"/>
      <c r="N31" s="295" t="s">
        <v>171</v>
      </c>
      <c r="O31" s="296"/>
      <c r="P31" s="300"/>
      <c r="Q31" s="55" t="s">
        <v>290</v>
      </c>
      <c r="R31" s="26"/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1</v>
      </c>
      <c r="D32" s="296"/>
      <c r="E32" s="296">
        <v>6</v>
      </c>
      <c r="F32" s="296"/>
      <c r="G32" s="296">
        <f>C32+E32</f>
        <v>7</v>
      </c>
      <c r="H32" s="296"/>
      <c r="I32" s="302">
        <f>G32/G37</f>
        <v>0.1891891891891892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3</v>
      </c>
      <c r="F33" s="311"/>
      <c r="G33" s="311">
        <f>C33+E33</f>
        <v>5</v>
      </c>
      <c r="H33" s="311"/>
      <c r="I33" s="312">
        <f>G33/G37</f>
        <v>0.13513513513513514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15</v>
      </c>
      <c r="D34" s="301"/>
      <c r="E34" s="296">
        <v>6</v>
      </c>
      <c r="F34" s="296"/>
      <c r="G34" s="301">
        <f>C34+E34</f>
        <v>21</v>
      </c>
      <c r="H34" s="301"/>
      <c r="I34" s="302">
        <f>G34/G37</f>
        <v>0.56756756756756754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帝京大学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帝京大学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5</v>
      </c>
      <c r="D39" s="298"/>
      <c r="E39" s="298">
        <v>0</v>
      </c>
      <c r="F39" s="298"/>
      <c r="G39" s="297">
        <f>C39+E39</f>
        <v>5</v>
      </c>
      <c r="H39" s="297"/>
      <c r="I39" s="299">
        <f>G39/H44</f>
        <v>0.14285714285714285</v>
      </c>
      <c r="J39" s="299"/>
      <c r="K39" s="19"/>
      <c r="L39" s="28"/>
      <c r="M39" s="26"/>
      <c r="N39" s="295" t="s">
        <v>171</v>
      </c>
      <c r="O39" s="296"/>
      <c r="P39" s="300"/>
      <c r="Q39" s="27"/>
      <c r="R39" s="26"/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1</v>
      </c>
      <c r="D40" s="296"/>
      <c r="E40" s="296">
        <v>1</v>
      </c>
      <c r="F40" s="296"/>
      <c r="G40" s="296">
        <f>C40+E40</f>
        <v>2</v>
      </c>
      <c r="H40" s="296"/>
      <c r="I40" s="302">
        <f>G40/H44</f>
        <v>5.7142857142857141E-2</v>
      </c>
      <c r="J40" s="302"/>
      <c r="K40" s="14"/>
      <c r="L40" s="28"/>
      <c r="M40" s="26"/>
      <c r="N40" s="295" t="s">
        <v>171</v>
      </c>
      <c r="O40" s="296"/>
      <c r="P40" s="300"/>
      <c r="Q40" s="27"/>
      <c r="R40" s="26"/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2</v>
      </c>
      <c r="D41" s="298"/>
      <c r="E41" s="298">
        <v>3</v>
      </c>
      <c r="F41" s="298"/>
      <c r="G41" s="298">
        <f>C41+E41</f>
        <v>5</v>
      </c>
      <c r="H41" s="298"/>
      <c r="I41" s="299">
        <f>G41/H44</f>
        <v>0.14285714285714285</v>
      </c>
      <c r="J41" s="299"/>
      <c r="K41" s="14"/>
      <c r="L41" s="28"/>
      <c r="M41" s="26"/>
      <c r="N41" s="295"/>
      <c r="O41" s="296"/>
      <c r="P41" s="300"/>
      <c r="Q41" s="27"/>
      <c r="R41" s="26"/>
      <c r="S41" s="295" t="s">
        <v>171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11</v>
      </c>
      <c r="D42" s="301"/>
      <c r="E42" s="296">
        <v>11</v>
      </c>
      <c r="F42" s="296"/>
      <c r="G42" s="296">
        <f>C42+E42</f>
        <v>22</v>
      </c>
      <c r="H42" s="296"/>
      <c r="I42" s="302">
        <f>G42/H44</f>
        <v>0.62857142857142856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8">
        <f>C43+E43</f>
        <v>1</v>
      </c>
      <c r="H43" s="298"/>
      <c r="I43" s="299">
        <f>G43/H44</f>
        <v>2.8571428571428571E-2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35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4077-5936-9C4D-AEFE-82305135A431}">
  <dimension ref="D2:AJ60"/>
  <sheetViews>
    <sheetView topLeftCell="A33" zoomScale="81" zoomScaleNormal="59" zoomScaleSheetLayoutView="50" zoomScalePageLayoutView="59" workbookViewId="0">
      <selection activeCell="M26" sqref="M26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13</v>
      </c>
      <c r="J3" s="268"/>
      <c r="K3" s="269" t="s">
        <v>17</v>
      </c>
      <c r="L3" s="269"/>
      <c r="M3" s="268">
        <v>29</v>
      </c>
      <c r="N3" s="268"/>
      <c r="O3" s="267" t="s">
        <v>523</v>
      </c>
      <c r="P3" s="267"/>
      <c r="Q3" s="267"/>
      <c r="R3" s="267"/>
      <c r="S3" s="267"/>
      <c r="U3" s="270" t="s">
        <v>524</v>
      </c>
      <c r="V3" s="270"/>
      <c r="W3" s="270"/>
      <c r="X3" s="270"/>
      <c r="Y3" s="271" t="s">
        <v>525</v>
      </c>
      <c r="Z3" s="271"/>
      <c r="AA3" s="271"/>
      <c r="AB3" s="271"/>
      <c r="AC3" s="271" t="s">
        <v>487</v>
      </c>
      <c r="AD3" s="271"/>
      <c r="AE3" s="271"/>
      <c r="AF3" s="271"/>
      <c r="AG3" s="271" t="s">
        <v>526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16</v>
      </c>
      <c r="F14" s="122">
        <f>G17-E17</f>
        <v>33</v>
      </c>
      <c r="G14" s="122"/>
      <c r="K14" s="122">
        <f>K17</f>
        <v>70</v>
      </c>
      <c r="L14" s="122">
        <f>M17-K17</f>
        <v>14</v>
      </c>
      <c r="Q14" s="122">
        <f>Q17</f>
        <v>17</v>
      </c>
      <c r="R14" s="122">
        <f>S17-Q17</f>
        <v>63</v>
      </c>
      <c r="U14" s="122"/>
      <c r="V14" s="122">
        <f>V17</f>
        <v>112</v>
      </c>
      <c r="W14" s="122">
        <f>X17-V17</f>
        <v>32</v>
      </c>
      <c r="X14" s="122"/>
      <c r="Z14" s="122">
        <f>Z17</f>
        <v>13</v>
      </c>
      <c r="AA14" s="122">
        <f>AB17-Z17</f>
        <v>131</v>
      </c>
      <c r="AD14" s="122">
        <f>AD17</f>
        <v>27</v>
      </c>
      <c r="AE14" s="122">
        <f>AF17-AD17</f>
        <v>31</v>
      </c>
      <c r="AH14" s="122">
        <f>AH17</f>
        <v>13</v>
      </c>
      <c r="AI14" s="122">
        <f>AJ17-AH17</f>
        <v>27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0.32653061224489793</v>
      </c>
      <c r="E16" s="235"/>
      <c r="F16" s="235"/>
      <c r="G16" s="235"/>
      <c r="H16" s="119"/>
      <c r="I16" s="119"/>
      <c r="J16" s="235">
        <f>K17/M17</f>
        <v>0.83333333333333337</v>
      </c>
      <c r="K16" s="235"/>
      <c r="L16" s="235"/>
      <c r="M16" s="235"/>
      <c r="P16" s="235">
        <f>Q17/S17</f>
        <v>0.21249999999999999</v>
      </c>
      <c r="Q16" s="235"/>
      <c r="R16" s="235"/>
      <c r="S16" s="235"/>
      <c r="U16" s="235">
        <f>V17/X17</f>
        <v>0.77777777777777779</v>
      </c>
      <c r="V16" s="235"/>
      <c r="W16" s="235"/>
      <c r="X16" s="235"/>
      <c r="Y16" s="264">
        <f>Z17/AB17</f>
        <v>9.0277777777777776E-2</v>
      </c>
      <c r="Z16" s="264"/>
      <c r="AA16" s="264"/>
      <c r="AB16" s="264"/>
      <c r="AC16" s="235">
        <f>AD17/AF17</f>
        <v>0.46551724137931033</v>
      </c>
      <c r="AD16" s="235"/>
      <c r="AE16" s="235"/>
      <c r="AF16" s="235"/>
      <c r="AG16" s="264">
        <f>AH17/AJ17</f>
        <v>0.32500000000000001</v>
      </c>
      <c r="AH16" s="264"/>
      <c r="AI16" s="264"/>
      <c r="AJ16" s="264"/>
    </row>
    <row r="17" spans="4:36">
      <c r="D17" s="125" t="s">
        <v>65</v>
      </c>
      <c r="E17" s="120">
        <f>J22+M22+P22</f>
        <v>16</v>
      </c>
      <c r="F17" s="125" t="s">
        <v>64</v>
      </c>
      <c r="G17" s="120">
        <f>J23+M23+P23</f>
        <v>49</v>
      </c>
      <c r="H17" s="119"/>
      <c r="I17" s="119"/>
      <c r="J17" s="125" t="s">
        <v>65</v>
      </c>
      <c r="K17" s="120">
        <f>J26+M26+P26+S26</f>
        <v>70</v>
      </c>
      <c r="L17" s="125" t="s">
        <v>64</v>
      </c>
      <c r="M17" s="120">
        <f>J27+M27+P27+S27</f>
        <v>84</v>
      </c>
      <c r="P17" s="125" t="s">
        <v>65</v>
      </c>
      <c r="Q17" s="120">
        <v>17</v>
      </c>
      <c r="R17" s="125" t="s">
        <v>64</v>
      </c>
      <c r="S17" s="120">
        <v>80</v>
      </c>
      <c r="U17" s="125" t="s">
        <v>65</v>
      </c>
      <c r="V17" s="120">
        <f>'Individual DF 1011_vs_早稲田'!K34+'Individual DF 1011_vs_早稲田'!L34+'Individual DF 1011_vs_早稲田'!T34+'Individual DF 1011_vs_早稲田'!U34</f>
        <v>112</v>
      </c>
      <c r="W17" s="125" t="s">
        <v>64</v>
      </c>
      <c r="X17" s="120">
        <f>'Individual DF 1011_vs_早稲田'!G34</f>
        <v>144</v>
      </c>
      <c r="Y17" s="134" t="s">
        <v>65</v>
      </c>
      <c r="Z17" s="120">
        <f>'Individual DF 1011_vs_早稲田'!K34+'Individual DF 1011_vs_早稲田'!T34</f>
        <v>13</v>
      </c>
      <c r="AA17" s="134" t="s">
        <v>64</v>
      </c>
      <c r="AB17" s="120">
        <f>'Individual DF 1011_vs_早稲田'!G34</f>
        <v>144</v>
      </c>
      <c r="AC17" s="125" t="s">
        <v>65</v>
      </c>
      <c r="AD17" s="120">
        <v>27</v>
      </c>
      <c r="AE17" s="125" t="s">
        <v>64</v>
      </c>
      <c r="AF17" s="120">
        <v>58</v>
      </c>
      <c r="AG17" s="134" t="s">
        <v>65</v>
      </c>
      <c r="AH17" s="120">
        <v>13</v>
      </c>
      <c r="AI17" s="134" t="s">
        <v>64</v>
      </c>
      <c r="AJ17" s="120">
        <v>40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0.26470588235294118</v>
      </c>
      <c r="I22" s="260"/>
      <c r="J22" s="130">
        <v>9</v>
      </c>
      <c r="K22" s="259">
        <f>M22/M23</f>
        <v>1</v>
      </c>
      <c r="L22" s="260"/>
      <c r="M22" s="130">
        <v>2</v>
      </c>
      <c r="N22" s="259">
        <f>P22/P23</f>
        <v>0.38461538461538464</v>
      </c>
      <c r="O22" s="260"/>
      <c r="P22" s="130">
        <v>5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0.82278481012658233</v>
      </c>
      <c r="Z22" s="260"/>
      <c r="AA22" s="130">
        <f>'Individual DF 1011_vs_早稲田'!K32+'Individual DF 1011_vs_早稲田'!L32+'Individual DF 1011_vs_早稲田'!T32+'Individual DF 1011_vs_早稲田'!U32</f>
        <v>65</v>
      </c>
      <c r="AB22" s="259">
        <f>AD22/AD23</f>
        <v>0.72307692307692306</v>
      </c>
      <c r="AC22" s="260"/>
      <c r="AD22" s="132">
        <f>'Individual DF 1011_vs_早稲田'!K33+'Individual DF 1011_vs_早稲田'!L33+'Individual DF 1011_vs_早稲田'!T33+'Individual DF 1011_vs_早稲田'!U33</f>
        <v>47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34</v>
      </c>
      <c r="K23" s="261"/>
      <c r="L23" s="262"/>
      <c r="M23" s="128">
        <v>2</v>
      </c>
      <c r="N23" s="261"/>
      <c r="O23" s="262"/>
      <c r="P23" s="128">
        <v>13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1011_vs_早稲田'!G32</f>
        <v>79</v>
      </c>
      <c r="AB23" s="261"/>
      <c r="AC23" s="262"/>
      <c r="AD23" s="133">
        <f>'Individual DF 1011_vs_早稲田'!G33</f>
        <v>65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0.88235294117647056</v>
      </c>
      <c r="I26" s="260"/>
      <c r="J26" s="130">
        <v>30</v>
      </c>
      <c r="K26" s="259">
        <f>M26/M27</f>
        <v>1</v>
      </c>
      <c r="L26" s="260"/>
      <c r="M26" s="130">
        <v>2</v>
      </c>
      <c r="N26" s="259">
        <f>P26/P27</f>
        <v>0.76923076923076927</v>
      </c>
      <c r="O26" s="260"/>
      <c r="P26" s="130">
        <v>10</v>
      </c>
      <c r="Q26" s="259">
        <f>S26/S27</f>
        <v>0.8</v>
      </c>
      <c r="R26" s="260"/>
      <c r="S26" s="132">
        <v>28</v>
      </c>
      <c r="U26" s="250"/>
      <c r="V26" s="250"/>
      <c r="W26" s="250"/>
      <c r="X26" s="129" t="s">
        <v>65</v>
      </c>
      <c r="Y26" s="259">
        <f>AA26/AA27</f>
        <v>6.3291139240506333E-2</v>
      </c>
      <c r="Z26" s="260"/>
      <c r="AA26" s="130">
        <f>'Individual DF 1011_vs_早稲田'!K32+'Individual DF 1011_vs_早稲田'!T32</f>
        <v>5</v>
      </c>
      <c r="AB26" s="259">
        <f>AD26/AD27</f>
        <v>0.12307692307692308</v>
      </c>
      <c r="AC26" s="260"/>
      <c r="AD26" s="132">
        <f>'Individual DF 1011_vs_早稲田'!K33+'Individual DF 1011_vs_早稲田'!T33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34</v>
      </c>
      <c r="K27" s="261"/>
      <c r="L27" s="262"/>
      <c r="M27" s="128">
        <v>2</v>
      </c>
      <c r="N27" s="261"/>
      <c r="O27" s="262"/>
      <c r="P27" s="128">
        <v>13</v>
      </c>
      <c r="Q27" s="261"/>
      <c r="R27" s="262"/>
      <c r="S27" s="133">
        <v>35</v>
      </c>
      <c r="U27" s="250"/>
      <c r="V27" s="250"/>
      <c r="W27" s="250"/>
      <c r="X27" s="127" t="s">
        <v>64</v>
      </c>
      <c r="Y27" s="261"/>
      <c r="Z27" s="262"/>
      <c r="AA27" s="128">
        <f>'Individual DF 1011_vs_早稲田'!G32</f>
        <v>79</v>
      </c>
      <c r="AB27" s="261"/>
      <c r="AC27" s="262"/>
      <c r="AD27" s="133">
        <f>'Individual DF 1011_vs_早稲田'!G33</f>
        <v>65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0.53749999999999998</v>
      </c>
      <c r="I30" s="260"/>
      <c r="J30" s="130">
        <v>43</v>
      </c>
      <c r="K30" s="259">
        <f>M30/M31</f>
        <v>0.21249999999999999</v>
      </c>
      <c r="L30" s="260"/>
      <c r="M30" s="130">
        <v>17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80</v>
      </c>
      <c r="K31" s="261"/>
      <c r="L31" s="262"/>
      <c r="M31" s="128">
        <v>80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1011_vs_早稲田'!C7</f>
        <v>11</v>
      </c>
      <c r="K39" s="240"/>
      <c r="L39" s="236" t="str">
        <f>D3</f>
        <v>筑波大学</v>
      </c>
      <c r="M39" s="236"/>
      <c r="N39" s="236"/>
      <c r="O39" s="236"/>
      <c r="P39" s="237" t="str">
        <f>O3</f>
        <v>早稲田大学</v>
      </c>
      <c r="Q39" s="237"/>
      <c r="R39" s="237"/>
      <c r="S39" s="237"/>
      <c r="Y39" s="242" t="str">
        <f>D3</f>
        <v>筑波大学</v>
      </c>
      <c r="Z39" s="243"/>
      <c r="AA39" s="240">
        <f>'Set 1011_vs_早稲田'!C11</f>
        <v>9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早稲田大学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1011_vs_早稲田'!D7</f>
        <v>0.90909090909090906</v>
      </c>
      <c r="M41" s="239"/>
      <c r="N41" s="239"/>
      <c r="O41" s="239"/>
      <c r="P41" s="238">
        <f>'Set 1011_vs_早稲田'!D17</f>
        <v>1</v>
      </c>
      <c r="Q41" s="239"/>
      <c r="R41" s="239"/>
      <c r="S41" s="239"/>
      <c r="Y41" s="244"/>
      <c r="Z41" s="245"/>
      <c r="AA41" s="241"/>
      <c r="AB41" s="241"/>
      <c r="AC41" s="238">
        <f>'Set 1011_vs_早稲田'!D11</f>
        <v>0.88888888888888884</v>
      </c>
      <c r="AD41" s="239"/>
      <c r="AE41" s="239"/>
      <c r="AF41" s="239"/>
      <c r="AG41" s="238">
        <f>'Set 1011_vs_早稲田'!D21</f>
        <v>0.63636363636363635</v>
      </c>
      <c r="AH41" s="239"/>
      <c r="AI41" s="239"/>
      <c r="AJ41" s="239"/>
    </row>
    <row r="42" spans="4:36" ht="20" customHeight="1">
      <c r="H42" s="220" t="str">
        <f>O3</f>
        <v>早稲田大学</v>
      </c>
      <c r="I42" s="221"/>
      <c r="J42" s="226">
        <f>'Set 1011_vs_早稲田'!C17</f>
        <v>9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早稲田大学</v>
      </c>
      <c r="Z42" s="221"/>
      <c r="AA42" s="226">
        <f>'Set 1011_vs_早稲田'!C21</f>
        <v>11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11</v>
      </c>
      <c r="F43" s="145">
        <f>J42</f>
        <v>9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9</v>
      </c>
      <c r="W43" s="145">
        <f>AA42</f>
        <v>11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20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20</v>
      </c>
      <c r="AB45" s="233"/>
    </row>
    <row r="46" spans="4:36" ht="29">
      <c r="D46" s="235">
        <f>J39/J45</f>
        <v>0.55000000000000004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0.45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F36A-338D-1D4D-96EC-219079B4A89F}">
  <dimension ref="B2:AF74"/>
  <sheetViews>
    <sheetView topLeftCell="A7" zoomScale="75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1011_vs_早稲田'!O3</f>
        <v>早稲田大学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144</v>
      </c>
      <c r="I4" s="288"/>
      <c r="J4" s="282" t="s">
        <v>97</v>
      </c>
      <c r="K4" s="282"/>
      <c r="L4" s="282"/>
      <c r="M4" s="284">
        <f>(K34+T34)/G34</f>
        <v>9.0277777777777776E-2</v>
      </c>
      <c r="N4" s="284"/>
      <c r="O4" s="282" t="s">
        <v>98</v>
      </c>
      <c r="P4" s="282"/>
      <c r="Q4" s="282"/>
      <c r="R4" s="284">
        <f>SUM(K34:L34,T34:U34)/G34</f>
        <v>0.77777777777777779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0.51428571428571423</v>
      </c>
      <c r="AB4" s="282" t="s">
        <v>99</v>
      </c>
      <c r="AC4" s="282"/>
      <c r="AD4" s="282"/>
      <c r="AE4" s="173">
        <f>SUM(X32:Y32)/SUM(T32:U32)</f>
        <v>0.51851851851851849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502</v>
      </c>
      <c r="D8" s="156">
        <v>72</v>
      </c>
      <c r="E8" s="156">
        <f>G8+AA8+'Individual AT 1011_vs_早稲田'!G8+'Individual AT 1011_vs_早稲田'!N8</f>
        <v>33</v>
      </c>
      <c r="F8" s="195">
        <f>IFERROR(E8/D8*80,"-")</f>
        <v>36.666666666666664</v>
      </c>
      <c r="G8" s="156">
        <f>I8+R8</f>
        <v>12</v>
      </c>
      <c r="H8" s="186">
        <f>IFERROR((K8+L8+T8+U8)/G8,"-")</f>
        <v>0.75</v>
      </c>
      <c r="I8" s="156">
        <f>SUM(K8:M8)</f>
        <v>7</v>
      </c>
      <c r="J8" s="157">
        <f>IFERROR((K8+L8)/I8,"-")</f>
        <v>0.8571428571428571</v>
      </c>
      <c r="K8" s="156">
        <v>0</v>
      </c>
      <c r="L8" s="156">
        <v>6</v>
      </c>
      <c r="M8" s="184">
        <v>1</v>
      </c>
      <c r="N8" s="157">
        <f>IFERROR((O8+P8)/I8,"-")</f>
        <v>0.2857142857142857</v>
      </c>
      <c r="O8" s="156">
        <v>0</v>
      </c>
      <c r="P8" s="156">
        <v>2</v>
      </c>
      <c r="Q8" s="184">
        <v>4</v>
      </c>
      <c r="R8" s="156">
        <f>SUM(T8:V8)</f>
        <v>5</v>
      </c>
      <c r="S8" s="157">
        <f>IFERROR((T8+U8)/R8,"-")</f>
        <v>0.6</v>
      </c>
      <c r="T8" s="156">
        <v>0</v>
      </c>
      <c r="U8" s="156">
        <v>3</v>
      </c>
      <c r="V8" s="184">
        <v>2</v>
      </c>
      <c r="W8" s="157">
        <f>IFERROR((X8+Y8)/R8,"-")</f>
        <v>0.2</v>
      </c>
      <c r="X8" s="156">
        <v>1</v>
      </c>
      <c r="Y8" s="156">
        <v>0</v>
      </c>
      <c r="Z8" s="184">
        <v>2</v>
      </c>
      <c r="AA8" s="156">
        <v>0</v>
      </c>
      <c r="AB8" s="157" t="str">
        <f>IFERROR((AC8+AD8)/AA8,"-")</f>
        <v>-</v>
      </c>
      <c r="AC8" s="156">
        <v>0</v>
      </c>
      <c r="AD8" s="156">
        <v>1</v>
      </c>
      <c r="AE8" s="156">
        <v>0</v>
      </c>
      <c r="AF8" s="207" t="str">
        <f>C8</f>
        <v>小澤一誠</v>
      </c>
    </row>
    <row r="9" spans="2:32" ht="30" customHeight="1">
      <c r="B9" s="155">
        <v>2</v>
      </c>
      <c r="C9" s="208" t="s">
        <v>492</v>
      </c>
      <c r="D9" s="159">
        <v>61</v>
      </c>
      <c r="E9" s="159">
        <f>G9+AA9+'Individual AT 1011_vs_早稲田'!G9+'Individual AT 1011_vs_早稲田'!N9</f>
        <v>33</v>
      </c>
      <c r="F9" s="167">
        <f t="shared" ref="F9:F30" si="0">IFERROR(E9/D9*80,"-")</f>
        <v>43.278688524590166</v>
      </c>
      <c r="G9" s="159">
        <f t="shared" ref="G9:G30" si="1">I9+R9</f>
        <v>10</v>
      </c>
      <c r="H9" s="187">
        <f t="shared" ref="H9:H30" si="2">IFERROR((K9+L9+T9+U9)/G9,"-")</f>
        <v>0.9</v>
      </c>
      <c r="I9" s="159">
        <f t="shared" ref="I9:I30" si="3">SUM(K9:M9)</f>
        <v>5</v>
      </c>
      <c r="J9" s="158">
        <f t="shared" ref="J9:J30" si="4">IFERROR((K9+L9)/I9,"-")</f>
        <v>0.8</v>
      </c>
      <c r="K9" s="159">
        <v>0</v>
      </c>
      <c r="L9" s="159">
        <v>4</v>
      </c>
      <c r="M9" s="185">
        <v>1</v>
      </c>
      <c r="N9" s="158">
        <f t="shared" ref="N9:N30" si="5">IFERROR((O9+P9)/I9,"-")</f>
        <v>0.2</v>
      </c>
      <c r="O9" s="159">
        <v>0</v>
      </c>
      <c r="P9" s="159">
        <v>1</v>
      </c>
      <c r="Q9" s="185">
        <v>3</v>
      </c>
      <c r="R9" s="159">
        <f t="shared" ref="R9:R30" si="6">SUM(T9:V9)</f>
        <v>5</v>
      </c>
      <c r="S9" s="158">
        <f t="shared" ref="S9:S30" si="7">IFERROR((T9+U9)/R9,"-")</f>
        <v>1</v>
      </c>
      <c r="T9" s="159">
        <v>1</v>
      </c>
      <c r="U9" s="159">
        <v>4</v>
      </c>
      <c r="V9" s="185">
        <v>0</v>
      </c>
      <c r="W9" s="158">
        <f t="shared" ref="W9:W30" si="8">IFERROR((X9+Y9)/R9,"-")</f>
        <v>0.8</v>
      </c>
      <c r="X9" s="159">
        <v>3</v>
      </c>
      <c r="Y9" s="159">
        <v>1</v>
      </c>
      <c r="Z9" s="185">
        <v>1</v>
      </c>
      <c r="AA9" s="159">
        <f t="shared" ref="AA9:AA30" si="9">SUM(AC9:AE9)</f>
        <v>4</v>
      </c>
      <c r="AB9" s="158">
        <f t="shared" ref="AB9:AB30" si="10">IFERROR((AC9+AD9)/AA9,"-")</f>
        <v>0.75</v>
      </c>
      <c r="AC9" s="159">
        <v>0</v>
      </c>
      <c r="AD9" s="159">
        <v>3</v>
      </c>
      <c r="AE9" s="159">
        <v>1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72</v>
      </c>
      <c r="E10" s="156">
        <f>G10+AA10+'Individual AT 1011_vs_早稲田'!G10+'Individual AT 1011_vs_早稲田'!N10</f>
        <v>29</v>
      </c>
      <c r="F10" s="195">
        <f t="shared" si="0"/>
        <v>32.222222222222221</v>
      </c>
      <c r="G10" s="156">
        <f t="shared" si="1"/>
        <v>9</v>
      </c>
      <c r="H10" s="186">
        <f t="shared" si="2"/>
        <v>0.77777777777777779</v>
      </c>
      <c r="I10" s="156">
        <f t="shared" si="3"/>
        <v>6</v>
      </c>
      <c r="J10" s="157">
        <f t="shared" si="4"/>
        <v>0.66666666666666663</v>
      </c>
      <c r="K10" s="156">
        <v>0</v>
      </c>
      <c r="L10" s="156">
        <v>4</v>
      </c>
      <c r="M10" s="184">
        <v>2</v>
      </c>
      <c r="N10" s="157">
        <f t="shared" si="5"/>
        <v>0.16666666666666666</v>
      </c>
      <c r="O10" s="156">
        <v>0</v>
      </c>
      <c r="P10" s="156">
        <v>1</v>
      </c>
      <c r="Q10" s="184">
        <v>3</v>
      </c>
      <c r="R10" s="156">
        <f t="shared" si="6"/>
        <v>3</v>
      </c>
      <c r="S10" s="157">
        <f t="shared" si="7"/>
        <v>1</v>
      </c>
      <c r="T10" s="156">
        <v>1</v>
      </c>
      <c r="U10" s="156">
        <v>2</v>
      </c>
      <c r="V10" s="184">
        <v>0</v>
      </c>
      <c r="W10" s="157">
        <f t="shared" si="8"/>
        <v>0.33333333333333331</v>
      </c>
      <c r="X10" s="156">
        <v>1</v>
      </c>
      <c r="Y10" s="156">
        <v>0</v>
      </c>
      <c r="Z10" s="184">
        <v>2</v>
      </c>
      <c r="AA10" s="156">
        <f t="shared" si="9"/>
        <v>5</v>
      </c>
      <c r="AB10" s="157">
        <f t="shared" si="10"/>
        <v>0.6</v>
      </c>
      <c r="AC10" s="156">
        <v>0</v>
      </c>
      <c r="AD10" s="156">
        <v>3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81</v>
      </c>
      <c r="E11" s="159">
        <f>G11+AA11+'Individual AT 1011_vs_早稲田'!G11+'Individual AT 1011_vs_早稲田'!N11</f>
        <v>44</v>
      </c>
      <c r="F11" s="167">
        <f t="shared" si="0"/>
        <v>43.456790123456784</v>
      </c>
      <c r="G11" s="159">
        <f t="shared" si="1"/>
        <v>7</v>
      </c>
      <c r="H11" s="187">
        <f t="shared" si="2"/>
        <v>1</v>
      </c>
      <c r="I11" s="159">
        <f t="shared" si="3"/>
        <v>4</v>
      </c>
      <c r="J11" s="158">
        <f t="shared" si="4"/>
        <v>1</v>
      </c>
      <c r="K11" s="159">
        <v>0</v>
      </c>
      <c r="L11" s="159">
        <v>4</v>
      </c>
      <c r="M11" s="185">
        <v>0</v>
      </c>
      <c r="N11" s="158">
        <f t="shared" si="5"/>
        <v>0.25</v>
      </c>
      <c r="O11" s="159">
        <v>0</v>
      </c>
      <c r="P11" s="159">
        <v>1</v>
      </c>
      <c r="Q11" s="185">
        <v>3</v>
      </c>
      <c r="R11" s="159">
        <f t="shared" si="6"/>
        <v>3</v>
      </c>
      <c r="S11" s="158">
        <f t="shared" si="7"/>
        <v>1</v>
      </c>
      <c r="T11" s="159">
        <v>0</v>
      </c>
      <c r="U11" s="159">
        <v>3</v>
      </c>
      <c r="V11" s="185">
        <v>0</v>
      </c>
      <c r="W11" s="158">
        <f t="shared" si="8"/>
        <v>0.66666666666666663</v>
      </c>
      <c r="X11" s="159">
        <v>1</v>
      </c>
      <c r="Y11" s="159">
        <v>1</v>
      </c>
      <c r="Z11" s="185">
        <v>1</v>
      </c>
      <c r="AA11" s="159">
        <f t="shared" si="9"/>
        <v>2</v>
      </c>
      <c r="AB11" s="158">
        <f t="shared" si="10"/>
        <v>0.5</v>
      </c>
      <c r="AC11" s="159">
        <v>0</v>
      </c>
      <c r="AD11" s="159">
        <v>1</v>
      </c>
      <c r="AE11" s="159">
        <v>1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81</v>
      </c>
      <c r="E12" s="156">
        <f>G12+AA12+'Individual AT 1011_vs_早稲田'!G12+'Individual AT 1011_vs_早稲田'!N12</f>
        <v>29</v>
      </c>
      <c r="F12" s="195">
        <f t="shared" si="0"/>
        <v>28.641975308641975</v>
      </c>
      <c r="G12" s="156">
        <f t="shared" si="1"/>
        <v>8</v>
      </c>
      <c r="H12" s="186">
        <f t="shared" si="2"/>
        <v>0.875</v>
      </c>
      <c r="I12" s="156">
        <f t="shared" si="3"/>
        <v>5</v>
      </c>
      <c r="J12" s="157">
        <f t="shared" si="4"/>
        <v>0.8</v>
      </c>
      <c r="K12" s="156">
        <v>0</v>
      </c>
      <c r="L12" s="156">
        <v>4</v>
      </c>
      <c r="M12" s="184">
        <v>1</v>
      </c>
      <c r="N12" s="157">
        <f t="shared" si="5"/>
        <v>0.6</v>
      </c>
      <c r="O12" s="156">
        <v>1</v>
      </c>
      <c r="P12" s="156">
        <v>2</v>
      </c>
      <c r="Q12" s="184">
        <v>1</v>
      </c>
      <c r="R12" s="156">
        <f t="shared" si="6"/>
        <v>3</v>
      </c>
      <c r="S12" s="157">
        <f t="shared" si="7"/>
        <v>1</v>
      </c>
      <c r="T12" s="156">
        <v>1</v>
      </c>
      <c r="U12" s="156">
        <v>2</v>
      </c>
      <c r="V12" s="184">
        <v>0</v>
      </c>
      <c r="W12" s="157">
        <f t="shared" si="8"/>
        <v>0.66666666666666663</v>
      </c>
      <c r="X12" s="156">
        <v>0</v>
      </c>
      <c r="Y12" s="156">
        <v>2</v>
      </c>
      <c r="Z12" s="184">
        <v>1</v>
      </c>
      <c r="AA12" s="156">
        <f t="shared" si="9"/>
        <v>2</v>
      </c>
      <c r="AB12" s="157">
        <f t="shared" si="10"/>
        <v>0.5</v>
      </c>
      <c r="AC12" s="156">
        <v>0</v>
      </c>
      <c r="AD12" s="156">
        <v>1</v>
      </c>
      <c r="AE12" s="156">
        <v>1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495</v>
      </c>
      <c r="D13" s="159">
        <v>49</v>
      </c>
      <c r="E13" s="159">
        <f>G13+AA13+'Individual AT 1011_vs_早稲田'!G13+'Individual AT 1011_vs_早稲田'!N13</f>
        <v>18</v>
      </c>
      <c r="F13" s="167">
        <f t="shared" si="0"/>
        <v>29.387755102040817</v>
      </c>
      <c r="G13" s="159">
        <f t="shared" si="1"/>
        <v>7</v>
      </c>
      <c r="H13" s="187">
        <f t="shared" si="2"/>
        <v>0.8571428571428571</v>
      </c>
      <c r="I13" s="159">
        <f t="shared" si="3"/>
        <v>5</v>
      </c>
      <c r="J13" s="158">
        <f t="shared" si="4"/>
        <v>0.8</v>
      </c>
      <c r="K13" s="159">
        <v>0</v>
      </c>
      <c r="L13" s="159">
        <v>4</v>
      </c>
      <c r="M13" s="185">
        <v>1</v>
      </c>
      <c r="N13" s="158">
        <f t="shared" si="5"/>
        <v>0.6</v>
      </c>
      <c r="O13" s="159">
        <v>0</v>
      </c>
      <c r="P13" s="159">
        <v>3</v>
      </c>
      <c r="Q13" s="185">
        <v>1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0</v>
      </c>
      <c r="Y13" s="159">
        <v>1</v>
      </c>
      <c r="Z13" s="185">
        <v>1</v>
      </c>
      <c r="AA13" s="159">
        <f t="shared" si="9"/>
        <v>1</v>
      </c>
      <c r="AB13" s="158">
        <f t="shared" si="10"/>
        <v>1</v>
      </c>
      <c r="AC13" s="159">
        <v>0</v>
      </c>
      <c r="AD13" s="159">
        <v>1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496</v>
      </c>
      <c r="D14" s="156">
        <v>81</v>
      </c>
      <c r="E14" s="156">
        <f>G14+AA14+'Individual AT 1011_vs_早稲田'!G14+'Individual AT 1011_vs_早稲田'!N14</f>
        <v>25</v>
      </c>
      <c r="F14" s="195">
        <f t="shared" si="0"/>
        <v>24.691358024691358</v>
      </c>
      <c r="G14" s="156">
        <f t="shared" si="1"/>
        <v>11</v>
      </c>
      <c r="H14" s="186">
        <f t="shared" si="2"/>
        <v>0.72727272727272729</v>
      </c>
      <c r="I14" s="156">
        <f t="shared" si="3"/>
        <v>8</v>
      </c>
      <c r="J14" s="157">
        <f t="shared" si="4"/>
        <v>0.75</v>
      </c>
      <c r="K14" s="156">
        <v>1</v>
      </c>
      <c r="L14" s="156">
        <v>5</v>
      </c>
      <c r="M14" s="184">
        <v>2</v>
      </c>
      <c r="N14" s="157">
        <f t="shared" si="5"/>
        <v>0.375</v>
      </c>
      <c r="O14" s="156">
        <v>1</v>
      </c>
      <c r="P14" s="156">
        <v>2</v>
      </c>
      <c r="Q14" s="184">
        <v>3</v>
      </c>
      <c r="R14" s="156">
        <f t="shared" si="6"/>
        <v>3</v>
      </c>
      <c r="S14" s="157">
        <f t="shared" si="7"/>
        <v>0.66666666666666663</v>
      </c>
      <c r="T14" s="156">
        <v>0</v>
      </c>
      <c r="U14" s="156">
        <v>2</v>
      </c>
      <c r="V14" s="184">
        <v>1</v>
      </c>
      <c r="W14" s="157">
        <f t="shared" si="8"/>
        <v>0.33333333333333331</v>
      </c>
      <c r="X14" s="156">
        <v>0</v>
      </c>
      <c r="Y14" s="156">
        <v>1</v>
      </c>
      <c r="Z14" s="184">
        <v>1</v>
      </c>
      <c r="AA14" s="156">
        <f t="shared" si="9"/>
        <v>1</v>
      </c>
      <c r="AB14" s="157">
        <f t="shared" si="10"/>
        <v>0</v>
      </c>
      <c r="AC14" s="156">
        <v>0</v>
      </c>
      <c r="AD14" s="156">
        <v>0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78</v>
      </c>
      <c r="E15" s="159">
        <f>G15+AA15+'Individual AT 1011_vs_早稲田'!G15+'Individual AT 1011_vs_早稲田'!N15</f>
        <v>30</v>
      </c>
      <c r="F15" s="167">
        <f t="shared" si="0"/>
        <v>30.76923076923077</v>
      </c>
      <c r="G15" s="159">
        <f t="shared" si="1"/>
        <v>6</v>
      </c>
      <c r="H15" s="187">
        <f t="shared" si="2"/>
        <v>1</v>
      </c>
      <c r="I15" s="159">
        <f t="shared" si="3"/>
        <v>2</v>
      </c>
      <c r="J15" s="158">
        <f t="shared" si="4"/>
        <v>1</v>
      </c>
      <c r="K15" s="159">
        <v>0</v>
      </c>
      <c r="L15" s="159">
        <v>2</v>
      </c>
      <c r="M15" s="185">
        <v>0</v>
      </c>
      <c r="N15" s="158">
        <f t="shared" si="5"/>
        <v>0</v>
      </c>
      <c r="O15" s="159">
        <v>0</v>
      </c>
      <c r="P15" s="159">
        <v>0</v>
      </c>
      <c r="Q15" s="185">
        <v>2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0.25</v>
      </c>
      <c r="X15" s="159">
        <v>0</v>
      </c>
      <c r="Y15" s="159">
        <v>1</v>
      </c>
      <c r="Z15" s="185">
        <v>3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78</v>
      </c>
      <c r="E16" s="156">
        <f>G16+AA16+'Individual AT 1011_vs_早稲田'!G16+'Individual AT 1011_vs_早稲田'!N16</f>
        <v>15</v>
      </c>
      <c r="F16" s="195">
        <f t="shared" si="0"/>
        <v>15.384615384615385</v>
      </c>
      <c r="G16" s="156">
        <f t="shared" si="1"/>
        <v>11</v>
      </c>
      <c r="H16" s="186">
        <f t="shared" si="2"/>
        <v>0.54545454545454541</v>
      </c>
      <c r="I16" s="156">
        <f t="shared" si="3"/>
        <v>10</v>
      </c>
      <c r="J16" s="157">
        <f t="shared" si="4"/>
        <v>0.6</v>
      </c>
      <c r="K16" s="156">
        <v>0</v>
      </c>
      <c r="L16" s="156">
        <v>6</v>
      </c>
      <c r="M16" s="184">
        <v>4</v>
      </c>
      <c r="N16" s="157">
        <f t="shared" si="5"/>
        <v>0.2</v>
      </c>
      <c r="O16" s="156">
        <v>0</v>
      </c>
      <c r="P16" s="156">
        <v>2</v>
      </c>
      <c r="Q16" s="184">
        <v>4</v>
      </c>
      <c r="R16" s="156">
        <f t="shared" si="6"/>
        <v>1</v>
      </c>
      <c r="S16" s="157">
        <f t="shared" si="7"/>
        <v>0</v>
      </c>
      <c r="T16" s="156">
        <v>0</v>
      </c>
      <c r="U16" s="156">
        <v>0</v>
      </c>
      <c r="V16" s="184">
        <v>1</v>
      </c>
      <c r="W16" s="157">
        <f t="shared" si="8"/>
        <v>0</v>
      </c>
      <c r="X16" s="156">
        <v>0</v>
      </c>
      <c r="Y16" s="156">
        <v>0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81</v>
      </c>
      <c r="E17" s="159">
        <f>G17+AA17+'Individual AT 1011_vs_早稲田'!G17+'Individual AT 1011_vs_早稲田'!N17</f>
        <v>7</v>
      </c>
      <c r="F17" s="167">
        <f t="shared" si="0"/>
        <v>6.9135802469135799</v>
      </c>
      <c r="G17" s="159">
        <f t="shared" si="1"/>
        <v>3</v>
      </c>
      <c r="H17" s="187">
        <f t="shared" si="2"/>
        <v>1</v>
      </c>
      <c r="I17" s="159">
        <f t="shared" si="3"/>
        <v>3</v>
      </c>
      <c r="J17" s="158">
        <f t="shared" si="4"/>
        <v>1</v>
      </c>
      <c r="K17" s="159">
        <v>0</v>
      </c>
      <c r="L17" s="159">
        <v>3</v>
      </c>
      <c r="M17" s="185">
        <v>0</v>
      </c>
      <c r="N17" s="158">
        <f t="shared" si="5"/>
        <v>0.66666666666666663</v>
      </c>
      <c r="O17" s="159">
        <v>0</v>
      </c>
      <c r="P17" s="159">
        <v>2</v>
      </c>
      <c r="Q17" s="185">
        <v>1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507</v>
      </c>
      <c r="D18" s="156">
        <v>77</v>
      </c>
      <c r="E18" s="156">
        <f>G18+AA18+'Individual AT 1011_vs_早稲田'!G18+'Individual AT 1011_vs_早稲田'!N18</f>
        <v>26</v>
      </c>
      <c r="F18" s="195">
        <f t="shared" si="0"/>
        <v>27.012987012987011</v>
      </c>
      <c r="G18" s="156">
        <f t="shared" si="1"/>
        <v>9</v>
      </c>
      <c r="H18" s="186">
        <f t="shared" si="2"/>
        <v>1</v>
      </c>
      <c r="I18" s="156">
        <f t="shared" si="3"/>
        <v>7</v>
      </c>
      <c r="J18" s="157">
        <f t="shared" si="4"/>
        <v>1</v>
      </c>
      <c r="K18" s="156">
        <v>1</v>
      </c>
      <c r="L18" s="156">
        <v>6</v>
      </c>
      <c r="M18" s="184">
        <v>0</v>
      </c>
      <c r="N18" s="157">
        <f t="shared" si="5"/>
        <v>0.42857142857142855</v>
      </c>
      <c r="O18" s="156">
        <v>0</v>
      </c>
      <c r="P18" s="156">
        <v>3</v>
      </c>
      <c r="Q18" s="184">
        <v>4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1</v>
      </c>
      <c r="X18" s="156">
        <v>2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飯岡建人</v>
      </c>
    </row>
    <row r="19" spans="2:32" ht="30" customHeight="1">
      <c r="B19" s="155">
        <v>12</v>
      </c>
      <c r="C19" s="208" t="s">
        <v>400</v>
      </c>
      <c r="D19" s="159">
        <v>61</v>
      </c>
      <c r="E19" s="159">
        <f>G19+AA19+'Individual AT 1011_vs_早稲田'!G19+'Individual AT 1011_vs_早稲田'!N19</f>
        <v>33</v>
      </c>
      <c r="F19" s="167">
        <f t="shared" si="0"/>
        <v>43.278688524590166</v>
      </c>
      <c r="G19" s="159">
        <f t="shared" si="1"/>
        <v>11</v>
      </c>
      <c r="H19" s="187">
        <f t="shared" si="2"/>
        <v>0.54545454545454541</v>
      </c>
      <c r="I19" s="159">
        <f t="shared" si="3"/>
        <v>7</v>
      </c>
      <c r="J19" s="158">
        <f t="shared" si="4"/>
        <v>0.2857142857142857</v>
      </c>
      <c r="K19" s="159">
        <v>1</v>
      </c>
      <c r="L19" s="159">
        <v>1</v>
      </c>
      <c r="M19" s="185">
        <v>5</v>
      </c>
      <c r="N19" s="158">
        <f t="shared" si="5"/>
        <v>0.2857142857142857</v>
      </c>
      <c r="O19" s="159">
        <v>0</v>
      </c>
      <c r="P19" s="159">
        <v>2</v>
      </c>
      <c r="Q19" s="185">
        <v>0</v>
      </c>
      <c r="R19" s="159">
        <f t="shared" si="6"/>
        <v>4</v>
      </c>
      <c r="S19" s="158">
        <f t="shared" si="7"/>
        <v>1</v>
      </c>
      <c r="T19" s="159">
        <v>1</v>
      </c>
      <c r="U19" s="159">
        <v>3</v>
      </c>
      <c r="V19" s="185">
        <v>0</v>
      </c>
      <c r="W19" s="158">
        <f t="shared" si="8"/>
        <v>0.5</v>
      </c>
      <c r="X19" s="159">
        <v>1</v>
      </c>
      <c r="Y19" s="159">
        <v>1</v>
      </c>
      <c r="Z19" s="185">
        <v>2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201</v>
      </c>
      <c r="D20" s="156">
        <v>81</v>
      </c>
      <c r="E20" s="156">
        <f>G20+AA20+'Individual AT 1011_vs_早稲田'!G20+'Individual AT 1011_vs_早稲田'!N20</f>
        <v>20</v>
      </c>
      <c r="F20" s="195">
        <f t="shared" si="0"/>
        <v>19.753086419753085</v>
      </c>
      <c r="G20" s="156">
        <f t="shared" si="1"/>
        <v>10</v>
      </c>
      <c r="H20" s="186">
        <f t="shared" si="2"/>
        <v>0.8</v>
      </c>
      <c r="I20" s="156">
        <f t="shared" si="3"/>
        <v>5</v>
      </c>
      <c r="J20" s="157">
        <f t="shared" si="4"/>
        <v>0.6</v>
      </c>
      <c r="K20" s="156">
        <v>0</v>
      </c>
      <c r="L20" s="156">
        <v>3</v>
      </c>
      <c r="M20" s="184">
        <v>2</v>
      </c>
      <c r="N20" s="157">
        <f t="shared" si="5"/>
        <v>0.4</v>
      </c>
      <c r="O20" s="156">
        <v>0</v>
      </c>
      <c r="P20" s="156">
        <v>2</v>
      </c>
      <c r="Q20" s="184">
        <v>1</v>
      </c>
      <c r="R20" s="156">
        <f t="shared" si="6"/>
        <v>5</v>
      </c>
      <c r="S20" s="157">
        <f t="shared" si="7"/>
        <v>1</v>
      </c>
      <c r="T20" s="156">
        <v>1</v>
      </c>
      <c r="U20" s="156">
        <v>4</v>
      </c>
      <c r="V20" s="184">
        <v>0</v>
      </c>
      <c r="W20" s="157">
        <f t="shared" si="8"/>
        <v>0.6</v>
      </c>
      <c r="X20" s="156">
        <v>0</v>
      </c>
      <c r="Y20" s="156">
        <v>3</v>
      </c>
      <c r="Z20" s="184">
        <v>2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81</v>
      </c>
      <c r="E21" s="159">
        <f>G21+AA21+'Individual AT 1011_vs_早稲田'!G21+'Individual AT 1011_vs_早稲田'!N21</f>
        <v>24</v>
      </c>
      <c r="F21" s="167">
        <f t="shared" si="0"/>
        <v>23.703703703703702</v>
      </c>
      <c r="G21" s="159">
        <f t="shared" si="1"/>
        <v>9</v>
      </c>
      <c r="H21" s="187">
        <f t="shared" si="2"/>
        <v>0.66666666666666663</v>
      </c>
      <c r="I21" s="159">
        <f t="shared" si="3"/>
        <v>9</v>
      </c>
      <c r="J21" s="158">
        <f t="shared" si="4"/>
        <v>0.66666666666666663</v>
      </c>
      <c r="K21" s="159">
        <v>2</v>
      </c>
      <c r="L21" s="159">
        <v>4</v>
      </c>
      <c r="M21" s="185">
        <v>3</v>
      </c>
      <c r="N21" s="158">
        <f t="shared" si="5"/>
        <v>0.66666666666666663</v>
      </c>
      <c r="O21" s="159">
        <v>0</v>
      </c>
      <c r="P21" s="159">
        <v>6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500</v>
      </c>
      <c r="D22" s="156">
        <v>81</v>
      </c>
      <c r="E22" s="156">
        <f>G22+AA22+'Individual AT 1011_vs_早稲田'!G22+'Individual AT 1011_vs_早稲田'!N22</f>
        <v>19</v>
      </c>
      <c r="F22" s="195">
        <f t="shared" si="0"/>
        <v>18.76543209876543</v>
      </c>
      <c r="G22" s="156">
        <f t="shared" si="1"/>
        <v>8</v>
      </c>
      <c r="H22" s="186">
        <f t="shared" si="2"/>
        <v>0.625</v>
      </c>
      <c r="I22" s="156">
        <f t="shared" si="3"/>
        <v>5</v>
      </c>
      <c r="J22" s="157">
        <f t="shared" si="4"/>
        <v>0.6</v>
      </c>
      <c r="K22" s="156">
        <v>1</v>
      </c>
      <c r="L22" s="156">
        <v>2</v>
      </c>
      <c r="M22" s="184">
        <v>2</v>
      </c>
      <c r="N22" s="157">
        <f t="shared" si="5"/>
        <v>0.2</v>
      </c>
      <c r="O22" s="156">
        <v>0</v>
      </c>
      <c r="P22" s="156">
        <v>1</v>
      </c>
      <c r="Q22" s="184">
        <v>2</v>
      </c>
      <c r="R22" s="156">
        <f t="shared" si="6"/>
        <v>3</v>
      </c>
      <c r="S22" s="157">
        <f t="shared" si="7"/>
        <v>0.66666666666666663</v>
      </c>
      <c r="T22" s="156">
        <v>0</v>
      </c>
      <c r="U22" s="156">
        <v>2</v>
      </c>
      <c r="V22" s="184">
        <v>1</v>
      </c>
      <c r="W22" s="157">
        <f t="shared" si="8"/>
        <v>0.33333333333333331</v>
      </c>
      <c r="X22" s="156">
        <v>1</v>
      </c>
      <c r="Y22" s="156">
        <v>0</v>
      </c>
      <c r="Z22" s="184">
        <v>1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内田慎乃甫</v>
      </c>
    </row>
    <row r="23" spans="2:32" ht="30" customHeight="1">
      <c r="B23" s="155">
        <v>16</v>
      </c>
      <c r="C23" s="208" t="s">
        <v>504</v>
      </c>
      <c r="D23" s="159">
        <v>20</v>
      </c>
      <c r="E23" s="159">
        <f>G23+AA23+'Individual AT 1011_vs_早稲田'!G23+'Individual AT 1011_vs_早稲田'!N23</f>
        <v>7</v>
      </c>
      <c r="F23" s="167">
        <f t="shared" si="0"/>
        <v>28</v>
      </c>
      <c r="G23" s="159">
        <f t="shared" si="1"/>
        <v>2</v>
      </c>
      <c r="H23" s="187">
        <f t="shared" si="2"/>
        <v>1</v>
      </c>
      <c r="I23" s="159">
        <f t="shared" si="3"/>
        <v>1</v>
      </c>
      <c r="J23" s="158">
        <f t="shared" si="4"/>
        <v>1</v>
      </c>
      <c r="K23" s="159">
        <v>0</v>
      </c>
      <c r="L23" s="159">
        <v>1</v>
      </c>
      <c r="M23" s="185">
        <v>0</v>
      </c>
      <c r="N23" s="158">
        <f t="shared" si="5"/>
        <v>1</v>
      </c>
      <c r="O23" s="159">
        <v>1</v>
      </c>
      <c r="P23" s="159">
        <v>0</v>
      </c>
      <c r="Q23" s="185">
        <v>0</v>
      </c>
      <c r="R23" s="159">
        <f t="shared" si="6"/>
        <v>1</v>
      </c>
      <c r="S23" s="158">
        <f t="shared" si="7"/>
        <v>1</v>
      </c>
      <c r="T23" s="159">
        <v>1</v>
      </c>
      <c r="U23" s="159">
        <v>0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浜浦幸太郎</v>
      </c>
    </row>
    <row r="24" spans="2:32" ht="30" customHeight="1">
      <c r="B24" s="154">
        <v>17</v>
      </c>
      <c r="C24" s="207" t="s">
        <v>370</v>
      </c>
      <c r="D24" s="156">
        <v>9</v>
      </c>
      <c r="E24" s="156">
        <f>G24+AA24+'Individual AT 1011_vs_早稲田'!G24+'Individual AT 1011_vs_早稲田'!N24</f>
        <v>4</v>
      </c>
      <c r="F24" s="195">
        <f t="shared" si="0"/>
        <v>35.555555555555557</v>
      </c>
      <c r="G24" s="156">
        <f t="shared" si="1"/>
        <v>1</v>
      </c>
      <c r="H24" s="186">
        <f t="shared" si="2"/>
        <v>1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</row>
    <row r="25" spans="2:32" ht="30" customHeight="1">
      <c r="B25" s="155">
        <v>18</v>
      </c>
      <c r="C25" s="208" t="s">
        <v>154</v>
      </c>
      <c r="D25" s="159">
        <v>9</v>
      </c>
      <c r="E25" s="159">
        <f>G25+AA25+'Individual AT 1011_vs_早稲田'!G25+'Individual AT 1011_vs_早稲田'!N25</f>
        <v>7</v>
      </c>
      <c r="F25" s="167">
        <f t="shared" si="0"/>
        <v>62.222222222222221</v>
      </c>
      <c r="G25" s="159">
        <f t="shared" si="1"/>
        <v>2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0</v>
      </c>
      <c r="L25" s="159">
        <v>2</v>
      </c>
      <c r="M25" s="185">
        <v>0</v>
      </c>
      <c r="N25" s="158">
        <f t="shared" si="5"/>
        <v>0.5</v>
      </c>
      <c r="O25" s="159">
        <v>0</v>
      </c>
      <c r="P25" s="159">
        <v>1</v>
      </c>
      <c r="Q25" s="185">
        <v>1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33</v>
      </c>
      <c r="E26" s="156">
        <f>G26+AA26+'Individual AT 1011_vs_早稲田'!G26+'Individual AT 1011_vs_早稲田'!N26</f>
        <v>22</v>
      </c>
      <c r="F26" s="195">
        <f t="shared" si="0"/>
        <v>53.333333333333329</v>
      </c>
      <c r="G26" s="156">
        <f t="shared" si="1"/>
        <v>4</v>
      </c>
      <c r="H26" s="186">
        <f t="shared" si="2"/>
        <v>0.25</v>
      </c>
      <c r="I26" s="156">
        <f t="shared" si="3"/>
        <v>3</v>
      </c>
      <c r="J26" s="157">
        <f t="shared" si="4"/>
        <v>0.33333333333333331</v>
      </c>
      <c r="K26" s="156">
        <v>0</v>
      </c>
      <c r="L26" s="156">
        <v>1</v>
      </c>
      <c r="M26" s="184">
        <v>2</v>
      </c>
      <c r="N26" s="157">
        <f t="shared" si="5"/>
        <v>0</v>
      </c>
      <c r="O26" s="156">
        <v>0</v>
      </c>
      <c r="P26" s="156">
        <v>0</v>
      </c>
      <c r="Q26" s="184">
        <v>1</v>
      </c>
      <c r="R26" s="156">
        <f t="shared" si="6"/>
        <v>1</v>
      </c>
      <c r="S26" s="157">
        <f t="shared" si="7"/>
        <v>0</v>
      </c>
      <c r="T26" s="156">
        <v>0</v>
      </c>
      <c r="U26" s="156">
        <v>0</v>
      </c>
      <c r="V26" s="184">
        <v>1</v>
      </c>
      <c r="W26" s="157">
        <f t="shared" si="8"/>
        <v>0</v>
      </c>
      <c r="X26" s="156">
        <v>0</v>
      </c>
      <c r="Y26" s="156">
        <v>0</v>
      </c>
      <c r="Z26" s="184">
        <v>0</v>
      </c>
      <c r="AA26" s="156">
        <f t="shared" si="9"/>
        <v>2</v>
      </c>
      <c r="AB26" s="157">
        <f t="shared" si="10"/>
        <v>0.5</v>
      </c>
      <c r="AC26" s="156">
        <v>0</v>
      </c>
      <c r="AD26" s="156">
        <v>1</v>
      </c>
      <c r="AE26" s="156">
        <v>1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530</v>
      </c>
      <c r="D27" s="159">
        <v>20</v>
      </c>
      <c r="E27" s="159">
        <f>G27+AA27+'Individual AT 1011_vs_早稲田'!G27+'Individual AT 1011_vs_早稲田'!N27</f>
        <v>4</v>
      </c>
      <c r="F27" s="167">
        <f t="shared" si="0"/>
        <v>16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2</v>
      </c>
      <c r="AB27" s="158">
        <f t="shared" si="10"/>
        <v>1</v>
      </c>
      <c r="AC27" s="159">
        <v>0</v>
      </c>
      <c r="AD27" s="159">
        <v>2</v>
      </c>
      <c r="AE27" s="159">
        <v>0</v>
      </c>
      <c r="AF27" s="208" t="str">
        <f t="shared" si="11"/>
        <v>出光徹</v>
      </c>
    </row>
    <row r="28" spans="2:32" ht="30" customHeight="1">
      <c r="B28" s="154">
        <v>21</v>
      </c>
      <c r="C28" s="207" t="s">
        <v>345</v>
      </c>
      <c r="D28" s="156">
        <v>3</v>
      </c>
      <c r="E28" s="156">
        <f>G28+AA28+'Individual AT 1011_vs_早稲田'!G28+'Individual AT 1011_vs_早稲田'!N28</f>
        <v>2</v>
      </c>
      <c r="F28" s="195">
        <f t="shared" si="0"/>
        <v>53.333333333333329</v>
      </c>
      <c r="G28" s="156">
        <f t="shared" si="1"/>
        <v>1</v>
      </c>
      <c r="H28" s="186">
        <f t="shared" si="2"/>
        <v>1</v>
      </c>
      <c r="I28" s="156">
        <f t="shared" si="3"/>
        <v>1</v>
      </c>
      <c r="J28" s="157">
        <f t="shared" si="4"/>
        <v>1</v>
      </c>
      <c r="K28" s="156">
        <v>0</v>
      </c>
      <c r="L28" s="156">
        <v>1</v>
      </c>
      <c r="M28" s="184">
        <v>0</v>
      </c>
      <c r="N28" s="157">
        <f t="shared" si="5"/>
        <v>1</v>
      </c>
      <c r="O28" s="156">
        <v>0</v>
      </c>
      <c r="P28" s="156">
        <v>1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高田健太郎</v>
      </c>
    </row>
    <row r="29" spans="2:32" ht="30" customHeight="1">
      <c r="B29" s="155">
        <v>22</v>
      </c>
      <c r="C29" s="208" t="s">
        <v>505</v>
      </c>
      <c r="D29" s="159">
        <v>4</v>
      </c>
      <c r="E29" s="159">
        <f>G29+AA29+'Individual AT 1011_vs_早稲田'!G29+'Individual AT 1011_vs_早稲田'!N29</f>
        <v>1</v>
      </c>
      <c r="F29" s="167">
        <f t="shared" si="0"/>
        <v>20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506</v>
      </c>
      <c r="D30" s="156">
        <v>20</v>
      </c>
      <c r="E30" s="156">
        <f>G30+AA30+'Individual AT 1011_vs_早稲田'!G30+'Individual AT 1011_vs_早稲田'!N30</f>
        <v>7</v>
      </c>
      <c r="F30" s="195">
        <f t="shared" si="0"/>
        <v>28</v>
      </c>
      <c r="G30" s="156">
        <f t="shared" si="1"/>
        <v>3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1</v>
      </c>
      <c r="L30" s="156">
        <v>0</v>
      </c>
      <c r="M30" s="184">
        <v>0</v>
      </c>
      <c r="N30" s="157">
        <f t="shared" si="5"/>
        <v>1</v>
      </c>
      <c r="O30" s="156">
        <v>0</v>
      </c>
      <c r="P30" s="156">
        <v>1</v>
      </c>
      <c r="Q30" s="184">
        <v>0</v>
      </c>
      <c r="R30" s="156">
        <f t="shared" si="6"/>
        <v>2</v>
      </c>
      <c r="S30" s="157">
        <f t="shared" si="7"/>
        <v>1</v>
      </c>
      <c r="T30" s="156">
        <v>0</v>
      </c>
      <c r="U30" s="156">
        <v>2</v>
      </c>
      <c r="V30" s="184">
        <v>0</v>
      </c>
      <c r="W30" s="157">
        <f t="shared" si="8"/>
        <v>1</v>
      </c>
      <c r="X30" s="156">
        <v>2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大内田陽冬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79</v>
      </c>
      <c r="H32" s="188"/>
      <c r="I32" s="164">
        <f>SUM(I8:I15,I23:I27)</f>
        <v>48</v>
      </c>
      <c r="J32" s="168">
        <f>SUM(K32:L32)/I32</f>
        <v>0.79166666666666663</v>
      </c>
      <c r="K32" s="164">
        <f>SUM(K8:K15,K23:K27)</f>
        <v>1</v>
      </c>
      <c r="L32" s="164">
        <f t="shared" ref="L32:M32" si="12">SUM(L8:L15,L23:L27)</f>
        <v>37</v>
      </c>
      <c r="M32" s="164">
        <f t="shared" si="12"/>
        <v>10</v>
      </c>
      <c r="N32" s="168">
        <f>SUM(O32:P32)/I32</f>
        <v>0.33333333333333331</v>
      </c>
      <c r="O32" s="164">
        <f>SUM(O8:O15,O23:O27)</f>
        <v>3</v>
      </c>
      <c r="P32" s="164">
        <f t="shared" ref="P32:Q32" si="13">SUM(P8:P15,P23:P27)</f>
        <v>13</v>
      </c>
      <c r="Q32" s="164">
        <f t="shared" si="13"/>
        <v>22</v>
      </c>
      <c r="R32" s="164">
        <f>SUM(R8:R15,R23:R27)</f>
        <v>31</v>
      </c>
      <c r="S32" s="168">
        <f>SUM(T32:U32)/R32</f>
        <v>0.87096774193548387</v>
      </c>
      <c r="T32" s="164">
        <f>SUM(T8:T15,T23:T27)</f>
        <v>4</v>
      </c>
      <c r="U32" s="164">
        <f t="shared" ref="U32:V32" si="14">SUM(U8:U15,U23:U27)</f>
        <v>23</v>
      </c>
      <c r="V32" s="164">
        <f t="shared" si="14"/>
        <v>4</v>
      </c>
      <c r="W32" s="168">
        <f>SUM(X32:Y32)/SUM(X32:Z32)</f>
        <v>0.51851851851851849</v>
      </c>
      <c r="X32" s="164">
        <f>SUM(X8:X15,X23:X27)</f>
        <v>6</v>
      </c>
      <c r="Y32" s="164">
        <f t="shared" ref="Y32:AA32" si="15">SUM(Y8:Y15,Y23:Y27)</f>
        <v>8</v>
      </c>
      <c r="Z32" s="164">
        <f t="shared" si="15"/>
        <v>13</v>
      </c>
      <c r="AA32" s="164">
        <f t="shared" si="15"/>
        <v>19</v>
      </c>
      <c r="AB32" s="168">
        <f>SUM(AC32:AD32)/SUM(AC32:AE32)</f>
        <v>0.65</v>
      </c>
      <c r="AC32" s="164">
        <f>SUM(AC8:AC15,AC23:AC27)</f>
        <v>0</v>
      </c>
      <c r="AD32" s="164">
        <f t="shared" ref="AD32:AE32" si="16">SUM(AD8:AD15,AD23:AD27)</f>
        <v>13</v>
      </c>
      <c r="AE32" s="164">
        <f t="shared" si="16"/>
        <v>7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65</v>
      </c>
      <c r="H33" s="189"/>
      <c r="I33" s="165">
        <f>SUM(I16:I22,I28:I30)</f>
        <v>48</v>
      </c>
      <c r="J33" s="172">
        <f>SUM(K33:L33)/I33</f>
        <v>0.66666666666666663</v>
      </c>
      <c r="K33" s="165">
        <f>SUM(K16:K22,K28:K30)</f>
        <v>6</v>
      </c>
      <c r="L33" s="165">
        <f t="shared" ref="L33:M33" si="17">SUM(L16:L22,L28:L30)</f>
        <v>26</v>
      </c>
      <c r="M33" s="165">
        <f t="shared" si="17"/>
        <v>16</v>
      </c>
      <c r="N33" s="172">
        <f>SUM(O33:P33)/I33</f>
        <v>0.41666666666666669</v>
      </c>
      <c r="O33" s="165">
        <f>SUM(O16:O22,O28:O30)</f>
        <v>0</v>
      </c>
      <c r="P33" s="165">
        <f t="shared" ref="P33:R33" si="18">SUM(P16:P22,P28:P30)</f>
        <v>20</v>
      </c>
      <c r="Q33" s="165">
        <f t="shared" si="18"/>
        <v>12</v>
      </c>
      <c r="R33" s="165">
        <f t="shared" si="18"/>
        <v>17</v>
      </c>
      <c r="S33" s="172">
        <f>SUM(T33:U33)/R33</f>
        <v>0.88235294117647056</v>
      </c>
      <c r="T33" s="165">
        <f>SUM(T16:T22,T28:T30)</f>
        <v>2</v>
      </c>
      <c r="U33" s="165">
        <f t="shared" ref="U33:V33" si="19">SUM(U16:U22,U28:U30)</f>
        <v>13</v>
      </c>
      <c r="V33" s="165">
        <f t="shared" si="19"/>
        <v>2</v>
      </c>
      <c r="W33" s="172">
        <f>SUM(X33:Y33)/SUM(X33:Z33)</f>
        <v>0.66666666666666663</v>
      </c>
      <c r="X33" s="165">
        <f>SUM(X16:X22,X28:X30)</f>
        <v>6</v>
      </c>
      <c r="Y33" s="165">
        <f t="shared" ref="Y33:AA33" si="20">SUM(Y16:Y22,Y28:Y30)</f>
        <v>4</v>
      </c>
      <c r="Z33" s="165">
        <f t="shared" si="20"/>
        <v>5</v>
      </c>
      <c r="AA33" s="165">
        <f t="shared" si="20"/>
        <v>2</v>
      </c>
      <c r="AB33" s="172">
        <f>SUM(AC33:AD33)/SUM(AC33:AE33)</f>
        <v>0.5</v>
      </c>
      <c r="AC33" s="165">
        <f>SUM(AC16:AC22,AC28:AC30)</f>
        <v>0</v>
      </c>
      <c r="AD33" s="165">
        <f t="shared" ref="AD33:AE33" si="21">SUM(AD16:AD22,AD28:AD30)</f>
        <v>1</v>
      </c>
      <c r="AE33" s="165">
        <f t="shared" si="21"/>
        <v>1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144</v>
      </c>
      <c r="H34" s="190"/>
      <c r="I34" s="156">
        <f>SUM(I8:I30)</f>
        <v>96</v>
      </c>
      <c r="J34" s="157">
        <f>SUM(K34:L34)/I34</f>
        <v>0.72916666666666663</v>
      </c>
      <c r="K34" s="156">
        <f>SUM(K8:K30)</f>
        <v>7</v>
      </c>
      <c r="L34" s="156">
        <f>SUM(L8:L30)</f>
        <v>63</v>
      </c>
      <c r="M34" s="184">
        <f>SUM(M8:M30)</f>
        <v>26</v>
      </c>
      <c r="N34" s="157">
        <f>SUM(O34:P34)/I34</f>
        <v>0.375</v>
      </c>
      <c r="O34" s="156">
        <f>SUM(O8:O30)</f>
        <v>3</v>
      </c>
      <c r="P34" s="156">
        <f>SUM(P8:P30)</f>
        <v>33</v>
      </c>
      <c r="Q34" s="184">
        <f>SUM(Q8:Q30)</f>
        <v>34</v>
      </c>
      <c r="R34" s="156">
        <f>SUM(R8:R30)</f>
        <v>48</v>
      </c>
      <c r="S34" s="157">
        <f>SUM(T34:U34)/R34</f>
        <v>0.875</v>
      </c>
      <c r="T34" s="156">
        <f>SUM(T8:T30)</f>
        <v>6</v>
      </c>
      <c r="U34" s="156">
        <f>SUM(U8:U30)</f>
        <v>36</v>
      </c>
      <c r="V34" s="184">
        <f>SUM(V8:V30)</f>
        <v>6</v>
      </c>
      <c r="W34" s="157">
        <f>SUM(X34:Y34)/SUM(X34:Z34)</f>
        <v>0.5714285714285714</v>
      </c>
      <c r="X34" s="156">
        <f>SUM(X8:X30)</f>
        <v>12</v>
      </c>
      <c r="Y34" s="156">
        <f>SUM(Y8:Y30)</f>
        <v>12</v>
      </c>
      <c r="Z34" s="184">
        <f>SUM(Z8:Z30)</f>
        <v>18</v>
      </c>
      <c r="AA34" s="156">
        <f>SUM(AA8:AA30)</f>
        <v>21</v>
      </c>
      <c r="AB34" s="157">
        <f>SUM(AC34:AD34)/SUM(AC34:AE34)</f>
        <v>0.63636363636363635</v>
      </c>
      <c r="AC34" s="156">
        <f>SUM(AC8:AC30)</f>
        <v>0</v>
      </c>
      <c r="AD34" s="156">
        <f>SUM(AD8:AD30)</f>
        <v>14</v>
      </c>
      <c r="AE34" s="156">
        <f>SUM(AE8:AE30)</f>
        <v>8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6.2608695652173916</v>
      </c>
      <c r="H35" s="191"/>
      <c r="I35" s="167">
        <f>AVERAGE(I8:I30)</f>
        <v>4.1739130434782608</v>
      </c>
      <c r="J35" s="158"/>
      <c r="K35" s="167">
        <f>AVERAGE(K8:K30)</f>
        <v>0.30434782608695654</v>
      </c>
      <c r="L35" s="167">
        <f>AVERAGE(L8:L30)</f>
        <v>2.7391304347826089</v>
      </c>
      <c r="M35" s="193">
        <f>AVERAGE(M8:M30)</f>
        <v>1.1304347826086956</v>
      </c>
      <c r="N35" s="159"/>
      <c r="O35" s="167">
        <f>AVERAGE(O8:O30)</f>
        <v>0.13043478260869565</v>
      </c>
      <c r="P35" s="167">
        <f>AVERAGE(P8:P30)</f>
        <v>1.4347826086956521</v>
      </c>
      <c r="Q35" s="193">
        <f>AVERAGE(Q8:Q30)</f>
        <v>1.4782608695652173</v>
      </c>
      <c r="R35" s="167">
        <f>AVERAGE(R8:R30)</f>
        <v>2.0869565217391304</v>
      </c>
      <c r="S35" s="159"/>
      <c r="T35" s="167">
        <f>AVERAGE(T8:T30)</f>
        <v>0.2608695652173913</v>
      </c>
      <c r="U35" s="167">
        <f>AVERAGE(U8:U30)</f>
        <v>1.5652173913043479</v>
      </c>
      <c r="V35" s="193">
        <f>AVERAGE(V8:V30)</f>
        <v>0.2608695652173913</v>
      </c>
      <c r="W35" s="159"/>
      <c r="X35" s="167">
        <f>AVERAGE(X8:X30)</f>
        <v>0.52173913043478259</v>
      </c>
      <c r="Y35" s="167">
        <f>AVERAGE(Y8:Y30)</f>
        <v>0.52173913043478259</v>
      </c>
      <c r="Z35" s="167">
        <f>AVERAGE(Z8:Z30)</f>
        <v>0.78260869565217395</v>
      </c>
      <c r="AA35" s="167">
        <f>AVERAGE(AA8:AA30)</f>
        <v>0.91304347826086951</v>
      </c>
      <c r="AB35" s="159"/>
      <c r="AC35" s="167">
        <f>AVERAGE(AC8:AC30)</f>
        <v>0</v>
      </c>
      <c r="AD35" s="167">
        <f>AVERAGE(AD8:AD30)</f>
        <v>0.60869565217391308</v>
      </c>
      <c r="AE35" s="167">
        <f>AVERAGE(AE8:AE30)</f>
        <v>0.34782608695652173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2:F32"/>
    <mergeCell ref="B33:F33"/>
    <mergeCell ref="B34:F34"/>
    <mergeCell ref="B35:F35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DA14-DB45-A846-AF14-A2D2DB8B4CEF}">
  <dimension ref="B2:AJ74"/>
  <sheetViews>
    <sheetView topLeftCell="A7" zoomScale="75" zoomScaleNormal="133" zoomScaleSheetLayoutView="50" zoomScalePageLayoutView="50" workbookViewId="0">
      <selection activeCell="C27" sqref="C27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1011_vs_早稲田'!O3</f>
        <v>早稲田大学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153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0.8351648351648352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0.90710382513661203</v>
      </c>
      <c r="S4" s="288"/>
      <c r="U4" s="292" t="s">
        <v>11</v>
      </c>
      <c r="V4" s="292"/>
      <c r="W4" s="292"/>
      <c r="X4" s="284">
        <f>T34</f>
        <v>0.72549019607843135</v>
      </c>
      <c r="Y4" s="284"/>
      <c r="Z4" s="292" t="s">
        <v>10</v>
      </c>
      <c r="AA4" s="292"/>
      <c r="AB4" s="292"/>
      <c r="AC4" s="291">
        <f>Z34</f>
        <v>0.47450980392156861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1011_vs_早稲田'!C8</f>
        <v>小澤一誠</v>
      </c>
      <c r="D8" s="156">
        <f>'Individual DF 1011_vs_早稲田'!D8</f>
        <v>72</v>
      </c>
      <c r="E8" s="156">
        <f>'Individual DF 1011_vs_早稲田'!E8</f>
        <v>33</v>
      </c>
      <c r="F8" s="196">
        <f>'Individual DF 1011_vs_早稲田'!F8</f>
        <v>36.666666666666664</v>
      </c>
      <c r="G8" s="156">
        <f t="shared" ref="G8:G30" si="0">SUM(J8:M8)</f>
        <v>7</v>
      </c>
      <c r="H8" s="157">
        <f>IFERROR((J8+K8)/SUM(J8:M8),"-")</f>
        <v>0.8571428571428571</v>
      </c>
      <c r="I8" s="157">
        <f>IFERROR(SUM(J8:L8)/SUM(J8:M8),"-")</f>
        <v>0.8571428571428571</v>
      </c>
      <c r="J8" s="156">
        <v>0</v>
      </c>
      <c r="K8" s="156">
        <v>6</v>
      </c>
      <c r="L8" s="156">
        <v>0</v>
      </c>
      <c r="M8" s="184">
        <v>1</v>
      </c>
      <c r="N8" s="180">
        <f>SUM(P8:R8)</f>
        <v>14</v>
      </c>
      <c r="O8" s="157">
        <f>IFERROR((P8+Q8)/N8,"-")</f>
        <v>1</v>
      </c>
      <c r="P8" s="156">
        <v>0</v>
      </c>
      <c r="Q8" s="156">
        <v>14</v>
      </c>
      <c r="R8" s="184">
        <v>0</v>
      </c>
      <c r="S8" s="156">
        <f>SUM(U8:X8)</f>
        <v>21</v>
      </c>
      <c r="T8" s="157">
        <f>IFERROR((U8+W8)/S8,"-")</f>
        <v>0.8571428571428571</v>
      </c>
      <c r="U8" s="156">
        <v>5</v>
      </c>
      <c r="V8" s="156">
        <v>2</v>
      </c>
      <c r="W8" s="156">
        <v>13</v>
      </c>
      <c r="X8" s="184">
        <v>1</v>
      </c>
      <c r="Y8" s="180">
        <f>SUM(AA8:AD8)</f>
        <v>21</v>
      </c>
      <c r="Z8" s="157">
        <f>IFERROR((AA8+AC8)/Y8,"-")</f>
        <v>0.47619047619047616</v>
      </c>
      <c r="AA8" s="156">
        <v>3</v>
      </c>
      <c r="AB8" s="156">
        <v>4</v>
      </c>
      <c r="AC8" s="156">
        <v>7</v>
      </c>
      <c r="AD8" s="156">
        <v>7</v>
      </c>
      <c r="AE8" s="207" t="str">
        <f t="shared" ref="AE8:AE30" si="1">C8</f>
        <v>小澤一誠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1011_vs_早稲田'!C9</f>
        <v>前川陽来</v>
      </c>
      <c r="D9" s="159">
        <f>'Individual DF 1011_vs_早稲田'!D9</f>
        <v>61</v>
      </c>
      <c r="E9" s="159">
        <f>'Individual DF 1011_vs_早稲田'!E9</f>
        <v>33</v>
      </c>
      <c r="F9" s="193">
        <f>'Individual DF 1011_vs_早稲田'!F9</f>
        <v>43.278688524590166</v>
      </c>
      <c r="G9" s="159">
        <f t="shared" si="0"/>
        <v>6</v>
      </c>
      <c r="H9" s="158">
        <f t="shared" ref="H9:H30" si="2">IFERROR((J9+K9)/SUM(J9:M9),"-")</f>
        <v>0.66666666666666663</v>
      </c>
      <c r="I9" s="158">
        <f t="shared" ref="I9:I30" si="3">IFERROR(SUM(J9:L9)/SUM(J9:M9),"-")</f>
        <v>0.83333333333333337</v>
      </c>
      <c r="J9" s="159">
        <v>1</v>
      </c>
      <c r="K9" s="159">
        <v>3</v>
      </c>
      <c r="L9" s="159">
        <v>1</v>
      </c>
      <c r="M9" s="185">
        <v>1</v>
      </c>
      <c r="N9" s="181">
        <f t="shared" ref="N9:N30" si="4">SUM(P9:R9)</f>
        <v>13</v>
      </c>
      <c r="O9" s="158">
        <f t="shared" ref="O9:O30" si="5">IFERROR((P9+Q9)/N9,"-")</f>
        <v>0.84615384615384615</v>
      </c>
      <c r="P9" s="159">
        <v>1</v>
      </c>
      <c r="Q9" s="159">
        <v>10</v>
      </c>
      <c r="R9" s="185">
        <v>2</v>
      </c>
      <c r="S9" s="159">
        <f t="shared" ref="S9:S30" si="6">SUM(U9:X9)</f>
        <v>17</v>
      </c>
      <c r="T9" s="158">
        <f t="shared" ref="T9:T30" si="7">IFERROR((U9+W9)/S9,"-")</f>
        <v>0.70588235294117652</v>
      </c>
      <c r="U9" s="159">
        <v>1</v>
      </c>
      <c r="V9" s="159">
        <v>3</v>
      </c>
      <c r="W9" s="159">
        <v>11</v>
      </c>
      <c r="X9" s="185">
        <v>2</v>
      </c>
      <c r="Y9" s="181">
        <f t="shared" ref="Y9:Y30" si="8">SUM(AA9:AD9)</f>
        <v>17</v>
      </c>
      <c r="Z9" s="158">
        <f t="shared" ref="Z9:Z30" si="9">IFERROR((AA9+AC9)/Y9,"-")</f>
        <v>0.47058823529411764</v>
      </c>
      <c r="AA9" s="159">
        <v>0</v>
      </c>
      <c r="AB9" s="159">
        <v>4</v>
      </c>
      <c r="AC9" s="159">
        <v>8</v>
      </c>
      <c r="AD9" s="159">
        <v>5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1011_vs_早稲田'!C10</f>
        <v>茨木海斗</v>
      </c>
      <c r="D10" s="156">
        <f>'Individual DF 1011_vs_早稲田'!D10</f>
        <v>72</v>
      </c>
      <c r="E10" s="156">
        <f>'Individual DF 1011_vs_早稲田'!E10</f>
        <v>29</v>
      </c>
      <c r="F10" s="196">
        <f>'Individual DF 1011_vs_早稲田'!F10</f>
        <v>32.222222222222221</v>
      </c>
      <c r="G10" s="156">
        <f t="shared" si="0"/>
        <v>3</v>
      </c>
      <c r="H10" s="157">
        <f t="shared" si="2"/>
        <v>1</v>
      </c>
      <c r="I10" s="157">
        <f t="shared" si="3"/>
        <v>1</v>
      </c>
      <c r="J10" s="156">
        <v>0</v>
      </c>
      <c r="K10" s="156">
        <v>3</v>
      </c>
      <c r="L10" s="156">
        <v>0</v>
      </c>
      <c r="M10" s="184">
        <v>0</v>
      </c>
      <c r="N10" s="180">
        <f t="shared" si="4"/>
        <v>12</v>
      </c>
      <c r="O10" s="157">
        <f t="shared" si="5"/>
        <v>0.91666666666666663</v>
      </c>
      <c r="P10" s="156">
        <v>0</v>
      </c>
      <c r="Q10" s="156">
        <v>11</v>
      </c>
      <c r="R10" s="184">
        <v>1</v>
      </c>
      <c r="S10" s="156">
        <f t="shared" si="6"/>
        <v>14</v>
      </c>
      <c r="T10" s="157">
        <f t="shared" si="7"/>
        <v>0.7142857142857143</v>
      </c>
      <c r="U10" s="156">
        <v>1</v>
      </c>
      <c r="V10" s="156">
        <v>2</v>
      </c>
      <c r="W10" s="156">
        <v>9</v>
      </c>
      <c r="X10" s="184">
        <v>2</v>
      </c>
      <c r="Y10" s="180">
        <f t="shared" si="8"/>
        <v>14</v>
      </c>
      <c r="Z10" s="157">
        <f t="shared" si="9"/>
        <v>0.42857142857142855</v>
      </c>
      <c r="AA10" s="156">
        <v>0</v>
      </c>
      <c r="AB10" s="156">
        <v>3</v>
      </c>
      <c r="AC10" s="156">
        <v>6</v>
      </c>
      <c r="AD10" s="156">
        <v>5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1011_vs_早稲田'!C11</f>
        <v>磯部俊太朗</v>
      </c>
      <c r="D11" s="159">
        <f>'Individual DF 1011_vs_早稲田'!D11</f>
        <v>81</v>
      </c>
      <c r="E11" s="159">
        <f>'Individual DF 1011_vs_早稲田'!E11</f>
        <v>44</v>
      </c>
      <c r="F11" s="193">
        <f>'Individual DF 1011_vs_早稲田'!F11</f>
        <v>43.456790123456784</v>
      </c>
      <c r="G11" s="159">
        <f t="shared" si="0"/>
        <v>11</v>
      </c>
      <c r="H11" s="158">
        <f t="shared" si="2"/>
        <v>0.90909090909090906</v>
      </c>
      <c r="I11" s="158">
        <f t="shared" si="3"/>
        <v>1</v>
      </c>
      <c r="J11" s="159">
        <v>5</v>
      </c>
      <c r="K11" s="159">
        <v>5</v>
      </c>
      <c r="L11" s="159">
        <v>1</v>
      </c>
      <c r="M11" s="185">
        <v>0</v>
      </c>
      <c r="N11" s="181">
        <f t="shared" si="4"/>
        <v>24</v>
      </c>
      <c r="O11" s="158">
        <f t="shared" si="5"/>
        <v>0.95833333333333337</v>
      </c>
      <c r="P11" s="159">
        <v>3</v>
      </c>
      <c r="Q11" s="159">
        <v>20</v>
      </c>
      <c r="R11" s="185">
        <v>1</v>
      </c>
      <c r="S11" s="159">
        <f t="shared" si="6"/>
        <v>33</v>
      </c>
      <c r="T11" s="158">
        <f t="shared" si="7"/>
        <v>0.63636363636363635</v>
      </c>
      <c r="U11" s="159">
        <v>5</v>
      </c>
      <c r="V11" s="159">
        <v>5</v>
      </c>
      <c r="W11" s="159">
        <v>16</v>
      </c>
      <c r="X11" s="185">
        <v>7</v>
      </c>
      <c r="Y11" s="181">
        <f t="shared" si="8"/>
        <v>33</v>
      </c>
      <c r="Z11" s="158">
        <f t="shared" si="9"/>
        <v>0.39393939393939392</v>
      </c>
      <c r="AA11" s="159">
        <v>1</v>
      </c>
      <c r="AB11" s="159">
        <v>9</v>
      </c>
      <c r="AC11" s="159">
        <v>12</v>
      </c>
      <c r="AD11" s="159">
        <v>11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1011_vs_早稲田'!C12</f>
        <v>白丸智乃祐</v>
      </c>
      <c r="D12" s="156">
        <f>'Individual DF 1011_vs_早稲田'!D12</f>
        <v>81</v>
      </c>
      <c r="E12" s="156">
        <f>'Individual DF 1011_vs_早稲田'!E12</f>
        <v>29</v>
      </c>
      <c r="F12" s="196">
        <f>'Individual DF 1011_vs_早稲田'!F12</f>
        <v>28.641975308641975</v>
      </c>
      <c r="G12" s="156">
        <f t="shared" si="0"/>
        <v>4</v>
      </c>
      <c r="H12" s="157">
        <f t="shared" si="2"/>
        <v>1</v>
      </c>
      <c r="I12" s="157">
        <f t="shared" si="3"/>
        <v>1</v>
      </c>
      <c r="J12" s="156">
        <v>1</v>
      </c>
      <c r="K12" s="156">
        <v>3</v>
      </c>
      <c r="L12" s="156">
        <v>0</v>
      </c>
      <c r="M12" s="184">
        <v>0</v>
      </c>
      <c r="N12" s="180">
        <f t="shared" si="4"/>
        <v>15</v>
      </c>
      <c r="O12" s="157">
        <f t="shared" si="5"/>
        <v>0.8666666666666667</v>
      </c>
      <c r="P12" s="156">
        <v>0</v>
      </c>
      <c r="Q12" s="156">
        <v>13</v>
      </c>
      <c r="R12" s="184">
        <v>2</v>
      </c>
      <c r="S12" s="156">
        <f t="shared" si="6"/>
        <v>19</v>
      </c>
      <c r="T12" s="157">
        <f t="shared" si="7"/>
        <v>0.57894736842105265</v>
      </c>
      <c r="U12" s="156">
        <v>3</v>
      </c>
      <c r="V12" s="156">
        <v>1</v>
      </c>
      <c r="W12" s="156">
        <v>8</v>
      </c>
      <c r="X12" s="184">
        <v>7</v>
      </c>
      <c r="Y12" s="180">
        <f t="shared" si="8"/>
        <v>19</v>
      </c>
      <c r="Z12" s="157">
        <f t="shared" si="9"/>
        <v>0.31578947368421051</v>
      </c>
      <c r="AA12" s="156">
        <v>1</v>
      </c>
      <c r="AB12" s="156">
        <v>3</v>
      </c>
      <c r="AC12" s="156">
        <v>5</v>
      </c>
      <c r="AD12" s="156">
        <v>10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1011_vs_早稲田'!C13</f>
        <v>茨木颯</v>
      </c>
      <c r="D13" s="159">
        <f>'Individual DF 1011_vs_早稲田'!D13</f>
        <v>49</v>
      </c>
      <c r="E13" s="159">
        <f>'Individual DF 1011_vs_早稲田'!E13</f>
        <v>18</v>
      </c>
      <c r="F13" s="193">
        <f>'Individual DF 1011_vs_早稲田'!F13</f>
        <v>29.387755102040817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1</v>
      </c>
      <c r="K13" s="159">
        <v>2</v>
      </c>
      <c r="L13" s="159">
        <v>0</v>
      </c>
      <c r="M13" s="185">
        <v>0</v>
      </c>
      <c r="N13" s="181">
        <f t="shared" si="4"/>
        <v>7</v>
      </c>
      <c r="O13" s="158">
        <f t="shared" si="5"/>
        <v>1</v>
      </c>
      <c r="P13" s="159">
        <v>2</v>
      </c>
      <c r="Q13" s="159">
        <v>5</v>
      </c>
      <c r="R13" s="185">
        <v>0</v>
      </c>
      <c r="S13" s="159">
        <f t="shared" si="6"/>
        <v>8</v>
      </c>
      <c r="T13" s="158">
        <f t="shared" si="7"/>
        <v>0.5</v>
      </c>
      <c r="U13" s="159">
        <v>0</v>
      </c>
      <c r="V13" s="159">
        <v>2</v>
      </c>
      <c r="W13" s="159">
        <v>4</v>
      </c>
      <c r="X13" s="185">
        <v>2</v>
      </c>
      <c r="Y13" s="181">
        <f t="shared" si="8"/>
        <v>8</v>
      </c>
      <c r="Z13" s="158">
        <f t="shared" si="9"/>
        <v>0.25</v>
      </c>
      <c r="AA13" s="159">
        <v>0</v>
      </c>
      <c r="AB13" s="159">
        <v>2</v>
      </c>
      <c r="AC13" s="159">
        <v>2</v>
      </c>
      <c r="AD13" s="159">
        <v>4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1011_vs_早稲田'!C14</f>
        <v>中森真翔</v>
      </c>
      <c r="D14" s="156">
        <f>'Individual DF 1011_vs_早稲田'!D14</f>
        <v>81</v>
      </c>
      <c r="E14" s="156">
        <f>'Individual DF 1011_vs_早稲田'!E14</f>
        <v>25</v>
      </c>
      <c r="F14" s="196">
        <f>'Individual DF 1011_vs_早稲田'!F14</f>
        <v>24.691358024691358</v>
      </c>
      <c r="G14" s="156">
        <f t="shared" si="0"/>
        <v>7</v>
      </c>
      <c r="H14" s="157">
        <f t="shared" si="2"/>
        <v>0.8571428571428571</v>
      </c>
      <c r="I14" s="157">
        <f>IFERROR(SUM(J14:L14)/SUM(J14:M14),"-")</f>
        <v>1</v>
      </c>
      <c r="J14" s="156">
        <v>1</v>
      </c>
      <c r="K14" s="156">
        <v>5</v>
      </c>
      <c r="L14" s="156">
        <v>1</v>
      </c>
      <c r="M14" s="184">
        <v>0</v>
      </c>
      <c r="N14" s="180">
        <f t="shared" si="4"/>
        <v>6</v>
      </c>
      <c r="O14" s="157">
        <f t="shared" si="5"/>
        <v>1</v>
      </c>
      <c r="P14" s="156">
        <v>0</v>
      </c>
      <c r="Q14" s="156">
        <v>6</v>
      </c>
      <c r="R14" s="184">
        <v>0</v>
      </c>
      <c r="S14" s="156">
        <f t="shared" si="6"/>
        <v>12</v>
      </c>
      <c r="T14" s="157">
        <f t="shared" si="7"/>
        <v>0.58333333333333337</v>
      </c>
      <c r="U14" s="156">
        <v>3</v>
      </c>
      <c r="V14" s="156">
        <v>4</v>
      </c>
      <c r="W14" s="156">
        <v>4</v>
      </c>
      <c r="X14" s="184">
        <v>1</v>
      </c>
      <c r="Y14" s="180">
        <f t="shared" si="8"/>
        <v>12</v>
      </c>
      <c r="Z14" s="157">
        <f t="shared" si="9"/>
        <v>0.16666666666666666</v>
      </c>
      <c r="AA14" s="156">
        <v>0</v>
      </c>
      <c r="AB14" s="156">
        <v>7</v>
      </c>
      <c r="AC14" s="156">
        <v>2</v>
      </c>
      <c r="AD14" s="156">
        <v>3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1011_vs_早稲田'!C15</f>
        <v>大町尚生</v>
      </c>
      <c r="D15" s="159">
        <f>'Individual DF 1011_vs_早稲田'!D15</f>
        <v>78</v>
      </c>
      <c r="E15" s="159">
        <f>'Individual DF 1011_vs_早稲田'!E15</f>
        <v>30</v>
      </c>
      <c r="F15" s="193">
        <f>'Individual DF 1011_vs_早稲田'!F15</f>
        <v>30.76923076923077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1</v>
      </c>
      <c r="K15" s="159">
        <v>1</v>
      </c>
      <c r="L15" s="159">
        <v>0</v>
      </c>
      <c r="M15" s="185">
        <v>0</v>
      </c>
      <c r="N15" s="181">
        <f t="shared" si="4"/>
        <v>22</v>
      </c>
      <c r="O15" s="158">
        <f t="shared" si="5"/>
        <v>0.86363636363636365</v>
      </c>
      <c r="P15" s="159">
        <v>1</v>
      </c>
      <c r="Q15" s="159">
        <v>18</v>
      </c>
      <c r="R15" s="185">
        <v>3</v>
      </c>
      <c r="S15" s="159">
        <f t="shared" si="6"/>
        <v>21</v>
      </c>
      <c r="T15" s="158">
        <f t="shared" si="7"/>
        <v>0.8571428571428571</v>
      </c>
      <c r="U15" s="159">
        <v>1</v>
      </c>
      <c r="V15" s="159">
        <v>0</v>
      </c>
      <c r="W15" s="159">
        <v>17</v>
      </c>
      <c r="X15" s="185">
        <v>3</v>
      </c>
      <c r="Y15" s="181">
        <f t="shared" si="8"/>
        <v>21</v>
      </c>
      <c r="Z15" s="158">
        <f t="shared" si="9"/>
        <v>0.52380952380952384</v>
      </c>
      <c r="AA15" s="159">
        <v>0</v>
      </c>
      <c r="AB15" s="159">
        <v>1</v>
      </c>
      <c r="AC15" s="159">
        <v>11</v>
      </c>
      <c r="AD15" s="159">
        <v>9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1011_vs_早稲田'!C16</f>
        <v>高橋佑太朗</v>
      </c>
      <c r="D16" s="156">
        <f>'Individual DF 1011_vs_早稲田'!D16</f>
        <v>78</v>
      </c>
      <c r="E16" s="156">
        <f>'Individual DF 1011_vs_早稲田'!E16</f>
        <v>15</v>
      </c>
      <c r="F16" s="196">
        <f>'Individual DF 1011_vs_早稲田'!F16</f>
        <v>15.384615384615385</v>
      </c>
      <c r="G16" s="156">
        <f t="shared" si="0"/>
        <v>2</v>
      </c>
      <c r="H16" s="157">
        <f t="shared" si="2"/>
        <v>0</v>
      </c>
      <c r="I16" s="157">
        <f t="shared" si="3"/>
        <v>0</v>
      </c>
      <c r="J16" s="156">
        <v>0</v>
      </c>
      <c r="K16" s="156">
        <v>0</v>
      </c>
      <c r="L16" s="156">
        <v>0</v>
      </c>
      <c r="M16" s="184">
        <v>2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2</v>
      </c>
      <c r="T16" s="157">
        <f t="shared" si="7"/>
        <v>0</v>
      </c>
      <c r="U16" s="156">
        <v>0</v>
      </c>
      <c r="V16" s="156">
        <v>1</v>
      </c>
      <c r="W16" s="156">
        <v>0</v>
      </c>
      <c r="X16" s="184">
        <v>1</v>
      </c>
      <c r="Y16" s="180">
        <f t="shared" si="8"/>
        <v>2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1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1011_vs_早稲田'!C17</f>
        <v>楢本幹志朗</v>
      </c>
      <c r="D17" s="159">
        <f>'Individual DF 1011_vs_早稲田'!D17</f>
        <v>81</v>
      </c>
      <c r="E17" s="159">
        <f>'Individual DF 1011_vs_早稲田'!E17</f>
        <v>7</v>
      </c>
      <c r="F17" s="193">
        <f>'Individual DF 1011_vs_早稲田'!F17</f>
        <v>6.9135802469135799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3</v>
      </c>
      <c r="O17" s="158">
        <f t="shared" si="5"/>
        <v>1</v>
      </c>
      <c r="P17" s="159">
        <v>0</v>
      </c>
      <c r="Q17" s="159">
        <v>3</v>
      </c>
      <c r="R17" s="185">
        <v>0</v>
      </c>
      <c r="S17" s="159">
        <f t="shared" si="6"/>
        <v>5</v>
      </c>
      <c r="T17" s="158">
        <f t="shared" si="7"/>
        <v>1</v>
      </c>
      <c r="U17" s="159">
        <v>1</v>
      </c>
      <c r="V17" s="159">
        <v>0</v>
      </c>
      <c r="W17" s="159">
        <v>4</v>
      </c>
      <c r="X17" s="185">
        <v>0</v>
      </c>
      <c r="Y17" s="181">
        <f t="shared" si="8"/>
        <v>5</v>
      </c>
      <c r="Z17" s="158">
        <f t="shared" si="9"/>
        <v>0.8</v>
      </c>
      <c r="AA17" s="159">
        <v>1</v>
      </c>
      <c r="AB17" s="159">
        <v>0</v>
      </c>
      <c r="AC17" s="159">
        <v>3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1011_vs_早稲田'!C18</f>
        <v>飯岡建人</v>
      </c>
      <c r="D18" s="156">
        <f>'Individual DF 1011_vs_早稲田'!D18</f>
        <v>77</v>
      </c>
      <c r="E18" s="156">
        <f>'Individual DF 1011_vs_早稲田'!E18</f>
        <v>26</v>
      </c>
      <c r="F18" s="196">
        <f>'Individual DF 1011_vs_早稲田'!F18</f>
        <v>27.012987012987011</v>
      </c>
      <c r="G18" s="156">
        <f t="shared" si="0"/>
        <v>5</v>
      </c>
      <c r="H18" s="157">
        <f t="shared" si="2"/>
        <v>1</v>
      </c>
      <c r="I18" s="157">
        <f t="shared" si="3"/>
        <v>1</v>
      </c>
      <c r="J18" s="156">
        <v>3</v>
      </c>
      <c r="K18" s="156">
        <v>2</v>
      </c>
      <c r="L18" s="156">
        <v>0</v>
      </c>
      <c r="M18" s="184">
        <v>0</v>
      </c>
      <c r="N18" s="180">
        <f t="shared" si="4"/>
        <v>12</v>
      </c>
      <c r="O18" s="157">
        <f t="shared" si="5"/>
        <v>0.83333333333333337</v>
      </c>
      <c r="P18" s="156">
        <v>0</v>
      </c>
      <c r="Q18" s="156">
        <v>10</v>
      </c>
      <c r="R18" s="184">
        <v>2</v>
      </c>
      <c r="S18" s="156">
        <f t="shared" si="6"/>
        <v>14</v>
      </c>
      <c r="T18" s="157">
        <f t="shared" si="7"/>
        <v>0.7142857142857143</v>
      </c>
      <c r="U18" s="156">
        <v>2</v>
      </c>
      <c r="V18" s="156">
        <v>3</v>
      </c>
      <c r="W18" s="156">
        <v>8</v>
      </c>
      <c r="X18" s="184">
        <v>1</v>
      </c>
      <c r="Y18" s="180">
        <f t="shared" si="8"/>
        <v>14</v>
      </c>
      <c r="Z18" s="157">
        <f t="shared" si="9"/>
        <v>0.5714285714285714</v>
      </c>
      <c r="AA18" s="156">
        <v>1</v>
      </c>
      <c r="AB18" s="156">
        <v>4</v>
      </c>
      <c r="AC18" s="156">
        <v>7</v>
      </c>
      <c r="AD18" s="156">
        <v>2</v>
      </c>
      <c r="AE18" s="207" t="str">
        <f t="shared" si="1"/>
        <v>飯岡建人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1011_vs_早稲田'!C19</f>
        <v>今村颯汰</v>
      </c>
      <c r="D19" s="159">
        <f>'Individual DF 1011_vs_早稲田'!D19</f>
        <v>61</v>
      </c>
      <c r="E19" s="159">
        <f>'Individual DF 1011_vs_早稲田'!E19</f>
        <v>33</v>
      </c>
      <c r="F19" s="193">
        <f>'Individual DF 1011_vs_早稲田'!F19</f>
        <v>43.278688524590166</v>
      </c>
      <c r="G19" s="159">
        <f t="shared" si="0"/>
        <v>13</v>
      </c>
      <c r="H19" s="158">
        <f t="shared" si="2"/>
        <v>0.76923076923076927</v>
      </c>
      <c r="I19" s="158">
        <f t="shared" si="3"/>
        <v>0.76923076923076927</v>
      </c>
      <c r="J19" s="159">
        <v>1</v>
      </c>
      <c r="K19" s="159">
        <v>9</v>
      </c>
      <c r="L19" s="159">
        <v>0</v>
      </c>
      <c r="M19" s="185">
        <v>3</v>
      </c>
      <c r="N19" s="181">
        <f t="shared" si="4"/>
        <v>9</v>
      </c>
      <c r="O19" s="158">
        <f t="shared" si="5"/>
        <v>0.55555555555555558</v>
      </c>
      <c r="P19" s="159">
        <v>0</v>
      </c>
      <c r="Q19" s="159">
        <v>5</v>
      </c>
      <c r="R19" s="185">
        <v>4</v>
      </c>
      <c r="S19" s="159">
        <f t="shared" si="6"/>
        <v>21</v>
      </c>
      <c r="T19" s="158">
        <f t="shared" si="7"/>
        <v>0.66666666666666663</v>
      </c>
      <c r="U19" s="159">
        <v>8</v>
      </c>
      <c r="V19" s="159">
        <v>4</v>
      </c>
      <c r="W19" s="159">
        <v>6</v>
      </c>
      <c r="X19" s="185">
        <v>3</v>
      </c>
      <c r="Y19" s="181">
        <f t="shared" si="8"/>
        <v>21</v>
      </c>
      <c r="Z19" s="158">
        <f t="shared" si="9"/>
        <v>0.47619047619047616</v>
      </c>
      <c r="AA19" s="159">
        <v>5</v>
      </c>
      <c r="AB19" s="159">
        <v>7</v>
      </c>
      <c r="AC19" s="159">
        <v>5</v>
      </c>
      <c r="AD19" s="159">
        <v>4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1011_vs_早稲田'!C20</f>
        <v>東島和哉</v>
      </c>
      <c r="D20" s="156">
        <f>'Individual DF 1011_vs_早稲田'!D20</f>
        <v>81</v>
      </c>
      <c r="E20" s="156">
        <f>'Individual DF 1011_vs_早稲田'!E20</f>
        <v>20</v>
      </c>
      <c r="F20" s="196">
        <f>'Individual DF 1011_vs_早稲田'!F20</f>
        <v>19.753086419753085</v>
      </c>
      <c r="G20" s="156">
        <f t="shared" si="0"/>
        <v>6</v>
      </c>
      <c r="H20" s="157">
        <f t="shared" si="2"/>
        <v>0.66666666666666663</v>
      </c>
      <c r="I20" s="157">
        <f t="shared" si="3"/>
        <v>0.66666666666666663</v>
      </c>
      <c r="J20" s="156">
        <v>1</v>
      </c>
      <c r="K20" s="156">
        <v>3</v>
      </c>
      <c r="L20" s="156">
        <v>0</v>
      </c>
      <c r="M20" s="184">
        <v>2</v>
      </c>
      <c r="N20" s="180">
        <f t="shared" si="4"/>
        <v>4</v>
      </c>
      <c r="O20" s="157">
        <f t="shared" si="5"/>
        <v>1</v>
      </c>
      <c r="P20" s="156">
        <v>0</v>
      </c>
      <c r="Q20" s="156">
        <v>4</v>
      </c>
      <c r="R20" s="184">
        <v>0</v>
      </c>
      <c r="S20" s="156">
        <f t="shared" si="6"/>
        <v>11</v>
      </c>
      <c r="T20" s="157">
        <f t="shared" si="7"/>
        <v>0.81818181818181823</v>
      </c>
      <c r="U20" s="156">
        <v>4</v>
      </c>
      <c r="V20" s="156">
        <v>2</v>
      </c>
      <c r="W20" s="156">
        <v>5</v>
      </c>
      <c r="X20" s="184">
        <v>0</v>
      </c>
      <c r="Y20" s="180">
        <f t="shared" si="8"/>
        <v>11</v>
      </c>
      <c r="Z20" s="157">
        <f t="shared" si="9"/>
        <v>0.54545454545454541</v>
      </c>
      <c r="AA20" s="156">
        <v>2</v>
      </c>
      <c r="AB20" s="156">
        <v>4</v>
      </c>
      <c r="AC20" s="156">
        <v>4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1011_vs_早稲田'!C21</f>
        <v>濱島遼</v>
      </c>
      <c r="D21" s="159">
        <f>'Individual DF 1011_vs_早稲田'!D21</f>
        <v>81</v>
      </c>
      <c r="E21" s="159">
        <f>'Individual DF 1011_vs_早稲田'!E21</f>
        <v>24</v>
      </c>
      <c r="F21" s="193">
        <f>'Individual DF 1011_vs_早稲田'!F21</f>
        <v>23.703703703703702</v>
      </c>
      <c r="G21" s="159">
        <f t="shared" si="0"/>
        <v>5</v>
      </c>
      <c r="H21" s="158">
        <f t="shared" si="2"/>
        <v>0.8</v>
      </c>
      <c r="I21" s="158">
        <f t="shared" si="3"/>
        <v>1</v>
      </c>
      <c r="J21" s="159">
        <v>2</v>
      </c>
      <c r="K21" s="159">
        <v>2</v>
      </c>
      <c r="L21" s="159">
        <v>1</v>
      </c>
      <c r="M21" s="185">
        <v>0</v>
      </c>
      <c r="N21" s="181">
        <f t="shared" si="4"/>
        <v>9</v>
      </c>
      <c r="O21" s="158">
        <f t="shared" si="5"/>
        <v>0.88888888888888884</v>
      </c>
      <c r="P21" s="159">
        <v>2</v>
      </c>
      <c r="Q21" s="159">
        <v>6</v>
      </c>
      <c r="R21" s="185">
        <v>1</v>
      </c>
      <c r="S21" s="159">
        <f t="shared" si="6"/>
        <v>12</v>
      </c>
      <c r="T21" s="158">
        <f t="shared" si="7"/>
        <v>0.58333333333333337</v>
      </c>
      <c r="U21" s="159">
        <v>2</v>
      </c>
      <c r="V21" s="159">
        <v>3</v>
      </c>
      <c r="W21" s="159">
        <v>5</v>
      </c>
      <c r="X21" s="185">
        <v>2</v>
      </c>
      <c r="Y21" s="181">
        <f t="shared" si="8"/>
        <v>12</v>
      </c>
      <c r="Z21" s="158">
        <f t="shared" si="9"/>
        <v>0.33333333333333331</v>
      </c>
      <c r="AA21" s="159">
        <v>0</v>
      </c>
      <c r="AB21" s="159">
        <v>5</v>
      </c>
      <c r="AC21" s="159">
        <v>4</v>
      </c>
      <c r="AD21" s="159">
        <v>3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1011_vs_早稲田'!C22</f>
        <v>内田慎乃甫</v>
      </c>
      <c r="D22" s="156">
        <f>'Individual DF 1011_vs_早稲田'!D22</f>
        <v>81</v>
      </c>
      <c r="E22" s="156">
        <f>'Individual DF 1011_vs_早稲田'!E22</f>
        <v>19</v>
      </c>
      <c r="F22" s="196">
        <f>'Individual DF 1011_vs_早稲田'!F22</f>
        <v>18.76543209876543</v>
      </c>
      <c r="G22" s="156">
        <f t="shared" si="0"/>
        <v>2</v>
      </c>
      <c r="H22" s="157">
        <f t="shared" si="2"/>
        <v>0</v>
      </c>
      <c r="I22" s="157">
        <f t="shared" si="3"/>
        <v>0.5</v>
      </c>
      <c r="J22" s="156">
        <v>0</v>
      </c>
      <c r="K22" s="156">
        <v>0</v>
      </c>
      <c r="L22" s="156">
        <v>1</v>
      </c>
      <c r="M22" s="184">
        <v>1</v>
      </c>
      <c r="N22" s="180">
        <f t="shared" si="4"/>
        <v>9</v>
      </c>
      <c r="O22" s="157">
        <f t="shared" si="5"/>
        <v>0.88888888888888884</v>
      </c>
      <c r="P22" s="156">
        <v>0</v>
      </c>
      <c r="Q22" s="156">
        <v>8</v>
      </c>
      <c r="R22" s="184">
        <v>1</v>
      </c>
      <c r="S22" s="156">
        <f t="shared" si="6"/>
        <v>9</v>
      </c>
      <c r="T22" s="157">
        <f t="shared" si="7"/>
        <v>1</v>
      </c>
      <c r="U22" s="156">
        <v>0</v>
      </c>
      <c r="V22" s="156">
        <v>0</v>
      </c>
      <c r="W22" s="156">
        <v>9</v>
      </c>
      <c r="X22" s="184">
        <v>0</v>
      </c>
      <c r="Y22" s="180">
        <f t="shared" si="8"/>
        <v>9</v>
      </c>
      <c r="Z22" s="157">
        <f t="shared" si="9"/>
        <v>0.88888888888888884</v>
      </c>
      <c r="AA22" s="156">
        <v>0</v>
      </c>
      <c r="AB22" s="156">
        <v>0</v>
      </c>
      <c r="AC22" s="156">
        <v>8</v>
      </c>
      <c r="AD22" s="156">
        <v>1</v>
      </c>
      <c r="AE22" s="207" t="str">
        <f t="shared" si="1"/>
        <v>内田慎乃甫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1011_vs_早稲田'!C23</f>
        <v>浜浦幸太郎</v>
      </c>
      <c r="D23" s="159">
        <f>'Individual DF 1011_vs_早稲田'!D23</f>
        <v>20</v>
      </c>
      <c r="E23" s="159">
        <f>'Individual DF 1011_vs_早稲田'!E23</f>
        <v>7</v>
      </c>
      <c r="F23" s="193">
        <f>'Individual DF 1011_vs_早稲田'!F23</f>
        <v>28</v>
      </c>
      <c r="G23" s="159">
        <f t="shared" si="0"/>
        <v>3</v>
      </c>
      <c r="H23" s="158">
        <f t="shared" si="2"/>
        <v>1</v>
      </c>
      <c r="I23" s="158">
        <f t="shared" si="3"/>
        <v>1</v>
      </c>
      <c r="J23" s="159">
        <v>2</v>
      </c>
      <c r="K23" s="159">
        <v>1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3</v>
      </c>
      <c r="T23" s="158">
        <f t="shared" si="7"/>
        <v>0.66666666666666663</v>
      </c>
      <c r="U23" s="159">
        <v>1</v>
      </c>
      <c r="V23" s="159">
        <v>1</v>
      </c>
      <c r="W23" s="159">
        <v>1</v>
      </c>
      <c r="X23" s="185">
        <v>0</v>
      </c>
      <c r="Y23" s="181">
        <f t="shared" si="8"/>
        <v>3</v>
      </c>
      <c r="Z23" s="158">
        <f t="shared" si="9"/>
        <v>0.33333333333333331</v>
      </c>
      <c r="AA23" s="159">
        <v>0</v>
      </c>
      <c r="AB23" s="159">
        <v>2</v>
      </c>
      <c r="AC23" s="159">
        <v>1</v>
      </c>
      <c r="AD23" s="159">
        <v>0</v>
      </c>
      <c r="AE23" s="208" t="str">
        <f t="shared" si="1"/>
        <v>浜浦幸太郎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1011_vs_早稲田'!C24</f>
        <v>佐野涼太</v>
      </c>
      <c r="D24" s="156">
        <f>'Individual DF 1011_vs_早稲田'!D24</f>
        <v>9</v>
      </c>
      <c r="E24" s="156">
        <f>'Individual DF 1011_vs_早稲田'!E24</f>
        <v>4</v>
      </c>
      <c r="F24" s="196">
        <f>'Individual DF 1011_vs_早稲田'!F24</f>
        <v>35.555555555555557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1</v>
      </c>
      <c r="K24" s="156">
        <v>1</v>
      </c>
      <c r="L24" s="156">
        <v>0</v>
      </c>
      <c r="M24" s="184">
        <v>0</v>
      </c>
      <c r="N24" s="180">
        <f t="shared" si="4"/>
        <v>1</v>
      </c>
      <c r="O24" s="157">
        <f t="shared" si="5"/>
        <v>1</v>
      </c>
      <c r="P24" s="156">
        <v>0</v>
      </c>
      <c r="Q24" s="156">
        <v>1</v>
      </c>
      <c r="R24" s="184">
        <v>0</v>
      </c>
      <c r="S24" s="156">
        <f t="shared" si="6"/>
        <v>3</v>
      </c>
      <c r="T24" s="157">
        <f t="shared" si="7"/>
        <v>0.66666666666666663</v>
      </c>
      <c r="U24" s="156">
        <v>1</v>
      </c>
      <c r="V24" s="156">
        <v>1</v>
      </c>
      <c r="W24" s="156">
        <v>1</v>
      </c>
      <c r="X24" s="184">
        <v>0</v>
      </c>
      <c r="Y24" s="180">
        <f t="shared" si="8"/>
        <v>3</v>
      </c>
      <c r="Z24" s="157">
        <f t="shared" si="9"/>
        <v>0.33333333333333331</v>
      </c>
      <c r="AA24" s="156">
        <v>0</v>
      </c>
      <c r="AB24" s="156">
        <v>2</v>
      </c>
      <c r="AC24" s="156">
        <v>1</v>
      </c>
      <c r="AD24" s="156">
        <v>0</v>
      </c>
      <c r="AE24" s="207" t="str">
        <f t="shared" si="1"/>
        <v>佐野涼太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1011_vs_早稲田'!C25</f>
        <v>イーゴリ</v>
      </c>
      <c r="D25" s="159">
        <f>'Individual DF 1011_vs_早稲田'!D25</f>
        <v>9</v>
      </c>
      <c r="E25" s="159">
        <f>'Individual DF 1011_vs_早稲田'!E25</f>
        <v>7</v>
      </c>
      <c r="F25" s="193">
        <f>'Individual DF 1011_vs_早稲田'!F25</f>
        <v>62.222222222222221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1</v>
      </c>
      <c r="K25" s="159">
        <v>0</v>
      </c>
      <c r="L25" s="159">
        <v>0</v>
      </c>
      <c r="M25" s="185">
        <v>0</v>
      </c>
      <c r="N25" s="181">
        <f t="shared" si="4"/>
        <v>4</v>
      </c>
      <c r="O25" s="158">
        <f t="shared" si="5"/>
        <v>1</v>
      </c>
      <c r="P25" s="159">
        <v>0</v>
      </c>
      <c r="Q25" s="159">
        <v>4</v>
      </c>
      <c r="R25" s="185">
        <v>0</v>
      </c>
      <c r="S25" s="159">
        <f t="shared" si="6"/>
        <v>6</v>
      </c>
      <c r="T25" s="158">
        <f t="shared" si="7"/>
        <v>0.83333333333333337</v>
      </c>
      <c r="U25" s="159">
        <v>1</v>
      </c>
      <c r="V25" s="159">
        <v>0</v>
      </c>
      <c r="W25" s="159">
        <v>4</v>
      </c>
      <c r="X25" s="185">
        <v>1</v>
      </c>
      <c r="Y25" s="181">
        <f t="shared" si="8"/>
        <v>6</v>
      </c>
      <c r="Z25" s="158">
        <f t="shared" si="9"/>
        <v>0.66666666666666663</v>
      </c>
      <c r="AA25" s="159">
        <v>1</v>
      </c>
      <c r="AB25" s="159">
        <v>0</v>
      </c>
      <c r="AC25" s="159">
        <v>3</v>
      </c>
      <c r="AD25" s="159">
        <v>2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1011_vs_早稲田'!C26</f>
        <v>加島優陽</v>
      </c>
      <c r="D26" s="156">
        <f>'Individual DF 1011_vs_早稲田'!D26</f>
        <v>33</v>
      </c>
      <c r="E26" s="156">
        <f>'Individual DF 1011_vs_早稲田'!E26</f>
        <v>22</v>
      </c>
      <c r="F26" s="196">
        <f>'Individual DF 1011_vs_早稲田'!F26</f>
        <v>53.333333333333329</v>
      </c>
      <c r="G26" s="156">
        <f t="shared" si="0"/>
        <v>4</v>
      </c>
      <c r="H26" s="157">
        <f t="shared" si="2"/>
        <v>1</v>
      </c>
      <c r="I26" s="157">
        <f t="shared" si="3"/>
        <v>1</v>
      </c>
      <c r="J26" s="156">
        <v>1</v>
      </c>
      <c r="K26" s="156">
        <v>3</v>
      </c>
      <c r="L26" s="156">
        <v>0</v>
      </c>
      <c r="M26" s="184">
        <v>0</v>
      </c>
      <c r="N26" s="180">
        <f t="shared" si="4"/>
        <v>12</v>
      </c>
      <c r="O26" s="157">
        <f t="shared" si="5"/>
        <v>1</v>
      </c>
      <c r="P26" s="156">
        <v>0</v>
      </c>
      <c r="Q26" s="156">
        <v>12</v>
      </c>
      <c r="R26" s="184">
        <v>0</v>
      </c>
      <c r="S26" s="156">
        <f t="shared" si="6"/>
        <v>15</v>
      </c>
      <c r="T26" s="157">
        <f t="shared" si="7"/>
        <v>0.8666666666666667</v>
      </c>
      <c r="U26" s="156">
        <v>1</v>
      </c>
      <c r="V26" s="156">
        <v>2</v>
      </c>
      <c r="W26" s="156">
        <v>12</v>
      </c>
      <c r="X26" s="184">
        <v>0</v>
      </c>
      <c r="Y26" s="180">
        <f t="shared" si="8"/>
        <v>15</v>
      </c>
      <c r="Z26" s="157">
        <f t="shared" si="9"/>
        <v>0.66666666666666663</v>
      </c>
      <c r="AA26" s="156">
        <v>0</v>
      </c>
      <c r="AB26" s="156">
        <v>3</v>
      </c>
      <c r="AC26" s="156">
        <v>10</v>
      </c>
      <c r="AD26" s="156">
        <v>2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1011_vs_早稲田'!C27</f>
        <v>出光徹</v>
      </c>
      <c r="D27" s="159">
        <f>'Individual DF 1011_vs_早稲田'!D27</f>
        <v>20</v>
      </c>
      <c r="E27" s="159">
        <f>'Individual DF 1011_vs_早稲田'!E27</f>
        <v>4</v>
      </c>
      <c r="F27" s="193">
        <f>'Individual DF 1011_vs_早稲田'!F27</f>
        <v>16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2</v>
      </c>
      <c r="O27" s="158">
        <f t="shared" si="5"/>
        <v>1</v>
      </c>
      <c r="P27" s="159">
        <v>1</v>
      </c>
      <c r="Q27" s="159">
        <v>1</v>
      </c>
      <c r="R27" s="185">
        <v>0</v>
      </c>
      <c r="S27" s="159">
        <f t="shared" si="6"/>
        <v>3</v>
      </c>
      <c r="T27" s="158">
        <f t="shared" si="7"/>
        <v>1</v>
      </c>
      <c r="U27" s="159">
        <v>0</v>
      </c>
      <c r="V27" s="159">
        <v>0</v>
      </c>
      <c r="W27" s="159">
        <v>3</v>
      </c>
      <c r="X27" s="185">
        <v>0</v>
      </c>
      <c r="Y27" s="181">
        <f t="shared" si="8"/>
        <v>3</v>
      </c>
      <c r="Z27" s="158">
        <f t="shared" si="9"/>
        <v>1</v>
      </c>
      <c r="AA27" s="159">
        <v>0</v>
      </c>
      <c r="AB27" s="159">
        <v>0</v>
      </c>
      <c r="AC27" s="159">
        <v>3</v>
      </c>
      <c r="AD27" s="159">
        <v>0</v>
      </c>
      <c r="AE27" s="208" t="str">
        <f t="shared" si="1"/>
        <v>出光徹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1011_vs_早稲田'!C28</f>
        <v>高田健太郎</v>
      </c>
      <c r="D28" s="156">
        <f>'Individual DF 1011_vs_早稲田'!D28</f>
        <v>3</v>
      </c>
      <c r="E28" s="156">
        <f>'Individual DF 1011_vs_早稲田'!E28</f>
        <v>2</v>
      </c>
      <c r="F28" s="196">
        <f>'Individual DF 1011_vs_早稲田'!F28</f>
        <v>53.333333333333329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1</v>
      </c>
      <c r="K28" s="156">
        <v>0</v>
      </c>
      <c r="L28" s="156">
        <v>0</v>
      </c>
      <c r="M28" s="184">
        <v>0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1</v>
      </c>
      <c r="T28" s="157">
        <f t="shared" si="7"/>
        <v>1</v>
      </c>
      <c r="U28" s="156">
        <v>1</v>
      </c>
      <c r="V28" s="156">
        <v>0</v>
      </c>
      <c r="W28" s="156">
        <v>0</v>
      </c>
      <c r="X28" s="184">
        <v>0</v>
      </c>
      <c r="Y28" s="180">
        <f t="shared" si="8"/>
        <v>1</v>
      </c>
      <c r="Z28" s="157">
        <f t="shared" si="9"/>
        <v>1</v>
      </c>
      <c r="AA28" s="156">
        <v>1</v>
      </c>
      <c r="AB28" s="156">
        <v>0</v>
      </c>
      <c r="AC28" s="156">
        <v>0</v>
      </c>
      <c r="AD28" s="156">
        <v>0</v>
      </c>
      <c r="AE28" s="207" t="str">
        <f t="shared" si="1"/>
        <v>高田健太郎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1011_vs_早稲田'!C29</f>
        <v>水澤雄太</v>
      </c>
      <c r="D29" s="159">
        <f>'Individual DF 1011_vs_早稲田'!D29</f>
        <v>4</v>
      </c>
      <c r="E29" s="159">
        <f>'Individual DF 1011_vs_早稲田'!E29</f>
        <v>1</v>
      </c>
      <c r="F29" s="193">
        <f>'Individual DF 1011_vs_早稲田'!F29</f>
        <v>20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1</v>
      </c>
      <c r="T29" s="158">
        <f t="shared" si="7"/>
        <v>1</v>
      </c>
      <c r="U29" s="159">
        <v>0</v>
      </c>
      <c r="V29" s="159">
        <v>0</v>
      </c>
      <c r="W29" s="159">
        <v>1</v>
      </c>
      <c r="X29" s="185">
        <v>0</v>
      </c>
      <c r="Y29" s="181">
        <f t="shared" si="8"/>
        <v>1</v>
      </c>
      <c r="Z29" s="158">
        <f t="shared" si="9"/>
        <v>1</v>
      </c>
      <c r="AA29" s="159">
        <v>0</v>
      </c>
      <c r="AB29" s="159">
        <v>0</v>
      </c>
      <c r="AC29" s="159">
        <v>1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1011_vs_早稲田'!C30</f>
        <v>大内田陽冬</v>
      </c>
      <c r="D30" s="156">
        <f>'Individual DF 1011_vs_早稲田'!D30</f>
        <v>20</v>
      </c>
      <c r="E30" s="156">
        <f>'Individual DF 1011_vs_早稲田'!E30</f>
        <v>7</v>
      </c>
      <c r="F30" s="196">
        <f>'Individual DF 1011_vs_早稲田'!F30</f>
        <v>28</v>
      </c>
      <c r="G30" s="156">
        <f t="shared" si="0"/>
        <v>3</v>
      </c>
      <c r="H30" s="157">
        <f t="shared" si="2"/>
        <v>1</v>
      </c>
      <c r="I30" s="157">
        <f t="shared" si="3"/>
        <v>1</v>
      </c>
      <c r="J30" s="156">
        <v>2</v>
      </c>
      <c r="K30" s="156">
        <v>1</v>
      </c>
      <c r="L30" s="156">
        <v>0</v>
      </c>
      <c r="M30" s="184">
        <v>0</v>
      </c>
      <c r="N30" s="180">
        <f t="shared" si="4"/>
        <v>1</v>
      </c>
      <c r="O30" s="157">
        <f t="shared" si="5"/>
        <v>1</v>
      </c>
      <c r="P30" s="156">
        <v>0</v>
      </c>
      <c r="Q30" s="156">
        <v>1</v>
      </c>
      <c r="R30" s="184">
        <v>0</v>
      </c>
      <c r="S30" s="156">
        <f t="shared" si="6"/>
        <v>4</v>
      </c>
      <c r="T30" s="157">
        <f t="shared" si="7"/>
        <v>0.75</v>
      </c>
      <c r="U30" s="156">
        <v>2</v>
      </c>
      <c r="V30" s="156">
        <v>1</v>
      </c>
      <c r="W30" s="156">
        <v>1</v>
      </c>
      <c r="X30" s="184">
        <v>0</v>
      </c>
      <c r="Y30" s="180">
        <f t="shared" si="8"/>
        <v>4</v>
      </c>
      <c r="Z30" s="157">
        <f t="shared" si="9"/>
        <v>0.5</v>
      </c>
      <c r="AA30" s="156">
        <v>1</v>
      </c>
      <c r="AB30" s="156">
        <v>2</v>
      </c>
      <c r="AC30" s="156">
        <v>1</v>
      </c>
      <c r="AD30" s="156">
        <v>0</v>
      </c>
      <c r="AE30" s="207" t="str">
        <f t="shared" si="1"/>
        <v>大内田陽冬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53</v>
      </c>
      <c r="H32" s="169">
        <f>SUM(J32:K32)/G32</f>
        <v>0.90566037735849059</v>
      </c>
      <c r="I32" s="169">
        <f>SUM(J32:L32)/G32</f>
        <v>0.96226415094339623</v>
      </c>
      <c r="J32" s="164">
        <f>SUM(J8:J15,J23:J27)</f>
        <v>15</v>
      </c>
      <c r="K32" s="164">
        <f>SUM(K8:K15,K23:K27)</f>
        <v>33</v>
      </c>
      <c r="L32" s="164">
        <f>SUM(L8:L15,L23:L27)</f>
        <v>3</v>
      </c>
      <c r="M32" s="182">
        <f>SUM(M8:M15,M23:M27)</f>
        <v>2</v>
      </c>
      <c r="N32" s="164">
        <f>SUM(N8:N15,N23:N27)</f>
        <v>134</v>
      </c>
      <c r="O32" s="168">
        <f>IFERROR((P32+Q32)/N32,"-")</f>
        <v>0.93283582089552242</v>
      </c>
      <c r="P32" s="164">
        <f>SUM(P8:P15,P23:P27)</f>
        <v>8</v>
      </c>
      <c r="Q32" s="164">
        <f>SUM(Q8:Q15,Q23:Q27)</f>
        <v>117</v>
      </c>
      <c r="R32" s="182">
        <f>SUM(R8:R15,R23:R27)</f>
        <v>9</v>
      </c>
      <c r="S32" s="164">
        <f>SUM(S8:S15,S23:S27)</f>
        <v>175</v>
      </c>
      <c r="T32" s="168">
        <f>(U32+W32)/S32</f>
        <v>0.72</v>
      </c>
      <c r="U32" s="164">
        <f>SUM(U8:U15,U23:U27)</f>
        <v>23</v>
      </c>
      <c r="V32" s="164">
        <f>SUM(V8:V15,V23:V27)</f>
        <v>23</v>
      </c>
      <c r="W32" s="164">
        <f>SUM(W8:W15,W23:W27)</f>
        <v>103</v>
      </c>
      <c r="X32" s="182">
        <f>SUM(X8:X15,X23:X27)</f>
        <v>26</v>
      </c>
      <c r="Y32" s="164">
        <f>SUM(Y8:Y15,Y23:Y27)</f>
        <v>175</v>
      </c>
      <c r="Z32" s="168">
        <f>(AA32+AC32)/Y32</f>
        <v>0.44</v>
      </c>
      <c r="AA32" s="164">
        <f>SUM(AA8:AA15,AA23:AA27)</f>
        <v>6</v>
      </c>
      <c r="AB32" s="164">
        <f>SUM(AB8:AB15,AB23:AB27)</f>
        <v>40</v>
      </c>
      <c r="AC32" s="164">
        <f>SUM(AC8:AC15,AC23:AC27)</f>
        <v>71</v>
      </c>
      <c r="AD32" s="164">
        <f>SUM(AD8:AD15,AD23:AD27)</f>
        <v>58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38</v>
      </c>
      <c r="H33" s="170">
        <f>SUM(J33:K33)/G33</f>
        <v>0.73684210526315785</v>
      </c>
      <c r="I33" s="170">
        <f>SUM(J33:L33)/G33</f>
        <v>0.78947368421052633</v>
      </c>
      <c r="J33" s="165">
        <f>SUM(J16:J22,J28:J30)</f>
        <v>10</v>
      </c>
      <c r="K33" s="165">
        <f>SUM(K16:K22,K28:K30)</f>
        <v>18</v>
      </c>
      <c r="L33" s="165">
        <f>SUM(L16:L22,L28:L30)</f>
        <v>2</v>
      </c>
      <c r="M33" s="183">
        <f>SUM(M16:M22,M28:M30)</f>
        <v>8</v>
      </c>
      <c r="N33" s="165">
        <f>SUM(N16:N22,N28:N30)</f>
        <v>49</v>
      </c>
      <c r="O33" s="172">
        <f>IFERROR((P33+Q33)/N33,"-")</f>
        <v>0.83673469387755106</v>
      </c>
      <c r="P33" s="165">
        <f>SUM(P16:P22,P28:P30)</f>
        <v>2</v>
      </c>
      <c r="Q33" s="165">
        <f>SUM(Q16:Q22,Q28:Q30)</f>
        <v>39</v>
      </c>
      <c r="R33" s="183">
        <f>SUM(R16:R22,R28:R30)</f>
        <v>8</v>
      </c>
      <c r="S33" s="165">
        <f>SUM(S16:S22,S28:S30)</f>
        <v>80</v>
      </c>
      <c r="T33" s="172">
        <f>(U33+W33)/S33</f>
        <v>0.48749999999999999</v>
      </c>
      <c r="U33" s="165"/>
      <c r="V33" s="165">
        <f>SUM(V16:V22,V28:V30)</f>
        <v>14</v>
      </c>
      <c r="W33" s="165">
        <f>SUM(W16:W22,W28:W30)</f>
        <v>39</v>
      </c>
      <c r="X33" s="183">
        <f>SUM(X16:X22,X28:X30)</f>
        <v>7</v>
      </c>
      <c r="Y33" s="165">
        <f>SUM(Y16:Y22,Y28:Y30)</f>
        <v>80</v>
      </c>
      <c r="Z33" s="172">
        <f>(AA33+AC33)/Y33</f>
        <v>0.55000000000000004</v>
      </c>
      <c r="AA33" s="165">
        <f>SUM(AA16:AA22,AA28:AA30)</f>
        <v>11</v>
      </c>
      <c r="AB33" s="165">
        <f>SUM(AB16:AB22,AB28:AB30)</f>
        <v>23</v>
      </c>
      <c r="AC33" s="165">
        <f>SUM(AC16:AC22,AC28:AC30)</f>
        <v>33</v>
      </c>
      <c r="AD33" s="165">
        <f>SUM(AD16:AD22,AD28:AD30)</f>
        <v>13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91</v>
      </c>
      <c r="H34" s="163">
        <f>SUM(J34:K34)/G34</f>
        <v>0.8351648351648352</v>
      </c>
      <c r="I34" s="163">
        <f>SUM(J34:L34)/G34</f>
        <v>0.89010989010989006</v>
      </c>
      <c r="J34" s="156">
        <f>SUM(J8:J30)</f>
        <v>25</v>
      </c>
      <c r="K34" s="156">
        <f>SUM(K8:K30)</f>
        <v>51</v>
      </c>
      <c r="L34" s="156">
        <f>SUM(L8:L30)</f>
        <v>5</v>
      </c>
      <c r="M34" s="184">
        <f>SUM(M8:M30)</f>
        <v>10</v>
      </c>
      <c r="N34" s="156">
        <f>SUM(N8:N30)</f>
        <v>183</v>
      </c>
      <c r="O34" s="157">
        <f>IFERROR((P34+Q34)/N34,"-")</f>
        <v>0.90710382513661203</v>
      </c>
      <c r="P34" s="156">
        <f>SUM(P8:P30)</f>
        <v>10</v>
      </c>
      <c r="Q34" s="156">
        <f>SUM(Q8:Q30)</f>
        <v>156</v>
      </c>
      <c r="R34" s="184">
        <f>SUM(R8:R30)</f>
        <v>17</v>
      </c>
      <c r="S34" s="156">
        <f>SUM(S8:S30)</f>
        <v>255</v>
      </c>
      <c r="T34" s="157">
        <f>(U34+W34)/S34</f>
        <v>0.72549019607843135</v>
      </c>
      <c r="U34" s="156">
        <f>SUM(U8:U30)</f>
        <v>43</v>
      </c>
      <c r="V34" s="156">
        <f>SUM(V8:V30)</f>
        <v>37</v>
      </c>
      <c r="W34" s="156">
        <f>SUM(W8:W30)</f>
        <v>142</v>
      </c>
      <c r="X34" s="184">
        <f>SUM(X8:X30)</f>
        <v>33</v>
      </c>
      <c r="Y34" s="156">
        <f>SUM(Y8:Y30)</f>
        <v>255</v>
      </c>
      <c r="Z34" s="157">
        <f>(AA34+AC34)/Y34</f>
        <v>0.47450980392156861</v>
      </c>
      <c r="AA34" s="156">
        <f>SUM(AA8:AA30)</f>
        <v>17</v>
      </c>
      <c r="AB34" s="156">
        <f>SUM(AB8:AB30)</f>
        <v>63</v>
      </c>
      <c r="AC34" s="156">
        <f>SUM(AC8:AC30)</f>
        <v>104</v>
      </c>
      <c r="AD34" s="156">
        <f>SUM(AD8:AD30)</f>
        <v>71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3.9565217391304346</v>
      </c>
      <c r="H35" s="171"/>
      <c r="I35" s="171"/>
      <c r="J35" s="167">
        <f>AVERAGE(J8:J30)</f>
        <v>1.0869565217391304</v>
      </c>
      <c r="K35" s="167">
        <f>AVERAGE(K8:K30)</f>
        <v>2.2173913043478262</v>
      </c>
      <c r="L35" s="167">
        <f>AVERAGE(L8:L30)</f>
        <v>0.21739130434782608</v>
      </c>
      <c r="M35" s="193">
        <f>AVERAGE(M8:M30)</f>
        <v>0.43478260869565216</v>
      </c>
      <c r="N35" s="159"/>
      <c r="O35" s="167"/>
      <c r="P35" s="167">
        <f>AVERAGE(P8:P30)</f>
        <v>0.43478260869565216</v>
      </c>
      <c r="Q35" s="167">
        <f>AVERAGE(Q8:Q30)</f>
        <v>6.7826086956521738</v>
      </c>
      <c r="R35" s="193">
        <f>AVERAGE(R8:R30)</f>
        <v>0.73913043478260865</v>
      </c>
      <c r="S35" s="167">
        <f>AVERAGE(S8:S30)</f>
        <v>11.086956521739131</v>
      </c>
      <c r="T35" s="159"/>
      <c r="U35" s="167">
        <f>AVERAGE(U8:U30)</f>
        <v>1.8695652173913044</v>
      </c>
      <c r="V35" s="167">
        <f>AVERAGE(V8:V30)</f>
        <v>1.6086956521739131</v>
      </c>
      <c r="W35" s="167">
        <f>AVERAGE(W8:W30)</f>
        <v>6.1739130434782608</v>
      </c>
      <c r="X35" s="193">
        <f>AVERAGE(X8:X30)</f>
        <v>1.4347826086956521</v>
      </c>
      <c r="Y35" s="167">
        <f>AVERAGE(Y8:Y30)</f>
        <v>11.086956521739131</v>
      </c>
      <c r="Z35" s="167"/>
      <c r="AA35" s="167">
        <f>AVERAGE(AA8:AA30)</f>
        <v>0.73913043478260865</v>
      </c>
      <c r="AB35" s="167">
        <f>AVERAGE(AB8:AB30)</f>
        <v>2.7391304347826089</v>
      </c>
      <c r="AC35" s="167">
        <f>AVERAGE(AC8:AC30)</f>
        <v>4.5217391304347823</v>
      </c>
      <c r="AD35" s="167">
        <f>AVERAGE(AD8:AD30)</f>
        <v>3.0869565217391304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F2:N2"/>
    <mergeCell ref="O2:R2"/>
    <mergeCell ref="U2:X2"/>
    <mergeCell ref="Y2:Z2"/>
    <mergeCell ref="B35:F35"/>
    <mergeCell ref="G6:M6"/>
    <mergeCell ref="N6:R6"/>
    <mergeCell ref="B32:F32"/>
    <mergeCell ref="C2:E2"/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F3A-3DA9-A34B-930C-CBA43A9E14BE}">
  <sheetPr>
    <pageSetUpPr fitToPage="1"/>
  </sheetPr>
  <dimension ref="A1:Z54"/>
  <sheetViews>
    <sheetView zoomScale="75" workbookViewId="0">
      <selection activeCell="P2" sqref="P2:R2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1011_vs_早稲田'!O3</f>
        <v>早稲田大学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528</v>
      </c>
      <c r="O1" s="28" t="s">
        <v>529</v>
      </c>
      <c r="P1" s="28" t="s">
        <v>323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6</v>
      </c>
      <c r="D5" s="97">
        <f>(E5+F5+G5)/C5</f>
        <v>1</v>
      </c>
      <c r="E5" s="96">
        <v>3</v>
      </c>
      <c r="F5" s="96">
        <v>1</v>
      </c>
      <c r="G5" s="96">
        <v>2</v>
      </c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0.8</v>
      </c>
      <c r="E6" s="100">
        <v>2</v>
      </c>
      <c r="F6" s="100">
        <v>1</v>
      </c>
      <c r="G6" s="100">
        <v>1</v>
      </c>
      <c r="H6" s="100"/>
      <c r="I6" s="100">
        <v>1</v>
      </c>
      <c r="J6" s="100"/>
      <c r="K6" s="35"/>
      <c r="L6" s="70" t="s">
        <v>359</v>
      </c>
      <c r="M6" s="68" t="s">
        <v>160</v>
      </c>
      <c r="N6" s="314" t="s">
        <v>163</v>
      </c>
      <c r="O6" s="315"/>
      <c r="P6" s="316"/>
      <c r="Q6" s="69" t="s">
        <v>269</v>
      </c>
      <c r="R6" s="68" t="s">
        <v>13</v>
      </c>
      <c r="S6" s="330" t="s">
        <v>410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11</v>
      </c>
      <c r="D7" s="97">
        <f>(E7+F7+G7)/C7</f>
        <v>0.90909090909090906</v>
      </c>
      <c r="E7" s="96">
        <f>E5+E6</f>
        <v>5</v>
      </c>
      <c r="F7" s="96">
        <f>F5+F6</f>
        <v>2</v>
      </c>
      <c r="G7" s="96">
        <f>G5+G6</f>
        <v>3</v>
      </c>
      <c r="H7" s="96">
        <f>H5+H6</f>
        <v>0</v>
      </c>
      <c r="I7" s="96">
        <f>I5+I6</f>
        <v>1</v>
      </c>
      <c r="J7" s="96"/>
      <c r="K7" s="35"/>
      <c r="L7" s="70" t="s">
        <v>269</v>
      </c>
      <c r="M7" s="68" t="s">
        <v>160</v>
      </c>
      <c r="N7" s="295" t="s">
        <v>293</v>
      </c>
      <c r="O7" s="296"/>
      <c r="P7" s="300"/>
      <c r="Q7" s="81" t="s">
        <v>9</v>
      </c>
      <c r="R7" s="68" t="s">
        <v>160</v>
      </c>
      <c r="S7" s="330" t="s">
        <v>408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29" t="s">
        <v>408</v>
      </c>
      <c r="O8" s="301"/>
      <c r="P8" s="301"/>
      <c r="Q8" s="81" t="s">
        <v>9</v>
      </c>
      <c r="R8" s="68" t="s">
        <v>13</v>
      </c>
      <c r="S8" s="330" t="s">
        <v>268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3</v>
      </c>
      <c r="D9" s="97">
        <f>(E9+F9+G9)/C9</f>
        <v>0.66666666666666663</v>
      </c>
      <c r="E9" s="96">
        <v>1</v>
      </c>
      <c r="F9" s="96">
        <v>1</v>
      </c>
      <c r="G9" s="96"/>
      <c r="H9" s="96"/>
      <c r="I9" s="96"/>
      <c r="J9" s="96">
        <v>1</v>
      </c>
      <c r="K9" s="35"/>
      <c r="L9" s="70" t="s">
        <v>259</v>
      </c>
      <c r="M9" s="68" t="s">
        <v>160</v>
      </c>
      <c r="N9" s="295" t="s">
        <v>164</v>
      </c>
      <c r="O9" s="296"/>
      <c r="P9" s="29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 t="s">
        <v>260</v>
      </c>
      <c r="M10" s="68" t="s">
        <v>13</v>
      </c>
      <c r="N10" s="295" t="s">
        <v>161</v>
      </c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9</v>
      </c>
      <c r="D11" s="97">
        <f>(E11+F11+G11)/C11</f>
        <v>0.88888888888888884</v>
      </c>
      <c r="E11" s="96">
        <f t="shared" ref="E11:J11" si="0">E9+E10</f>
        <v>6</v>
      </c>
      <c r="F11" s="96">
        <f t="shared" si="0"/>
        <v>2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1</v>
      </c>
      <c r="K11" s="35"/>
      <c r="L11" s="70" t="s">
        <v>9</v>
      </c>
      <c r="M11" s="68" t="s">
        <v>160</v>
      </c>
      <c r="N11" s="295" t="s">
        <v>408</v>
      </c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早稲田大学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4</v>
      </c>
      <c r="D15" s="73">
        <f>(E15+F15+G15)/C15</f>
        <v>1</v>
      </c>
      <c r="E15" s="72">
        <v>2</v>
      </c>
      <c r="F15" s="72"/>
      <c r="G15" s="72">
        <v>2</v>
      </c>
      <c r="H15" s="72"/>
      <c r="I15" s="72"/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1</v>
      </c>
      <c r="E16" s="77">
        <v>4</v>
      </c>
      <c r="F16" s="77"/>
      <c r="G16" s="77">
        <v>1</v>
      </c>
      <c r="H16" s="77"/>
      <c r="I16" s="77"/>
      <c r="J16" s="86"/>
      <c r="K16" s="35"/>
      <c r="L16" s="326" t="str">
        <f>B1</f>
        <v>早稲田大学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1</v>
      </c>
      <c r="E17" s="72">
        <f>E15+E16</f>
        <v>6</v>
      </c>
      <c r="F17" s="72">
        <f>F15+F16</f>
        <v>0</v>
      </c>
      <c r="G17" s="72">
        <f>G15+G16</f>
        <v>3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5" t="s">
        <v>164</v>
      </c>
      <c r="O17" s="315"/>
      <c r="P17" s="315"/>
      <c r="Q17" s="81"/>
      <c r="R17" s="68" t="s">
        <v>160</v>
      </c>
      <c r="S17" s="314" t="s">
        <v>163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268</v>
      </c>
      <c r="O18" s="315"/>
      <c r="P18" s="315"/>
      <c r="Q18" s="81"/>
      <c r="R18" s="68" t="s">
        <v>160</v>
      </c>
      <c r="S18" s="314" t="s">
        <v>527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0.625</v>
      </c>
      <c r="E19" s="72">
        <v>4</v>
      </c>
      <c r="F19" s="72">
        <v>1</v>
      </c>
      <c r="G19" s="72"/>
      <c r="H19" s="72">
        <v>3</v>
      </c>
      <c r="I19" s="72"/>
      <c r="J19" s="72">
        <v>3</v>
      </c>
      <c r="K19" s="35"/>
      <c r="L19" s="70"/>
      <c r="M19" s="68" t="s">
        <v>160</v>
      </c>
      <c r="N19" s="315" t="s">
        <v>268</v>
      </c>
      <c r="O19" s="315"/>
      <c r="P19" s="315"/>
      <c r="Q19" s="69"/>
      <c r="R19" s="68" t="s">
        <v>160</v>
      </c>
      <c r="S19" s="314" t="s">
        <v>291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3</v>
      </c>
      <c r="D20" s="78">
        <f>(E20+F20+G20)/C20</f>
        <v>0.66666666666666663</v>
      </c>
      <c r="E20" s="77">
        <v>2</v>
      </c>
      <c r="F20" s="77"/>
      <c r="G20" s="77"/>
      <c r="H20" s="77"/>
      <c r="I20" s="77">
        <v>1</v>
      </c>
      <c r="J20" s="77">
        <v>2</v>
      </c>
      <c r="K20" s="76"/>
      <c r="L20" s="70"/>
      <c r="M20" s="68" t="s">
        <v>160</v>
      </c>
      <c r="N20" s="315" t="s">
        <v>220</v>
      </c>
      <c r="O20" s="315"/>
      <c r="P20" s="315"/>
      <c r="Q20" s="69"/>
      <c r="R20" s="68" t="s">
        <v>160</v>
      </c>
      <c r="S20" s="314" t="s">
        <v>410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0.63636363636363635</v>
      </c>
      <c r="E21" s="72">
        <f t="shared" ref="E21:J21" si="1">E19+E20</f>
        <v>6</v>
      </c>
      <c r="F21" s="72">
        <f t="shared" si="1"/>
        <v>1</v>
      </c>
      <c r="G21" s="72">
        <f t="shared" si="1"/>
        <v>0</v>
      </c>
      <c r="H21" s="72">
        <f t="shared" si="1"/>
        <v>3</v>
      </c>
      <c r="I21" s="72">
        <f t="shared" si="1"/>
        <v>1</v>
      </c>
      <c r="J21" s="72">
        <f t="shared" si="1"/>
        <v>5</v>
      </c>
      <c r="K21" s="63"/>
      <c r="L21" s="70"/>
      <c r="M21" s="68"/>
      <c r="N21" s="314"/>
      <c r="O21" s="315"/>
      <c r="P21" s="316"/>
      <c r="Q21" s="69"/>
      <c r="R21" s="68" t="s">
        <v>160</v>
      </c>
      <c r="S21" s="321" t="s">
        <v>163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0.45454545454545453</v>
      </c>
      <c r="K22" s="63"/>
      <c r="L22" s="70"/>
      <c r="M22" s="68"/>
      <c r="N22" s="314"/>
      <c r="O22" s="315"/>
      <c r="P22" s="316"/>
      <c r="Q22" s="69"/>
      <c r="R22" s="68" t="s">
        <v>160</v>
      </c>
      <c r="S22" s="324" t="s">
        <v>220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260</v>
      </c>
      <c r="M29" s="26" t="s">
        <v>13</v>
      </c>
      <c r="N29" s="295" t="s">
        <v>171</v>
      </c>
      <c r="O29" s="296"/>
      <c r="P29" s="300"/>
      <c r="Q29" s="27" t="s">
        <v>409</v>
      </c>
      <c r="R29" s="26" t="s">
        <v>13</v>
      </c>
      <c r="S29" s="295" t="s">
        <v>171</v>
      </c>
      <c r="T29" s="296"/>
      <c r="U29" s="300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358</v>
      </c>
      <c r="M30" s="26" t="s">
        <v>13</v>
      </c>
      <c r="N30" s="295" t="s">
        <v>171</v>
      </c>
      <c r="O30" s="296"/>
      <c r="P30" s="300"/>
      <c r="Q30" s="27" t="s">
        <v>260</v>
      </c>
      <c r="R30" s="26" t="s">
        <v>13</v>
      </c>
      <c r="S30" s="295" t="s">
        <v>171</v>
      </c>
      <c r="T30" s="296"/>
      <c r="U30" s="300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1</v>
      </c>
      <c r="D31" s="311"/>
      <c r="E31" s="311">
        <v>1</v>
      </c>
      <c r="F31" s="311"/>
      <c r="G31" s="311">
        <f>C31+E31</f>
        <v>2</v>
      </c>
      <c r="H31" s="311"/>
      <c r="I31" s="312">
        <f>G31/G37</f>
        <v>5.4054054054054057E-2</v>
      </c>
      <c r="J31" s="312"/>
      <c r="K31" s="35"/>
      <c r="L31" s="56" t="s">
        <v>270</v>
      </c>
      <c r="M31" s="26" t="s">
        <v>13</v>
      </c>
      <c r="N31" s="295" t="s">
        <v>171</v>
      </c>
      <c r="O31" s="296"/>
      <c r="P31" s="300"/>
      <c r="Q31" s="55" t="s">
        <v>476</v>
      </c>
      <c r="R31" s="26" t="s">
        <v>13</v>
      </c>
      <c r="S31" s="295" t="s">
        <v>171</v>
      </c>
      <c r="T31" s="296"/>
      <c r="U31" s="300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3</v>
      </c>
      <c r="D32" s="296"/>
      <c r="E32" s="296">
        <v>2</v>
      </c>
      <c r="F32" s="296"/>
      <c r="G32" s="296">
        <f>C32+E32</f>
        <v>5</v>
      </c>
      <c r="H32" s="296"/>
      <c r="I32" s="302">
        <f>G32/G37</f>
        <v>0.13513513513513514</v>
      </c>
      <c r="J32" s="302"/>
      <c r="K32" s="35"/>
      <c r="L32" s="56" t="s">
        <v>269</v>
      </c>
      <c r="M32" s="26" t="s">
        <v>13</v>
      </c>
      <c r="N32" s="295" t="s">
        <v>171</v>
      </c>
      <c r="O32" s="296"/>
      <c r="P32" s="300"/>
      <c r="Q32" s="55" t="s">
        <v>169</v>
      </c>
      <c r="R32" s="26" t="s">
        <v>13</v>
      </c>
      <c r="S32" s="295" t="s">
        <v>171</v>
      </c>
      <c r="T32" s="296"/>
      <c r="U32" s="300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4</v>
      </c>
      <c r="D33" s="311"/>
      <c r="E33" s="311">
        <v>4</v>
      </c>
      <c r="F33" s="311"/>
      <c r="G33" s="311">
        <f>C33+E33</f>
        <v>8</v>
      </c>
      <c r="H33" s="311"/>
      <c r="I33" s="312">
        <f>G33/G37</f>
        <v>0.21621621621621623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10</v>
      </c>
      <c r="D34" s="301"/>
      <c r="E34" s="296">
        <v>9</v>
      </c>
      <c r="F34" s="296"/>
      <c r="G34" s="301">
        <f>C34+E34</f>
        <v>19</v>
      </c>
      <c r="H34" s="301"/>
      <c r="I34" s="302">
        <f>G34/G37</f>
        <v>0.51351351351351349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2</v>
      </c>
      <c r="D35" s="310"/>
      <c r="E35" s="311">
        <v>1</v>
      </c>
      <c r="F35" s="311"/>
      <c r="G35" s="310">
        <f>C35+E35</f>
        <v>3</v>
      </c>
      <c r="H35" s="310"/>
      <c r="I35" s="312">
        <f>G35/G37</f>
        <v>8.1081081081081086E-2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早稲田大学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早稲田大学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5</v>
      </c>
      <c r="D39" s="298"/>
      <c r="E39" s="298">
        <v>1</v>
      </c>
      <c r="F39" s="298"/>
      <c r="G39" s="297">
        <f>C39+E39</f>
        <v>6</v>
      </c>
      <c r="H39" s="297"/>
      <c r="I39" s="299">
        <f>G39/H44</f>
        <v>0.17647058823529413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300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0</v>
      </c>
      <c r="D40" s="296"/>
      <c r="E40" s="296">
        <v>0</v>
      </c>
      <c r="F40" s="296"/>
      <c r="G40" s="296">
        <f>C40+E40</f>
        <v>0</v>
      </c>
      <c r="H40" s="296"/>
      <c r="I40" s="302">
        <f>G40/H44</f>
        <v>0</v>
      </c>
      <c r="J40" s="302"/>
      <c r="K40" s="14"/>
      <c r="L40" s="28"/>
      <c r="M40" s="26" t="s">
        <v>13</v>
      </c>
      <c r="N40" s="295" t="s">
        <v>171</v>
      </c>
      <c r="O40" s="296"/>
      <c r="P40" s="300"/>
      <c r="Q40" s="27"/>
      <c r="R40" s="26" t="s">
        <v>13</v>
      </c>
      <c r="S40" s="295" t="s">
        <v>171</v>
      </c>
      <c r="T40" s="296"/>
      <c r="U40" s="300"/>
      <c r="V40" s="14"/>
      <c r="W40" s="1"/>
    </row>
    <row r="41" spans="1:26" ht="20" customHeight="1">
      <c r="A41" s="43" t="s">
        <v>35</v>
      </c>
      <c r="B41" s="42"/>
      <c r="C41" s="298">
        <v>4</v>
      </c>
      <c r="D41" s="298"/>
      <c r="E41" s="298">
        <v>3</v>
      </c>
      <c r="F41" s="298"/>
      <c r="G41" s="298">
        <f>C41+E41</f>
        <v>7</v>
      </c>
      <c r="H41" s="298"/>
      <c r="I41" s="299">
        <f>G41/H44</f>
        <v>0.20588235294117646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 t="s">
        <v>13</v>
      </c>
      <c r="S41" s="295" t="s">
        <v>171</v>
      </c>
      <c r="T41" s="296"/>
      <c r="U41" s="300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12</v>
      </c>
      <c r="F42" s="296"/>
      <c r="G42" s="296">
        <f>C42+E42</f>
        <v>21</v>
      </c>
      <c r="H42" s="296"/>
      <c r="I42" s="302">
        <f>G42/H44</f>
        <v>0.61764705882352944</v>
      </c>
      <c r="J42" s="302"/>
      <c r="K42" s="14"/>
      <c r="L42" s="28"/>
      <c r="M42" s="26" t="s">
        <v>13</v>
      </c>
      <c r="N42" s="295" t="s">
        <v>171</v>
      </c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0</v>
      </c>
      <c r="F43" s="298"/>
      <c r="G43" s="298">
        <f>C43+E43</f>
        <v>0</v>
      </c>
      <c r="H43" s="298"/>
      <c r="I43" s="299">
        <f>G43/H44</f>
        <v>0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34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B687-5F9D-5C4B-B22F-F1A2D4E5F510}">
  <dimension ref="D2:AJ60"/>
  <sheetViews>
    <sheetView zoomScale="81" zoomScaleNormal="59" zoomScaleSheetLayoutView="50" zoomScalePageLayoutView="59" workbookViewId="0">
      <selection activeCell="AD27" sqref="AD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21</v>
      </c>
      <c r="J3" s="268"/>
      <c r="K3" s="269" t="s">
        <v>17</v>
      </c>
      <c r="L3" s="269"/>
      <c r="M3" s="268">
        <v>12</v>
      </c>
      <c r="N3" s="268"/>
      <c r="O3" s="267" t="s">
        <v>258</v>
      </c>
      <c r="P3" s="267"/>
      <c r="Q3" s="267"/>
      <c r="R3" s="267"/>
      <c r="S3" s="267"/>
      <c r="U3" s="270" t="s">
        <v>520</v>
      </c>
      <c r="V3" s="270"/>
      <c r="W3" s="270"/>
      <c r="X3" s="270"/>
      <c r="Y3" s="271" t="s">
        <v>518</v>
      </c>
      <c r="Z3" s="271"/>
      <c r="AA3" s="271"/>
      <c r="AB3" s="271"/>
      <c r="AC3" s="271" t="s">
        <v>521</v>
      </c>
      <c r="AD3" s="271"/>
      <c r="AE3" s="271"/>
      <c r="AF3" s="271"/>
      <c r="AG3" s="271" t="s">
        <v>522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12</v>
      </c>
      <c r="F14" s="122">
        <f>G17-E17</f>
        <v>35</v>
      </c>
      <c r="G14" s="122"/>
      <c r="K14" s="122">
        <f>K17</f>
        <v>71</v>
      </c>
      <c r="L14" s="122">
        <f>M17-K17</f>
        <v>3</v>
      </c>
      <c r="Q14" s="122">
        <f>Q17</f>
        <v>19</v>
      </c>
      <c r="R14" s="122">
        <f>S17-Q17</f>
        <v>56</v>
      </c>
      <c r="U14" s="122"/>
      <c r="V14" s="122">
        <f>V17</f>
        <v>83</v>
      </c>
      <c r="W14" s="122">
        <f>X17-V17</f>
        <v>29</v>
      </c>
      <c r="X14" s="122"/>
      <c r="Z14" s="122">
        <f>Z17</f>
        <v>10</v>
      </c>
      <c r="AA14" s="122">
        <f>AB17-Z17</f>
        <v>102</v>
      </c>
      <c r="AD14" s="122">
        <f>AD17</f>
        <v>24</v>
      </c>
      <c r="AE14" s="122">
        <f>AF17-AD17</f>
        <v>16</v>
      </c>
      <c r="AH14" s="122">
        <f>AH17</f>
        <v>14</v>
      </c>
      <c r="AI14" s="122">
        <f>AJ17-AH17</f>
        <v>11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0.25531914893617019</v>
      </c>
      <c r="E16" s="235"/>
      <c r="F16" s="235"/>
      <c r="G16" s="235"/>
      <c r="H16" s="119"/>
      <c r="I16" s="119"/>
      <c r="J16" s="235">
        <f>K17/M17</f>
        <v>0.95945945945945943</v>
      </c>
      <c r="K16" s="235"/>
      <c r="L16" s="235"/>
      <c r="M16" s="235"/>
      <c r="P16" s="235">
        <f>Q17/S17</f>
        <v>0.25333333333333335</v>
      </c>
      <c r="Q16" s="235"/>
      <c r="R16" s="235"/>
      <c r="S16" s="235"/>
      <c r="U16" s="235">
        <f>V17/X17</f>
        <v>0.7410714285714286</v>
      </c>
      <c r="V16" s="235"/>
      <c r="W16" s="235"/>
      <c r="X16" s="235"/>
      <c r="Y16" s="264">
        <f>Z17/AB17</f>
        <v>8.9285714285714288E-2</v>
      </c>
      <c r="Z16" s="264"/>
      <c r="AA16" s="264"/>
      <c r="AB16" s="264"/>
      <c r="AC16" s="235">
        <f>AD17/AF17</f>
        <v>0.6</v>
      </c>
      <c r="AD16" s="235"/>
      <c r="AE16" s="235"/>
      <c r="AF16" s="235"/>
      <c r="AG16" s="264">
        <f>AH17/AJ17</f>
        <v>0.56000000000000005</v>
      </c>
      <c r="AH16" s="264"/>
      <c r="AI16" s="264"/>
      <c r="AJ16" s="264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47</v>
      </c>
      <c r="H17" s="119"/>
      <c r="I17" s="119"/>
      <c r="J17" s="125" t="s">
        <v>65</v>
      </c>
      <c r="K17" s="120">
        <f>J26+M26+P26+S26</f>
        <v>71</v>
      </c>
      <c r="L17" s="125" t="s">
        <v>64</v>
      </c>
      <c r="M17" s="120">
        <f>J27+M27+P27+S27</f>
        <v>74</v>
      </c>
      <c r="P17" s="125" t="s">
        <v>65</v>
      </c>
      <c r="Q17" s="120">
        <f>M30</f>
        <v>19</v>
      </c>
      <c r="R17" s="125" t="s">
        <v>64</v>
      </c>
      <c r="S17" s="120">
        <f>M31</f>
        <v>75</v>
      </c>
      <c r="U17" s="125" t="s">
        <v>65</v>
      </c>
      <c r="V17" s="120">
        <f>'Individual DF_vs_慶應義塾'!K34+'Individual DF_vs_慶應義塾'!L34+'Individual DF_vs_慶應義塾'!T34+'Individual DF_vs_慶應義塾'!U34</f>
        <v>83</v>
      </c>
      <c r="W17" s="125" t="s">
        <v>64</v>
      </c>
      <c r="X17" s="120">
        <f>'Individual DF_vs_慶應義塾'!G34</f>
        <v>112</v>
      </c>
      <c r="Y17" s="134" t="s">
        <v>65</v>
      </c>
      <c r="Z17" s="120">
        <f>'Individual DF_vs_慶應義塾'!K34+'Individual DF_vs_慶應義塾'!T34</f>
        <v>10</v>
      </c>
      <c r="AA17" s="134" t="s">
        <v>64</v>
      </c>
      <c r="AB17" s="120">
        <f>'Individual DF_vs_慶應義塾'!G34</f>
        <v>112</v>
      </c>
      <c r="AC17" s="125" t="s">
        <v>65</v>
      </c>
      <c r="AD17" s="120">
        <v>24</v>
      </c>
      <c r="AE17" s="125" t="s">
        <v>64</v>
      </c>
      <c r="AF17" s="120">
        <v>40</v>
      </c>
      <c r="AG17" s="134" t="s">
        <v>65</v>
      </c>
      <c r="AH17" s="120">
        <v>14</v>
      </c>
      <c r="AI17" s="134" t="s">
        <v>64</v>
      </c>
      <c r="AJ17" s="120">
        <v>25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0.17391304347826086</v>
      </c>
      <c r="I22" s="260"/>
      <c r="J22" s="130">
        <v>4</v>
      </c>
      <c r="K22" s="259">
        <f>M22/M23</f>
        <v>0</v>
      </c>
      <c r="L22" s="260"/>
      <c r="M22" s="130">
        <v>0</v>
      </c>
      <c r="N22" s="259">
        <f>P22/P23</f>
        <v>0.42105263157894735</v>
      </c>
      <c r="O22" s="260"/>
      <c r="P22" s="130">
        <v>8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0.80952380952380953</v>
      </c>
      <c r="Z22" s="260"/>
      <c r="AA22" s="130">
        <f>'Individual DF_vs_慶應義塾'!K32+'Individual DF_vs_慶應義塾'!L32+'Individual DF_vs_慶應義塾'!T32+'Individual DF_vs_慶應義塾'!U32</f>
        <v>51</v>
      </c>
      <c r="AB22" s="259">
        <f>AD22/AD23</f>
        <v>0.65306122448979587</v>
      </c>
      <c r="AC22" s="260"/>
      <c r="AD22" s="132">
        <f>'Individual DF_vs_慶應義塾'!K33+'Individual DF_vs_慶應義塾'!L33+'Individual DF_vs_慶應義塾'!T33+'Individual DF_vs_慶應義塾'!U33</f>
        <v>32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23</v>
      </c>
      <c r="K23" s="261"/>
      <c r="L23" s="262"/>
      <c r="M23" s="128">
        <v>5</v>
      </c>
      <c r="N23" s="261"/>
      <c r="O23" s="262"/>
      <c r="P23" s="128">
        <v>19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DF_vs_慶應義塾'!G32</f>
        <v>63</v>
      </c>
      <c r="AB23" s="261"/>
      <c r="AC23" s="262"/>
      <c r="AD23" s="133">
        <f>'Individual DF_vs_慶應義塾'!G33</f>
        <v>49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0.95652173913043481</v>
      </c>
      <c r="I26" s="260"/>
      <c r="J26" s="130">
        <v>22</v>
      </c>
      <c r="K26" s="259">
        <f>M26/M27</f>
        <v>1</v>
      </c>
      <c r="L26" s="260"/>
      <c r="M26" s="130">
        <v>5</v>
      </c>
      <c r="N26" s="259">
        <f>P26/P27</f>
        <v>0.94736842105263153</v>
      </c>
      <c r="O26" s="260"/>
      <c r="P26" s="130">
        <v>18</v>
      </c>
      <c r="Q26" s="259">
        <f>S26/S27</f>
        <v>0.96296296296296291</v>
      </c>
      <c r="R26" s="260"/>
      <c r="S26" s="132">
        <v>26</v>
      </c>
      <c r="U26" s="250"/>
      <c r="V26" s="250"/>
      <c r="W26" s="250"/>
      <c r="X26" s="129" t="s">
        <v>65</v>
      </c>
      <c r="Y26" s="259">
        <f>AA26/AA27</f>
        <v>7.9365079365079361E-2</v>
      </c>
      <c r="Z26" s="260"/>
      <c r="AA26" s="130">
        <f>'Individual DF_vs_慶應義塾'!K32+'Individual DF_vs_慶應義塾'!T32</f>
        <v>5</v>
      </c>
      <c r="AB26" s="259">
        <f>AD26/AD27</f>
        <v>0.10204081632653061</v>
      </c>
      <c r="AC26" s="260"/>
      <c r="AD26" s="132">
        <f>'Individual DF_vs_慶應義塾'!K33+'Individual DF_vs_慶應義塾'!T33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23</v>
      </c>
      <c r="K27" s="261"/>
      <c r="L27" s="262"/>
      <c r="M27" s="128">
        <v>5</v>
      </c>
      <c r="N27" s="261"/>
      <c r="O27" s="262"/>
      <c r="P27" s="128">
        <v>19</v>
      </c>
      <c r="Q27" s="261"/>
      <c r="R27" s="262"/>
      <c r="S27" s="133">
        <v>27</v>
      </c>
      <c r="U27" s="250"/>
      <c r="V27" s="250"/>
      <c r="W27" s="250"/>
      <c r="X27" s="127" t="s">
        <v>64</v>
      </c>
      <c r="Y27" s="261"/>
      <c r="Z27" s="262"/>
      <c r="AA27" s="128">
        <f>'Individual DF_vs_慶應義塾'!G32</f>
        <v>63</v>
      </c>
      <c r="AB27" s="261"/>
      <c r="AC27" s="262"/>
      <c r="AD27" s="133">
        <f>'Individual DF_vs_慶應義塾'!G33</f>
        <v>49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0.49333333333333335</v>
      </c>
      <c r="I30" s="260"/>
      <c r="J30" s="130">
        <v>37</v>
      </c>
      <c r="K30" s="259">
        <f>M30/M31</f>
        <v>0.25333333333333335</v>
      </c>
      <c r="L30" s="260"/>
      <c r="M30" s="130">
        <v>19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75</v>
      </c>
      <c r="K31" s="261"/>
      <c r="L31" s="262"/>
      <c r="M31" s="128">
        <v>75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0928_vs_慶應義塾'!C7</f>
        <v>11</v>
      </c>
      <c r="K39" s="240"/>
      <c r="L39" s="236" t="str">
        <f>D3</f>
        <v>筑波大学</v>
      </c>
      <c r="M39" s="236"/>
      <c r="N39" s="236"/>
      <c r="O39" s="236"/>
      <c r="P39" s="237" t="str">
        <f>O3</f>
        <v>慶應義塾大学</v>
      </c>
      <c r="Q39" s="237"/>
      <c r="R39" s="237"/>
      <c r="S39" s="237"/>
      <c r="Y39" s="242" t="str">
        <f>D3</f>
        <v>筑波大学</v>
      </c>
      <c r="Z39" s="243"/>
      <c r="AA39" s="240">
        <f>'Set 0928_vs_慶應義塾'!C11</f>
        <v>15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慶應義塾大学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0928_vs_慶應義塾'!D7</f>
        <v>1</v>
      </c>
      <c r="M41" s="239"/>
      <c r="N41" s="239"/>
      <c r="O41" s="239"/>
      <c r="P41" s="238">
        <f>'Set 0928_vs_慶應義塾'!D17</f>
        <v>0.54545454545454541</v>
      </c>
      <c r="Q41" s="239"/>
      <c r="R41" s="239"/>
      <c r="S41" s="239"/>
      <c r="Y41" s="244"/>
      <c r="Z41" s="245"/>
      <c r="AA41" s="241"/>
      <c r="AB41" s="241"/>
      <c r="AC41" s="238">
        <f>'Set 0928_vs_慶應義塾'!D11</f>
        <v>0.93333333333333335</v>
      </c>
      <c r="AD41" s="239"/>
      <c r="AE41" s="239"/>
      <c r="AF41" s="239"/>
      <c r="AG41" s="238">
        <f>'Set 0928_vs_慶應義塾'!D21</f>
        <v>0.63636363636363635</v>
      </c>
      <c r="AH41" s="239"/>
      <c r="AI41" s="239"/>
      <c r="AJ41" s="239"/>
    </row>
    <row r="42" spans="4:36" ht="20" customHeight="1">
      <c r="H42" s="220" t="str">
        <f>O3</f>
        <v>慶應義塾大学</v>
      </c>
      <c r="I42" s="221"/>
      <c r="J42" s="226">
        <f>'Set 0928_vs_慶應義塾'!C17</f>
        <v>11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慶應義塾大学</v>
      </c>
      <c r="Z42" s="221"/>
      <c r="AA42" s="226">
        <f>'Set 0928_vs_慶應義塾'!C21</f>
        <v>11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11</v>
      </c>
      <c r="F43" s="145">
        <f>J42</f>
        <v>11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15</v>
      </c>
      <c r="W43" s="145">
        <f>AA42</f>
        <v>11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22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26</v>
      </c>
      <c r="AB45" s="233"/>
    </row>
    <row r="46" spans="4:36" ht="29">
      <c r="D46" s="235">
        <f>J39/J45</f>
        <v>0.5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0.57692307692307687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4D3A-DA43-6A42-B701-ADC49E94978F}">
  <dimension ref="B2:AF74"/>
  <sheetViews>
    <sheetView topLeftCell="A7" zoomScale="75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Summary_vs_慶應義塾!O3</f>
        <v>慶應義塾大学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112</v>
      </c>
      <c r="I4" s="288"/>
      <c r="J4" s="282" t="s">
        <v>97</v>
      </c>
      <c r="K4" s="282"/>
      <c r="L4" s="282"/>
      <c r="M4" s="284">
        <f>(K34+T34)/G34</f>
        <v>8.9285714285714288E-2</v>
      </c>
      <c r="N4" s="284"/>
      <c r="O4" s="282" t="s">
        <v>98</v>
      </c>
      <c r="P4" s="282"/>
      <c r="Q4" s="282"/>
      <c r="R4" s="284">
        <f>SUM(K34:L34,T34:U34)/G34</f>
        <v>0.7410714285714286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0.64</v>
      </c>
      <c r="AB4" s="282" t="s">
        <v>99</v>
      </c>
      <c r="AC4" s="282"/>
      <c r="AD4" s="282"/>
      <c r="AE4" s="173">
        <f>SUM(X32:Y32)/SUM(T32:U32)</f>
        <v>0.36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64</v>
      </c>
      <c r="E8" s="156">
        <f>G8+AA8+'Individual AT_vs_慶應義塾'!G8+'Individual AT_vs_慶應義塾'!N8</f>
        <v>21</v>
      </c>
      <c r="F8" s="195">
        <f>IFERROR(E8/D8*80,"-")</f>
        <v>26.25</v>
      </c>
      <c r="G8" s="156">
        <f>I8+R8</f>
        <v>7</v>
      </c>
      <c r="H8" s="186">
        <f>IFERROR((K8+L8+T8+U8)/G8,"-")</f>
        <v>0.7142857142857143</v>
      </c>
      <c r="I8" s="156">
        <f>SUM(K8:M8)</f>
        <v>4</v>
      </c>
      <c r="J8" s="157">
        <f>IFERROR((K8+L8)/I8,"-")</f>
        <v>0.75</v>
      </c>
      <c r="K8" s="156">
        <v>1</v>
      </c>
      <c r="L8" s="156">
        <v>2</v>
      </c>
      <c r="M8" s="184">
        <v>1</v>
      </c>
      <c r="N8" s="157">
        <f>IFERROR((O8+P8)/I8,"-")</f>
        <v>0.25</v>
      </c>
      <c r="O8" s="156">
        <v>0</v>
      </c>
      <c r="P8" s="156">
        <v>1</v>
      </c>
      <c r="Q8" s="184">
        <v>2</v>
      </c>
      <c r="R8" s="156">
        <f>SUM(T8:V8)</f>
        <v>3</v>
      </c>
      <c r="S8" s="157">
        <f>IFERROR((T8+U8)/R8,"-")</f>
        <v>0.66666666666666663</v>
      </c>
      <c r="T8" s="156">
        <v>0</v>
      </c>
      <c r="U8" s="156">
        <v>2</v>
      </c>
      <c r="V8" s="184">
        <v>1</v>
      </c>
      <c r="W8" s="157">
        <f>IFERROR((X8+Y8)/R8,"-")</f>
        <v>0</v>
      </c>
      <c r="X8" s="156">
        <v>0</v>
      </c>
      <c r="Y8" s="156">
        <v>0</v>
      </c>
      <c r="Z8" s="184">
        <v>2</v>
      </c>
      <c r="AA8" s="156">
        <v>0</v>
      </c>
      <c r="AB8" s="157" t="str">
        <f>IFERROR((AC8+AD8)/AA8,"-")</f>
        <v>-</v>
      </c>
      <c r="AC8" s="156">
        <v>0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78</v>
      </c>
      <c r="E9" s="159">
        <f>G9+AA9+'Individual AT_vs_慶應義塾'!G9+'Individual AT_vs_慶應義塾'!N9</f>
        <v>26</v>
      </c>
      <c r="F9" s="167">
        <f t="shared" ref="F9:F30" si="0">IFERROR(E9/D9*80,"-")</f>
        <v>26.666666666666664</v>
      </c>
      <c r="G9" s="159">
        <f t="shared" ref="G9:G30" si="1">I9+R9</f>
        <v>7</v>
      </c>
      <c r="H9" s="187">
        <f t="shared" ref="H9:H30" si="2">IFERROR((K9+L9+T9+U9)/G9,"-")</f>
        <v>0.8571428571428571</v>
      </c>
      <c r="I9" s="159">
        <f t="shared" ref="I9:I30" si="3">SUM(K9:M9)</f>
        <v>3</v>
      </c>
      <c r="J9" s="158">
        <f t="shared" ref="J9:J30" si="4">IFERROR((K9+L9)/I9,"-")</f>
        <v>0.66666666666666663</v>
      </c>
      <c r="K9" s="159">
        <v>0</v>
      </c>
      <c r="L9" s="159">
        <v>2</v>
      </c>
      <c r="M9" s="185">
        <v>1</v>
      </c>
      <c r="N9" s="158">
        <f t="shared" ref="N9:N30" si="5">IFERROR((O9+P9)/I9,"-")</f>
        <v>0</v>
      </c>
      <c r="O9" s="159">
        <v>0</v>
      </c>
      <c r="P9" s="159">
        <v>0</v>
      </c>
      <c r="Q9" s="185">
        <v>2</v>
      </c>
      <c r="R9" s="159">
        <f t="shared" ref="R9:R30" si="6">SUM(T9:V9)</f>
        <v>4</v>
      </c>
      <c r="S9" s="158">
        <f t="shared" ref="S9:S30" si="7">IFERROR((T9+U9)/R9,"-")</f>
        <v>1</v>
      </c>
      <c r="T9" s="159">
        <v>0</v>
      </c>
      <c r="U9" s="159">
        <v>4</v>
      </c>
      <c r="V9" s="185">
        <v>0</v>
      </c>
      <c r="W9" s="158">
        <f t="shared" ref="W9:W30" si="8">IFERROR((X9+Y9)/R9,"-")</f>
        <v>0.25</v>
      </c>
      <c r="X9" s="159">
        <v>0</v>
      </c>
      <c r="Y9" s="159">
        <v>1</v>
      </c>
      <c r="Z9" s="185">
        <v>3</v>
      </c>
      <c r="AA9" s="159">
        <f t="shared" ref="AA9:AA30" si="9">SUM(AC9:AE9)</f>
        <v>0</v>
      </c>
      <c r="AB9" s="158" t="str">
        <f t="shared" ref="AB9:AB30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64</v>
      </c>
      <c r="E10" s="156">
        <f>G10+AA10+'Individual AT_vs_慶應義塾'!G10+'Individual AT_vs_慶應義塾'!N10</f>
        <v>19</v>
      </c>
      <c r="F10" s="195">
        <f t="shared" si="0"/>
        <v>23.75</v>
      </c>
      <c r="G10" s="156">
        <f t="shared" si="1"/>
        <v>7</v>
      </c>
      <c r="H10" s="186">
        <f t="shared" si="2"/>
        <v>1</v>
      </c>
      <c r="I10" s="156">
        <f t="shared" si="3"/>
        <v>5</v>
      </c>
      <c r="J10" s="157">
        <f t="shared" si="4"/>
        <v>1</v>
      </c>
      <c r="K10" s="156">
        <v>0</v>
      </c>
      <c r="L10" s="156">
        <v>5</v>
      </c>
      <c r="M10" s="184">
        <v>0</v>
      </c>
      <c r="N10" s="157">
        <f t="shared" si="5"/>
        <v>0.2</v>
      </c>
      <c r="O10" s="156">
        <v>0</v>
      </c>
      <c r="P10" s="156">
        <v>1</v>
      </c>
      <c r="Q10" s="184">
        <v>4</v>
      </c>
      <c r="R10" s="156">
        <f t="shared" si="6"/>
        <v>2</v>
      </c>
      <c r="S10" s="157">
        <f t="shared" si="7"/>
        <v>1</v>
      </c>
      <c r="T10" s="156">
        <v>0</v>
      </c>
      <c r="U10" s="156">
        <v>2</v>
      </c>
      <c r="V10" s="184">
        <v>0</v>
      </c>
      <c r="W10" s="157">
        <f t="shared" si="8"/>
        <v>1</v>
      </c>
      <c r="X10" s="156">
        <v>0</v>
      </c>
      <c r="Y10" s="156">
        <v>2</v>
      </c>
      <c r="Z10" s="184">
        <v>0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83</v>
      </c>
      <c r="E11" s="159">
        <f>G11+AA11+'Individual AT_vs_慶應義塾'!G11+'Individual AT_vs_慶應義塾'!N11</f>
        <v>34</v>
      </c>
      <c r="F11" s="167">
        <f t="shared" si="0"/>
        <v>32.771084337349393</v>
      </c>
      <c r="G11" s="159">
        <f t="shared" si="1"/>
        <v>9</v>
      </c>
      <c r="H11" s="187">
        <f t="shared" si="2"/>
        <v>0.88888888888888884</v>
      </c>
      <c r="I11" s="159">
        <f t="shared" si="3"/>
        <v>6</v>
      </c>
      <c r="J11" s="158">
        <f t="shared" si="4"/>
        <v>0.83333333333333337</v>
      </c>
      <c r="K11" s="159">
        <v>0</v>
      </c>
      <c r="L11" s="159">
        <v>5</v>
      </c>
      <c r="M11" s="185">
        <v>1</v>
      </c>
      <c r="N11" s="158">
        <f t="shared" si="5"/>
        <v>0.66666666666666663</v>
      </c>
      <c r="O11" s="159">
        <v>1</v>
      </c>
      <c r="P11" s="159">
        <v>3</v>
      </c>
      <c r="Q11" s="185">
        <v>1</v>
      </c>
      <c r="R11" s="159">
        <f t="shared" si="6"/>
        <v>3</v>
      </c>
      <c r="S11" s="158">
        <f t="shared" si="7"/>
        <v>1</v>
      </c>
      <c r="T11" s="159">
        <v>0</v>
      </c>
      <c r="U11" s="159">
        <v>3</v>
      </c>
      <c r="V11" s="185">
        <v>0</v>
      </c>
      <c r="W11" s="158">
        <f t="shared" si="8"/>
        <v>0</v>
      </c>
      <c r="X11" s="159">
        <v>0</v>
      </c>
      <c r="Y11" s="159">
        <v>0</v>
      </c>
      <c r="Z11" s="185">
        <v>3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83</v>
      </c>
      <c r="E12" s="156">
        <f>G12+AA12+'Individual AT_vs_慶應義塾'!G12+'Individual AT_vs_慶應義塾'!N12</f>
        <v>34</v>
      </c>
      <c r="F12" s="195">
        <f t="shared" si="0"/>
        <v>32.771084337349393</v>
      </c>
      <c r="G12" s="156">
        <f t="shared" si="1"/>
        <v>7</v>
      </c>
      <c r="H12" s="186">
        <f t="shared" si="2"/>
        <v>1</v>
      </c>
      <c r="I12" s="156">
        <f t="shared" si="3"/>
        <v>3</v>
      </c>
      <c r="J12" s="157">
        <f t="shared" si="4"/>
        <v>1</v>
      </c>
      <c r="K12" s="156">
        <v>1</v>
      </c>
      <c r="L12" s="156">
        <v>2</v>
      </c>
      <c r="M12" s="184">
        <v>0</v>
      </c>
      <c r="N12" s="157">
        <f t="shared" si="5"/>
        <v>0</v>
      </c>
      <c r="O12" s="156">
        <v>0</v>
      </c>
      <c r="P12" s="156">
        <v>0</v>
      </c>
      <c r="Q12" s="184">
        <v>3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0.5</v>
      </c>
      <c r="X12" s="156">
        <v>2</v>
      </c>
      <c r="Y12" s="156">
        <v>0</v>
      </c>
      <c r="Z12" s="184">
        <v>2</v>
      </c>
      <c r="AA12" s="156">
        <f t="shared" si="9"/>
        <v>3</v>
      </c>
      <c r="AB12" s="157">
        <f t="shared" si="10"/>
        <v>0.33333333333333331</v>
      </c>
      <c r="AC12" s="156">
        <v>0</v>
      </c>
      <c r="AD12" s="156">
        <v>1</v>
      </c>
      <c r="AE12" s="156">
        <v>2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495</v>
      </c>
      <c r="D13" s="159">
        <v>83</v>
      </c>
      <c r="E13" s="159">
        <f>G13+AA13+'Individual AT_vs_慶應義塾'!G13+'Individual AT_vs_慶應義塾'!N13</f>
        <v>24</v>
      </c>
      <c r="F13" s="167">
        <f t="shared" si="0"/>
        <v>23.132530120481928</v>
      </c>
      <c r="G13" s="159">
        <f t="shared" si="1"/>
        <v>7</v>
      </c>
      <c r="H13" s="187">
        <f t="shared" si="2"/>
        <v>0.5714285714285714</v>
      </c>
      <c r="I13" s="159">
        <f t="shared" si="3"/>
        <v>5</v>
      </c>
      <c r="J13" s="158">
        <f t="shared" si="4"/>
        <v>0.4</v>
      </c>
      <c r="K13" s="159">
        <v>1</v>
      </c>
      <c r="L13" s="159">
        <v>1</v>
      </c>
      <c r="M13" s="185">
        <v>3</v>
      </c>
      <c r="N13" s="158">
        <f t="shared" si="5"/>
        <v>0.4</v>
      </c>
      <c r="O13" s="159">
        <v>0</v>
      </c>
      <c r="P13" s="159">
        <v>2</v>
      </c>
      <c r="Q13" s="185">
        <v>0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0</v>
      </c>
      <c r="Y13" s="159">
        <v>1</v>
      </c>
      <c r="Z13" s="185">
        <v>1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496</v>
      </c>
      <c r="D14" s="156">
        <v>83</v>
      </c>
      <c r="E14" s="156">
        <f>G14+AA14+'Individual AT_vs_慶應義塾'!G14+'Individual AT_vs_慶應義塾'!N14</f>
        <v>22</v>
      </c>
      <c r="F14" s="195">
        <f t="shared" si="0"/>
        <v>21.204819277108435</v>
      </c>
      <c r="G14" s="156">
        <f t="shared" si="1"/>
        <v>4</v>
      </c>
      <c r="H14" s="186">
        <f t="shared" si="2"/>
        <v>1</v>
      </c>
      <c r="I14" s="156">
        <f t="shared" si="3"/>
        <v>2</v>
      </c>
      <c r="J14" s="157">
        <f t="shared" si="4"/>
        <v>1</v>
      </c>
      <c r="K14" s="156">
        <v>0</v>
      </c>
      <c r="L14" s="156">
        <v>2</v>
      </c>
      <c r="M14" s="184">
        <v>0</v>
      </c>
      <c r="N14" s="157">
        <f t="shared" si="5"/>
        <v>1</v>
      </c>
      <c r="O14" s="156">
        <v>0</v>
      </c>
      <c r="P14" s="156">
        <v>2</v>
      </c>
      <c r="Q14" s="184">
        <v>0</v>
      </c>
      <c r="R14" s="156">
        <f t="shared" si="6"/>
        <v>2</v>
      </c>
      <c r="S14" s="157">
        <f t="shared" si="7"/>
        <v>1</v>
      </c>
      <c r="T14" s="156">
        <v>0</v>
      </c>
      <c r="U14" s="156">
        <v>2</v>
      </c>
      <c r="V14" s="184">
        <v>0</v>
      </c>
      <c r="W14" s="157">
        <f t="shared" si="8"/>
        <v>0.5</v>
      </c>
      <c r="X14" s="156">
        <v>0</v>
      </c>
      <c r="Y14" s="156">
        <v>1</v>
      </c>
      <c r="Z14" s="184">
        <v>1</v>
      </c>
      <c r="AA14" s="156">
        <f t="shared" si="9"/>
        <v>2</v>
      </c>
      <c r="AB14" s="157">
        <f t="shared" si="10"/>
        <v>0.5</v>
      </c>
      <c r="AC14" s="156">
        <v>0</v>
      </c>
      <c r="AD14" s="156">
        <v>1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71</v>
      </c>
      <c r="E15" s="159">
        <f>G15+AA15+'Individual AT_vs_慶應義塾'!G15+'Individual AT_vs_慶應義塾'!N15</f>
        <v>24</v>
      </c>
      <c r="F15" s="167">
        <f t="shared" si="0"/>
        <v>27.04225352112676</v>
      </c>
      <c r="G15" s="159">
        <f t="shared" si="1"/>
        <v>5</v>
      </c>
      <c r="H15" s="187">
        <f t="shared" si="2"/>
        <v>0.6</v>
      </c>
      <c r="I15" s="159">
        <f t="shared" si="3"/>
        <v>2</v>
      </c>
      <c r="J15" s="158">
        <f t="shared" si="4"/>
        <v>0</v>
      </c>
      <c r="K15" s="159">
        <v>0</v>
      </c>
      <c r="L15" s="159">
        <v>0</v>
      </c>
      <c r="M15" s="185">
        <v>2</v>
      </c>
      <c r="N15" s="158">
        <f t="shared" si="5"/>
        <v>0</v>
      </c>
      <c r="O15" s="159">
        <v>0</v>
      </c>
      <c r="P15" s="159">
        <v>0</v>
      </c>
      <c r="Q15" s="185">
        <v>0</v>
      </c>
      <c r="R15" s="159">
        <f t="shared" si="6"/>
        <v>3</v>
      </c>
      <c r="S15" s="158">
        <f t="shared" si="7"/>
        <v>1</v>
      </c>
      <c r="T15" s="159">
        <v>0</v>
      </c>
      <c r="U15" s="159">
        <v>3</v>
      </c>
      <c r="V15" s="185">
        <v>0</v>
      </c>
      <c r="W15" s="158">
        <f t="shared" si="8"/>
        <v>0.33333333333333331</v>
      </c>
      <c r="X15" s="159">
        <v>0</v>
      </c>
      <c r="Y15" s="159">
        <v>1</v>
      </c>
      <c r="Z15" s="185">
        <v>2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83</v>
      </c>
      <c r="E16" s="156">
        <f>G16+AA16+'Individual AT_vs_慶應義塾'!G16+'Individual AT_vs_慶應義塾'!N16</f>
        <v>9</v>
      </c>
      <c r="F16" s="195">
        <f t="shared" si="0"/>
        <v>8.6746987951807224</v>
      </c>
      <c r="G16" s="156">
        <f t="shared" si="1"/>
        <v>6</v>
      </c>
      <c r="H16" s="186">
        <f t="shared" si="2"/>
        <v>0.66666666666666663</v>
      </c>
      <c r="I16" s="156">
        <f t="shared" si="3"/>
        <v>4</v>
      </c>
      <c r="J16" s="157">
        <f t="shared" si="4"/>
        <v>0.75</v>
      </c>
      <c r="K16" s="156">
        <v>1</v>
      </c>
      <c r="L16" s="156">
        <v>2</v>
      </c>
      <c r="M16" s="184">
        <v>1</v>
      </c>
      <c r="N16" s="157">
        <f t="shared" si="5"/>
        <v>0.75</v>
      </c>
      <c r="O16" s="156">
        <v>0</v>
      </c>
      <c r="P16" s="156">
        <v>3</v>
      </c>
      <c r="Q16" s="184">
        <v>0</v>
      </c>
      <c r="R16" s="156">
        <f t="shared" si="6"/>
        <v>2</v>
      </c>
      <c r="S16" s="157">
        <f t="shared" si="7"/>
        <v>0.5</v>
      </c>
      <c r="T16" s="156">
        <v>0</v>
      </c>
      <c r="U16" s="156">
        <v>1</v>
      </c>
      <c r="V16" s="184">
        <v>1</v>
      </c>
      <c r="W16" s="157">
        <f t="shared" si="8"/>
        <v>0.5</v>
      </c>
      <c r="X16" s="156">
        <v>0</v>
      </c>
      <c r="Y16" s="156">
        <v>1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74</v>
      </c>
      <c r="E17" s="159">
        <f>G17+AA17+'Individual AT_vs_慶應義塾'!G17+'Individual AT_vs_慶應義塾'!N17</f>
        <v>6</v>
      </c>
      <c r="F17" s="167">
        <f t="shared" si="0"/>
        <v>6.4864864864864868</v>
      </c>
      <c r="G17" s="159">
        <f t="shared" si="1"/>
        <v>4</v>
      </c>
      <c r="H17" s="187">
        <f t="shared" si="2"/>
        <v>0.75</v>
      </c>
      <c r="I17" s="159">
        <f t="shared" si="3"/>
        <v>3</v>
      </c>
      <c r="J17" s="158">
        <f t="shared" si="4"/>
        <v>0.66666666666666663</v>
      </c>
      <c r="K17" s="159">
        <v>0</v>
      </c>
      <c r="L17" s="159">
        <v>2</v>
      </c>
      <c r="M17" s="185">
        <v>1</v>
      </c>
      <c r="N17" s="158">
        <f t="shared" si="5"/>
        <v>0.66666666666666663</v>
      </c>
      <c r="O17" s="159">
        <v>0</v>
      </c>
      <c r="P17" s="159">
        <v>2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1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507</v>
      </c>
      <c r="D18" s="156">
        <v>83</v>
      </c>
      <c r="E18" s="156">
        <f>G18+AA18+'Individual AT_vs_慶應義塾'!G18+'Individual AT_vs_慶應義塾'!N18</f>
        <v>19</v>
      </c>
      <c r="F18" s="195">
        <f t="shared" si="0"/>
        <v>18.313253012048193</v>
      </c>
      <c r="G18" s="156">
        <f t="shared" si="1"/>
        <v>6</v>
      </c>
      <c r="H18" s="186">
        <f t="shared" si="2"/>
        <v>0.66666666666666663</v>
      </c>
      <c r="I18" s="156">
        <f t="shared" si="3"/>
        <v>5</v>
      </c>
      <c r="J18" s="157">
        <f t="shared" si="4"/>
        <v>0.6</v>
      </c>
      <c r="K18" s="156">
        <v>0</v>
      </c>
      <c r="L18" s="156">
        <v>3</v>
      </c>
      <c r="M18" s="184">
        <v>2</v>
      </c>
      <c r="N18" s="157">
        <f t="shared" si="5"/>
        <v>0.4</v>
      </c>
      <c r="O18" s="156">
        <v>0</v>
      </c>
      <c r="P18" s="156">
        <v>2</v>
      </c>
      <c r="Q18" s="184">
        <v>1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0</v>
      </c>
      <c r="Y18" s="156">
        <v>1</v>
      </c>
      <c r="Z18" s="184">
        <v>0</v>
      </c>
      <c r="AA18" s="156">
        <f t="shared" si="9"/>
        <v>2</v>
      </c>
      <c r="AB18" s="157">
        <f t="shared" si="10"/>
        <v>0.5</v>
      </c>
      <c r="AC18" s="156">
        <v>0</v>
      </c>
      <c r="AD18" s="156">
        <v>1</v>
      </c>
      <c r="AE18" s="156">
        <v>1</v>
      </c>
      <c r="AF18" s="207" t="str">
        <f t="shared" si="11"/>
        <v>飯岡建人</v>
      </c>
    </row>
    <row r="19" spans="2:32" ht="30" customHeight="1">
      <c r="B19" s="155">
        <v>12</v>
      </c>
      <c r="C19" s="208" t="s">
        <v>400</v>
      </c>
      <c r="D19" s="159">
        <v>78</v>
      </c>
      <c r="E19" s="159">
        <f>G19+AA19+'Individual AT_vs_慶應義塾'!G19+'Individual AT_vs_慶應義塾'!N19</f>
        <v>22</v>
      </c>
      <c r="F19" s="167">
        <f t="shared" si="0"/>
        <v>22.564102564102562</v>
      </c>
      <c r="G19" s="159">
        <f t="shared" si="1"/>
        <v>4</v>
      </c>
      <c r="H19" s="187">
        <f t="shared" si="2"/>
        <v>0.5</v>
      </c>
      <c r="I19" s="159">
        <f t="shared" si="3"/>
        <v>4</v>
      </c>
      <c r="J19" s="158">
        <f t="shared" si="4"/>
        <v>0.5</v>
      </c>
      <c r="K19" s="159">
        <v>1</v>
      </c>
      <c r="L19" s="159">
        <v>1</v>
      </c>
      <c r="M19" s="185">
        <v>2</v>
      </c>
      <c r="N19" s="158">
        <f t="shared" si="5"/>
        <v>0.25</v>
      </c>
      <c r="O19" s="159">
        <v>0</v>
      </c>
      <c r="P19" s="159">
        <v>1</v>
      </c>
      <c r="Q19" s="185">
        <v>1</v>
      </c>
      <c r="R19" s="159">
        <f t="shared" si="6"/>
        <v>0</v>
      </c>
      <c r="S19" s="158" t="str">
        <f t="shared" si="7"/>
        <v>-</v>
      </c>
      <c r="T19" s="159">
        <v>0</v>
      </c>
      <c r="U19" s="159">
        <v>0</v>
      </c>
      <c r="V19" s="185">
        <v>0</v>
      </c>
      <c r="W19" s="158" t="str">
        <f t="shared" si="8"/>
        <v>-</v>
      </c>
      <c r="X19" s="159">
        <v>0</v>
      </c>
      <c r="Y19" s="159">
        <v>0</v>
      </c>
      <c r="Z19" s="185">
        <v>0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201</v>
      </c>
      <c r="D20" s="156">
        <v>83</v>
      </c>
      <c r="E20" s="156">
        <f>G20+AA20+'Individual AT_vs_慶應義塾'!G20+'Individual AT_vs_慶應義塾'!N20</f>
        <v>25</v>
      </c>
      <c r="F20" s="195">
        <f t="shared" si="0"/>
        <v>24.096385542168676</v>
      </c>
      <c r="G20" s="156">
        <f t="shared" si="1"/>
        <v>11</v>
      </c>
      <c r="H20" s="186">
        <f t="shared" si="2"/>
        <v>0.54545454545454541</v>
      </c>
      <c r="I20" s="156">
        <f t="shared" si="3"/>
        <v>9</v>
      </c>
      <c r="J20" s="157">
        <f t="shared" si="4"/>
        <v>0.44444444444444442</v>
      </c>
      <c r="K20" s="156">
        <v>0</v>
      </c>
      <c r="L20" s="156">
        <v>4</v>
      </c>
      <c r="M20" s="184">
        <v>5</v>
      </c>
      <c r="N20" s="157">
        <f t="shared" si="5"/>
        <v>0.44444444444444442</v>
      </c>
      <c r="O20" s="156">
        <v>0</v>
      </c>
      <c r="P20" s="156">
        <v>4</v>
      </c>
      <c r="Q20" s="184">
        <v>0</v>
      </c>
      <c r="R20" s="156">
        <f t="shared" si="6"/>
        <v>2</v>
      </c>
      <c r="S20" s="157">
        <f t="shared" si="7"/>
        <v>1</v>
      </c>
      <c r="T20" s="156">
        <v>1</v>
      </c>
      <c r="U20" s="156">
        <v>1</v>
      </c>
      <c r="V20" s="184">
        <v>0</v>
      </c>
      <c r="W20" s="157">
        <f t="shared" si="8"/>
        <v>1</v>
      </c>
      <c r="X20" s="156">
        <v>1</v>
      </c>
      <c r="Y20" s="156">
        <v>1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83</v>
      </c>
      <c r="E21" s="159">
        <f>G21+AA21+'Individual AT_vs_慶應義塾'!G21+'Individual AT_vs_慶應義塾'!N21</f>
        <v>21</v>
      </c>
      <c r="F21" s="167">
        <f t="shared" si="0"/>
        <v>20.240963855421686</v>
      </c>
      <c r="G21" s="159">
        <f t="shared" si="1"/>
        <v>9</v>
      </c>
      <c r="H21" s="187">
        <f t="shared" si="2"/>
        <v>0.77777777777777779</v>
      </c>
      <c r="I21" s="159">
        <f t="shared" si="3"/>
        <v>9</v>
      </c>
      <c r="J21" s="158">
        <f t="shared" si="4"/>
        <v>0.77777777777777779</v>
      </c>
      <c r="K21" s="159">
        <v>1</v>
      </c>
      <c r="L21" s="159">
        <v>6</v>
      </c>
      <c r="M21" s="185">
        <v>2</v>
      </c>
      <c r="N21" s="158">
        <f t="shared" si="5"/>
        <v>0.55555555555555558</v>
      </c>
      <c r="O21" s="159">
        <v>1</v>
      </c>
      <c r="P21" s="159">
        <v>4</v>
      </c>
      <c r="Q21" s="185">
        <v>2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500</v>
      </c>
      <c r="D22" s="156">
        <v>76</v>
      </c>
      <c r="E22" s="156">
        <f>G22+AA22+'Individual AT_vs_慶應義塾'!G22+'Individual AT_vs_慶應義塾'!N22</f>
        <v>15</v>
      </c>
      <c r="F22" s="195">
        <f t="shared" si="0"/>
        <v>15.789473684210527</v>
      </c>
      <c r="G22" s="156">
        <f t="shared" si="1"/>
        <v>4</v>
      </c>
      <c r="H22" s="186">
        <f t="shared" si="2"/>
        <v>0.75</v>
      </c>
      <c r="I22" s="156">
        <f t="shared" si="3"/>
        <v>2</v>
      </c>
      <c r="J22" s="157">
        <f t="shared" si="4"/>
        <v>0.5</v>
      </c>
      <c r="K22" s="156">
        <v>0</v>
      </c>
      <c r="L22" s="156">
        <v>1</v>
      </c>
      <c r="M22" s="184">
        <v>1</v>
      </c>
      <c r="N22" s="157">
        <f t="shared" si="5"/>
        <v>0.5</v>
      </c>
      <c r="O22" s="156">
        <v>1</v>
      </c>
      <c r="P22" s="156">
        <v>0</v>
      </c>
      <c r="Q22" s="184">
        <v>0</v>
      </c>
      <c r="R22" s="156">
        <f t="shared" si="6"/>
        <v>2</v>
      </c>
      <c r="S22" s="157">
        <f t="shared" si="7"/>
        <v>1</v>
      </c>
      <c r="T22" s="156">
        <v>0</v>
      </c>
      <c r="U22" s="156">
        <v>2</v>
      </c>
      <c r="V22" s="184">
        <v>0</v>
      </c>
      <c r="W22" s="157">
        <f t="shared" si="8"/>
        <v>1</v>
      </c>
      <c r="X22" s="156">
        <v>2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内田慎乃甫</v>
      </c>
    </row>
    <row r="23" spans="2:32" ht="30" customHeight="1">
      <c r="B23" s="155">
        <v>16</v>
      </c>
      <c r="C23" s="208" t="s">
        <v>501</v>
      </c>
      <c r="D23" s="159">
        <v>5</v>
      </c>
      <c r="E23" s="159">
        <f>G23+AA23+'Individual AT_vs_慶應義塾'!G23+'Individual AT_vs_慶應義塾'!N23</f>
        <v>4</v>
      </c>
      <c r="F23" s="167">
        <f t="shared" si="0"/>
        <v>64</v>
      </c>
      <c r="G23" s="159">
        <f t="shared" si="1"/>
        <v>1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19</v>
      </c>
      <c r="E24" s="156">
        <f>G24+AA24+'Individual AT_vs_慶應義塾'!G24+'Individual AT_vs_慶應義塾'!N24</f>
        <v>9</v>
      </c>
      <c r="F24" s="195">
        <f t="shared" si="0"/>
        <v>37.89473684210526</v>
      </c>
      <c r="G24" s="156">
        <f t="shared" si="1"/>
        <v>4</v>
      </c>
      <c r="H24" s="186">
        <f t="shared" si="2"/>
        <v>0.5</v>
      </c>
      <c r="I24" s="156">
        <f t="shared" si="3"/>
        <v>3</v>
      </c>
      <c r="J24" s="157">
        <f t="shared" si="4"/>
        <v>0.33333333333333331</v>
      </c>
      <c r="K24" s="156">
        <v>0</v>
      </c>
      <c r="L24" s="156">
        <v>1</v>
      </c>
      <c r="M24" s="184">
        <v>2</v>
      </c>
      <c r="N24" s="157">
        <f t="shared" si="5"/>
        <v>0.33333333333333331</v>
      </c>
      <c r="O24" s="156">
        <v>0</v>
      </c>
      <c r="P24" s="156">
        <v>1</v>
      </c>
      <c r="Q24" s="184">
        <v>0</v>
      </c>
      <c r="R24" s="156">
        <f t="shared" si="6"/>
        <v>1</v>
      </c>
      <c r="S24" s="157">
        <f t="shared" si="7"/>
        <v>1</v>
      </c>
      <c r="T24" s="156">
        <v>1</v>
      </c>
      <c r="U24" s="156">
        <v>0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1</v>
      </c>
      <c r="AB24" s="157">
        <f t="shared" si="10"/>
        <v>1</v>
      </c>
      <c r="AC24" s="156">
        <v>0</v>
      </c>
      <c r="AD24" s="156">
        <v>1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19</v>
      </c>
      <c r="E25" s="159">
        <f>G25+AA25+'Individual AT_vs_慶應義塾'!G25+'Individual AT_vs_慶應義塾'!N25</f>
        <v>9</v>
      </c>
      <c r="F25" s="167">
        <f t="shared" si="0"/>
        <v>37.89473684210526</v>
      </c>
      <c r="G25" s="159">
        <f t="shared" si="1"/>
        <v>4</v>
      </c>
      <c r="H25" s="187">
        <f t="shared" si="2"/>
        <v>0.75</v>
      </c>
      <c r="I25" s="159">
        <f t="shared" si="3"/>
        <v>3</v>
      </c>
      <c r="J25" s="158">
        <f t="shared" si="4"/>
        <v>0.66666666666666663</v>
      </c>
      <c r="K25" s="159">
        <v>1</v>
      </c>
      <c r="L25" s="159">
        <v>1</v>
      </c>
      <c r="M25" s="185">
        <v>1</v>
      </c>
      <c r="N25" s="158">
        <f t="shared" si="5"/>
        <v>0.33333333333333331</v>
      </c>
      <c r="O25" s="159">
        <v>1</v>
      </c>
      <c r="P25" s="159">
        <v>0</v>
      </c>
      <c r="Q25" s="185">
        <v>1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0</v>
      </c>
      <c r="E26" s="156" t="s">
        <v>17</v>
      </c>
      <c r="F26" s="195" t="s">
        <v>17</v>
      </c>
      <c r="G26" s="156" t="s">
        <v>17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 t="s">
        <v>17</v>
      </c>
      <c r="L26" s="156" t="s">
        <v>17</v>
      </c>
      <c r="M26" s="184" t="s">
        <v>17</v>
      </c>
      <c r="N26" s="157" t="s">
        <v>17</v>
      </c>
      <c r="O26" s="156" t="s">
        <v>17</v>
      </c>
      <c r="P26" s="156" t="s">
        <v>17</v>
      </c>
      <c r="Q26" s="184" t="s">
        <v>17</v>
      </c>
      <c r="R26" s="156" t="s">
        <v>17</v>
      </c>
      <c r="S26" s="157" t="str">
        <f t="shared" si="7"/>
        <v>-</v>
      </c>
      <c r="T26" s="156" t="s">
        <v>17</v>
      </c>
      <c r="U26" s="156" t="s">
        <v>17</v>
      </c>
      <c r="V26" s="184" t="s">
        <v>17</v>
      </c>
      <c r="W26" s="157" t="str">
        <f t="shared" si="8"/>
        <v>-</v>
      </c>
      <c r="X26" s="156" t="s">
        <v>17</v>
      </c>
      <c r="Y26" s="156" t="s">
        <v>17</v>
      </c>
      <c r="Z26" s="184" t="s">
        <v>17</v>
      </c>
      <c r="AA26" s="156" t="s">
        <v>17</v>
      </c>
      <c r="AB26" s="157" t="str">
        <f t="shared" si="10"/>
        <v>-</v>
      </c>
      <c r="AC26" s="156" t="s">
        <v>17</v>
      </c>
      <c r="AD26" s="156" t="s">
        <v>17</v>
      </c>
      <c r="AE26" s="156" t="s">
        <v>17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504</v>
      </c>
      <c r="D27" s="159">
        <v>12</v>
      </c>
      <c r="E27" s="159">
        <f>G27+AA27+'Individual AT_vs_慶應義塾'!G27+'Individual AT_vs_慶應義塾'!N27</f>
        <v>3</v>
      </c>
      <c r="F27" s="167">
        <f t="shared" si="0"/>
        <v>20</v>
      </c>
      <c r="G27" s="159">
        <f t="shared" si="1"/>
        <v>1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浜浦幸太郎</v>
      </c>
    </row>
    <row r="28" spans="2:32" ht="30" customHeight="1">
      <c r="B28" s="154">
        <v>21</v>
      </c>
      <c r="C28" s="207" t="s">
        <v>345</v>
      </c>
      <c r="D28" s="156">
        <v>0</v>
      </c>
      <c r="E28" s="156" t="s">
        <v>17</v>
      </c>
      <c r="F28" s="195" t="str">
        <f t="shared" si="0"/>
        <v>-</v>
      </c>
      <c r="G28" s="156" t="s">
        <v>17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 t="s">
        <v>17</v>
      </c>
      <c r="L28" s="156" t="s">
        <v>17</v>
      </c>
      <c r="M28" s="184" t="s">
        <v>17</v>
      </c>
      <c r="N28" s="157" t="str">
        <f t="shared" si="5"/>
        <v>-</v>
      </c>
      <c r="O28" s="156" t="s">
        <v>17</v>
      </c>
      <c r="P28" s="156" t="s">
        <v>17</v>
      </c>
      <c r="Q28" s="184" t="s">
        <v>17</v>
      </c>
      <c r="R28" s="156" t="s">
        <v>17</v>
      </c>
      <c r="S28" s="157" t="str">
        <f t="shared" si="7"/>
        <v>-</v>
      </c>
      <c r="T28" s="156" t="s">
        <v>17</v>
      </c>
      <c r="U28" s="156" t="s">
        <v>17</v>
      </c>
      <c r="V28" s="184" t="s">
        <v>17</v>
      </c>
      <c r="W28" s="157" t="str">
        <f t="shared" si="8"/>
        <v>-</v>
      </c>
      <c r="X28" s="156" t="s">
        <v>17</v>
      </c>
      <c r="Y28" s="156" t="s">
        <v>17</v>
      </c>
      <c r="Z28" s="184" t="s">
        <v>17</v>
      </c>
      <c r="AA28" s="156" t="s">
        <v>17</v>
      </c>
      <c r="AB28" s="157" t="str">
        <f t="shared" si="10"/>
        <v>-</v>
      </c>
      <c r="AC28" s="156" t="s">
        <v>17</v>
      </c>
      <c r="AD28" s="156" t="s">
        <v>17</v>
      </c>
      <c r="AE28" s="156" t="s">
        <v>17</v>
      </c>
      <c r="AF28" s="207" t="str">
        <f t="shared" si="11"/>
        <v>高田健太郎</v>
      </c>
    </row>
    <row r="29" spans="2:32" ht="30" customHeight="1">
      <c r="B29" s="155">
        <v>22</v>
      </c>
      <c r="C29" s="208" t="s">
        <v>505</v>
      </c>
      <c r="D29" s="159">
        <v>7</v>
      </c>
      <c r="E29" s="159">
        <f>G29+AA29+'Individual AT_vs_慶應義塾'!G29+'Individual AT_vs_慶應義塾'!N29</f>
        <v>2</v>
      </c>
      <c r="F29" s="167">
        <f t="shared" si="0"/>
        <v>22.857142857142854</v>
      </c>
      <c r="G29" s="159">
        <f t="shared" si="1"/>
        <v>2</v>
      </c>
      <c r="H29" s="187">
        <f t="shared" si="2"/>
        <v>0.5</v>
      </c>
      <c r="I29" s="159">
        <f t="shared" si="3"/>
        <v>2</v>
      </c>
      <c r="J29" s="158">
        <f t="shared" si="4"/>
        <v>0.5</v>
      </c>
      <c r="K29" s="159">
        <v>0</v>
      </c>
      <c r="L29" s="159">
        <v>1</v>
      </c>
      <c r="M29" s="185">
        <v>1</v>
      </c>
      <c r="N29" s="158">
        <f t="shared" si="5"/>
        <v>0.5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506</v>
      </c>
      <c r="D30" s="156">
        <v>5</v>
      </c>
      <c r="E30" s="156">
        <f>G30+AA30+'Individual AT_vs_慶應義塾'!G30+'Individual AT_vs_慶應義塾'!N30</f>
        <v>5</v>
      </c>
      <c r="F30" s="195">
        <f t="shared" si="0"/>
        <v>80</v>
      </c>
      <c r="G30" s="156">
        <f t="shared" si="1"/>
        <v>3</v>
      </c>
      <c r="H30" s="186">
        <f t="shared" si="2"/>
        <v>0.66666666666666663</v>
      </c>
      <c r="I30" s="156">
        <f t="shared" si="3"/>
        <v>2</v>
      </c>
      <c r="J30" s="157">
        <f t="shared" si="4"/>
        <v>0.5</v>
      </c>
      <c r="K30" s="156">
        <v>0</v>
      </c>
      <c r="L30" s="156">
        <v>1</v>
      </c>
      <c r="M30" s="184">
        <v>1</v>
      </c>
      <c r="N30" s="157">
        <f t="shared" si="5"/>
        <v>0.5</v>
      </c>
      <c r="O30" s="156">
        <v>0</v>
      </c>
      <c r="P30" s="156">
        <v>1</v>
      </c>
      <c r="Q30" s="184">
        <v>0</v>
      </c>
      <c r="R30" s="156">
        <f t="shared" si="6"/>
        <v>1</v>
      </c>
      <c r="S30" s="157">
        <f t="shared" si="7"/>
        <v>1</v>
      </c>
      <c r="T30" s="156">
        <v>1</v>
      </c>
      <c r="U30" s="156">
        <v>0</v>
      </c>
      <c r="V30" s="184">
        <v>0</v>
      </c>
      <c r="W30" s="157">
        <f t="shared" si="8"/>
        <v>1</v>
      </c>
      <c r="X30" s="156">
        <v>0</v>
      </c>
      <c r="Y30" s="156">
        <v>1</v>
      </c>
      <c r="Z30" s="184">
        <v>0</v>
      </c>
      <c r="AA30" s="156">
        <f t="shared" si="9"/>
        <v>1</v>
      </c>
      <c r="AB30" s="157">
        <f t="shared" si="10"/>
        <v>1</v>
      </c>
      <c r="AC30" s="156">
        <v>0</v>
      </c>
      <c r="AD30" s="156">
        <v>1</v>
      </c>
      <c r="AE30" s="156">
        <v>0</v>
      </c>
      <c r="AF30" s="207" t="str">
        <f t="shared" si="11"/>
        <v>大内田陽冬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63</v>
      </c>
      <c r="H32" s="188"/>
      <c r="I32" s="164">
        <f>SUM(I8:I15,I23:I27)</f>
        <v>37</v>
      </c>
      <c r="J32" s="168">
        <f>SUM(K32:L32)/I32</f>
        <v>0.70270270270270274</v>
      </c>
      <c r="K32" s="164">
        <f>SUM(K8:K15,K23:K27)</f>
        <v>4</v>
      </c>
      <c r="L32" s="164">
        <f t="shared" ref="L32:M32" si="12">SUM(L8:L15,L23:L27)</f>
        <v>22</v>
      </c>
      <c r="M32" s="164">
        <f t="shared" si="12"/>
        <v>11</v>
      </c>
      <c r="N32" s="168">
        <f>SUM(O32:P32)/I32</f>
        <v>0.32432432432432434</v>
      </c>
      <c r="O32" s="164">
        <f>SUM(O8:O15,O23:O27)</f>
        <v>2</v>
      </c>
      <c r="P32" s="164">
        <f t="shared" ref="P32:R32" si="13">SUM(P8:P15,P23:P27)</f>
        <v>10</v>
      </c>
      <c r="Q32" s="164">
        <f t="shared" si="13"/>
        <v>14</v>
      </c>
      <c r="R32" s="164">
        <f t="shared" si="13"/>
        <v>26</v>
      </c>
      <c r="S32" s="168">
        <f>SUM(T32:U32)/R32</f>
        <v>0.96153846153846156</v>
      </c>
      <c r="T32" s="164">
        <f>SUM(T8:T15,T23:T27)</f>
        <v>1</v>
      </c>
      <c r="U32" s="164">
        <f t="shared" ref="U32:V32" si="14">SUM(U8:U15,U23:U27)</f>
        <v>24</v>
      </c>
      <c r="V32" s="164">
        <f t="shared" si="14"/>
        <v>1</v>
      </c>
      <c r="W32" s="168">
        <f>SUM(X32:Y32)/SUM(X32:Z32)</f>
        <v>0.36</v>
      </c>
      <c r="X32" s="164">
        <f>SUM(X8:X15,X23:X27)</f>
        <v>2</v>
      </c>
      <c r="Y32" s="164">
        <f t="shared" ref="Y32:AA32" si="15">SUM(Y8:Y15,Y23:Y27)</f>
        <v>7</v>
      </c>
      <c r="Z32" s="164">
        <f t="shared" si="15"/>
        <v>16</v>
      </c>
      <c r="AA32" s="164">
        <f t="shared" si="15"/>
        <v>9</v>
      </c>
      <c r="AB32" s="168">
        <f>SUM(AC32:AD32)/SUM(AC32:AE32)</f>
        <v>0.6</v>
      </c>
      <c r="AC32" s="164">
        <f>SUM(AC8:AC15,AC23:AC27)</f>
        <v>0</v>
      </c>
      <c r="AD32" s="164">
        <f t="shared" ref="AD32:AE32" si="16">SUM(AD8:AD15,AD23:AD27)</f>
        <v>6</v>
      </c>
      <c r="AE32" s="164">
        <f t="shared" si="16"/>
        <v>4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49</v>
      </c>
      <c r="H33" s="189"/>
      <c r="I33" s="165">
        <f>SUM(I16:I22,I28:I30)</f>
        <v>40</v>
      </c>
      <c r="J33" s="172">
        <f>SUM(K33:L33)/I33</f>
        <v>0.6</v>
      </c>
      <c r="K33" s="165">
        <f>SUM(K16:K22,K28:K30)</f>
        <v>3</v>
      </c>
      <c r="L33" s="165">
        <f t="shared" ref="L33:M33" si="17">SUM(L16:L22,L28:L30)</f>
        <v>21</v>
      </c>
      <c r="M33" s="165">
        <f t="shared" si="17"/>
        <v>16</v>
      </c>
      <c r="N33" s="172">
        <f>SUM(O33:P33)/I33</f>
        <v>0.5</v>
      </c>
      <c r="O33" s="165">
        <f>SUM(O16:O22,O28:O30)</f>
        <v>2</v>
      </c>
      <c r="P33" s="165">
        <f t="shared" ref="P33:R33" si="18">SUM(P16:P22,P28:P30)</f>
        <v>18</v>
      </c>
      <c r="Q33" s="165">
        <f t="shared" si="18"/>
        <v>4</v>
      </c>
      <c r="R33" s="165">
        <f t="shared" si="18"/>
        <v>9</v>
      </c>
      <c r="S33" s="172">
        <f>SUM(T33:U33)/R33</f>
        <v>0.88888888888888884</v>
      </c>
      <c r="T33" s="165">
        <f>SUM(T16:T22,T28:T30)</f>
        <v>2</v>
      </c>
      <c r="U33" s="165">
        <f t="shared" ref="U33:V33" si="19">SUM(U16:U22,U28:U30)</f>
        <v>6</v>
      </c>
      <c r="V33" s="165">
        <f t="shared" si="19"/>
        <v>1</v>
      </c>
      <c r="W33" s="172">
        <f>SUM(X33:Y33)/SUM(X33:Z33)</f>
        <v>0.875</v>
      </c>
      <c r="X33" s="165">
        <f>SUM(X16:X22,X28:X30)</f>
        <v>3</v>
      </c>
      <c r="Y33" s="165">
        <f t="shared" ref="Y33:Z33" si="20">SUM(Y16:Y22,Y28:Y30)</f>
        <v>4</v>
      </c>
      <c r="Z33" s="165">
        <f t="shared" si="20"/>
        <v>1</v>
      </c>
      <c r="AA33" s="165">
        <f>SUM(AA16:AA22,AA28:AA30)</f>
        <v>6</v>
      </c>
      <c r="AB33" s="172">
        <f>SUM(AC33:AD33)/SUM(AC33:AE33)</f>
        <v>0.66666666666666663</v>
      </c>
      <c r="AC33" s="165">
        <f>SUM(AC16:AC22,AC28:AC30)</f>
        <v>1</v>
      </c>
      <c r="AD33" s="165">
        <f t="shared" ref="AD33:AE33" si="21">SUM(AD16:AD22,AD28:AD30)</f>
        <v>3</v>
      </c>
      <c r="AE33" s="165">
        <f t="shared" si="21"/>
        <v>2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112</v>
      </c>
      <c r="H34" s="190"/>
      <c r="I34" s="156">
        <f>SUM(I8:I30)</f>
        <v>77</v>
      </c>
      <c r="J34" s="157">
        <f>SUM(K34:L34)/I34</f>
        <v>0.64935064935064934</v>
      </c>
      <c r="K34" s="156">
        <f>SUM(K8:K30)</f>
        <v>7</v>
      </c>
      <c r="L34" s="156">
        <f>SUM(L8:L30)</f>
        <v>43</v>
      </c>
      <c r="M34" s="184">
        <f>SUM(M8:M30)</f>
        <v>27</v>
      </c>
      <c r="N34" s="157">
        <f>SUM(O34:P34)/I34</f>
        <v>0.41558441558441561</v>
      </c>
      <c r="O34" s="156">
        <f>SUM(O8:O30)</f>
        <v>4</v>
      </c>
      <c r="P34" s="156">
        <f>SUM(P8:P30)</f>
        <v>28</v>
      </c>
      <c r="Q34" s="184">
        <f>SUM(Q8:Q30)</f>
        <v>18</v>
      </c>
      <c r="R34" s="156">
        <f>SUM(R8:R30)</f>
        <v>35</v>
      </c>
      <c r="S34" s="157">
        <f>SUM(T34:U34)/R34</f>
        <v>0.94285714285714284</v>
      </c>
      <c r="T34" s="156">
        <f>SUM(T8:T30)</f>
        <v>3</v>
      </c>
      <c r="U34" s="156">
        <f>SUM(U8:U30)</f>
        <v>30</v>
      </c>
      <c r="V34" s="184">
        <f>SUM(V8:V30)</f>
        <v>2</v>
      </c>
      <c r="W34" s="157">
        <f>SUM(X34:Y34)/SUM(X34:Z34)</f>
        <v>0.48484848484848486</v>
      </c>
      <c r="X34" s="156">
        <f>SUM(X8:X30)</f>
        <v>5</v>
      </c>
      <c r="Y34" s="156">
        <f>SUM(Y8:Y30)</f>
        <v>11</v>
      </c>
      <c r="Z34" s="184">
        <f>SUM(Z8:Z30)</f>
        <v>17</v>
      </c>
      <c r="AA34" s="156">
        <f>SUM(AA8:AA30)</f>
        <v>15</v>
      </c>
      <c r="AB34" s="157">
        <f>SUM(AC34:AD34)/SUM(AC34:AE34)</f>
        <v>0.625</v>
      </c>
      <c r="AC34" s="156">
        <f>SUM(AC8:AC30)</f>
        <v>1</v>
      </c>
      <c r="AD34" s="156">
        <f>SUM(AD8:AD30)</f>
        <v>9</v>
      </c>
      <c r="AE34" s="156">
        <f>SUM(AE8:AE30)</f>
        <v>6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5.333333333333333</v>
      </c>
      <c r="H35" s="191"/>
      <c r="I35" s="167">
        <f>AVERAGE(I8:I30)</f>
        <v>3.347826086956522</v>
      </c>
      <c r="J35" s="158"/>
      <c r="K35" s="167">
        <f>AVERAGE(K8:K30)</f>
        <v>0.33333333333333331</v>
      </c>
      <c r="L35" s="167">
        <f>AVERAGE(L8:L30)</f>
        <v>2.0476190476190474</v>
      </c>
      <c r="M35" s="193">
        <f>AVERAGE(M8:M30)</f>
        <v>1.2857142857142858</v>
      </c>
      <c r="N35" s="159"/>
      <c r="O35" s="167">
        <f>AVERAGE(O8:O30)</f>
        <v>0.19047619047619047</v>
      </c>
      <c r="P35" s="167">
        <f>AVERAGE(P8:P30)</f>
        <v>1.3333333333333333</v>
      </c>
      <c r="Q35" s="193">
        <f>AVERAGE(Q8:Q30)</f>
        <v>0.8571428571428571</v>
      </c>
      <c r="R35" s="167">
        <f>AVERAGE(R8:R30)</f>
        <v>1.6666666666666667</v>
      </c>
      <c r="S35" s="159"/>
      <c r="T35" s="167">
        <f>AVERAGE(T8:T30)</f>
        <v>0.14285714285714285</v>
      </c>
      <c r="U35" s="167">
        <f>AVERAGE(U8:U30)</f>
        <v>1.4285714285714286</v>
      </c>
      <c r="V35" s="193">
        <f>AVERAGE(V8:V30)</f>
        <v>9.5238095238095233E-2</v>
      </c>
      <c r="W35" s="159"/>
      <c r="X35" s="167">
        <f>AVERAGE(X8:X30)</f>
        <v>0.23809523809523808</v>
      </c>
      <c r="Y35" s="167">
        <f>AVERAGE(Y8:Y30)</f>
        <v>0.52380952380952384</v>
      </c>
      <c r="Z35" s="167">
        <f>AVERAGE(Z8:Z30)</f>
        <v>0.80952380952380953</v>
      </c>
      <c r="AA35" s="167">
        <f>AVERAGE(AA8:AA30)</f>
        <v>0.7142857142857143</v>
      </c>
      <c r="AB35" s="159"/>
      <c r="AC35" s="167">
        <f>AVERAGE(AC8:AC30)</f>
        <v>4.7619047619047616E-2</v>
      </c>
      <c r="AD35" s="167">
        <f>AVERAGE(AD8:AD30)</f>
        <v>0.42857142857142855</v>
      </c>
      <c r="AE35" s="167">
        <f>AVERAGE(AE8:AE30)</f>
        <v>0.2857142857142857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A231-9FA1-4643-B8A6-8AB04F044CBE}">
  <dimension ref="B2:AJ74"/>
  <sheetViews>
    <sheetView topLeftCell="A11" zoomScale="82" zoomScaleNormal="133" zoomScaleSheetLayoutView="50" zoomScalePageLayoutView="50" workbookViewId="0">
      <selection activeCell="U2" sqref="U2:X2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Summary_vs_慶應義塾!O3</f>
        <v>慶應義塾大学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212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0.95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0.97945205479452058</v>
      </c>
      <c r="S4" s="288"/>
      <c r="U4" s="292" t="s">
        <v>11</v>
      </c>
      <c r="V4" s="292"/>
      <c r="W4" s="292"/>
      <c r="X4" s="284">
        <f>T34</f>
        <v>0.73160173160173159</v>
      </c>
      <c r="Y4" s="284"/>
      <c r="Z4" s="292" t="s">
        <v>10</v>
      </c>
      <c r="AA4" s="292"/>
      <c r="AB4" s="292"/>
      <c r="AC4" s="291">
        <f>Z34</f>
        <v>0.46753246753246752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DF_vs_慶應義塾'!C8</f>
        <v>湯浅大心</v>
      </c>
      <c r="D8" s="156">
        <f>'Individual DF_vs_慶應義塾'!D8</f>
        <v>64</v>
      </c>
      <c r="E8" s="156">
        <f>'Individual DF_vs_慶應義塾'!E8</f>
        <v>21</v>
      </c>
      <c r="F8" s="196">
        <f>'Individual DF_vs_慶應義塾'!F8</f>
        <v>26.25</v>
      </c>
      <c r="G8" s="156">
        <f t="shared" ref="G8:G30" si="0">SUM(J8:M8)</f>
        <v>3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2</v>
      </c>
      <c r="L8" s="156">
        <v>0</v>
      </c>
      <c r="M8" s="184">
        <v>0</v>
      </c>
      <c r="N8" s="180">
        <f>SUM(P8:R8)</f>
        <v>11</v>
      </c>
      <c r="O8" s="157">
        <f>IFERROR((P8+Q8)/N8,"-")</f>
        <v>1</v>
      </c>
      <c r="P8" s="156">
        <v>4</v>
      </c>
      <c r="Q8" s="156">
        <v>7</v>
      </c>
      <c r="R8" s="184">
        <v>0</v>
      </c>
      <c r="S8" s="156">
        <f>SUM(U8:X8)</f>
        <v>18</v>
      </c>
      <c r="T8" s="157">
        <f>IFERROR((U8+W8)/S8,"-")</f>
        <v>0.72222222222222221</v>
      </c>
      <c r="U8" s="156">
        <v>1</v>
      </c>
      <c r="V8" s="156">
        <v>3</v>
      </c>
      <c r="W8" s="156">
        <v>12</v>
      </c>
      <c r="X8" s="184">
        <v>2</v>
      </c>
      <c r="Y8" s="180">
        <f>SUM(AA8:AD8)</f>
        <v>18</v>
      </c>
      <c r="Z8" s="157">
        <f>IFERROR((AA8+AC8)/Y8,"-")</f>
        <v>0.22222222222222221</v>
      </c>
      <c r="AA8" s="156">
        <v>0</v>
      </c>
      <c r="AB8" s="156">
        <v>4</v>
      </c>
      <c r="AC8" s="156">
        <v>4</v>
      </c>
      <c r="AD8" s="156">
        <v>10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DF_vs_慶應義塾'!C9</f>
        <v>前川陽来</v>
      </c>
      <c r="D9" s="159">
        <f>'Individual DF_vs_慶應義塾'!D9</f>
        <v>78</v>
      </c>
      <c r="E9" s="159">
        <f>'Individual DF_vs_慶應義塾'!E9</f>
        <v>26</v>
      </c>
      <c r="F9" s="193">
        <f>'Individual DF_vs_慶應義塾'!F9</f>
        <v>26.666666666666664</v>
      </c>
      <c r="G9" s="159">
        <f t="shared" si="0"/>
        <v>6</v>
      </c>
      <c r="H9" s="158">
        <f t="shared" ref="H9:H30" si="2">IFERROR((J9+K9)/SUM(J9:M9),"-")</f>
        <v>1</v>
      </c>
      <c r="I9" s="158">
        <f t="shared" ref="I9:I30" si="3">IFERROR(SUM(J9:L9)/SUM(J9:M9),"-")</f>
        <v>1</v>
      </c>
      <c r="J9" s="159">
        <v>0</v>
      </c>
      <c r="K9" s="159">
        <v>6</v>
      </c>
      <c r="L9" s="159">
        <v>0</v>
      </c>
      <c r="M9" s="185">
        <v>0</v>
      </c>
      <c r="N9" s="181">
        <f t="shared" ref="N9:N30" si="4">SUM(P9:R9)</f>
        <v>13</v>
      </c>
      <c r="O9" s="158">
        <f t="shared" ref="O9:O30" si="5">IFERROR((P9+Q9)/N9,"-")</f>
        <v>1</v>
      </c>
      <c r="P9" s="159">
        <v>3</v>
      </c>
      <c r="Q9" s="159">
        <v>10</v>
      </c>
      <c r="R9" s="185">
        <v>0</v>
      </c>
      <c r="S9" s="159">
        <f t="shared" ref="S9:S30" si="6">SUM(U9:X9)</f>
        <v>18</v>
      </c>
      <c r="T9" s="158">
        <f t="shared" ref="T9:T30" si="7">IFERROR((U9+W9)/S9,"-")</f>
        <v>0.66666666666666663</v>
      </c>
      <c r="U9" s="159">
        <v>3</v>
      </c>
      <c r="V9" s="159">
        <v>4</v>
      </c>
      <c r="W9" s="159">
        <v>9</v>
      </c>
      <c r="X9" s="185">
        <v>2</v>
      </c>
      <c r="Y9" s="181">
        <f t="shared" ref="Y9:Y30" si="8">SUM(AA9:AD9)</f>
        <v>18</v>
      </c>
      <c r="Z9" s="158">
        <f t="shared" ref="Z9:Z30" si="9">IFERROR((AA9+AC9)/Y9,"-")</f>
        <v>0.44444444444444442</v>
      </c>
      <c r="AA9" s="159">
        <v>0</v>
      </c>
      <c r="AB9" s="159">
        <v>7</v>
      </c>
      <c r="AC9" s="159">
        <v>8</v>
      </c>
      <c r="AD9" s="159">
        <v>3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DF_vs_慶應義塾'!C10</f>
        <v>茨木海斗</v>
      </c>
      <c r="D10" s="156">
        <f>'Individual DF_vs_慶應義塾'!D10</f>
        <v>64</v>
      </c>
      <c r="E10" s="156">
        <f>'Individual DF_vs_慶應義塾'!E10</f>
        <v>19</v>
      </c>
      <c r="F10" s="196">
        <f>'Individual DF_vs_慶應義塾'!F10</f>
        <v>23.75</v>
      </c>
      <c r="G10" s="156">
        <f t="shared" si="0"/>
        <v>6</v>
      </c>
      <c r="H10" s="157">
        <f t="shared" si="2"/>
        <v>1</v>
      </c>
      <c r="I10" s="157">
        <f t="shared" si="3"/>
        <v>1</v>
      </c>
      <c r="J10" s="156">
        <v>1</v>
      </c>
      <c r="K10" s="156">
        <v>5</v>
      </c>
      <c r="L10" s="156">
        <v>0</v>
      </c>
      <c r="M10" s="184">
        <v>0</v>
      </c>
      <c r="N10" s="180">
        <f t="shared" si="4"/>
        <v>6</v>
      </c>
      <c r="O10" s="157">
        <f t="shared" si="5"/>
        <v>1</v>
      </c>
      <c r="P10" s="156">
        <v>0</v>
      </c>
      <c r="Q10" s="156">
        <v>6</v>
      </c>
      <c r="R10" s="184">
        <v>0</v>
      </c>
      <c r="S10" s="156">
        <f t="shared" si="6"/>
        <v>13</v>
      </c>
      <c r="T10" s="157">
        <f t="shared" si="7"/>
        <v>0.61538461538461542</v>
      </c>
      <c r="U10" s="156">
        <v>3</v>
      </c>
      <c r="V10" s="156">
        <v>4</v>
      </c>
      <c r="W10" s="156">
        <v>5</v>
      </c>
      <c r="X10" s="184">
        <v>1</v>
      </c>
      <c r="Y10" s="180">
        <f t="shared" si="8"/>
        <v>13</v>
      </c>
      <c r="Z10" s="157">
        <f t="shared" si="9"/>
        <v>0.38461538461538464</v>
      </c>
      <c r="AA10" s="156">
        <v>2</v>
      </c>
      <c r="AB10" s="156">
        <v>5</v>
      </c>
      <c r="AC10" s="156">
        <v>3</v>
      </c>
      <c r="AD10" s="156">
        <v>3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DF_vs_慶應義塾'!C11</f>
        <v>磯部俊太朗</v>
      </c>
      <c r="D11" s="159">
        <f>'Individual DF_vs_慶應義塾'!D11</f>
        <v>83</v>
      </c>
      <c r="E11" s="159">
        <f>'Individual DF_vs_慶應義塾'!E11</f>
        <v>34</v>
      </c>
      <c r="F11" s="193">
        <f>'Individual DF_vs_慶應義塾'!F11</f>
        <v>32.771084337349393</v>
      </c>
      <c r="G11" s="159">
        <f t="shared" si="0"/>
        <v>7</v>
      </c>
      <c r="H11" s="158">
        <f t="shared" si="2"/>
        <v>1</v>
      </c>
      <c r="I11" s="158">
        <f t="shared" si="3"/>
        <v>1</v>
      </c>
      <c r="J11" s="159">
        <v>3</v>
      </c>
      <c r="K11" s="159">
        <v>4</v>
      </c>
      <c r="L11" s="159">
        <v>0</v>
      </c>
      <c r="M11" s="185">
        <v>0</v>
      </c>
      <c r="N11" s="181">
        <f t="shared" si="4"/>
        <v>17</v>
      </c>
      <c r="O11" s="158">
        <f t="shared" si="5"/>
        <v>1</v>
      </c>
      <c r="P11" s="159">
        <v>3</v>
      </c>
      <c r="Q11" s="159">
        <v>14</v>
      </c>
      <c r="R11" s="185">
        <v>0</v>
      </c>
      <c r="S11" s="159">
        <f t="shared" si="6"/>
        <v>23</v>
      </c>
      <c r="T11" s="158">
        <f t="shared" si="7"/>
        <v>0.65217391304347827</v>
      </c>
      <c r="U11" s="159">
        <v>2</v>
      </c>
      <c r="V11" s="159">
        <v>4</v>
      </c>
      <c r="W11" s="159">
        <v>13</v>
      </c>
      <c r="X11" s="185">
        <v>4</v>
      </c>
      <c r="Y11" s="181">
        <f t="shared" si="8"/>
        <v>23</v>
      </c>
      <c r="Z11" s="158">
        <f t="shared" si="9"/>
        <v>0.21739130434782608</v>
      </c>
      <c r="AA11" s="159">
        <v>1</v>
      </c>
      <c r="AB11" s="159">
        <v>5</v>
      </c>
      <c r="AC11" s="159">
        <v>4</v>
      </c>
      <c r="AD11" s="159">
        <v>13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DF_vs_慶應義塾'!C12</f>
        <v>白丸智乃祐</v>
      </c>
      <c r="D12" s="156">
        <f>'Individual DF_vs_慶應義塾'!D12</f>
        <v>83</v>
      </c>
      <c r="E12" s="156">
        <f>'Individual DF_vs_慶應義塾'!E12</f>
        <v>34</v>
      </c>
      <c r="F12" s="196">
        <f>'Individual DF_vs_慶應義塾'!F12</f>
        <v>32.771084337349393</v>
      </c>
      <c r="G12" s="156">
        <f t="shared" si="0"/>
        <v>9</v>
      </c>
      <c r="H12" s="157">
        <f t="shared" si="2"/>
        <v>1</v>
      </c>
      <c r="I12" s="157">
        <f t="shared" si="3"/>
        <v>1</v>
      </c>
      <c r="J12" s="156">
        <v>2</v>
      </c>
      <c r="K12" s="156">
        <v>7</v>
      </c>
      <c r="L12" s="156">
        <v>0</v>
      </c>
      <c r="M12" s="184">
        <v>0</v>
      </c>
      <c r="N12" s="180">
        <f t="shared" si="4"/>
        <v>15</v>
      </c>
      <c r="O12" s="157">
        <f t="shared" si="5"/>
        <v>1</v>
      </c>
      <c r="P12" s="156">
        <v>2</v>
      </c>
      <c r="Q12" s="156">
        <v>13</v>
      </c>
      <c r="R12" s="184">
        <v>0</v>
      </c>
      <c r="S12" s="156">
        <f t="shared" si="6"/>
        <v>23</v>
      </c>
      <c r="T12" s="157">
        <f t="shared" si="7"/>
        <v>0.60869565217391308</v>
      </c>
      <c r="U12" s="156">
        <v>2</v>
      </c>
      <c r="V12" s="156">
        <v>4</v>
      </c>
      <c r="W12" s="156">
        <v>12</v>
      </c>
      <c r="X12" s="184">
        <v>5</v>
      </c>
      <c r="Y12" s="180">
        <f t="shared" si="8"/>
        <v>23</v>
      </c>
      <c r="Z12" s="157">
        <f t="shared" si="9"/>
        <v>0.34782608695652173</v>
      </c>
      <c r="AA12" s="156">
        <v>2</v>
      </c>
      <c r="AB12" s="156">
        <v>4</v>
      </c>
      <c r="AC12" s="156">
        <v>6</v>
      </c>
      <c r="AD12" s="156">
        <v>11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DF_vs_慶應義塾'!C13</f>
        <v>茨木颯</v>
      </c>
      <c r="D13" s="159">
        <f>'Individual DF_vs_慶應義塾'!D13</f>
        <v>83</v>
      </c>
      <c r="E13" s="159">
        <f>'Individual DF_vs_慶應義塾'!E13</f>
        <v>24</v>
      </c>
      <c r="F13" s="193">
        <f>'Individual DF_vs_慶應義塾'!F13</f>
        <v>23.132530120481928</v>
      </c>
      <c r="G13" s="159">
        <f t="shared" si="0"/>
        <v>4</v>
      </c>
      <c r="H13" s="158">
        <f t="shared" si="2"/>
        <v>1</v>
      </c>
      <c r="I13" s="158">
        <f t="shared" si="3"/>
        <v>1</v>
      </c>
      <c r="J13" s="159">
        <v>1</v>
      </c>
      <c r="K13" s="159">
        <v>3</v>
      </c>
      <c r="L13" s="159">
        <v>0</v>
      </c>
      <c r="M13" s="185">
        <v>0</v>
      </c>
      <c r="N13" s="181">
        <f t="shared" si="4"/>
        <v>11</v>
      </c>
      <c r="O13" s="158">
        <f t="shared" si="5"/>
        <v>0.90909090909090906</v>
      </c>
      <c r="P13" s="159">
        <v>4</v>
      </c>
      <c r="Q13" s="159">
        <v>6</v>
      </c>
      <c r="R13" s="185">
        <v>1</v>
      </c>
      <c r="S13" s="159">
        <f t="shared" si="6"/>
        <v>20</v>
      </c>
      <c r="T13" s="158">
        <f t="shared" si="7"/>
        <v>0.6</v>
      </c>
      <c r="U13" s="159">
        <v>1</v>
      </c>
      <c r="V13" s="159">
        <v>3</v>
      </c>
      <c r="W13" s="159">
        <v>11</v>
      </c>
      <c r="X13" s="185">
        <v>5</v>
      </c>
      <c r="Y13" s="181">
        <f t="shared" si="8"/>
        <v>20</v>
      </c>
      <c r="Z13" s="158">
        <f t="shared" si="9"/>
        <v>0.35</v>
      </c>
      <c r="AA13" s="159">
        <v>1</v>
      </c>
      <c r="AB13" s="159">
        <v>3</v>
      </c>
      <c r="AC13" s="159">
        <v>6</v>
      </c>
      <c r="AD13" s="159">
        <v>10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DF_vs_慶應義塾'!C14</f>
        <v>中森真翔</v>
      </c>
      <c r="D14" s="156">
        <f>'Individual DF_vs_慶應義塾'!D14</f>
        <v>83</v>
      </c>
      <c r="E14" s="156">
        <f>'Individual DF_vs_慶應義塾'!E14</f>
        <v>22</v>
      </c>
      <c r="F14" s="196">
        <f>'Individual DF_vs_慶應義塾'!F14</f>
        <v>21.204819277108435</v>
      </c>
      <c r="G14" s="156">
        <f t="shared" si="0"/>
        <v>7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6</v>
      </c>
      <c r="L14" s="156">
        <v>0</v>
      </c>
      <c r="M14" s="184">
        <v>0</v>
      </c>
      <c r="N14" s="180">
        <f t="shared" si="4"/>
        <v>9</v>
      </c>
      <c r="O14" s="157">
        <f t="shared" si="5"/>
        <v>1</v>
      </c>
      <c r="P14" s="156">
        <v>3</v>
      </c>
      <c r="Q14" s="156">
        <v>6</v>
      </c>
      <c r="R14" s="184">
        <v>0</v>
      </c>
      <c r="S14" s="156">
        <f t="shared" si="6"/>
        <v>18</v>
      </c>
      <c r="T14" s="157">
        <f t="shared" si="7"/>
        <v>0.72222222222222221</v>
      </c>
      <c r="U14" s="156">
        <v>3</v>
      </c>
      <c r="V14" s="156">
        <v>4</v>
      </c>
      <c r="W14" s="156">
        <v>10</v>
      </c>
      <c r="X14" s="184">
        <v>1</v>
      </c>
      <c r="Y14" s="180">
        <f t="shared" si="8"/>
        <v>18</v>
      </c>
      <c r="Z14" s="157">
        <f t="shared" si="9"/>
        <v>0.3888888888888889</v>
      </c>
      <c r="AA14" s="156">
        <v>0</v>
      </c>
      <c r="AB14" s="156">
        <v>7</v>
      </c>
      <c r="AC14" s="156">
        <v>7</v>
      </c>
      <c r="AD14" s="156">
        <v>4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DF_vs_慶應義塾'!C15</f>
        <v>大町尚生</v>
      </c>
      <c r="D15" s="159">
        <f>'Individual DF_vs_慶應義塾'!D15</f>
        <v>71</v>
      </c>
      <c r="E15" s="159">
        <f>'Individual DF_vs_慶應義塾'!E15</f>
        <v>24</v>
      </c>
      <c r="F15" s="193">
        <f>'Individual DF_vs_慶應義塾'!F15</f>
        <v>27.04225352112676</v>
      </c>
      <c r="G15" s="159">
        <f t="shared" si="0"/>
        <v>4</v>
      </c>
      <c r="H15" s="158">
        <f t="shared" si="2"/>
        <v>1</v>
      </c>
      <c r="I15" s="158">
        <f t="shared" si="3"/>
        <v>1</v>
      </c>
      <c r="J15" s="159">
        <v>0</v>
      </c>
      <c r="K15" s="159">
        <v>4</v>
      </c>
      <c r="L15" s="159">
        <v>0</v>
      </c>
      <c r="M15" s="185">
        <v>0</v>
      </c>
      <c r="N15" s="181">
        <f t="shared" si="4"/>
        <v>15</v>
      </c>
      <c r="O15" s="158">
        <f t="shared" si="5"/>
        <v>0.93333333333333335</v>
      </c>
      <c r="P15" s="159">
        <v>2</v>
      </c>
      <c r="Q15" s="159">
        <v>12</v>
      </c>
      <c r="R15" s="185">
        <v>1</v>
      </c>
      <c r="S15" s="159">
        <f t="shared" si="6"/>
        <v>19</v>
      </c>
      <c r="T15" s="158">
        <f t="shared" si="7"/>
        <v>0.63157894736842102</v>
      </c>
      <c r="U15" s="159">
        <v>1</v>
      </c>
      <c r="V15" s="159">
        <v>5</v>
      </c>
      <c r="W15" s="159">
        <v>11</v>
      </c>
      <c r="X15" s="185">
        <v>2</v>
      </c>
      <c r="Y15" s="181">
        <f t="shared" si="8"/>
        <v>19</v>
      </c>
      <c r="Z15" s="158">
        <f t="shared" si="9"/>
        <v>0.42105263157894735</v>
      </c>
      <c r="AA15" s="159">
        <v>1</v>
      </c>
      <c r="AB15" s="159">
        <v>5</v>
      </c>
      <c r="AC15" s="159">
        <v>7</v>
      </c>
      <c r="AD15" s="159">
        <v>6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DF_vs_慶應義塾'!C16</f>
        <v>高橋佑太朗</v>
      </c>
      <c r="D16" s="156">
        <f>'Individual DF_vs_慶應義塾'!D16</f>
        <v>83</v>
      </c>
      <c r="E16" s="156">
        <f>'Individual DF_vs_慶應義塾'!E16</f>
        <v>9</v>
      </c>
      <c r="F16" s="196">
        <f>'Individual DF_vs_慶應義塾'!F16</f>
        <v>8.6746987951807224</v>
      </c>
      <c r="G16" s="156">
        <f t="shared" si="0"/>
        <v>3</v>
      </c>
      <c r="H16" s="157">
        <f t="shared" si="2"/>
        <v>0.66666666666666663</v>
      </c>
      <c r="I16" s="157">
        <f t="shared" si="3"/>
        <v>0.66666666666666663</v>
      </c>
      <c r="J16" s="156">
        <v>0</v>
      </c>
      <c r="K16" s="156">
        <v>2</v>
      </c>
      <c r="L16" s="156">
        <v>0</v>
      </c>
      <c r="M16" s="184">
        <v>1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1</v>
      </c>
      <c r="T16" s="157">
        <f t="shared" si="7"/>
        <v>0</v>
      </c>
      <c r="U16" s="156">
        <v>0</v>
      </c>
      <c r="V16" s="156">
        <v>1</v>
      </c>
      <c r="W16" s="156">
        <v>0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DF_vs_慶應義塾'!C17</f>
        <v>楢本幹志朗</v>
      </c>
      <c r="D17" s="159">
        <f>'Individual DF_vs_慶應義塾'!D17</f>
        <v>74</v>
      </c>
      <c r="E17" s="159">
        <f>'Individual DF_vs_慶應義塾'!E17</f>
        <v>6</v>
      </c>
      <c r="F17" s="193">
        <f>'Individual DF_vs_慶應義塾'!F17</f>
        <v>6.4864864864864868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2</v>
      </c>
      <c r="O17" s="158">
        <f t="shared" si="5"/>
        <v>1</v>
      </c>
      <c r="P17" s="159">
        <v>0</v>
      </c>
      <c r="Q17" s="159">
        <v>2</v>
      </c>
      <c r="R17" s="185">
        <v>0</v>
      </c>
      <c r="S17" s="159">
        <f t="shared" si="6"/>
        <v>2</v>
      </c>
      <c r="T17" s="158">
        <f t="shared" si="7"/>
        <v>1</v>
      </c>
      <c r="U17" s="159">
        <v>0</v>
      </c>
      <c r="V17" s="159">
        <v>0</v>
      </c>
      <c r="W17" s="159">
        <v>2</v>
      </c>
      <c r="X17" s="185">
        <v>0</v>
      </c>
      <c r="Y17" s="181">
        <f t="shared" si="8"/>
        <v>2</v>
      </c>
      <c r="Z17" s="158">
        <f t="shared" si="9"/>
        <v>0</v>
      </c>
      <c r="AA17" s="159">
        <v>0</v>
      </c>
      <c r="AB17" s="159">
        <v>0</v>
      </c>
      <c r="AC17" s="159">
        <v>0</v>
      </c>
      <c r="AD17" s="159">
        <v>2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DF_vs_慶應義塾'!C18</f>
        <v>飯岡建人</v>
      </c>
      <c r="D18" s="156">
        <f>'Individual DF_vs_慶應義塾'!D18</f>
        <v>83</v>
      </c>
      <c r="E18" s="156">
        <f>'Individual DF_vs_慶應義塾'!E18</f>
        <v>19</v>
      </c>
      <c r="F18" s="196">
        <f>'Individual DF_vs_慶應義塾'!F18</f>
        <v>18.313253012048193</v>
      </c>
      <c r="G18" s="156">
        <f t="shared" si="0"/>
        <v>6</v>
      </c>
      <c r="H18" s="157">
        <f t="shared" si="2"/>
        <v>1</v>
      </c>
      <c r="I18" s="157">
        <f t="shared" si="3"/>
        <v>1</v>
      </c>
      <c r="J18" s="156">
        <v>1</v>
      </c>
      <c r="K18" s="156">
        <v>5</v>
      </c>
      <c r="L18" s="156">
        <v>0</v>
      </c>
      <c r="M18" s="184">
        <v>0</v>
      </c>
      <c r="N18" s="180">
        <f t="shared" si="4"/>
        <v>5</v>
      </c>
      <c r="O18" s="157">
        <f t="shared" si="5"/>
        <v>1</v>
      </c>
      <c r="P18" s="156">
        <v>1</v>
      </c>
      <c r="Q18" s="156">
        <v>4</v>
      </c>
      <c r="R18" s="184">
        <v>0</v>
      </c>
      <c r="S18" s="156">
        <f t="shared" si="6"/>
        <v>11</v>
      </c>
      <c r="T18" s="157">
        <f t="shared" si="7"/>
        <v>0.81818181818181823</v>
      </c>
      <c r="U18" s="156">
        <v>4</v>
      </c>
      <c r="V18" s="156">
        <v>2</v>
      </c>
      <c r="W18" s="156">
        <v>5</v>
      </c>
      <c r="X18" s="184">
        <v>0</v>
      </c>
      <c r="Y18" s="180">
        <f t="shared" si="8"/>
        <v>11</v>
      </c>
      <c r="Z18" s="157">
        <f t="shared" si="9"/>
        <v>0.72727272727272729</v>
      </c>
      <c r="AA18" s="156">
        <v>3</v>
      </c>
      <c r="AB18" s="156">
        <v>3</v>
      </c>
      <c r="AC18" s="156">
        <v>5</v>
      </c>
      <c r="AD18" s="156">
        <v>0</v>
      </c>
      <c r="AE18" s="207" t="str">
        <f t="shared" si="1"/>
        <v>飯岡建人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DF_vs_慶應義塾'!C19</f>
        <v>今村颯汰</v>
      </c>
      <c r="D19" s="159">
        <f>'Individual DF_vs_慶應義塾'!D19</f>
        <v>78</v>
      </c>
      <c r="E19" s="159">
        <f>'Individual DF_vs_慶應義塾'!E19</f>
        <v>22</v>
      </c>
      <c r="F19" s="193">
        <f>'Individual DF_vs_慶應義塾'!F19</f>
        <v>22.564102564102562</v>
      </c>
      <c r="G19" s="159">
        <f t="shared" si="0"/>
        <v>7</v>
      </c>
      <c r="H19" s="158">
        <f t="shared" si="2"/>
        <v>1</v>
      </c>
      <c r="I19" s="158">
        <f t="shared" si="3"/>
        <v>1</v>
      </c>
      <c r="J19" s="159">
        <v>2</v>
      </c>
      <c r="K19" s="159">
        <v>5</v>
      </c>
      <c r="L19" s="159">
        <v>0</v>
      </c>
      <c r="M19" s="185">
        <v>0</v>
      </c>
      <c r="N19" s="181">
        <f t="shared" si="4"/>
        <v>10</v>
      </c>
      <c r="O19" s="158">
        <f t="shared" si="5"/>
        <v>0.9</v>
      </c>
      <c r="P19" s="159">
        <v>1</v>
      </c>
      <c r="Q19" s="159">
        <v>8</v>
      </c>
      <c r="R19" s="185">
        <v>1</v>
      </c>
      <c r="S19" s="159">
        <f t="shared" si="6"/>
        <v>19</v>
      </c>
      <c r="T19" s="158">
        <f t="shared" si="7"/>
        <v>0.94736842105263153</v>
      </c>
      <c r="U19" s="159">
        <v>5</v>
      </c>
      <c r="V19" s="159">
        <v>1</v>
      </c>
      <c r="W19" s="159">
        <v>13</v>
      </c>
      <c r="X19" s="185">
        <v>0</v>
      </c>
      <c r="Y19" s="181">
        <f t="shared" si="8"/>
        <v>19</v>
      </c>
      <c r="Z19" s="158">
        <f t="shared" si="9"/>
        <v>0.84210526315789469</v>
      </c>
      <c r="AA19" s="159">
        <v>4</v>
      </c>
      <c r="AB19" s="159">
        <v>2</v>
      </c>
      <c r="AC19" s="159">
        <v>12</v>
      </c>
      <c r="AD19" s="159">
        <v>1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DF_vs_慶應義塾'!C20</f>
        <v>東島和哉</v>
      </c>
      <c r="D20" s="156">
        <f>'Individual DF_vs_慶應義塾'!D20</f>
        <v>83</v>
      </c>
      <c r="E20" s="156">
        <f>'Individual DF_vs_慶應義塾'!E20</f>
        <v>25</v>
      </c>
      <c r="F20" s="196">
        <f>'Individual DF_vs_慶應義塾'!F20</f>
        <v>24.096385542168676</v>
      </c>
      <c r="G20" s="156">
        <f t="shared" si="0"/>
        <v>7</v>
      </c>
      <c r="H20" s="157">
        <f t="shared" si="2"/>
        <v>0.8571428571428571</v>
      </c>
      <c r="I20" s="157">
        <f t="shared" si="3"/>
        <v>0.8571428571428571</v>
      </c>
      <c r="J20" s="156">
        <v>2</v>
      </c>
      <c r="K20" s="156">
        <v>4</v>
      </c>
      <c r="L20" s="156">
        <v>0</v>
      </c>
      <c r="M20" s="184">
        <v>1</v>
      </c>
      <c r="N20" s="180">
        <f t="shared" si="4"/>
        <v>7</v>
      </c>
      <c r="O20" s="157">
        <f t="shared" si="5"/>
        <v>1</v>
      </c>
      <c r="P20" s="156">
        <v>2</v>
      </c>
      <c r="Q20" s="156">
        <v>5</v>
      </c>
      <c r="R20" s="184">
        <v>0</v>
      </c>
      <c r="S20" s="156">
        <f t="shared" si="6"/>
        <v>13</v>
      </c>
      <c r="T20" s="157">
        <f t="shared" si="7"/>
        <v>0.92307692307692313</v>
      </c>
      <c r="U20" s="156">
        <v>5</v>
      </c>
      <c r="V20" s="156">
        <v>1</v>
      </c>
      <c r="W20" s="156">
        <v>7</v>
      </c>
      <c r="X20" s="184">
        <v>0</v>
      </c>
      <c r="Y20" s="180">
        <f t="shared" si="8"/>
        <v>13</v>
      </c>
      <c r="Z20" s="157">
        <f t="shared" si="9"/>
        <v>0.69230769230769229</v>
      </c>
      <c r="AA20" s="156">
        <v>3</v>
      </c>
      <c r="AB20" s="156">
        <v>3</v>
      </c>
      <c r="AC20" s="156">
        <v>6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DF_vs_慶應義塾'!C21</f>
        <v>濱島遼</v>
      </c>
      <c r="D21" s="159">
        <f>'Individual DF_vs_慶應義塾'!D21</f>
        <v>83</v>
      </c>
      <c r="E21" s="159">
        <f>'Individual DF_vs_慶應義塾'!E21</f>
        <v>21</v>
      </c>
      <c r="F21" s="193">
        <f>'Individual DF_vs_慶應義塾'!F21</f>
        <v>20.240963855421686</v>
      </c>
      <c r="G21" s="159">
        <f t="shared" si="0"/>
        <v>3</v>
      </c>
      <c r="H21" s="158">
        <f t="shared" si="2"/>
        <v>0.33333333333333331</v>
      </c>
      <c r="I21" s="158">
        <f t="shared" si="3"/>
        <v>0.33333333333333331</v>
      </c>
      <c r="J21" s="159">
        <v>0</v>
      </c>
      <c r="K21" s="159">
        <v>1</v>
      </c>
      <c r="L21" s="159">
        <v>0</v>
      </c>
      <c r="M21" s="185">
        <v>2</v>
      </c>
      <c r="N21" s="181">
        <f t="shared" si="4"/>
        <v>8</v>
      </c>
      <c r="O21" s="158">
        <f t="shared" si="5"/>
        <v>1</v>
      </c>
      <c r="P21" s="159">
        <v>1</v>
      </c>
      <c r="Q21" s="159">
        <v>7</v>
      </c>
      <c r="R21" s="185">
        <v>0</v>
      </c>
      <c r="S21" s="159">
        <f t="shared" si="6"/>
        <v>7</v>
      </c>
      <c r="T21" s="158">
        <f t="shared" si="7"/>
        <v>0.8571428571428571</v>
      </c>
      <c r="U21" s="159">
        <v>0</v>
      </c>
      <c r="V21" s="159">
        <v>1</v>
      </c>
      <c r="W21" s="159">
        <v>6</v>
      </c>
      <c r="X21" s="185">
        <v>0</v>
      </c>
      <c r="Y21" s="181">
        <f t="shared" si="8"/>
        <v>7</v>
      </c>
      <c r="Z21" s="158">
        <f t="shared" si="9"/>
        <v>0.5714285714285714</v>
      </c>
      <c r="AA21" s="159">
        <v>0</v>
      </c>
      <c r="AB21" s="159">
        <v>1</v>
      </c>
      <c r="AC21" s="159">
        <v>4</v>
      </c>
      <c r="AD21" s="159">
        <v>2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DF_vs_慶應義塾'!C22</f>
        <v>内田慎乃甫</v>
      </c>
      <c r="D22" s="156">
        <f>'Individual DF_vs_慶應義塾'!D22</f>
        <v>76</v>
      </c>
      <c r="E22" s="156">
        <f>'Individual DF_vs_慶應義塾'!E22</f>
        <v>15</v>
      </c>
      <c r="F22" s="196">
        <f>'Individual DF_vs_慶應義塾'!F22</f>
        <v>15.789473684210527</v>
      </c>
      <c r="G22" s="156">
        <f t="shared" si="0"/>
        <v>3</v>
      </c>
      <c r="H22" s="157">
        <f t="shared" si="2"/>
        <v>1</v>
      </c>
      <c r="I22" s="157">
        <f t="shared" si="3"/>
        <v>1</v>
      </c>
      <c r="J22" s="156">
        <v>1</v>
      </c>
      <c r="K22" s="156">
        <v>2</v>
      </c>
      <c r="L22" s="156">
        <v>0</v>
      </c>
      <c r="M22" s="184">
        <v>0</v>
      </c>
      <c r="N22" s="180">
        <f t="shared" si="4"/>
        <v>7</v>
      </c>
      <c r="O22" s="157">
        <f t="shared" si="5"/>
        <v>1</v>
      </c>
      <c r="P22" s="156">
        <v>2</v>
      </c>
      <c r="Q22" s="156">
        <v>5</v>
      </c>
      <c r="R22" s="184">
        <v>0</v>
      </c>
      <c r="S22" s="156">
        <f t="shared" si="6"/>
        <v>12</v>
      </c>
      <c r="T22" s="157">
        <f t="shared" si="7"/>
        <v>0.75</v>
      </c>
      <c r="U22" s="156">
        <v>1</v>
      </c>
      <c r="V22" s="156">
        <v>3</v>
      </c>
      <c r="W22" s="156">
        <v>8</v>
      </c>
      <c r="X22" s="184">
        <v>0</v>
      </c>
      <c r="Y22" s="180">
        <f t="shared" si="8"/>
        <v>12</v>
      </c>
      <c r="Z22" s="157">
        <f t="shared" si="9"/>
        <v>0.58333333333333337</v>
      </c>
      <c r="AA22" s="156">
        <v>0</v>
      </c>
      <c r="AB22" s="156">
        <v>4</v>
      </c>
      <c r="AC22" s="156">
        <v>7</v>
      </c>
      <c r="AD22" s="156">
        <v>1</v>
      </c>
      <c r="AE22" s="207" t="str">
        <f t="shared" si="1"/>
        <v>内田慎乃甫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DF_vs_慶應義塾'!C23</f>
        <v>門脇遼介</v>
      </c>
      <c r="D23" s="159">
        <f>'Individual DF_vs_慶應義塾'!D23</f>
        <v>5</v>
      </c>
      <c r="E23" s="159">
        <f>'Individual DF_vs_慶應義塾'!E23</f>
        <v>4</v>
      </c>
      <c r="F23" s="193">
        <f>'Individual DF_vs_慶應義塾'!F23</f>
        <v>64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3</v>
      </c>
      <c r="T23" s="158">
        <f t="shared" si="7"/>
        <v>1</v>
      </c>
      <c r="U23" s="159">
        <v>0</v>
      </c>
      <c r="V23" s="159">
        <v>0</v>
      </c>
      <c r="W23" s="159">
        <v>3</v>
      </c>
      <c r="X23" s="185">
        <v>0</v>
      </c>
      <c r="Y23" s="181">
        <f t="shared" si="8"/>
        <v>3</v>
      </c>
      <c r="Z23" s="158">
        <f t="shared" si="9"/>
        <v>1</v>
      </c>
      <c r="AA23" s="159">
        <v>0</v>
      </c>
      <c r="AB23" s="159">
        <v>0</v>
      </c>
      <c r="AC23" s="159">
        <v>3</v>
      </c>
      <c r="AD23" s="159">
        <v>0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DF_vs_慶應義塾'!C24</f>
        <v>小澤一誠</v>
      </c>
      <c r="D24" s="156">
        <f>'Individual DF_vs_慶應義塾'!D24</f>
        <v>19</v>
      </c>
      <c r="E24" s="156">
        <f>'Individual DF_vs_慶應義塾'!E24</f>
        <v>9</v>
      </c>
      <c r="F24" s="196">
        <f>'Individual DF_vs_慶應義塾'!F24</f>
        <v>37.89473684210526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4</v>
      </c>
      <c r="O24" s="157">
        <f t="shared" si="5"/>
        <v>1</v>
      </c>
      <c r="P24" s="156">
        <v>0</v>
      </c>
      <c r="Q24" s="156">
        <v>4</v>
      </c>
      <c r="R24" s="184">
        <v>0</v>
      </c>
      <c r="S24" s="156">
        <f t="shared" si="6"/>
        <v>3</v>
      </c>
      <c r="T24" s="157">
        <f t="shared" si="7"/>
        <v>1</v>
      </c>
      <c r="U24" s="156">
        <v>0</v>
      </c>
      <c r="V24" s="156">
        <v>0</v>
      </c>
      <c r="W24" s="156">
        <v>3</v>
      </c>
      <c r="X24" s="184">
        <v>0</v>
      </c>
      <c r="Y24" s="180">
        <f t="shared" si="8"/>
        <v>3</v>
      </c>
      <c r="Z24" s="157">
        <f t="shared" si="9"/>
        <v>1</v>
      </c>
      <c r="AA24" s="156">
        <v>0</v>
      </c>
      <c r="AB24" s="156">
        <v>0</v>
      </c>
      <c r="AC24" s="156">
        <v>3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DF_vs_慶應義塾'!C25</f>
        <v>イーゴリ</v>
      </c>
      <c r="D25" s="159">
        <f>'Individual DF_vs_慶應義塾'!D25</f>
        <v>19</v>
      </c>
      <c r="E25" s="159">
        <f>'Individual DF_vs_慶應義塾'!E25</f>
        <v>9</v>
      </c>
      <c r="F25" s="193">
        <f>'Individual DF_vs_慶應義塾'!F25</f>
        <v>37.89473684210526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2</v>
      </c>
      <c r="K25" s="159">
        <v>0</v>
      </c>
      <c r="L25" s="159">
        <v>0</v>
      </c>
      <c r="M25" s="185">
        <v>0</v>
      </c>
      <c r="N25" s="181">
        <f t="shared" si="4"/>
        <v>3</v>
      </c>
      <c r="O25" s="158">
        <f t="shared" si="5"/>
        <v>1</v>
      </c>
      <c r="P25" s="159">
        <v>1</v>
      </c>
      <c r="Q25" s="159">
        <v>2</v>
      </c>
      <c r="R25" s="185">
        <v>0</v>
      </c>
      <c r="S25" s="159">
        <f t="shared" si="6"/>
        <v>5</v>
      </c>
      <c r="T25" s="158">
        <f t="shared" si="7"/>
        <v>1</v>
      </c>
      <c r="U25" s="159">
        <v>2</v>
      </c>
      <c r="V25" s="159">
        <v>0</v>
      </c>
      <c r="W25" s="159">
        <v>3</v>
      </c>
      <c r="X25" s="185">
        <v>0</v>
      </c>
      <c r="Y25" s="181">
        <f t="shared" si="8"/>
        <v>5</v>
      </c>
      <c r="Z25" s="158">
        <f t="shared" si="9"/>
        <v>0.6</v>
      </c>
      <c r="AA25" s="159">
        <v>0</v>
      </c>
      <c r="AB25" s="159">
        <v>2</v>
      </c>
      <c r="AC25" s="159">
        <v>3</v>
      </c>
      <c r="AD25" s="159">
        <v>0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DF_vs_慶應義塾'!C26</f>
        <v>加島優陽</v>
      </c>
      <c r="D26" s="156">
        <f>'Individual DF_vs_慶應義塾'!D26</f>
        <v>0</v>
      </c>
      <c r="E26" s="156" t="str">
        <f>'Individual DF_vs_慶應義塾'!E26</f>
        <v>-</v>
      </c>
      <c r="F26" s="196" t="str">
        <f>'Individual DF_vs_慶應義塾'!F26</f>
        <v>-</v>
      </c>
      <c r="G26" s="156" t="s">
        <v>17</v>
      </c>
      <c r="H26" s="157" t="str">
        <f t="shared" si="2"/>
        <v>-</v>
      </c>
      <c r="I26" s="157" t="str">
        <f t="shared" si="3"/>
        <v>-</v>
      </c>
      <c r="J26" s="156" t="s">
        <v>17</v>
      </c>
      <c r="K26" s="156" t="s">
        <v>17</v>
      </c>
      <c r="L26" s="156" t="s">
        <v>17</v>
      </c>
      <c r="M26" s="184" t="s">
        <v>17</v>
      </c>
      <c r="N26" s="180" t="s">
        <v>17</v>
      </c>
      <c r="O26" s="157" t="str">
        <f t="shared" si="5"/>
        <v>-</v>
      </c>
      <c r="P26" s="156" t="s">
        <v>17</v>
      </c>
      <c r="Q26" s="156" t="s">
        <v>17</v>
      </c>
      <c r="R26" s="184" t="s">
        <v>17</v>
      </c>
      <c r="S26" s="156" t="s">
        <v>17</v>
      </c>
      <c r="T26" s="157" t="str">
        <f t="shared" si="7"/>
        <v>-</v>
      </c>
      <c r="U26" s="156" t="s">
        <v>17</v>
      </c>
      <c r="V26" s="156" t="s">
        <v>17</v>
      </c>
      <c r="W26" s="156" t="s">
        <v>17</v>
      </c>
      <c r="X26" s="184" t="s">
        <v>17</v>
      </c>
      <c r="Y26" s="180" t="s">
        <v>17</v>
      </c>
      <c r="Z26" s="157" t="str">
        <f t="shared" si="9"/>
        <v>-</v>
      </c>
      <c r="AA26" s="156" t="s">
        <v>17</v>
      </c>
      <c r="AB26" s="156" t="s">
        <v>17</v>
      </c>
      <c r="AC26" s="156" t="s">
        <v>17</v>
      </c>
      <c r="AD26" s="156" t="s">
        <v>17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DF_vs_慶應義塾'!C27</f>
        <v>浜浦幸太郎</v>
      </c>
      <c r="D27" s="159">
        <f>'Individual DF_vs_慶應義塾'!D27</f>
        <v>12</v>
      </c>
      <c r="E27" s="159">
        <f>'Individual DF_vs_慶應義塾'!E27</f>
        <v>3</v>
      </c>
      <c r="F27" s="193">
        <f>'Individual DF_vs_慶應義塾'!F27</f>
        <v>20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0</v>
      </c>
      <c r="K27" s="159">
        <v>2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2</v>
      </c>
      <c r="T27" s="158">
        <f t="shared" si="7"/>
        <v>1</v>
      </c>
      <c r="U27" s="159">
        <v>2</v>
      </c>
      <c r="V27" s="159">
        <v>0</v>
      </c>
      <c r="W27" s="159">
        <v>0</v>
      </c>
      <c r="X27" s="185">
        <v>0</v>
      </c>
      <c r="Y27" s="181">
        <f t="shared" si="8"/>
        <v>2</v>
      </c>
      <c r="Z27" s="158">
        <f t="shared" si="9"/>
        <v>1</v>
      </c>
      <c r="AA27" s="159">
        <v>2</v>
      </c>
      <c r="AB27" s="159">
        <v>0</v>
      </c>
      <c r="AC27" s="159">
        <v>0</v>
      </c>
      <c r="AD27" s="159">
        <v>0</v>
      </c>
      <c r="AE27" s="208" t="str">
        <f t="shared" si="1"/>
        <v>浜浦幸太郎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DF_vs_慶應義塾'!C28</f>
        <v>高田健太郎</v>
      </c>
      <c r="D28" s="156">
        <f>'Individual DF_vs_慶應義塾'!D28</f>
        <v>0</v>
      </c>
      <c r="E28" s="156" t="str">
        <f>'Individual DF_vs_慶應義塾'!E28</f>
        <v>-</v>
      </c>
      <c r="F28" s="196" t="str">
        <f>'Individual DF_vs_慶應義塾'!F28</f>
        <v>-</v>
      </c>
      <c r="G28" s="156" t="s">
        <v>17</v>
      </c>
      <c r="H28" s="157" t="str">
        <f t="shared" si="2"/>
        <v>-</v>
      </c>
      <c r="I28" s="157" t="str">
        <f t="shared" si="3"/>
        <v>-</v>
      </c>
      <c r="J28" s="156" t="s">
        <v>17</v>
      </c>
      <c r="K28" s="156" t="s">
        <v>17</v>
      </c>
      <c r="L28" s="156" t="s">
        <v>17</v>
      </c>
      <c r="M28" s="184" t="s">
        <v>17</v>
      </c>
      <c r="N28" s="180" t="s">
        <v>17</v>
      </c>
      <c r="O28" s="157" t="str">
        <f t="shared" si="5"/>
        <v>-</v>
      </c>
      <c r="P28" s="156" t="s">
        <v>17</v>
      </c>
      <c r="Q28" s="156" t="s">
        <v>17</v>
      </c>
      <c r="R28" s="184" t="s">
        <v>17</v>
      </c>
      <c r="S28" s="156" t="s">
        <v>17</v>
      </c>
      <c r="T28" s="157" t="str">
        <f t="shared" si="7"/>
        <v>-</v>
      </c>
      <c r="U28" s="156" t="s">
        <v>17</v>
      </c>
      <c r="V28" s="156" t="s">
        <v>17</v>
      </c>
      <c r="W28" s="156" t="s">
        <v>17</v>
      </c>
      <c r="X28" s="184" t="s">
        <v>17</v>
      </c>
      <c r="Y28" s="180" t="s">
        <v>17</v>
      </c>
      <c r="Z28" s="157" t="str">
        <f t="shared" si="9"/>
        <v>-</v>
      </c>
      <c r="AA28" s="156" t="s">
        <v>17</v>
      </c>
      <c r="AB28" s="156" t="s">
        <v>17</v>
      </c>
      <c r="AC28" s="156" t="s">
        <v>17</v>
      </c>
      <c r="AD28" s="156" t="s">
        <v>17</v>
      </c>
      <c r="AE28" s="207" t="str">
        <f t="shared" si="1"/>
        <v>高田健太郎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DF_vs_慶應義塾'!C29</f>
        <v>水澤雄太</v>
      </c>
      <c r="D29" s="159">
        <f>'Individual DF_vs_慶應義塾'!D29</f>
        <v>7</v>
      </c>
      <c r="E29" s="159">
        <f>'Individual DF_vs_慶應義塾'!E29</f>
        <v>2</v>
      </c>
      <c r="F29" s="193">
        <f>'Individual DF_vs_慶應義塾'!F29</f>
        <v>22.857142857142854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DF_vs_慶應義塾'!C30</f>
        <v>大内田陽冬</v>
      </c>
      <c r="D30" s="156">
        <f>'Individual DF_vs_慶應義塾'!D30</f>
        <v>5</v>
      </c>
      <c r="E30" s="156">
        <f>'Individual DF_vs_慶應義塾'!E30</f>
        <v>5</v>
      </c>
      <c r="F30" s="196">
        <f>'Individual DF_vs_慶應義塾'!F30</f>
        <v>80</v>
      </c>
      <c r="G30" s="156">
        <f t="shared" si="0"/>
        <v>1</v>
      </c>
      <c r="H30" s="157">
        <f t="shared" si="2"/>
        <v>1</v>
      </c>
      <c r="I30" s="157">
        <f t="shared" si="3"/>
        <v>1</v>
      </c>
      <c r="J30" s="156">
        <v>1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1</v>
      </c>
      <c r="T30" s="157">
        <f t="shared" si="7"/>
        <v>1</v>
      </c>
      <c r="U30" s="156">
        <v>1</v>
      </c>
      <c r="V30" s="156">
        <v>0</v>
      </c>
      <c r="W30" s="156">
        <v>0</v>
      </c>
      <c r="X30" s="184">
        <v>0</v>
      </c>
      <c r="Y30" s="180">
        <f t="shared" si="8"/>
        <v>1</v>
      </c>
      <c r="Z30" s="157">
        <f t="shared" si="9"/>
        <v>1</v>
      </c>
      <c r="AA30" s="156">
        <v>1</v>
      </c>
      <c r="AB30" s="156">
        <v>0</v>
      </c>
      <c r="AC30" s="156">
        <v>0</v>
      </c>
      <c r="AD30" s="156">
        <v>0</v>
      </c>
      <c r="AE30" s="207" t="str">
        <f t="shared" si="1"/>
        <v>大内田陽冬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50</v>
      </c>
      <c r="H32" s="169">
        <f>SUM(J32:K32)/G32</f>
        <v>1</v>
      </c>
      <c r="I32" s="169">
        <f>SUM(J32:L32)/G32</f>
        <v>1</v>
      </c>
      <c r="J32" s="164">
        <f>SUM(J8:J15,J23:J27)</f>
        <v>11</v>
      </c>
      <c r="K32" s="164">
        <f>SUM(K8:K15,K23:K27)</f>
        <v>39</v>
      </c>
      <c r="L32" s="164">
        <f>SUM(L8:L15,L23:L27)</f>
        <v>0</v>
      </c>
      <c r="M32" s="182">
        <f>SUM(M8:M15,M23:M27)</f>
        <v>0</v>
      </c>
      <c r="N32" s="164">
        <f>SUM(N8:N15,N23:N27)</f>
        <v>107</v>
      </c>
      <c r="O32" s="168">
        <f>IFERROR((P32+Q32)/N32,"-")</f>
        <v>0.98130841121495327</v>
      </c>
      <c r="P32" s="164">
        <f>SUM(P8:P15,P23:P27)</f>
        <v>22</v>
      </c>
      <c r="Q32" s="164">
        <f>SUM(Q8:Q15,Q23:Q27)</f>
        <v>83</v>
      </c>
      <c r="R32" s="182">
        <f>SUM(R8:R15,R23:R27)</f>
        <v>2</v>
      </c>
      <c r="S32" s="164">
        <f>SUM(S8:S15,S23:S27)</f>
        <v>165</v>
      </c>
      <c r="T32" s="168">
        <f>(U32+W32)/S32</f>
        <v>0.67878787878787883</v>
      </c>
      <c r="U32" s="164">
        <f>SUM(U8:U15,U23:U27)</f>
        <v>20</v>
      </c>
      <c r="V32" s="164">
        <f>SUM(V8:V15,V23:V27)</f>
        <v>31</v>
      </c>
      <c r="W32" s="164">
        <f>SUM(W8:W15,W23:W27)</f>
        <v>92</v>
      </c>
      <c r="X32" s="182">
        <f>SUM(X8:X15,X23:X27)</f>
        <v>22</v>
      </c>
      <c r="Y32" s="164">
        <f>SUM(Y8:Y15,Y23:Y27)</f>
        <v>165</v>
      </c>
      <c r="Z32" s="168">
        <f>(AA32+AC32)/Y32</f>
        <v>0.38181818181818183</v>
      </c>
      <c r="AA32" s="164">
        <f>SUM(AA8:AA15,AA23:AA27)</f>
        <v>9</v>
      </c>
      <c r="AB32" s="164">
        <f>SUM(AB8:AB15,AB23:AB27)</f>
        <v>42</v>
      </c>
      <c r="AC32" s="164">
        <f>SUM(AC8:AC15,AC23:AC27)</f>
        <v>54</v>
      </c>
      <c r="AD32" s="164">
        <f>SUM(AD8:AD15,AD23:AD27)</f>
        <v>60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30</v>
      </c>
      <c r="H33" s="170">
        <f>SUM(J33:K33)/G33</f>
        <v>0.8666666666666667</v>
      </c>
      <c r="I33" s="170">
        <f>SUM(J33:L33)/G33</f>
        <v>0.8666666666666667</v>
      </c>
      <c r="J33" s="165">
        <f>SUM(J16:J22,J28:J30)</f>
        <v>7</v>
      </c>
      <c r="K33" s="165">
        <f>SUM(K16:K22,K28:K30)</f>
        <v>19</v>
      </c>
      <c r="L33" s="165">
        <f>SUM(L16:L22,L28:L30)</f>
        <v>0</v>
      </c>
      <c r="M33" s="183">
        <f>SUM(M16:M22,M28:M30)</f>
        <v>4</v>
      </c>
      <c r="N33" s="165">
        <f>SUM(N16:N22,N28:N30)</f>
        <v>39</v>
      </c>
      <c r="O33" s="172">
        <f>IFERROR((P33+Q33)/N33,"-")</f>
        <v>0.97435897435897434</v>
      </c>
      <c r="P33" s="165">
        <f>SUM(P16:P22,P28:P30)</f>
        <v>7</v>
      </c>
      <c r="Q33" s="165">
        <f>SUM(Q16:Q22,Q28:Q30)</f>
        <v>31</v>
      </c>
      <c r="R33" s="183">
        <f>SUM(R16:R22,R28:R30)</f>
        <v>1</v>
      </c>
      <c r="S33" s="165">
        <f>SUM(S16:S22,S28:S30)</f>
        <v>66</v>
      </c>
      <c r="T33" s="172">
        <f>(U33+W33)/S33</f>
        <v>0.86363636363636365</v>
      </c>
      <c r="U33" s="165">
        <f>SUM(U16:U22,U28:U30)</f>
        <v>16</v>
      </c>
      <c r="V33" s="165">
        <f>SUM(V16:V22,V28:V30)</f>
        <v>9</v>
      </c>
      <c r="W33" s="165">
        <f>SUM(W16:W22,W28:W30)</f>
        <v>41</v>
      </c>
      <c r="X33" s="183">
        <f>SUM(X16:X22,X28:X30)</f>
        <v>0</v>
      </c>
      <c r="Y33" s="165">
        <f>SUM(Y16:Y22,Y28:Y30)</f>
        <v>66</v>
      </c>
      <c r="Z33" s="172">
        <f>(AA33+AC33)/Y33</f>
        <v>0.68181818181818177</v>
      </c>
      <c r="AA33" s="165">
        <f>SUM(AA16:AA22,AA28:AA30)</f>
        <v>11</v>
      </c>
      <c r="AB33" s="165">
        <f>SUM(AB16:AB22,AB28:AB30)</f>
        <v>14</v>
      </c>
      <c r="AC33" s="165">
        <f>SUM(AC16:AC22,AC28:AC30)</f>
        <v>34</v>
      </c>
      <c r="AD33" s="165">
        <f>SUM(AD16:AD22,AD28:AD30)</f>
        <v>7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80</v>
      </c>
      <c r="H34" s="163">
        <f>SUM(J34:K34)/G34</f>
        <v>0.95</v>
      </c>
      <c r="I34" s="163">
        <f>SUM(J34:L34)/G34</f>
        <v>0.95</v>
      </c>
      <c r="J34" s="156">
        <f>SUM(J8:J30)</f>
        <v>18</v>
      </c>
      <c r="K34" s="156">
        <f>SUM(K8:K30)</f>
        <v>58</v>
      </c>
      <c r="L34" s="156">
        <f>SUM(L8:L30)</f>
        <v>0</v>
      </c>
      <c r="M34" s="184">
        <f>SUM(M8:M30)</f>
        <v>4</v>
      </c>
      <c r="N34" s="156">
        <f>SUM(N8:N30)</f>
        <v>146</v>
      </c>
      <c r="O34" s="157">
        <f>IFERROR((P34+Q34)/N34,"-")</f>
        <v>0.97945205479452058</v>
      </c>
      <c r="P34" s="156">
        <f>SUM(P8:P30)</f>
        <v>29</v>
      </c>
      <c r="Q34" s="156">
        <f>SUM(Q8:Q30)</f>
        <v>114</v>
      </c>
      <c r="R34" s="184">
        <f>SUM(R8:R30)</f>
        <v>3</v>
      </c>
      <c r="S34" s="156">
        <f>SUM(S8:S30)</f>
        <v>231</v>
      </c>
      <c r="T34" s="157">
        <f>(U34+W34)/S34</f>
        <v>0.73160173160173159</v>
      </c>
      <c r="U34" s="156">
        <f>SUM(U8:U30)</f>
        <v>36</v>
      </c>
      <c r="V34" s="156">
        <f>SUM(V8:V30)</f>
        <v>40</v>
      </c>
      <c r="W34" s="156">
        <f>SUM(W8:W30)</f>
        <v>133</v>
      </c>
      <c r="X34" s="184">
        <f>SUM(X8:X30)</f>
        <v>22</v>
      </c>
      <c r="Y34" s="156">
        <f>SUM(Y8:Y30)</f>
        <v>231</v>
      </c>
      <c r="Z34" s="157">
        <f>(AA34+AC34)/Y34</f>
        <v>0.46753246753246752</v>
      </c>
      <c r="AA34" s="156">
        <f>SUM(AA8:AA30)</f>
        <v>20</v>
      </c>
      <c r="AB34" s="156">
        <f>SUM(AB8:AB30)</f>
        <v>56</v>
      </c>
      <c r="AC34" s="156">
        <f>SUM(AC8:AC30)</f>
        <v>88</v>
      </c>
      <c r="AD34" s="156">
        <f>SUM(AD8:AD30)</f>
        <v>67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3.8095238095238093</v>
      </c>
      <c r="H35" s="171"/>
      <c r="I35" s="171"/>
      <c r="J35" s="167">
        <f>AVERAGE(J8:J30)</f>
        <v>0.8571428571428571</v>
      </c>
      <c r="K35" s="167">
        <f>AVERAGE(K8:K30)</f>
        <v>2.7619047619047619</v>
      </c>
      <c r="L35" s="167">
        <f>AVERAGE(L8:L30)</f>
        <v>0</v>
      </c>
      <c r="M35" s="193">
        <f>AVERAGE(M8:M30)</f>
        <v>0.19047619047619047</v>
      </c>
      <c r="N35" s="159"/>
      <c r="O35" s="167"/>
      <c r="P35" s="167">
        <f>AVERAGE(P8:P30)</f>
        <v>1.3809523809523809</v>
      </c>
      <c r="Q35" s="167">
        <f>AVERAGE(Q8:Q30)</f>
        <v>5.4285714285714288</v>
      </c>
      <c r="R35" s="193">
        <f>AVERAGE(R8:R30)</f>
        <v>0.14285714285714285</v>
      </c>
      <c r="S35" s="167">
        <f>AVERAGE(S8:S30)</f>
        <v>11</v>
      </c>
      <c r="T35" s="159"/>
      <c r="U35" s="167">
        <f>AVERAGE(U8:U30)</f>
        <v>1.7142857142857142</v>
      </c>
      <c r="V35" s="167">
        <f>AVERAGE(V8:V30)</f>
        <v>1.9047619047619047</v>
      </c>
      <c r="W35" s="167">
        <f>AVERAGE(W8:W30)</f>
        <v>6.333333333333333</v>
      </c>
      <c r="X35" s="193">
        <f>AVERAGE(X8:X30)</f>
        <v>1.0476190476190477</v>
      </c>
      <c r="Y35" s="167">
        <f>AVERAGE(Y8:Y30)</f>
        <v>11</v>
      </c>
      <c r="Z35" s="167"/>
      <c r="AA35" s="167">
        <f>AVERAGE(AA8:AA30)</f>
        <v>0.95238095238095233</v>
      </c>
      <c r="AB35" s="167">
        <f>AVERAGE(AB8:AB30)</f>
        <v>2.6666666666666665</v>
      </c>
      <c r="AC35" s="167">
        <f>AVERAGE(AC8:AC30)</f>
        <v>4.1904761904761907</v>
      </c>
      <c r="AD35" s="167">
        <f>AVERAGE(AD8:AD30)</f>
        <v>3.1904761904761907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2E45-FCED-E049-9B27-4FF4C057C69B}">
  <sheetPr>
    <pageSetUpPr fitToPage="1"/>
  </sheetPr>
  <dimension ref="A1:Z54"/>
  <sheetViews>
    <sheetView zoomScale="75" workbookViewId="0">
      <selection activeCell="P3" sqref="P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Summary_vs_慶應義塾!O3</f>
        <v>慶應義塾大学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518</v>
      </c>
      <c r="O1" s="28" t="s">
        <v>519</v>
      </c>
      <c r="P1" s="28" t="s">
        <v>275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3</v>
      </c>
      <c r="F5" s="96">
        <v>1</v>
      </c>
      <c r="G5" s="96"/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1</v>
      </c>
      <c r="E6" s="100">
        <v>4</v>
      </c>
      <c r="F6" s="100"/>
      <c r="G6" s="100">
        <v>3</v>
      </c>
      <c r="H6" s="100"/>
      <c r="I6" s="100"/>
      <c r="J6" s="100"/>
      <c r="K6" s="35"/>
      <c r="L6" s="70" t="s">
        <v>290</v>
      </c>
      <c r="M6" s="68" t="s">
        <v>13</v>
      </c>
      <c r="N6" s="314" t="s">
        <v>162</v>
      </c>
      <c r="O6" s="315"/>
      <c r="P6" s="316"/>
      <c r="Q6" s="69" t="s">
        <v>359</v>
      </c>
      <c r="R6" s="68" t="s">
        <v>160</v>
      </c>
      <c r="S6" s="330" t="s">
        <v>410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11</v>
      </c>
      <c r="D7" s="97">
        <f>(E7+F7+G7)/C7</f>
        <v>1</v>
      </c>
      <c r="E7" s="96">
        <f>E5+E6</f>
        <v>7</v>
      </c>
      <c r="F7" s="96">
        <f>F5+F6</f>
        <v>1</v>
      </c>
      <c r="G7" s="96">
        <f>G5+G6</f>
        <v>3</v>
      </c>
      <c r="H7" s="96">
        <f>H5+H6</f>
        <v>0</v>
      </c>
      <c r="I7" s="96">
        <f>I5+I6</f>
        <v>0</v>
      </c>
      <c r="J7" s="96"/>
      <c r="K7" s="35"/>
      <c r="L7" s="70" t="s">
        <v>225</v>
      </c>
      <c r="M7" s="68" t="s">
        <v>160</v>
      </c>
      <c r="N7" s="295" t="s">
        <v>515</v>
      </c>
      <c r="O7" s="296"/>
      <c r="P7" s="300"/>
      <c r="Q7" s="81" t="s">
        <v>9</v>
      </c>
      <c r="R7" s="68" t="s">
        <v>160</v>
      </c>
      <c r="S7" s="330" t="s">
        <v>268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269</v>
      </c>
      <c r="M8" s="68" t="s">
        <v>13</v>
      </c>
      <c r="N8" s="329" t="s">
        <v>161</v>
      </c>
      <c r="O8" s="301"/>
      <c r="P8" s="301"/>
      <c r="Q8" s="81" t="s">
        <v>9</v>
      </c>
      <c r="R8" s="68" t="s">
        <v>160</v>
      </c>
      <c r="S8" s="330" t="s">
        <v>268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9</v>
      </c>
      <c r="D9" s="97">
        <f>(E9+F9+G9)/C9</f>
        <v>0.88888888888888884</v>
      </c>
      <c r="E9" s="96">
        <v>7</v>
      </c>
      <c r="F9" s="96">
        <v>1</v>
      </c>
      <c r="G9" s="96"/>
      <c r="H9" s="96"/>
      <c r="I9" s="96"/>
      <c r="J9" s="96">
        <v>1</v>
      </c>
      <c r="K9" s="35"/>
      <c r="L9" s="70" t="s">
        <v>9</v>
      </c>
      <c r="M9" s="68" t="s">
        <v>160</v>
      </c>
      <c r="N9" s="295" t="s">
        <v>267</v>
      </c>
      <c r="O9" s="296"/>
      <c r="P9" s="296"/>
      <c r="Q9" s="81" t="s">
        <v>438</v>
      </c>
      <c r="R9" s="68" t="s">
        <v>160</v>
      </c>
      <c r="S9" s="330" t="s">
        <v>220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 t="s">
        <v>260</v>
      </c>
      <c r="M10" s="68" t="s">
        <v>160</v>
      </c>
      <c r="N10" s="295" t="s">
        <v>164</v>
      </c>
      <c r="O10" s="296"/>
      <c r="P10" s="300"/>
      <c r="Q10" s="81" t="s">
        <v>216</v>
      </c>
      <c r="R10" s="68" t="s">
        <v>160</v>
      </c>
      <c r="S10" s="327" t="s">
        <v>516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0.93333333333333335</v>
      </c>
      <c r="E11" s="96">
        <f t="shared" ref="E11:J11" si="0">E9+E10</f>
        <v>12</v>
      </c>
      <c r="F11" s="96">
        <f t="shared" si="0"/>
        <v>2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1</v>
      </c>
      <c r="K11" s="35"/>
      <c r="L11" s="70" t="s">
        <v>9</v>
      </c>
      <c r="M11" s="68" t="s">
        <v>160</v>
      </c>
      <c r="N11" s="295" t="s">
        <v>268</v>
      </c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慶應義塾大学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7</v>
      </c>
      <c r="D15" s="73">
        <f>(E15+F15+G15)/C15</f>
        <v>0.42857142857142855</v>
      </c>
      <c r="E15" s="72"/>
      <c r="F15" s="72">
        <v>1</v>
      </c>
      <c r="G15" s="72">
        <v>2</v>
      </c>
      <c r="H15" s="72"/>
      <c r="I15" s="72">
        <v>4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4</v>
      </c>
      <c r="D16" s="78">
        <f>(E16+F16+G16)/C16</f>
        <v>0.75</v>
      </c>
      <c r="E16" s="77">
        <v>2</v>
      </c>
      <c r="F16" s="77"/>
      <c r="G16" s="77">
        <v>1</v>
      </c>
      <c r="H16" s="77"/>
      <c r="I16" s="77">
        <v>1</v>
      </c>
      <c r="J16" s="86"/>
      <c r="K16" s="35"/>
      <c r="L16" s="326" t="str">
        <f>B1</f>
        <v>慶應義塾大学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11</v>
      </c>
      <c r="D17" s="73">
        <f>(E17+F17+G17)/C17</f>
        <v>0.54545454545454541</v>
      </c>
      <c r="E17" s="72">
        <f>E15+E16</f>
        <v>2</v>
      </c>
      <c r="F17" s="72">
        <f>F15+F16</f>
        <v>1</v>
      </c>
      <c r="G17" s="72">
        <f>G15+G16</f>
        <v>3</v>
      </c>
      <c r="H17" s="84">
        <f>H15+H16</f>
        <v>0</v>
      </c>
      <c r="I17" s="84">
        <f>I15+I16</f>
        <v>5</v>
      </c>
      <c r="J17" s="84"/>
      <c r="K17" s="35"/>
      <c r="L17" s="70"/>
      <c r="M17" s="68" t="s">
        <v>13</v>
      </c>
      <c r="N17" s="315" t="s">
        <v>268</v>
      </c>
      <c r="O17" s="315"/>
      <c r="P17" s="315"/>
      <c r="Q17" s="81"/>
      <c r="R17" s="68" t="s">
        <v>160</v>
      </c>
      <c r="S17" s="314" t="s">
        <v>268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5" t="s">
        <v>268</v>
      </c>
      <c r="O18" s="315"/>
      <c r="P18" s="315"/>
      <c r="Q18" s="81"/>
      <c r="R18" s="68" t="s">
        <v>13</v>
      </c>
      <c r="S18" s="314" t="s">
        <v>268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5</v>
      </c>
      <c r="F19" s="72"/>
      <c r="G19" s="72"/>
      <c r="H19" s="72">
        <v>2</v>
      </c>
      <c r="I19" s="72"/>
      <c r="J19" s="72">
        <v>2</v>
      </c>
      <c r="K19" s="35"/>
      <c r="L19" s="70"/>
      <c r="M19" s="68" t="s">
        <v>13</v>
      </c>
      <c r="N19" s="315" t="s">
        <v>268</v>
      </c>
      <c r="O19" s="315"/>
      <c r="P19" s="315"/>
      <c r="Q19" s="69"/>
      <c r="R19" s="68" t="s">
        <v>13</v>
      </c>
      <c r="S19" s="314" t="s">
        <v>161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4</v>
      </c>
      <c r="D20" s="78">
        <f>(E20+F20+G20)/C20</f>
        <v>0.5</v>
      </c>
      <c r="E20" s="77">
        <v>1</v>
      </c>
      <c r="F20" s="77"/>
      <c r="G20" s="77">
        <v>1</v>
      </c>
      <c r="H20" s="77"/>
      <c r="I20" s="77">
        <v>2</v>
      </c>
      <c r="J20" s="77">
        <v>1</v>
      </c>
      <c r="K20" s="76"/>
      <c r="L20" s="70"/>
      <c r="M20" s="68" t="s">
        <v>160</v>
      </c>
      <c r="N20" s="315" t="s">
        <v>410</v>
      </c>
      <c r="O20" s="315"/>
      <c r="P20" s="315"/>
      <c r="Q20" s="69"/>
      <c r="R20" s="68" t="s">
        <v>160</v>
      </c>
      <c r="S20" s="314" t="s">
        <v>268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0.63636363636363635</v>
      </c>
      <c r="E21" s="72">
        <f t="shared" ref="E21:J21" si="1">E19+E20</f>
        <v>6</v>
      </c>
      <c r="F21" s="72">
        <f t="shared" si="1"/>
        <v>0</v>
      </c>
      <c r="G21" s="72">
        <f t="shared" si="1"/>
        <v>1</v>
      </c>
      <c r="H21" s="72">
        <f t="shared" si="1"/>
        <v>2</v>
      </c>
      <c r="I21" s="72">
        <f t="shared" si="1"/>
        <v>2</v>
      </c>
      <c r="J21" s="72">
        <f t="shared" si="1"/>
        <v>3</v>
      </c>
      <c r="K21" s="63"/>
      <c r="L21" s="70"/>
      <c r="M21" s="68" t="s">
        <v>160</v>
      </c>
      <c r="N21" s="314" t="s">
        <v>517</v>
      </c>
      <c r="O21" s="315"/>
      <c r="P21" s="316"/>
      <c r="Q21" s="69"/>
      <c r="R21" s="68" t="s">
        <v>160</v>
      </c>
      <c r="S21" s="321" t="s">
        <v>350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0.27272727272727271</v>
      </c>
      <c r="K22" s="63"/>
      <c r="L22" s="70"/>
      <c r="M22" s="68" t="s">
        <v>160</v>
      </c>
      <c r="N22" s="314" t="s">
        <v>453</v>
      </c>
      <c r="O22" s="315"/>
      <c r="P22" s="316"/>
      <c r="Q22" s="69"/>
      <c r="R22" s="68" t="s">
        <v>160</v>
      </c>
      <c r="S22" s="324" t="s">
        <v>464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438</v>
      </c>
      <c r="M29" s="26"/>
      <c r="N29" s="295" t="s">
        <v>231</v>
      </c>
      <c r="O29" s="296"/>
      <c r="P29" s="300"/>
      <c r="Q29" s="27" t="s">
        <v>290</v>
      </c>
      <c r="R29" s="26"/>
      <c r="S29" s="295" t="s">
        <v>458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509</v>
      </c>
      <c r="M30" s="26"/>
      <c r="N30" s="295" t="s">
        <v>458</v>
      </c>
      <c r="O30" s="296"/>
      <c r="P30" s="300"/>
      <c r="Q30" s="27" t="s">
        <v>269</v>
      </c>
      <c r="R30" s="26"/>
      <c r="S30" s="295" t="s">
        <v>174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1</v>
      </c>
      <c r="D31" s="311"/>
      <c r="E31" s="311">
        <v>0</v>
      </c>
      <c r="F31" s="311"/>
      <c r="G31" s="311">
        <f>C31+E31</f>
        <v>1</v>
      </c>
      <c r="H31" s="311"/>
      <c r="I31" s="312">
        <f>G31/G37</f>
        <v>3.125E-2</v>
      </c>
      <c r="J31" s="312"/>
      <c r="K31" s="35"/>
      <c r="L31" s="56" t="s">
        <v>271</v>
      </c>
      <c r="M31" s="26"/>
      <c r="N31" s="295" t="s">
        <v>458</v>
      </c>
      <c r="O31" s="296"/>
      <c r="P31" s="300"/>
      <c r="Q31" s="55" t="s">
        <v>172</v>
      </c>
      <c r="R31" s="26"/>
      <c r="S31" s="295" t="s">
        <v>458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3</v>
      </c>
      <c r="D32" s="296"/>
      <c r="E32" s="296">
        <v>1</v>
      </c>
      <c r="F32" s="296"/>
      <c r="G32" s="296">
        <f>C32+E32</f>
        <v>4</v>
      </c>
      <c r="H32" s="296"/>
      <c r="I32" s="302">
        <f>G32/G37</f>
        <v>0.125</v>
      </c>
      <c r="J32" s="302"/>
      <c r="K32" s="35"/>
      <c r="L32" s="56" t="s">
        <v>512</v>
      </c>
      <c r="M32" s="26"/>
      <c r="N32" s="295" t="s">
        <v>231</v>
      </c>
      <c r="O32" s="296"/>
      <c r="P32" s="300"/>
      <c r="Q32" s="55" t="s">
        <v>320</v>
      </c>
      <c r="R32" s="26"/>
      <c r="S32" s="295" t="s">
        <v>458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5</v>
      </c>
      <c r="D33" s="311"/>
      <c r="E33" s="311">
        <v>7</v>
      </c>
      <c r="F33" s="311"/>
      <c r="G33" s="311">
        <f>C33+E33</f>
        <v>12</v>
      </c>
      <c r="H33" s="311"/>
      <c r="I33" s="312">
        <f>G33/G37</f>
        <v>0.375</v>
      </c>
      <c r="J33" s="312"/>
      <c r="K33" s="35"/>
      <c r="L33" s="28" t="s">
        <v>513</v>
      </c>
      <c r="M33" s="26"/>
      <c r="N33" s="295" t="s">
        <v>458</v>
      </c>
      <c r="O33" s="296"/>
      <c r="P33" s="300"/>
      <c r="Q33" s="27" t="s">
        <v>169</v>
      </c>
      <c r="R33" s="26"/>
      <c r="S33" s="295" t="s">
        <v>174</v>
      </c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9</v>
      </c>
      <c r="D34" s="301"/>
      <c r="E34" s="296">
        <v>5</v>
      </c>
      <c r="F34" s="296"/>
      <c r="G34" s="301">
        <f>C34+E34</f>
        <v>14</v>
      </c>
      <c r="H34" s="301"/>
      <c r="I34" s="302">
        <f>G34/G37</f>
        <v>0.4375</v>
      </c>
      <c r="J34" s="302"/>
      <c r="K34" s="35"/>
      <c r="L34" s="28"/>
      <c r="M34" s="26"/>
      <c r="N34" s="295"/>
      <c r="O34" s="296"/>
      <c r="P34" s="300"/>
      <c r="Q34" s="27" t="s">
        <v>514</v>
      </c>
      <c r="R34" s="52"/>
      <c r="S34" s="295" t="s">
        <v>174</v>
      </c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1</v>
      </c>
      <c r="D35" s="310"/>
      <c r="E35" s="311">
        <v>0</v>
      </c>
      <c r="F35" s="311"/>
      <c r="G35" s="310">
        <f>C35+E35</f>
        <v>1</v>
      </c>
      <c r="H35" s="310"/>
      <c r="I35" s="312">
        <f>G35/G37</f>
        <v>3.125E-2</v>
      </c>
      <c r="J35" s="312"/>
      <c r="K35" s="35"/>
      <c r="L35" s="28"/>
      <c r="M35" s="26"/>
      <c r="N35" s="296"/>
      <c r="O35" s="296"/>
      <c r="P35" s="296"/>
      <c r="Q35" s="27" t="s">
        <v>173</v>
      </c>
      <c r="R35" s="26"/>
      <c r="S35" s="295" t="s">
        <v>174</v>
      </c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32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慶應義塾大学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慶應義塾大学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6</v>
      </c>
      <c r="D39" s="298"/>
      <c r="E39" s="298">
        <v>3</v>
      </c>
      <c r="F39" s="298"/>
      <c r="G39" s="297">
        <f>C39+E39</f>
        <v>9</v>
      </c>
      <c r="H39" s="297"/>
      <c r="I39" s="299">
        <f>G39/H44</f>
        <v>0.3</v>
      </c>
      <c r="J39" s="299"/>
      <c r="K39" s="19"/>
      <c r="L39" s="28"/>
      <c r="M39" s="26"/>
      <c r="N39" s="295" t="s">
        <v>458</v>
      </c>
      <c r="O39" s="296"/>
      <c r="P39" s="300"/>
      <c r="Q39" s="27"/>
      <c r="R39" s="26"/>
      <c r="S39" s="295" t="s">
        <v>458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0</v>
      </c>
      <c r="D40" s="296"/>
      <c r="E40" s="296">
        <v>1</v>
      </c>
      <c r="F40" s="296"/>
      <c r="G40" s="296">
        <f>C40+E40</f>
        <v>1</v>
      </c>
      <c r="H40" s="296"/>
      <c r="I40" s="302">
        <f>G40/H44</f>
        <v>3.3333333333333333E-2</v>
      </c>
      <c r="J40" s="302"/>
      <c r="K40" s="14"/>
      <c r="L40" s="28"/>
      <c r="M40" s="26"/>
      <c r="N40" s="295"/>
      <c r="O40" s="296"/>
      <c r="P40" s="300"/>
      <c r="Q40" s="27"/>
      <c r="R40" s="26"/>
      <c r="S40" s="295" t="s">
        <v>458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1</v>
      </c>
      <c r="D41" s="298"/>
      <c r="E41" s="298">
        <v>5</v>
      </c>
      <c r="F41" s="298"/>
      <c r="G41" s="298">
        <f>C41+E41</f>
        <v>6</v>
      </c>
      <c r="H41" s="298"/>
      <c r="I41" s="299">
        <f>G41/H44</f>
        <v>0.2</v>
      </c>
      <c r="J41" s="299"/>
      <c r="K41" s="14"/>
      <c r="L41" s="28"/>
      <c r="M41" s="26"/>
      <c r="N41" s="295"/>
      <c r="O41" s="296"/>
      <c r="P41" s="300"/>
      <c r="Q41" s="27"/>
      <c r="R41" s="26"/>
      <c r="S41" s="295" t="s">
        <v>458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10</v>
      </c>
      <c r="D42" s="301"/>
      <c r="E42" s="296">
        <v>2</v>
      </c>
      <c r="F42" s="296"/>
      <c r="G42" s="296">
        <f>C42+E42</f>
        <v>12</v>
      </c>
      <c r="H42" s="296"/>
      <c r="I42" s="302">
        <f>G42/H44</f>
        <v>0.4</v>
      </c>
      <c r="J42" s="302"/>
      <c r="K42" s="14"/>
      <c r="L42" s="28"/>
      <c r="M42" s="26"/>
      <c r="N42" s="295"/>
      <c r="O42" s="296"/>
      <c r="P42" s="300"/>
      <c r="Q42" s="27"/>
      <c r="R42" s="26"/>
      <c r="S42" s="295" t="s">
        <v>458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2</v>
      </c>
      <c r="D43" s="297"/>
      <c r="E43" s="298">
        <v>0</v>
      </c>
      <c r="F43" s="298"/>
      <c r="G43" s="298">
        <f>C43+E43</f>
        <v>2</v>
      </c>
      <c r="H43" s="298"/>
      <c r="I43" s="299">
        <f>G43/H44</f>
        <v>6.6666666666666666E-2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 t="s">
        <v>228</v>
      </c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2E0B-9E46-694F-8930-AFB350D46610}">
  <sheetPr>
    <pageSetUpPr fitToPage="1"/>
  </sheetPr>
  <dimension ref="D2:AJ60"/>
  <sheetViews>
    <sheetView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28</v>
      </c>
      <c r="J3" s="268"/>
      <c r="K3" s="269" t="s">
        <v>17</v>
      </c>
      <c r="L3" s="269"/>
      <c r="M3" s="268">
        <v>24</v>
      </c>
      <c r="N3" s="268"/>
      <c r="O3" s="267" t="s">
        <v>448</v>
      </c>
      <c r="P3" s="267"/>
      <c r="Q3" s="267"/>
      <c r="R3" s="267"/>
      <c r="S3" s="267"/>
      <c r="U3" s="270" t="s">
        <v>489</v>
      </c>
      <c r="V3" s="270"/>
      <c r="W3" s="270"/>
      <c r="X3" s="270"/>
      <c r="Y3" s="271" t="s">
        <v>488</v>
      </c>
      <c r="Z3" s="271"/>
      <c r="AA3" s="271"/>
      <c r="AB3" s="271"/>
      <c r="AC3" s="271" t="s">
        <v>487</v>
      </c>
      <c r="AD3" s="271"/>
      <c r="AE3" s="271"/>
      <c r="AF3" s="271"/>
      <c r="AG3" s="271" t="s">
        <v>486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14</v>
      </c>
      <c r="F14" s="122">
        <f>G17-E17</f>
        <v>43</v>
      </c>
      <c r="G14" s="122"/>
      <c r="K14" s="122">
        <f>K17</f>
        <v>77</v>
      </c>
      <c r="L14" s="122">
        <f>M17-K17</f>
        <v>6</v>
      </c>
      <c r="Q14" s="122">
        <f>Q17</f>
        <v>9</v>
      </c>
      <c r="R14" s="122">
        <f>S17-Q17</f>
        <v>69</v>
      </c>
      <c r="U14" s="122"/>
      <c r="V14" s="122">
        <f>V17</f>
        <v>117</v>
      </c>
      <c r="W14" s="122">
        <f>X17-V17</f>
        <v>23</v>
      </c>
      <c r="X14" s="122"/>
      <c r="Z14" s="122">
        <f>Z17</f>
        <v>9</v>
      </c>
      <c r="AA14" s="122">
        <f>AB17-Z17</f>
        <v>131</v>
      </c>
      <c r="AD14" s="122">
        <f>AD17</f>
        <v>31</v>
      </c>
      <c r="AE14" s="122">
        <f>AF17-AD17</f>
        <v>26</v>
      </c>
      <c r="AH14" s="122">
        <f>AH17</f>
        <v>20</v>
      </c>
      <c r="AI14" s="122">
        <f>AJ17-AH17</f>
        <v>15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0.24561403508771928</v>
      </c>
      <c r="E16" s="235"/>
      <c r="F16" s="235"/>
      <c r="G16" s="235"/>
      <c r="H16" s="119"/>
      <c r="I16" s="119"/>
      <c r="J16" s="235">
        <f>K17/M17</f>
        <v>0.92771084337349397</v>
      </c>
      <c r="K16" s="235"/>
      <c r="L16" s="235"/>
      <c r="M16" s="235"/>
      <c r="P16" s="235">
        <f>Q17/S17</f>
        <v>0.11538461538461539</v>
      </c>
      <c r="Q16" s="235"/>
      <c r="R16" s="235"/>
      <c r="S16" s="235"/>
      <c r="U16" s="235">
        <f>V17/X17</f>
        <v>0.83571428571428574</v>
      </c>
      <c r="V16" s="235"/>
      <c r="W16" s="235"/>
      <c r="X16" s="235"/>
      <c r="Y16" s="264">
        <f>Z17/AB17</f>
        <v>6.4285714285714279E-2</v>
      </c>
      <c r="Z16" s="264"/>
      <c r="AA16" s="264"/>
      <c r="AB16" s="264"/>
      <c r="AC16" s="235">
        <f>AD17/AF17</f>
        <v>0.54385964912280704</v>
      </c>
      <c r="AD16" s="235"/>
      <c r="AE16" s="235"/>
      <c r="AF16" s="235"/>
      <c r="AG16" s="264">
        <f>AH17/AJ17</f>
        <v>0.5714285714285714</v>
      </c>
      <c r="AH16" s="264"/>
      <c r="AI16" s="264"/>
      <c r="AJ16" s="264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57</v>
      </c>
      <c r="H17" s="119"/>
      <c r="I17" s="119"/>
      <c r="J17" s="125" t="s">
        <v>65</v>
      </c>
      <c r="K17" s="120">
        <f>J26+M26+P26+S26</f>
        <v>77</v>
      </c>
      <c r="L17" s="125" t="s">
        <v>64</v>
      </c>
      <c r="M17" s="120">
        <f>J27+M27+P27+S27</f>
        <v>83</v>
      </c>
      <c r="P17" s="125" t="s">
        <v>65</v>
      </c>
      <c r="Q17" s="120">
        <f>M30</f>
        <v>9</v>
      </c>
      <c r="R17" s="125" t="s">
        <v>64</v>
      </c>
      <c r="S17" s="120">
        <f>M31</f>
        <v>78</v>
      </c>
      <c r="U17" s="125" t="s">
        <v>65</v>
      </c>
      <c r="V17" s="120">
        <f>'Individual DF 0914_vs_明治'!K34+'Individual DF 0914_vs_明治'!L34+'Individual DF 0914_vs_明治'!T34+'Individual DF 0914_vs_明治'!U34</f>
        <v>117</v>
      </c>
      <c r="W17" s="125" t="s">
        <v>64</v>
      </c>
      <c r="X17" s="120">
        <f>'Individual DF 0914_vs_明治'!G34</f>
        <v>140</v>
      </c>
      <c r="Y17" s="134" t="s">
        <v>65</v>
      </c>
      <c r="Z17" s="120">
        <f>'Individual DF 0914_vs_明治'!K34+'Individual DF 0914_vs_明治'!T34</f>
        <v>9</v>
      </c>
      <c r="AA17" s="134" t="s">
        <v>64</v>
      </c>
      <c r="AB17" s="120">
        <f>'Individual DF 0914_vs_明治'!G34</f>
        <v>140</v>
      </c>
      <c r="AC17" s="125" t="s">
        <v>65</v>
      </c>
      <c r="AD17" s="120">
        <v>31</v>
      </c>
      <c r="AE17" s="125">
        <v>15</v>
      </c>
      <c r="AF17" s="120">
        <v>57</v>
      </c>
      <c r="AG17" s="134" t="s">
        <v>65</v>
      </c>
      <c r="AH17" s="120">
        <v>20</v>
      </c>
      <c r="AI17" s="134" t="s">
        <v>64</v>
      </c>
      <c r="AJ17" s="120">
        <v>35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0.20930232558139536</v>
      </c>
      <c r="I22" s="260"/>
      <c r="J22" s="130">
        <v>9</v>
      </c>
      <c r="K22" s="259">
        <f>M22/M23</f>
        <v>0</v>
      </c>
      <c r="L22" s="260"/>
      <c r="M22" s="130">
        <v>0</v>
      </c>
      <c r="N22" s="259">
        <f>P22/P23</f>
        <v>0.41666666666666669</v>
      </c>
      <c r="O22" s="260"/>
      <c r="P22" s="130">
        <v>5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0.89010989010989006</v>
      </c>
      <c r="Z22" s="260"/>
      <c r="AA22" s="130">
        <f>'Individual DF 0914_vs_明治'!K32+'Individual DF 0914_vs_明治'!L32+'Individual DF 0914_vs_明治'!T32+'Individual DF 0914_vs_明治'!U32</f>
        <v>81</v>
      </c>
      <c r="AB22" s="259">
        <f>AD22/AD23</f>
        <v>0.73469387755102045</v>
      </c>
      <c r="AC22" s="260"/>
      <c r="AD22" s="132">
        <f>'Individual DF 0914_vs_明治'!K33+'Individual DF 0914_vs_明治'!L33+'Individual DF 0914_vs_明治'!T33+'Individual DF 0914_vs_明治'!U33</f>
        <v>36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43</v>
      </c>
      <c r="K23" s="261"/>
      <c r="L23" s="262"/>
      <c r="M23" s="128">
        <v>2</v>
      </c>
      <c r="N23" s="261"/>
      <c r="O23" s="262"/>
      <c r="P23" s="128">
        <v>12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0914_vs_明治'!G32</f>
        <v>91</v>
      </c>
      <c r="AB23" s="261"/>
      <c r="AC23" s="262"/>
      <c r="AD23" s="133">
        <f>'Individual DF 0914_vs_明治'!G33</f>
        <v>49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0.93023255813953487</v>
      </c>
      <c r="I26" s="260"/>
      <c r="J26" s="130">
        <v>40</v>
      </c>
      <c r="K26" s="259">
        <f>M26/M27</f>
        <v>1</v>
      </c>
      <c r="L26" s="260"/>
      <c r="M26" s="130">
        <v>2</v>
      </c>
      <c r="N26" s="259">
        <f>P26/P27</f>
        <v>1</v>
      </c>
      <c r="O26" s="260"/>
      <c r="P26" s="130">
        <v>12</v>
      </c>
      <c r="Q26" s="259">
        <f>S26/S27</f>
        <v>0.88461538461538458</v>
      </c>
      <c r="R26" s="260"/>
      <c r="S26" s="132">
        <v>23</v>
      </c>
      <c r="U26" s="250"/>
      <c r="V26" s="250"/>
      <c r="W26" s="250"/>
      <c r="X26" s="129" t="s">
        <v>65</v>
      </c>
      <c r="Y26" s="259">
        <f>AA26/AA27</f>
        <v>5.4945054945054944E-2</v>
      </c>
      <c r="Z26" s="260"/>
      <c r="AA26" s="130">
        <f>'Individual DF 0914_vs_明治'!K32+'Individual DF 0914_vs_明治'!T32</f>
        <v>5</v>
      </c>
      <c r="AB26" s="259">
        <f>AD26/AD27</f>
        <v>8.1632653061224483E-2</v>
      </c>
      <c r="AC26" s="260"/>
      <c r="AD26" s="132">
        <f>'Individual DF 0914_vs_明治'!K33+'Individual DF 0914_vs_明治'!T33</f>
        <v>4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43</v>
      </c>
      <c r="K27" s="261"/>
      <c r="L27" s="262"/>
      <c r="M27" s="128">
        <v>2</v>
      </c>
      <c r="N27" s="261"/>
      <c r="O27" s="262"/>
      <c r="P27" s="128">
        <v>12</v>
      </c>
      <c r="Q27" s="261"/>
      <c r="R27" s="262"/>
      <c r="S27" s="133">
        <v>26</v>
      </c>
      <c r="U27" s="250"/>
      <c r="V27" s="250"/>
      <c r="W27" s="250"/>
      <c r="X27" s="127" t="s">
        <v>64</v>
      </c>
      <c r="Y27" s="261"/>
      <c r="Z27" s="262"/>
      <c r="AA27" s="128">
        <f>'Individual DF 0914_vs_明治'!G32</f>
        <v>91</v>
      </c>
      <c r="AB27" s="261"/>
      <c r="AC27" s="262"/>
      <c r="AD27" s="133">
        <f>'Individual DF 0914_vs_明治'!G33</f>
        <v>49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0.47435897435897434</v>
      </c>
      <c r="I30" s="260"/>
      <c r="J30" s="130">
        <v>37</v>
      </c>
      <c r="K30" s="259">
        <f>M30/M31</f>
        <v>0.11538461538461539</v>
      </c>
      <c r="L30" s="260"/>
      <c r="M30" s="130">
        <v>9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78</v>
      </c>
      <c r="K31" s="261"/>
      <c r="L31" s="262"/>
      <c r="M31" s="128">
        <v>78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0914_vs_明治'!C7</f>
        <v>6</v>
      </c>
      <c r="K39" s="240"/>
      <c r="L39" s="236" t="str">
        <f>D3</f>
        <v>筑波大学</v>
      </c>
      <c r="M39" s="236"/>
      <c r="N39" s="236"/>
      <c r="O39" s="236"/>
      <c r="P39" s="237" t="str">
        <f>O3</f>
        <v>明治大学</v>
      </c>
      <c r="Q39" s="237"/>
      <c r="R39" s="237"/>
      <c r="S39" s="237"/>
      <c r="Y39" s="242" t="str">
        <f>D3</f>
        <v>筑波大学</v>
      </c>
      <c r="Z39" s="243"/>
      <c r="AA39" s="240">
        <f>'Set 0914_vs_明治'!C11</f>
        <v>11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明治大学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0914_vs_明治'!D7</f>
        <v>0.66666666666666663</v>
      </c>
      <c r="M41" s="239"/>
      <c r="N41" s="239"/>
      <c r="O41" s="239"/>
      <c r="P41" s="238">
        <f>'Set 0914_vs_明治'!D17</f>
        <v>1</v>
      </c>
      <c r="Q41" s="239"/>
      <c r="R41" s="239"/>
      <c r="S41" s="239"/>
      <c r="Y41" s="244"/>
      <c r="Z41" s="245"/>
      <c r="AA41" s="241"/>
      <c r="AB41" s="241"/>
      <c r="AC41" s="238">
        <f>'Set 0914_vs_明治'!D11</f>
        <v>0.90909090909090906</v>
      </c>
      <c r="AD41" s="239"/>
      <c r="AE41" s="239"/>
      <c r="AF41" s="239"/>
      <c r="AG41" s="238">
        <f>'Set 0914_vs_明治'!D21</f>
        <v>0.57894736842105265</v>
      </c>
      <c r="AH41" s="239"/>
      <c r="AI41" s="239"/>
      <c r="AJ41" s="239"/>
    </row>
    <row r="42" spans="4:36" ht="20" customHeight="1">
      <c r="H42" s="220" t="str">
        <f>O3</f>
        <v>明治大学</v>
      </c>
      <c r="I42" s="221"/>
      <c r="J42" s="226">
        <f>'Set 0914_vs_明治'!C17</f>
        <v>5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明治大学</v>
      </c>
      <c r="Z42" s="221"/>
      <c r="AA42" s="226">
        <f>'Set 0914_vs_明治'!C21</f>
        <v>19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6</v>
      </c>
      <c r="F43" s="145">
        <f>J42</f>
        <v>5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11</v>
      </c>
      <c r="W43" s="145">
        <f>AA42</f>
        <v>19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11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30</v>
      </c>
      <c r="AB45" s="233"/>
    </row>
    <row r="46" spans="4:36" ht="29">
      <c r="D46" s="235">
        <f>J39/J45</f>
        <v>0.54545454545454541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0.36666666666666664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C030-6B99-0641-B10A-BF7D438EA3FE}">
  <sheetPr>
    <pageSetUpPr fitToPage="1"/>
  </sheetPr>
  <dimension ref="B2:AF74"/>
  <sheetViews>
    <sheetView topLeftCell="A3" zoomScale="57" zoomScaleNormal="75" zoomScaleSheetLayoutView="50" zoomScalePageLayoutView="59" workbookViewId="0">
      <selection activeCell="C8" sqref="C8:C30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7" width="6.42578125" customWidth="1"/>
    <col min="8" max="8" width="8.42578125" bestFit="1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0914_vs_明治'!O3</f>
        <v>明治大学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G34</f>
        <v>140</v>
      </c>
      <c r="I4" s="288"/>
      <c r="J4" s="282" t="s">
        <v>97</v>
      </c>
      <c r="K4" s="282"/>
      <c r="L4" s="282"/>
      <c r="M4" s="284">
        <f>(K34+T34)/G34</f>
        <v>6.4285714285714279E-2</v>
      </c>
      <c r="N4" s="284"/>
      <c r="O4" s="282" t="s">
        <v>98</v>
      </c>
      <c r="P4" s="282"/>
      <c r="Q4" s="282"/>
      <c r="R4" s="284">
        <f>SUM(K34:L34,T34:U34)/G34</f>
        <v>0.83571428571428574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SUM(O34:P34)/SUM(K34:L34)</f>
        <v>0.48333333333333334</v>
      </c>
      <c r="AB4" s="282" t="s">
        <v>99</v>
      </c>
      <c r="AC4" s="282"/>
      <c r="AD4" s="282"/>
      <c r="AE4" s="173">
        <f>SUM(X32:Y32)/SUM(T32:U32)</f>
        <v>0.57499999999999996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491</v>
      </c>
      <c r="D8" s="156">
        <v>65</v>
      </c>
      <c r="E8" s="156">
        <f>G8+AA8+'Individual AT 0914_vs_明治'!G8+'Individual AT 0914_vs_明治'!N8</f>
        <v>31</v>
      </c>
      <c r="F8" s="195">
        <f>IFERROR(E8/D8*80,"-")</f>
        <v>38.153846153846153</v>
      </c>
      <c r="G8" s="156">
        <f>I8+R8</f>
        <v>10</v>
      </c>
      <c r="H8" s="186">
        <f>IFERROR((K8+L8+T8+U8)/G8,"-")</f>
        <v>1</v>
      </c>
      <c r="I8" s="156">
        <f>SUM(K8:M8)</f>
        <v>7</v>
      </c>
      <c r="J8" s="157">
        <f>IFERROR((K8+L8)/I8,"-")</f>
        <v>1</v>
      </c>
      <c r="K8" s="156">
        <v>0</v>
      </c>
      <c r="L8" s="156">
        <v>7</v>
      </c>
      <c r="M8" s="184">
        <v>0</v>
      </c>
      <c r="N8" s="157">
        <f>IFERROR((O8+P8)/I8,"-")</f>
        <v>0.14285714285714285</v>
      </c>
      <c r="O8" s="156">
        <v>1</v>
      </c>
      <c r="P8" s="156">
        <v>0</v>
      </c>
      <c r="Q8" s="184">
        <v>6</v>
      </c>
      <c r="R8" s="156">
        <f>SUM(T8:V8)</f>
        <v>3</v>
      </c>
      <c r="S8" s="157">
        <f>IFERROR((T8+U8)/R8,"-")</f>
        <v>1</v>
      </c>
      <c r="T8" s="156">
        <v>0</v>
      </c>
      <c r="U8" s="156">
        <v>3</v>
      </c>
      <c r="V8" s="184">
        <v>0</v>
      </c>
      <c r="W8" s="157">
        <f>IFERROR((X8+Y8)/R8,"-")</f>
        <v>0.66666666666666663</v>
      </c>
      <c r="X8" s="156">
        <v>2</v>
      </c>
      <c r="Y8" s="156">
        <v>0</v>
      </c>
      <c r="Z8" s="184">
        <v>1</v>
      </c>
      <c r="AA8" s="156">
        <v>0</v>
      </c>
      <c r="AB8" s="157" t="str">
        <f>IFERROR((AC8+AD8)/AA8,"-")</f>
        <v>-</v>
      </c>
      <c r="AC8" s="156">
        <v>0</v>
      </c>
      <c r="AD8" s="156">
        <v>0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492</v>
      </c>
      <c r="D9" s="159">
        <v>65</v>
      </c>
      <c r="E9" s="159">
        <f>G9+AA9+'Individual AT 0914_vs_明治'!G9+'Individual AT 0914_vs_明治'!N9</f>
        <v>36</v>
      </c>
      <c r="F9" s="167">
        <f t="shared" ref="F9:F30" si="0">IFERROR(E9/D9*80,"-")</f>
        <v>44.307692307692307</v>
      </c>
      <c r="G9" s="159">
        <f t="shared" ref="G9:G30" si="1">I9+R9</f>
        <v>12</v>
      </c>
      <c r="H9" s="187">
        <f t="shared" ref="H9:H30" si="2">IFERROR((K9+L9+T9+U9)/G9,"-")</f>
        <v>0.91666666666666663</v>
      </c>
      <c r="I9" s="159">
        <f t="shared" ref="I9:I30" si="3">SUM(K9:M9)</f>
        <v>7</v>
      </c>
      <c r="J9" s="158">
        <f t="shared" ref="J9:J30" si="4">IFERROR((K9+L9)/I9,"-")</f>
        <v>0.8571428571428571</v>
      </c>
      <c r="K9" s="159">
        <v>0</v>
      </c>
      <c r="L9" s="159">
        <v>6</v>
      </c>
      <c r="M9" s="185">
        <v>1</v>
      </c>
      <c r="N9" s="158">
        <f t="shared" ref="N9:N30" si="5">IFERROR((O9+P9)/I9,"-")</f>
        <v>0.2857142857142857</v>
      </c>
      <c r="O9" s="159">
        <v>1</v>
      </c>
      <c r="P9" s="159">
        <v>1</v>
      </c>
      <c r="Q9" s="185">
        <v>4</v>
      </c>
      <c r="R9" s="159">
        <f t="shared" ref="R9:R30" si="6">SUM(T9:V9)</f>
        <v>5</v>
      </c>
      <c r="S9" s="158">
        <f t="shared" ref="S9:S30" si="7">IFERROR((T9+U9)/R9,"-")</f>
        <v>1</v>
      </c>
      <c r="T9" s="159">
        <v>0</v>
      </c>
      <c r="U9" s="159">
        <v>5</v>
      </c>
      <c r="V9" s="185">
        <v>0</v>
      </c>
      <c r="W9" s="158">
        <f t="shared" ref="W9:W30" si="8">IFERROR((X9+Y9)/R9,"-")</f>
        <v>0.8</v>
      </c>
      <c r="X9" s="159">
        <v>3</v>
      </c>
      <c r="Y9" s="159">
        <v>1</v>
      </c>
      <c r="Z9" s="185">
        <v>1</v>
      </c>
      <c r="AA9" s="159">
        <f t="shared" ref="AA9:AA30" si="9">SUM(AC9:AE9)</f>
        <v>2</v>
      </c>
      <c r="AB9" s="158">
        <f t="shared" ref="AB9:AB30" si="10">IFERROR((AC9+AD9)/AA9,"-")</f>
        <v>0</v>
      </c>
      <c r="AC9" s="159">
        <v>0</v>
      </c>
      <c r="AD9" s="159">
        <v>0</v>
      </c>
      <c r="AE9" s="159">
        <v>2</v>
      </c>
      <c r="AF9" s="208" t="str">
        <f t="shared" ref="AF9:AF30" si="11">C9</f>
        <v>前川陽来</v>
      </c>
    </row>
    <row r="10" spans="2:32" ht="30" customHeight="1">
      <c r="B10" s="154">
        <v>3</v>
      </c>
      <c r="C10" s="207" t="s">
        <v>493</v>
      </c>
      <c r="D10" s="156">
        <v>76</v>
      </c>
      <c r="E10" s="156">
        <f>G10+AA10+'Individual AT 0914_vs_明治'!G10+'Individual AT 0914_vs_明治'!N10</f>
        <v>33</v>
      </c>
      <c r="F10" s="195">
        <f t="shared" si="0"/>
        <v>34.736842105263158</v>
      </c>
      <c r="G10" s="156">
        <f t="shared" si="1"/>
        <v>8</v>
      </c>
      <c r="H10" s="186">
        <f t="shared" si="2"/>
        <v>0.875</v>
      </c>
      <c r="I10" s="156">
        <f t="shared" si="3"/>
        <v>6</v>
      </c>
      <c r="J10" s="157">
        <f t="shared" si="4"/>
        <v>0.83333333333333337</v>
      </c>
      <c r="K10" s="156">
        <v>0</v>
      </c>
      <c r="L10" s="156">
        <v>5</v>
      </c>
      <c r="M10" s="184">
        <v>1</v>
      </c>
      <c r="N10" s="157">
        <f t="shared" si="5"/>
        <v>0.33333333333333331</v>
      </c>
      <c r="O10" s="156">
        <v>0</v>
      </c>
      <c r="P10" s="156">
        <v>2</v>
      </c>
      <c r="Q10" s="184">
        <v>3</v>
      </c>
      <c r="R10" s="156">
        <f t="shared" si="6"/>
        <v>2</v>
      </c>
      <c r="S10" s="157">
        <f t="shared" si="7"/>
        <v>1</v>
      </c>
      <c r="T10" s="156">
        <v>2</v>
      </c>
      <c r="U10" s="156">
        <v>0</v>
      </c>
      <c r="V10" s="184">
        <v>0</v>
      </c>
      <c r="W10" s="157">
        <f t="shared" si="8"/>
        <v>0.5</v>
      </c>
      <c r="X10" s="156">
        <v>0</v>
      </c>
      <c r="Y10" s="156">
        <v>1</v>
      </c>
      <c r="Z10" s="184">
        <v>1</v>
      </c>
      <c r="AA10" s="156">
        <f t="shared" si="9"/>
        <v>2</v>
      </c>
      <c r="AB10" s="157">
        <f t="shared" si="10"/>
        <v>0.5</v>
      </c>
      <c r="AC10" s="156">
        <v>0</v>
      </c>
      <c r="AD10" s="156">
        <v>1</v>
      </c>
      <c r="AE10" s="156">
        <v>1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83</v>
      </c>
      <c r="E11" s="159">
        <f>G11+AA11+'Individual AT 0914_vs_明治'!G11+'Individual AT 0914_vs_明治'!N11</f>
        <v>50</v>
      </c>
      <c r="F11" s="167">
        <f t="shared" si="0"/>
        <v>48.192771084337352</v>
      </c>
      <c r="G11" s="159">
        <f t="shared" si="1"/>
        <v>15</v>
      </c>
      <c r="H11" s="187">
        <f t="shared" si="2"/>
        <v>0.8</v>
      </c>
      <c r="I11" s="159">
        <f t="shared" si="3"/>
        <v>5</v>
      </c>
      <c r="J11" s="158">
        <f t="shared" si="4"/>
        <v>0.8</v>
      </c>
      <c r="K11" s="159">
        <v>0</v>
      </c>
      <c r="L11" s="159">
        <v>4</v>
      </c>
      <c r="M11" s="185">
        <v>1</v>
      </c>
      <c r="N11" s="158">
        <f t="shared" si="5"/>
        <v>0.8</v>
      </c>
      <c r="O11" s="159">
        <v>1</v>
      </c>
      <c r="P11" s="159">
        <v>3</v>
      </c>
      <c r="Q11" s="185">
        <v>0</v>
      </c>
      <c r="R11" s="159">
        <f t="shared" si="6"/>
        <v>10</v>
      </c>
      <c r="S11" s="158">
        <f t="shared" si="7"/>
        <v>0.8</v>
      </c>
      <c r="T11" s="159">
        <v>1</v>
      </c>
      <c r="U11" s="159">
        <v>7</v>
      </c>
      <c r="V11" s="185">
        <v>2</v>
      </c>
      <c r="W11" s="158">
        <f t="shared" si="8"/>
        <v>0.3</v>
      </c>
      <c r="X11" s="159">
        <v>1</v>
      </c>
      <c r="Y11" s="159">
        <v>2</v>
      </c>
      <c r="Z11" s="185">
        <v>5</v>
      </c>
      <c r="AA11" s="159">
        <f t="shared" si="9"/>
        <v>1</v>
      </c>
      <c r="AB11" s="158">
        <f t="shared" si="10"/>
        <v>1</v>
      </c>
      <c r="AC11" s="159">
        <v>1</v>
      </c>
      <c r="AD11" s="159">
        <v>0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494</v>
      </c>
      <c r="D12" s="156">
        <v>83</v>
      </c>
      <c r="E12" s="156">
        <f>G12+AA12+'Individual AT 0914_vs_明治'!G12+'Individual AT 0914_vs_明治'!N12</f>
        <v>41</v>
      </c>
      <c r="F12" s="195">
        <f t="shared" si="0"/>
        <v>39.518072289156628</v>
      </c>
      <c r="G12" s="156">
        <f t="shared" si="1"/>
        <v>9</v>
      </c>
      <c r="H12" s="186">
        <f t="shared" si="2"/>
        <v>0.88888888888888884</v>
      </c>
      <c r="I12" s="156">
        <f t="shared" si="3"/>
        <v>5</v>
      </c>
      <c r="J12" s="157">
        <f t="shared" si="4"/>
        <v>0.8</v>
      </c>
      <c r="K12" s="156">
        <v>1</v>
      </c>
      <c r="L12" s="156">
        <v>3</v>
      </c>
      <c r="M12" s="184">
        <v>1</v>
      </c>
      <c r="N12" s="157">
        <f t="shared" si="5"/>
        <v>0.6</v>
      </c>
      <c r="O12" s="156">
        <v>2</v>
      </c>
      <c r="P12" s="156">
        <v>1</v>
      </c>
      <c r="Q12" s="184">
        <v>1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0.5</v>
      </c>
      <c r="X12" s="156">
        <v>1</v>
      </c>
      <c r="Y12" s="156">
        <v>1</v>
      </c>
      <c r="Z12" s="184">
        <v>2</v>
      </c>
      <c r="AA12" s="156">
        <f t="shared" si="9"/>
        <v>2</v>
      </c>
      <c r="AB12" s="157">
        <f t="shared" si="10"/>
        <v>0.5</v>
      </c>
      <c r="AC12" s="156">
        <v>0</v>
      </c>
      <c r="AD12" s="156">
        <v>1</v>
      </c>
      <c r="AE12" s="156">
        <v>1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495</v>
      </c>
      <c r="D13" s="159">
        <v>83</v>
      </c>
      <c r="E13" s="159">
        <f>G13+AA13+'Individual AT 0914_vs_明治'!G13+'Individual AT 0914_vs_明治'!N13</f>
        <v>35</v>
      </c>
      <c r="F13" s="167">
        <f t="shared" si="0"/>
        <v>33.734939759036145</v>
      </c>
      <c r="G13" s="159">
        <f t="shared" si="1"/>
        <v>9</v>
      </c>
      <c r="H13" s="187">
        <f t="shared" si="2"/>
        <v>1</v>
      </c>
      <c r="I13" s="159">
        <f t="shared" si="3"/>
        <v>2</v>
      </c>
      <c r="J13" s="158">
        <f t="shared" si="4"/>
        <v>1</v>
      </c>
      <c r="K13" s="159">
        <v>1</v>
      </c>
      <c r="L13" s="159">
        <v>1</v>
      </c>
      <c r="M13" s="185">
        <v>0</v>
      </c>
      <c r="N13" s="158">
        <f t="shared" si="5"/>
        <v>0.5</v>
      </c>
      <c r="O13" s="159">
        <v>0</v>
      </c>
      <c r="P13" s="159">
        <v>1</v>
      </c>
      <c r="Q13" s="185">
        <v>1</v>
      </c>
      <c r="R13" s="159">
        <f t="shared" si="6"/>
        <v>7</v>
      </c>
      <c r="S13" s="158">
        <f t="shared" si="7"/>
        <v>1</v>
      </c>
      <c r="T13" s="159">
        <v>0</v>
      </c>
      <c r="U13" s="159">
        <v>7</v>
      </c>
      <c r="V13" s="185">
        <v>0</v>
      </c>
      <c r="W13" s="158">
        <f t="shared" si="8"/>
        <v>0.5714285714285714</v>
      </c>
      <c r="X13" s="159">
        <v>3</v>
      </c>
      <c r="Y13" s="159">
        <v>1</v>
      </c>
      <c r="Z13" s="185">
        <v>3</v>
      </c>
      <c r="AA13" s="159">
        <f t="shared" si="9"/>
        <v>4</v>
      </c>
      <c r="AB13" s="158">
        <f t="shared" si="10"/>
        <v>0.75</v>
      </c>
      <c r="AC13" s="159">
        <v>0</v>
      </c>
      <c r="AD13" s="159">
        <v>3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496</v>
      </c>
      <c r="D14" s="156">
        <v>79</v>
      </c>
      <c r="E14" s="156">
        <f>G14+AA14+'Individual AT 0914_vs_明治'!G14+'Individual AT 0914_vs_明治'!N14</f>
        <v>22</v>
      </c>
      <c r="F14" s="195">
        <f t="shared" si="0"/>
        <v>22.278481012658226</v>
      </c>
      <c r="G14" s="156">
        <f t="shared" si="1"/>
        <v>6</v>
      </c>
      <c r="H14" s="186">
        <f t="shared" si="2"/>
        <v>1</v>
      </c>
      <c r="I14" s="156">
        <f t="shared" si="3"/>
        <v>3</v>
      </c>
      <c r="J14" s="157">
        <f t="shared" si="4"/>
        <v>1</v>
      </c>
      <c r="K14" s="156">
        <v>0</v>
      </c>
      <c r="L14" s="156">
        <v>3</v>
      </c>
      <c r="M14" s="184">
        <v>0</v>
      </c>
      <c r="N14" s="157">
        <f t="shared" si="5"/>
        <v>0.66666666666666663</v>
      </c>
      <c r="O14" s="156">
        <v>0</v>
      </c>
      <c r="P14" s="156">
        <v>2</v>
      </c>
      <c r="Q14" s="184">
        <v>1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0.33333333333333331</v>
      </c>
      <c r="X14" s="156">
        <v>0</v>
      </c>
      <c r="Y14" s="156">
        <v>1</v>
      </c>
      <c r="Z14" s="184">
        <v>2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497</v>
      </c>
      <c r="D15" s="159">
        <v>83</v>
      </c>
      <c r="E15" s="159">
        <f>G15+AA15+'Individual AT 0914_vs_明治'!G15+'Individual AT 0914_vs_明治'!N15</f>
        <v>44</v>
      </c>
      <c r="F15" s="167">
        <f t="shared" si="0"/>
        <v>42.409638554216869</v>
      </c>
      <c r="G15" s="159">
        <f t="shared" si="1"/>
        <v>15</v>
      </c>
      <c r="H15" s="187">
        <f t="shared" si="2"/>
        <v>0.8</v>
      </c>
      <c r="I15" s="159">
        <f t="shared" si="3"/>
        <v>10</v>
      </c>
      <c r="J15" s="158">
        <f t="shared" si="4"/>
        <v>0.8</v>
      </c>
      <c r="K15" s="159">
        <v>0</v>
      </c>
      <c r="L15" s="159">
        <v>8</v>
      </c>
      <c r="M15" s="185">
        <v>2</v>
      </c>
      <c r="N15" s="158">
        <f t="shared" si="5"/>
        <v>0.3</v>
      </c>
      <c r="O15" s="159">
        <v>0</v>
      </c>
      <c r="P15" s="159">
        <v>3</v>
      </c>
      <c r="Q15" s="185">
        <v>5</v>
      </c>
      <c r="R15" s="159">
        <f t="shared" si="6"/>
        <v>5</v>
      </c>
      <c r="S15" s="158">
        <f t="shared" si="7"/>
        <v>0.8</v>
      </c>
      <c r="T15" s="159">
        <v>0</v>
      </c>
      <c r="U15" s="159">
        <v>4</v>
      </c>
      <c r="V15" s="185">
        <v>1</v>
      </c>
      <c r="W15" s="158">
        <f t="shared" si="8"/>
        <v>0.6</v>
      </c>
      <c r="X15" s="159">
        <v>3</v>
      </c>
      <c r="Y15" s="159">
        <v>0</v>
      </c>
      <c r="Z15" s="185">
        <v>1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246</v>
      </c>
      <c r="D16" s="156">
        <v>83</v>
      </c>
      <c r="E16" s="156">
        <f>G16+AA16+'Individual AT 0914_vs_明治'!G16+'Individual AT 0914_vs_明治'!N16</f>
        <v>9</v>
      </c>
      <c r="F16" s="195">
        <f t="shared" si="0"/>
        <v>8.6746987951807224</v>
      </c>
      <c r="G16" s="156">
        <f t="shared" si="1"/>
        <v>7</v>
      </c>
      <c r="H16" s="186">
        <f t="shared" si="2"/>
        <v>0.7142857142857143</v>
      </c>
      <c r="I16" s="156">
        <f t="shared" si="3"/>
        <v>4</v>
      </c>
      <c r="J16" s="157">
        <f t="shared" si="4"/>
        <v>0.5</v>
      </c>
      <c r="K16" s="156">
        <v>0</v>
      </c>
      <c r="L16" s="156">
        <v>2</v>
      </c>
      <c r="M16" s="184">
        <v>2</v>
      </c>
      <c r="N16" s="157">
        <f t="shared" si="5"/>
        <v>0.5</v>
      </c>
      <c r="O16" s="156">
        <v>0</v>
      </c>
      <c r="P16" s="156">
        <v>2</v>
      </c>
      <c r="Q16" s="184">
        <v>0</v>
      </c>
      <c r="R16" s="156">
        <f t="shared" si="6"/>
        <v>3</v>
      </c>
      <c r="S16" s="157">
        <f t="shared" si="7"/>
        <v>1</v>
      </c>
      <c r="T16" s="156">
        <v>0</v>
      </c>
      <c r="U16" s="156">
        <v>3</v>
      </c>
      <c r="V16" s="184">
        <v>0</v>
      </c>
      <c r="W16" s="157">
        <f t="shared" si="8"/>
        <v>1</v>
      </c>
      <c r="X16" s="156">
        <v>3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498</v>
      </c>
      <c r="D17" s="159">
        <v>83</v>
      </c>
      <c r="E17" s="159">
        <f>G17+AA17+'Individual AT 0914_vs_明治'!G17+'Individual AT 0914_vs_明治'!N17</f>
        <v>4</v>
      </c>
      <c r="F17" s="167">
        <f t="shared" si="0"/>
        <v>3.8554216867469879</v>
      </c>
      <c r="G17" s="159">
        <f t="shared" si="1"/>
        <v>2</v>
      </c>
      <c r="H17" s="187">
        <f t="shared" si="2"/>
        <v>0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507</v>
      </c>
      <c r="D18" s="156">
        <v>83</v>
      </c>
      <c r="E18" s="156">
        <f>G18+AA18+'Individual AT 0914_vs_明治'!G18+'Individual AT 0914_vs_明治'!N18</f>
        <v>15</v>
      </c>
      <c r="F18" s="195">
        <f t="shared" si="0"/>
        <v>14.457831325301205</v>
      </c>
      <c r="G18" s="156">
        <f t="shared" si="1"/>
        <v>3</v>
      </c>
      <c r="H18" s="186">
        <f t="shared" si="2"/>
        <v>1</v>
      </c>
      <c r="I18" s="156">
        <f t="shared" si="3"/>
        <v>1</v>
      </c>
      <c r="J18" s="157">
        <f t="shared" si="4"/>
        <v>1</v>
      </c>
      <c r="K18" s="156">
        <v>0</v>
      </c>
      <c r="L18" s="156">
        <v>1</v>
      </c>
      <c r="M18" s="184">
        <v>0</v>
      </c>
      <c r="N18" s="157">
        <f t="shared" si="5"/>
        <v>1</v>
      </c>
      <c r="O18" s="156">
        <v>0</v>
      </c>
      <c r="P18" s="156">
        <v>1</v>
      </c>
      <c r="Q18" s="184">
        <v>0</v>
      </c>
      <c r="R18" s="156">
        <f t="shared" si="6"/>
        <v>2</v>
      </c>
      <c r="S18" s="157">
        <f t="shared" si="7"/>
        <v>1</v>
      </c>
      <c r="T18" s="156">
        <v>1</v>
      </c>
      <c r="U18" s="156">
        <v>1</v>
      </c>
      <c r="V18" s="184">
        <v>0</v>
      </c>
      <c r="W18" s="157">
        <f t="shared" si="8"/>
        <v>1</v>
      </c>
      <c r="X18" s="156">
        <v>0</v>
      </c>
      <c r="Y18" s="156">
        <v>2</v>
      </c>
      <c r="Z18" s="184">
        <v>0</v>
      </c>
      <c r="AA18" s="156">
        <f t="shared" si="9"/>
        <v>2</v>
      </c>
      <c r="AB18" s="157">
        <f t="shared" si="10"/>
        <v>0</v>
      </c>
      <c r="AC18" s="156">
        <v>0</v>
      </c>
      <c r="AD18" s="156">
        <v>0</v>
      </c>
      <c r="AE18" s="156">
        <v>2</v>
      </c>
      <c r="AF18" s="207" t="str">
        <f t="shared" si="11"/>
        <v>飯岡建人</v>
      </c>
    </row>
    <row r="19" spans="2:32" ht="30" customHeight="1">
      <c r="B19" s="155">
        <v>12</v>
      </c>
      <c r="C19" s="208" t="s">
        <v>400</v>
      </c>
      <c r="D19" s="159">
        <v>83</v>
      </c>
      <c r="E19" s="159">
        <f>G19+AA19+'Individual AT 0914_vs_明治'!G19+'Individual AT 0914_vs_明治'!N19</f>
        <v>33</v>
      </c>
      <c r="F19" s="167">
        <f t="shared" si="0"/>
        <v>31.807228915662652</v>
      </c>
      <c r="G19" s="159">
        <f t="shared" si="1"/>
        <v>13</v>
      </c>
      <c r="H19" s="187">
        <f t="shared" si="2"/>
        <v>0.76923076923076927</v>
      </c>
      <c r="I19" s="159">
        <f t="shared" si="3"/>
        <v>7</v>
      </c>
      <c r="J19" s="158">
        <f t="shared" si="4"/>
        <v>0.7142857142857143</v>
      </c>
      <c r="K19" s="159">
        <v>0</v>
      </c>
      <c r="L19" s="159">
        <v>5</v>
      </c>
      <c r="M19" s="185">
        <v>2</v>
      </c>
      <c r="N19" s="158">
        <f t="shared" si="5"/>
        <v>0.42857142857142855</v>
      </c>
      <c r="O19" s="159">
        <v>0</v>
      </c>
      <c r="P19" s="159">
        <v>3</v>
      </c>
      <c r="Q19" s="185">
        <v>2</v>
      </c>
      <c r="R19" s="159">
        <f t="shared" si="6"/>
        <v>6</v>
      </c>
      <c r="S19" s="158">
        <f t="shared" si="7"/>
        <v>0.83333333333333337</v>
      </c>
      <c r="T19" s="159">
        <v>0</v>
      </c>
      <c r="U19" s="159">
        <v>5</v>
      </c>
      <c r="V19" s="185">
        <v>1</v>
      </c>
      <c r="W19" s="158">
        <f t="shared" si="8"/>
        <v>0.5</v>
      </c>
      <c r="X19" s="159">
        <v>1</v>
      </c>
      <c r="Y19" s="159">
        <v>2</v>
      </c>
      <c r="Z19" s="185">
        <v>2</v>
      </c>
      <c r="AA19" s="159">
        <f t="shared" si="9"/>
        <v>2</v>
      </c>
      <c r="AB19" s="158">
        <f t="shared" si="10"/>
        <v>0.5</v>
      </c>
      <c r="AC19" s="159">
        <v>1</v>
      </c>
      <c r="AD19" s="159">
        <v>0</v>
      </c>
      <c r="AE19" s="159">
        <v>1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499</v>
      </c>
      <c r="D20" s="156">
        <v>62</v>
      </c>
      <c r="E20" s="156">
        <f>G20+AA20+'Individual AT 0914_vs_明治'!G20+'Individual AT 0914_vs_明治'!N20</f>
        <v>25</v>
      </c>
      <c r="F20" s="195">
        <f t="shared" si="0"/>
        <v>32.258064516129032</v>
      </c>
      <c r="G20" s="156">
        <f t="shared" si="1"/>
        <v>12</v>
      </c>
      <c r="H20" s="186">
        <f t="shared" si="2"/>
        <v>0.83333333333333337</v>
      </c>
      <c r="I20" s="156">
        <f t="shared" si="3"/>
        <v>8</v>
      </c>
      <c r="J20" s="157">
        <f t="shared" si="4"/>
        <v>0.75</v>
      </c>
      <c r="K20" s="156">
        <v>1</v>
      </c>
      <c r="L20" s="156">
        <v>5</v>
      </c>
      <c r="M20" s="184">
        <v>2</v>
      </c>
      <c r="N20" s="157">
        <f t="shared" si="5"/>
        <v>0.25</v>
      </c>
      <c r="O20" s="156">
        <v>0</v>
      </c>
      <c r="P20" s="156">
        <v>2</v>
      </c>
      <c r="Q20" s="184">
        <v>4</v>
      </c>
      <c r="R20" s="156">
        <f t="shared" si="6"/>
        <v>4</v>
      </c>
      <c r="S20" s="157">
        <f t="shared" si="7"/>
        <v>1</v>
      </c>
      <c r="T20" s="156">
        <v>1</v>
      </c>
      <c r="U20" s="156">
        <v>3</v>
      </c>
      <c r="V20" s="184">
        <v>0</v>
      </c>
      <c r="W20" s="157">
        <f t="shared" si="8"/>
        <v>0.25</v>
      </c>
      <c r="X20" s="156">
        <v>0</v>
      </c>
      <c r="Y20" s="156">
        <v>1</v>
      </c>
      <c r="Z20" s="184">
        <v>3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東島和也</v>
      </c>
    </row>
    <row r="21" spans="2:32" ht="30" customHeight="1">
      <c r="B21" s="155">
        <v>14</v>
      </c>
      <c r="C21" s="208" t="s">
        <v>195</v>
      </c>
      <c r="D21" s="159">
        <v>83</v>
      </c>
      <c r="E21" s="159">
        <f>G21+AA21+'Individual AT 0914_vs_明治'!G21+'Individual AT 0914_vs_明治'!N21</f>
        <v>14</v>
      </c>
      <c r="F21" s="167">
        <f t="shared" si="0"/>
        <v>13.493975903614457</v>
      </c>
      <c r="G21" s="159">
        <f t="shared" si="1"/>
        <v>6</v>
      </c>
      <c r="H21" s="187">
        <f t="shared" si="2"/>
        <v>0.5</v>
      </c>
      <c r="I21" s="159">
        <f t="shared" si="3"/>
        <v>3</v>
      </c>
      <c r="J21" s="158">
        <f t="shared" si="4"/>
        <v>0</v>
      </c>
      <c r="K21" s="159">
        <v>0</v>
      </c>
      <c r="L21" s="159">
        <v>0</v>
      </c>
      <c r="M21" s="185">
        <v>3</v>
      </c>
      <c r="N21" s="158">
        <f t="shared" si="5"/>
        <v>0</v>
      </c>
      <c r="O21" s="159">
        <v>0</v>
      </c>
      <c r="P21" s="159">
        <v>0</v>
      </c>
      <c r="Q21" s="185">
        <v>0</v>
      </c>
      <c r="R21" s="159">
        <f t="shared" si="6"/>
        <v>3</v>
      </c>
      <c r="S21" s="158">
        <f t="shared" si="7"/>
        <v>1</v>
      </c>
      <c r="T21" s="159">
        <v>0</v>
      </c>
      <c r="U21" s="159">
        <v>3</v>
      </c>
      <c r="V21" s="185">
        <v>0</v>
      </c>
      <c r="W21" s="158">
        <f t="shared" si="8"/>
        <v>0.66666666666666663</v>
      </c>
      <c r="X21" s="159">
        <v>0</v>
      </c>
      <c r="Y21" s="159">
        <v>2</v>
      </c>
      <c r="Z21" s="185">
        <v>1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500</v>
      </c>
      <c r="D22" s="156">
        <v>83</v>
      </c>
      <c r="E22" s="156">
        <f>G22+AA22+'Individual AT 0914_vs_明治'!G22+'Individual AT 0914_vs_明治'!N22</f>
        <v>15</v>
      </c>
      <c r="F22" s="195">
        <f t="shared" si="0"/>
        <v>14.457831325301205</v>
      </c>
      <c r="G22" s="156">
        <f t="shared" si="1"/>
        <v>5</v>
      </c>
      <c r="H22" s="186">
        <f t="shared" si="2"/>
        <v>0.8</v>
      </c>
      <c r="I22" s="156">
        <f t="shared" si="3"/>
        <v>5</v>
      </c>
      <c r="J22" s="157">
        <f t="shared" si="4"/>
        <v>0.8</v>
      </c>
      <c r="K22" s="156">
        <v>1</v>
      </c>
      <c r="L22" s="156">
        <v>3</v>
      </c>
      <c r="M22" s="184">
        <v>1</v>
      </c>
      <c r="N22" s="157">
        <f t="shared" si="5"/>
        <v>0.4</v>
      </c>
      <c r="O22" s="156">
        <v>0</v>
      </c>
      <c r="P22" s="156">
        <v>2</v>
      </c>
      <c r="Q22" s="184">
        <v>2</v>
      </c>
      <c r="R22" s="156">
        <f t="shared" si="6"/>
        <v>0</v>
      </c>
      <c r="S22" s="157" t="str">
        <f t="shared" si="7"/>
        <v>-</v>
      </c>
      <c r="T22" s="156">
        <v>0</v>
      </c>
      <c r="U22" s="156">
        <v>0</v>
      </c>
      <c r="V22" s="184">
        <v>0</v>
      </c>
      <c r="W22" s="157" t="str">
        <f t="shared" si="8"/>
        <v>-</v>
      </c>
      <c r="X22" s="156">
        <v>0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内田慎乃甫</v>
      </c>
    </row>
    <row r="23" spans="2:32" ht="30" customHeight="1">
      <c r="B23" s="155">
        <v>16</v>
      </c>
      <c r="C23" s="208" t="s">
        <v>501</v>
      </c>
      <c r="D23" s="159">
        <v>0</v>
      </c>
      <c r="E23" s="159" t="s">
        <v>17</v>
      </c>
      <c r="F23" s="167" t="str">
        <f t="shared" si="0"/>
        <v>-</v>
      </c>
      <c r="G23" s="159" t="s">
        <v>17</v>
      </c>
      <c r="H23" s="187" t="str">
        <f t="shared" si="2"/>
        <v>-</v>
      </c>
      <c r="I23" s="159" t="s">
        <v>17</v>
      </c>
      <c r="J23" s="158" t="str">
        <f t="shared" si="4"/>
        <v>-</v>
      </c>
      <c r="K23" s="159" t="s">
        <v>17</v>
      </c>
      <c r="L23" s="159" t="s">
        <v>17</v>
      </c>
      <c r="M23" s="185" t="s">
        <v>17</v>
      </c>
      <c r="N23" s="158" t="str">
        <f t="shared" si="5"/>
        <v>-</v>
      </c>
      <c r="O23" s="159" t="s">
        <v>17</v>
      </c>
      <c r="P23" s="159" t="s">
        <v>17</v>
      </c>
      <c r="Q23" s="185" t="s">
        <v>17</v>
      </c>
      <c r="R23" s="159" t="s">
        <v>17</v>
      </c>
      <c r="S23" s="158" t="str">
        <f t="shared" si="7"/>
        <v>-</v>
      </c>
      <c r="T23" s="159" t="s">
        <v>17</v>
      </c>
      <c r="U23" s="159" t="s">
        <v>17</v>
      </c>
      <c r="V23" s="185" t="s">
        <v>17</v>
      </c>
      <c r="W23" s="158" t="str">
        <f t="shared" si="8"/>
        <v>-</v>
      </c>
      <c r="X23" s="159" t="s">
        <v>17</v>
      </c>
      <c r="Y23" s="159" t="s">
        <v>17</v>
      </c>
      <c r="Z23" s="185" t="s">
        <v>17</v>
      </c>
      <c r="AA23" s="159" t="s">
        <v>17</v>
      </c>
      <c r="AB23" s="158" t="str">
        <f t="shared" si="10"/>
        <v>-</v>
      </c>
      <c r="AC23" s="159" t="s">
        <v>17</v>
      </c>
      <c r="AD23" s="159" t="s">
        <v>17</v>
      </c>
      <c r="AE23" s="159" t="s">
        <v>17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502</v>
      </c>
      <c r="D24" s="156">
        <v>18</v>
      </c>
      <c r="E24" s="156">
        <f>G24+AA24+'Individual AT 0914_vs_明治'!G24+'Individual AT 0914_vs_明治'!N24</f>
        <v>10</v>
      </c>
      <c r="F24" s="195">
        <f t="shared" si="0"/>
        <v>44.444444444444443</v>
      </c>
      <c r="G24" s="156">
        <f t="shared" si="1"/>
        <v>2</v>
      </c>
      <c r="H24" s="186">
        <f t="shared" si="2"/>
        <v>0.5</v>
      </c>
      <c r="I24" s="156">
        <f t="shared" si="3"/>
        <v>1</v>
      </c>
      <c r="J24" s="157">
        <f t="shared" si="4"/>
        <v>0</v>
      </c>
      <c r="K24" s="156">
        <v>0</v>
      </c>
      <c r="L24" s="156">
        <v>0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1</v>
      </c>
      <c r="X24" s="156">
        <v>0</v>
      </c>
      <c r="Y24" s="156">
        <v>1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154</v>
      </c>
      <c r="D25" s="159">
        <v>7</v>
      </c>
      <c r="E25" s="159">
        <f>G25+AA25+'Individual AT 0914_vs_明治'!G25+'Individual AT 0914_vs_明治'!N25</f>
        <v>8</v>
      </c>
      <c r="F25" s="167">
        <f t="shared" si="0"/>
        <v>91.428571428571416</v>
      </c>
      <c r="G25" s="159">
        <f t="shared" si="1"/>
        <v>2</v>
      </c>
      <c r="H25" s="187">
        <f t="shared" si="2"/>
        <v>1</v>
      </c>
      <c r="I25" s="159">
        <f t="shared" si="3"/>
        <v>1</v>
      </c>
      <c r="J25" s="158">
        <f t="shared" si="4"/>
        <v>1</v>
      </c>
      <c r="K25" s="159">
        <v>0</v>
      </c>
      <c r="L25" s="159">
        <v>1</v>
      </c>
      <c r="M25" s="185">
        <v>0</v>
      </c>
      <c r="N25" s="158">
        <f t="shared" si="5"/>
        <v>1</v>
      </c>
      <c r="O25" s="159">
        <v>0</v>
      </c>
      <c r="P25" s="159">
        <v>1</v>
      </c>
      <c r="Q25" s="185">
        <v>0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503</v>
      </c>
      <c r="D26" s="156">
        <v>4</v>
      </c>
      <c r="E26" s="156">
        <f>G26+AA26+'Individual AT 0914_vs_明治'!G26+'Individual AT 0914_vs_明治'!N26</f>
        <v>4</v>
      </c>
      <c r="F26" s="195">
        <f t="shared" si="0"/>
        <v>80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504</v>
      </c>
      <c r="D27" s="159">
        <v>18</v>
      </c>
      <c r="E27" s="159">
        <f>G27+AA27+'Individual AT 0914_vs_明治'!G27+'Individual AT 0914_vs_明治'!N27</f>
        <v>10</v>
      </c>
      <c r="F27" s="167">
        <f t="shared" si="0"/>
        <v>44.444444444444443</v>
      </c>
      <c r="G27" s="159">
        <f t="shared" si="1"/>
        <v>3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 t="s">
        <v>17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2</v>
      </c>
      <c r="S27" s="158">
        <f t="shared" si="7"/>
        <v>1</v>
      </c>
      <c r="T27" s="159">
        <v>0</v>
      </c>
      <c r="U27" s="159">
        <v>2</v>
      </c>
      <c r="V27" s="185">
        <v>0</v>
      </c>
      <c r="W27" s="158">
        <f t="shared" si="8"/>
        <v>1</v>
      </c>
      <c r="X27" s="159">
        <v>1</v>
      </c>
      <c r="Y27" s="159">
        <v>1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浜浦幸太郎</v>
      </c>
    </row>
    <row r="28" spans="2:32" ht="30" customHeight="1">
      <c r="B28" s="154">
        <v>21</v>
      </c>
      <c r="C28" s="207" t="s">
        <v>345</v>
      </c>
      <c r="D28" s="156">
        <v>0</v>
      </c>
      <c r="E28" s="156" t="s">
        <v>17</v>
      </c>
      <c r="F28" s="195" t="str">
        <f t="shared" si="0"/>
        <v>-</v>
      </c>
      <c r="G28" s="156" t="s">
        <v>17</v>
      </c>
      <c r="H28" s="186" t="str">
        <f t="shared" si="2"/>
        <v>-</v>
      </c>
      <c r="I28" s="156" t="s">
        <v>17</v>
      </c>
      <c r="J28" s="157" t="str">
        <f t="shared" si="4"/>
        <v>-</v>
      </c>
      <c r="K28" s="156" t="s">
        <v>17</v>
      </c>
      <c r="L28" s="156" t="s">
        <v>17</v>
      </c>
      <c r="M28" s="184" t="s">
        <v>17</v>
      </c>
      <c r="N28" s="157" t="str">
        <f t="shared" si="5"/>
        <v>-</v>
      </c>
      <c r="O28" s="156" t="s">
        <v>17</v>
      </c>
      <c r="P28" s="156" t="s">
        <v>17</v>
      </c>
      <c r="Q28" s="184" t="s">
        <v>17</v>
      </c>
      <c r="R28" s="156" t="s">
        <v>17</v>
      </c>
      <c r="S28" s="157" t="str">
        <f t="shared" si="7"/>
        <v>-</v>
      </c>
      <c r="T28" s="156" t="s">
        <v>17</v>
      </c>
      <c r="U28" s="156" t="s">
        <v>17</v>
      </c>
      <c r="V28" s="184" t="s">
        <v>17</v>
      </c>
      <c r="W28" s="157" t="str">
        <f t="shared" si="8"/>
        <v>-</v>
      </c>
      <c r="X28" s="156" t="s">
        <v>17</v>
      </c>
      <c r="Y28" s="156" t="s">
        <v>17</v>
      </c>
      <c r="Z28" s="184" t="s">
        <v>17</v>
      </c>
      <c r="AA28" s="156" t="s">
        <v>17</v>
      </c>
      <c r="AB28" s="157" t="str">
        <f t="shared" si="10"/>
        <v>-</v>
      </c>
      <c r="AC28" s="156" t="s">
        <v>17</v>
      </c>
      <c r="AD28" s="156" t="s">
        <v>17</v>
      </c>
      <c r="AE28" s="156" t="s">
        <v>17</v>
      </c>
      <c r="AF28" s="207" t="str">
        <f t="shared" si="11"/>
        <v>高田健太郎</v>
      </c>
    </row>
    <row r="29" spans="2:32" ht="30" customHeight="1">
      <c r="B29" s="155">
        <v>22</v>
      </c>
      <c r="C29" s="208" t="s">
        <v>505</v>
      </c>
      <c r="D29" s="159">
        <v>0</v>
      </c>
      <c r="E29" s="159" t="s">
        <v>17</v>
      </c>
      <c r="F29" s="167" t="str">
        <f t="shared" si="0"/>
        <v>-</v>
      </c>
      <c r="G29" s="159" t="s">
        <v>17</v>
      </c>
      <c r="H29" s="187" t="str">
        <f t="shared" si="2"/>
        <v>-</v>
      </c>
      <c r="I29" s="159" t="s">
        <v>17</v>
      </c>
      <c r="J29" s="158" t="str">
        <f t="shared" si="4"/>
        <v>-</v>
      </c>
      <c r="K29" s="159" t="s">
        <v>17</v>
      </c>
      <c r="L29" s="159" t="s">
        <v>17</v>
      </c>
      <c r="M29" s="185" t="s">
        <v>17</v>
      </c>
      <c r="N29" s="158" t="str">
        <f t="shared" si="5"/>
        <v>-</v>
      </c>
      <c r="O29" s="159" t="s">
        <v>17</v>
      </c>
      <c r="P29" s="159" t="s">
        <v>17</v>
      </c>
      <c r="Q29" s="185" t="s">
        <v>17</v>
      </c>
      <c r="R29" s="159" t="s">
        <v>17</v>
      </c>
      <c r="S29" s="158" t="str">
        <f t="shared" si="7"/>
        <v>-</v>
      </c>
      <c r="T29" s="159" t="s">
        <v>17</v>
      </c>
      <c r="U29" s="159" t="s">
        <v>17</v>
      </c>
      <c r="V29" s="185" t="s">
        <v>17</v>
      </c>
      <c r="W29" s="158" t="s">
        <v>17</v>
      </c>
      <c r="X29" s="159" t="s">
        <v>17</v>
      </c>
      <c r="Y29" s="159" t="s">
        <v>17</v>
      </c>
      <c r="Z29" s="185" t="s">
        <v>17</v>
      </c>
      <c r="AA29" s="159" t="s">
        <v>17</v>
      </c>
      <c r="AB29" s="158" t="str">
        <f t="shared" si="10"/>
        <v>-</v>
      </c>
      <c r="AC29" s="159" t="s">
        <v>17</v>
      </c>
      <c r="AD29" s="159" t="s">
        <v>17</v>
      </c>
      <c r="AE29" s="159" t="s">
        <v>17</v>
      </c>
      <c r="AF29" s="208" t="str">
        <f t="shared" si="11"/>
        <v>水澤雄太</v>
      </c>
    </row>
    <row r="30" spans="2:32" ht="30" customHeight="1">
      <c r="B30" s="154">
        <v>23</v>
      </c>
      <c r="C30" s="207" t="s">
        <v>506</v>
      </c>
      <c r="D30" s="156">
        <v>21</v>
      </c>
      <c r="E30" s="156">
        <f>G30+AA30+'Individual AT 0914_vs_明治'!G30+'Individual AT 0914_vs_明治'!N30</f>
        <v>8</v>
      </c>
      <c r="F30" s="195">
        <f t="shared" si="0"/>
        <v>30.476190476190474</v>
      </c>
      <c r="G30" s="156">
        <f t="shared" si="1"/>
        <v>1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1</v>
      </c>
      <c r="AB30" s="157">
        <f t="shared" si="10"/>
        <v>1</v>
      </c>
      <c r="AC30" s="156">
        <v>1</v>
      </c>
      <c r="AD30" s="156">
        <v>0</v>
      </c>
      <c r="AE30" s="156">
        <v>0</v>
      </c>
      <c r="AF30" s="207" t="str">
        <f t="shared" si="11"/>
        <v>大内田陽冬</v>
      </c>
    </row>
    <row r="31" spans="2:32" ht="14" customHeight="1">
      <c r="B31" s="136"/>
      <c r="C31" s="153"/>
      <c r="D31" s="153"/>
      <c r="E31" s="153"/>
      <c r="F31" s="153"/>
      <c r="G31" s="153"/>
      <c r="H31" s="194"/>
      <c r="I31" s="153"/>
      <c r="J31" s="153"/>
      <c r="K31" s="136"/>
      <c r="L31" s="136"/>
      <c r="M31" s="192"/>
      <c r="N31" s="136"/>
      <c r="O31" s="136"/>
      <c r="P31" s="136"/>
      <c r="Q31" s="192"/>
      <c r="R31" s="136"/>
      <c r="S31" s="136"/>
      <c r="T31" s="136"/>
      <c r="U31" s="136"/>
      <c r="V31" s="192"/>
      <c r="W31" s="136"/>
      <c r="X31" s="136"/>
      <c r="Y31" s="136"/>
      <c r="Z31" s="192"/>
      <c r="AA31" s="136"/>
      <c r="AB31" s="136"/>
      <c r="AC31" s="136"/>
      <c r="AD31" s="136"/>
      <c r="AE31" s="136"/>
      <c r="AF31" s="216"/>
    </row>
    <row r="32" spans="2:32" ht="30" customHeight="1">
      <c r="B32" s="274" t="s">
        <v>16</v>
      </c>
      <c r="C32" s="274"/>
      <c r="D32" s="274"/>
      <c r="E32" s="274"/>
      <c r="F32" s="275"/>
      <c r="G32" s="164">
        <f>SUM(G8:G15,G23:G27)</f>
        <v>91</v>
      </c>
      <c r="H32" s="188"/>
      <c r="I32" s="164">
        <f>SUM(I8:I15,I23:I27)</f>
        <v>48</v>
      </c>
      <c r="J32" s="168">
        <f>SUM(K32:L32)/I32</f>
        <v>0.85416666666666663</v>
      </c>
      <c r="K32" s="164">
        <f>SUM(K8:K15,K23:K27)</f>
        <v>2</v>
      </c>
      <c r="L32" s="164">
        <f t="shared" ref="L32:M32" si="12">SUM(L8:L15,L23:L27)</f>
        <v>39</v>
      </c>
      <c r="M32" s="164">
        <f t="shared" si="12"/>
        <v>7</v>
      </c>
      <c r="N32" s="168">
        <f>SUM(O32:P32)/I32</f>
        <v>0.39583333333333331</v>
      </c>
      <c r="O32" s="164">
        <f>SUM(O8:O15,O23:O27)</f>
        <v>5</v>
      </c>
      <c r="P32" s="164">
        <f t="shared" ref="P32:R32" si="13">SUM(P8:P15,P23:P27)</f>
        <v>14</v>
      </c>
      <c r="Q32" s="164">
        <f t="shared" si="13"/>
        <v>22</v>
      </c>
      <c r="R32" s="164">
        <f t="shared" si="13"/>
        <v>43</v>
      </c>
      <c r="S32" s="168">
        <f>SUM(T32:U32)/R32</f>
        <v>0.93023255813953487</v>
      </c>
      <c r="T32" s="164">
        <f>SUM(T8:T15,T23:T27)</f>
        <v>3</v>
      </c>
      <c r="U32" s="164">
        <f t="shared" ref="U32:V32" si="14">SUM(U8:U15,U23:U27)</f>
        <v>37</v>
      </c>
      <c r="V32" s="164">
        <f t="shared" si="14"/>
        <v>3</v>
      </c>
      <c r="W32" s="168">
        <f>SUM(X32:Y32)/SUM(X32:Z32)</f>
        <v>0.57499999999999996</v>
      </c>
      <c r="X32" s="164">
        <f>SUM(X8:X15,X23:X27)</f>
        <v>14</v>
      </c>
      <c r="Y32" s="164">
        <f t="shared" ref="Y32:AA32" si="15">SUM(Y8:Y15,Y23:Y27)</f>
        <v>9</v>
      </c>
      <c r="Z32" s="164">
        <f t="shared" si="15"/>
        <v>17</v>
      </c>
      <c r="AA32" s="164">
        <f t="shared" si="15"/>
        <v>11</v>
      </c>
      <c r="AB32" s="168">
        <f>SUM(AC32:AD32)/SUM(AC32:AE32)</f>
        <v>0.5</v>
      </c>
      <c r="AC32" s="164">
        <f>SUM(AC8:AC15,AC23:AC27)</f>
        <v>1</v>
      </c>
      <c r="AD32" s="164">
        <f t="shared" ref="AD32:AE32" si="16">SUM(AD8:AD15,AD23:AD27)</f>
        <v>5</v>
      </c>
      <c r="AE32" s="164">
        <f t="shared" si="16"/>
        <v>6</v>
      </c>
      <c r="AF32" s="212" t="s">
        <v>16</v>
      </c>
    </row>
    <row r="33" spans="2:32" ht="30" customHeight="1">
      <c r="B33" s="276" t="s">
        <v>15</v>
      </c>
      <c r="C33" s="276"/>
      <c r="D33" s="276"/>
      <c r="E33" s="276"/>
      <c r="F33" s="277"/>
      <c r="G33" s="165">
        <f>SUM(G16:G22,G28:G30)</f>
        <v>49</v>
      </c>
      <c r="H33" s="189"/>
      <c r="I33" s="165">
        <f>SUM(I16:I22,I28:I30)</f>
        <v>31</v>
      </c>
      <c r="J33" s="172">
        <f>SUM(K33:L33)/I33</f>
        <v>0.61290322580645162</v>
      </c>
      <c r="K33" s="165">
        <f>SUM(K16:K22,K28:K30)</f>
        <v>2</v>
      </c>
      <c r="L33" s="165">
        <f t="shared" ref="L33" si="17">SUM(L16:L22,L28:L30)</f>
        <v>17</v>
      </c>
      <c r="M33" s="165">
        <f>SUM(M16:M22,M28:M30)</f>
        <v>12</v>
      </c>
      <c r="N33" s="172">
        <f>SUM(O33:P33)/I33</f>
        <v>0.32258064516129031</v>
      </c>
      <c r="O33" s="165">
        <f>SUM(O16:O22,O28:O30)</f>
        <v>0</v>
      </c>
      <c r="P33" s="165">
        <f t="shared" ref="P33:R33" si="18">SUM(P16:P22,P28:P30)</f>
        <v>10</v>
      </c>
      <c r="Q33" s="165">
        <f t="shared" si="18"/>
        <v>9</v>
      </c>
      <c r="R33" s="165">
        <f t="shared" si="18"/>
        <v>18</v>
      </c>
      <c r="S33" s="172">
        <f>SUM(T33:U33)/R33</f>
        <v>0.94444444444444442</v>
      </c>
      <c r="T33" s="165">
        <f>SUM(T16:T22,T28:T30)</f>
        <v>2</v>
      </c>
      <c r="U33" s="165">
        <f t="shared" ref="U33:V33" si="19">SUM(U16:U22,U28:U30)</f>
        <v>15</v>
      </c>
      <c r="V33" s="165">
        <f t="shared" si="19"/>
        <v>1</v>
      </c>
      <c r="W33" s="172">
        <f>SUM(X33:Y33)/SUM(X33:Z33)</f>
        <v>0.6470588235294118</v>
      </c>
      <c r="X33" s="165">
        <f>SUM(X16:X22,X28:X30)</f>
        <v>4</v>
      </c>
      <c r="Y33" s="165">
        <f>SUM(Y16:Y22,Y29:Y30)</f>
        <v>7</v>
      </c>
      <c r="Z33" s="165">
        <f>SUM(Z16:Z22,Z29:Z30)</f>
        <v>6</v>
      </c>
      <c r="AA33" s="165">
        <f>SUM(AA16:AA22,AA29:AA30)</f>
        <v>6</v>
      </c>
      <c r="AB33" s="172">
        <f>SUM(AC33:AD33)/SUM(AC33:AE33)</f>
        <v>0.5</v>
      </c>
      <c r="AC33" s="165">
        <f>SUM(AC16:AC22,AC28:AC30)</f>
        <v>3</v>
      </c>
      <c r="AD33" s="165">
        <f t="shared" ref="AD33:AE33" si="20">SUM(AD16:AD22,AD28:AD30)</f>
        <v>0</v>
      </c>
      <c r="AE33" s="165">
        <f t="shared" si="20"/>
        <v>3</v>
      </c>
      <c r="AF33" s="165" t="s">
        <v>15</v>
      </c>
    </row>
    <row r="34" spans="2:32" ht="30" customHeight="1">
      <c r="B34" s="278" t="s">
        <v>94</v>
      </c>
      <c r="C34" s="278"/>
      <c r="D34" s="278"/>
      <c r="E34" s="278"/>
      <c r="F34" s="279"/>
      <c r="G34" s="156">
        <f>SUM(G8:G30)</f>
        <v>140</v>
      </c>
      <c r="H34" s="190"/>
      <c r="I34" s="156">
        <f>SUM(I8:I30)</f>
        <v>79</v>
      </c>
      <c r="J34" s="157">
        <f>SUM(K34:L34)/I34</f>
        <v>0.759493670886076</v>
      </c>
      <c r="K34" s="156">
        <f>SUM(K8:K30)</f>
        <v>4</v>
      </c>
      <c r="L34" s="156">
        <f>SUM(L8:L30)</f>
        <v>56</v>
      </c>
      <c r="M34" s="184">
        <f>SUM(M8:M30)</f>
        <v>19</v>
      </c>
      <c r="N34" s="157">
        <f>SUM(O34:P34)/I34</f>
        <v>0.36708860759493672</v>
      </c>
      <c r="O34" s="156">
        <f>SUM(O8:O30)</f>
        <v>5</v>
      </c>
      <c r="P34" s="156">
        <f>SUM(P8:P30)</f>
        <v>24</v>
      </c>
      <c r="Q34" s="184">
        <f>SUM(Q8:Q30)</f>
        <v>31</v>
      </c>
      <c r="R34" s="156">
        <f>SUM(R8:R30)</f>
        <v>61</v>
      </c>
      <c r="S34" s="157">
        <f>SUM(T34:U34)/R34</f>
        <v>0.93442622950819676</v>
      </c>
      <c r="T34" s="156">
        <f>SUM(T8:T30)</f>
        <v>5</v>
      </c>
      <c r="U34" s="156">
        <f>SUM(U8:U30)</f>
        <v>52</v>
      </c>
      <c r="V34" s="184">
        <f>SUM(V8:V30)</f>
        <v>4</v>
      </c>
      <c r="W34" s="157">
        <f>SUM(X34:Y34)/SUM(X34:Z34)</f>
        <v>0.59649122807017541</v>
      </c>
      <c r="X34" s="156">
        <f>SUM(X8:X30)</f>
        <v>18</v>
      </c>
      <c r="Y34" s="156">
        <f>SUM(Y8:Y30)</f>
        <v>16</v>
      </c>
      <c r="Z34" s="184">
        <f>SUM(Z8:Z30)</f>
        <v>23</v>
      </c>
      <c r="AA34" s="156">
        <f>SUM(AA8:AA30)</f>
        <v>17</v>
      </c>
      <c r="AB34" s="157">
        <f>SUM(AC34:AD34)/SUM(AC34:AE34)</f>
        <v>0.5</v>
      </c>
      <c r="AC34" s="156">
        <f>SUM(AC8:AC30)</f>
        <v>4</v>
      </c>
      <c r="AD34" s="156">
        <f>SUM(AD8:AD30)</f>
        <v>5</v>
      </c>
      <c r="AE34" s="156">
        <f>SUM(AE8:AE30)</f>
        <v>9</v>
      </c>
      <c r="AF34" s="156" t="s">
        <v>94</v>
      </c>
    </row>
    <row r="35" spans="2:32" ht="30" customHeight="1">
      <c r="B35" s="280" t="s">
        <v>95</v>
      </c>
      <c r="C35" s="280"/>
      <c r="D35" s="280"/>
      <c r="E35" s="280"/>
      <c r="F35" s="281"/>
      <c r="G35" s="166">
        <f>AVERAGE(G8:G30)</f>
        <v>7</v>
      </c>
      <c r="H35" s="191"/>
      <c r="I35" s="167">
        <f>AVERAGE(I8:I30)</f>
        <v>3.95</v>
      </c>
      <c r="J35" s="158"/>
      <c r="K35" s="167">
        <f>AVERAGE(K8:K30)</f>
        <v>0.2</v>
      </c>
      <c r="L35" s="167">
        <f>AVERAGE(L8:L30)</f>
        <v>2.8</v>
      </c>
      <c r="M35" s="193">
        <f>AVERAGE(M8:M30)</f>
        <v>1</v>
      </c>
      <c r="N35" s="159"/>
      <c r="O35" s="167">
        <f>AVERAGE(O8:O30)</f>
        <v>0.25</v>
      </c>
      <c r="P35" s="167">
        <f>AVERAGE(P8:P30)</f>
        <v>1.2</v>
      </c>
      <c r="Q35" s="193">
        <f>AVERAGE(Q8:Q30)</f>
        <v>1.55</v>
      </c>
      <c r="R35" s="167">
        <f>AVERAGE(R8:R30)</f>
        <v>3.05</v>
      </c>
      <c r="S35" s="159"/>
      <c r="T35" s="167">
        <f>AVERAGE(T8:T30)</f>
        <v>0.25</v>
      </c>
      <c r="U35" s="167">
        <f>AVERAGE(U8:U30)</f>
        <v>2.6</v>
      </c>
      <c r="V35" s="193">
        <f>AVERAGE(V8:V30)</f>
        <v>0.2</v>
      </c>
      <c r="W35" s="159"/>
      <c r="X35" s="167">
        <f>AVERAGE(X8:X30)</f>
        <v>0.9</v>
      </c>
      <c r="Y35" s="167">
        <f>AVERAGE(Y8:Y30)</f>
        <v>0.8</v>
      </c>
      <c r="Z35" s="167">
        <f>AVERAGE(Z8:Z30)</f>
        <v>1.1499999999999999</v>
      </c>
      <c r="AA35" s="167">
        <f>AVERAGE(AA8:AA30)</f>
        <v>0.85</v>
      </c>
      <c r="AB35" s="159"/>
      <c r="AC35" s="167">
        <f>AVERAGE(AC8:AC30)</f>
        <v>0.2</v>
      </c>
      <c r="AD35" s="167">
        <f>AVERAGE(AD8:AD30)</f>
        <v>0.25</v>
      </c>
      <c r="AE35" s="167">
        <f>AVERAGE(AE8:AE30)</f>
        <v>0.45</v>
      </c>
      <c r="AF35" s="159" t="s">
        <v>95</v>
      </c>
    </row>
    <row r="36" spans="2:32" ht="30" customHeight="1">
      <c r="B36" s="136"/>
      <c r="C36" s="153"/>
      <c r="D36" s="153"/>
      <c r="E36" s="153"/>
      <c r="F36" s="153"/>
      <c r="G36" s="153"/>
      <c r="H36" s="153"/>
      <c r="I36" s="153"/>
      <c r="J36" s="153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53"/>
    </row>
    <row r="37" spans="2:32" ht="30" customHeight="1">
      <c r="B37" s="136"/>
      <c r="C37" s="153"/>
      <c r="D37" s="153"/>
      <c r="E37" s="153"/>
      <c r="F37" s="153"/>
      <c r="G37" s="153"/>
      <c r="H37" s="153"/>
      <c r="I37" s="153"/>
      <c r="J37" s="153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53"/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/>
    <row r="71" spans="2:32" ht="30" customHeight="1"/>
    <row r="72" spans="2:32" ht="30" customHeight="1"/>
    <row r="73" spans="2:32" ht="30" customHeight="1"/>
    <row r="74" spans="2:32" ht="30" customHeight="1"/>
  </sheetData>
  <mergeCells count="24">
    <mergeCell ref="B32:F32"/>
    <mergeCell ref="B33:F33"/>
    <mergeCell ref="B34:F34"/>
    <mergeCell ref="B35:F35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horizontalCentered="1" verticalCentered="1"/>
  <pageMargins left="0" right="0" top="0" bottom="0" header="0" footer="0"/>
  <pageSetup paperSize="9" scale="42" fitToHeight="4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7FBB-9BC2-C54F-A871-A10DB33256B0}">
  <sheetPr>
    <pageSetUpPr fitToPage="1"/>
  </sheetPr>
  <dimension ref="B2:AJ74"/>
  <sheetViews>
    <sheetView zoomScale="69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0914_vs_明治'!O3</f>
        <v>明治大学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239</v>
      </c>
      <c r="V2" s="288"/>
      <c r="W2" s="288"/>
      <c r="X2" s="288"/>
      <c r="Y2" s="282" t="s">
        <v>63</v>
      </c>
      <c r="Z2" s="282"/>
      <c r="AA2" s="288" t="s">
        <v>490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H34</f>
        <v>0.90909090909090906</v>
      </c>
      <c r="K4" s="291"/>
      <c r="L4" s="291"/>
      <c r="M4" s="288"/>
      <c r="N4" s="282" t="s">
        <v>30</v>
      </c>
      <c r="O4" s="282"/>
      <c r="P4" s="282"/>
      <c r="Q4" s="282"/>
      <c r="R4" s="291">
        <f>O34</f>
        <v>0.95049504950495045</v>
      </c>
      <c r="S4" s="288"/>
      <c r="U4" s="292" t="s">
        <v>11</v>
      </c>
      <c r="V4" s="292"/>
      <c r="W4" s="292"/>
      <c r="X4" s="284">
        <f>T34</f>
        <v>0.67611336032388669</v>
      </c>
      <c r="Y4" s="284"/>
      <c r="Z4" s="292" t="s">
        <v>10</v>
      </c>
      <c r="AA4" s="292"/>
      <c r="AB4" s="292"/>
      <c r="AC4" s="291">
        <f>Z34</f>
        <v>0.38056680161943318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0914_vs_明治'!C8</f>
        <v>湯浅大心</v>
      </c>
      <c r="D8" s="156">
        <f>'Individual DF 0914_vs_明治'!D8</f>
        <v>65</v>
      </c>
      <c r="E8" s="156">
        <f>'Individual DF 0914_vs_明治'!E8</f>
        <v>31</v>
      </c>
      <c r="F8" s="196">
        <f>'Individual DF 0914_vs_明治'!F8</f>
        <v>38.153846153846153</v>
      </c>
      <c r="G8" s="156">
        <f t="shared" ref="G8:G30" si="0">SUM(J8:M8)</f>
        <v>7</v>
      </c>
      <c r="H8" s="157">
        <f>IFERROR((J8+K8)/SUM(J8:M8),"-")</f>
        <v>0.8571428571428571</v>
      </c>
      <c r="I8" s="157">
        <f>IFERROR(SUM(J8:L8)/SUM(J8:M8),"-")</f>
        <v>1</v>
      </c>
      <c r="J8" s="156">
        <v>0</v>
      </c>
      <c r="K8" s="156">
        <v>6</v>
      </c>
      <c r="L8" s="156">
        <v>1</v>
      </c>
      <c r="M8" s="184">
        <v>0</v>
      </c>
      <c r="N8" s="180">
        <f>SUM(P8:R8)</f>
        <v>14</v>
      </c>
      <c r="O8" s="157">
        <f>IFERROR((P8+Q8)/N8,"-")</f>
        <v>1</v>
      </c>
      <c r="P8" s="156">
        <v>1</v>
      </c>
      <c r="Q8" s="156">
        <v>13</v>
      </c>
      <c r="R8" s="184">
        <v>0</v>
      </c>
      <c r="S8" s="156">
        <f>SUM(U8:X8)</f>
        <v>16</v>
      </c>
      <c r="T8" s="157">
        <f>IFERROR((U8+W8)/S8,"-")</f>
        <v>0.625</v>
      </c>
      <c r="U8" s="156">
        <v>2</v>
      </c>
      <c r="V8" s="156">
        <v>4</v>
      </c>
      <c r="W8" s="156">
        <v>8</v>
      </c>
      <c r="X8" s="184">
        <v>2</v>
      </c>
      <c r="Y8" s="180">
        <f>SUM(AA8:AD8)</f>
        <v>16</v>
      </c>
      <c r="Z8" s="157">
        <f>IFERROR((AA8+AC8)/Y8,"-")</f>
        <v>0.375</v>
      </c>
      <c r="AA8" s="156">
        <v>0</v>
      </c>
      <c r="AB8" s="156">
        <v>6</v>
      </c>
      <c r="AC8" s="156">
        <v>6</v>
      </c>
      <c r="AD8" s="156">
        <v>4</v>
      </c>
      <c r="AE8" s="207" t="str">
        <f t="shared" ref="AE8:AE30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0914_vs_明治'!C9</f>
        <v>前川陽来</v>
      </c>
      <c r="D9" s="159">
        <f>'Individual DF 0914_vs_明治'!D9</f>
        <v>65</v>
      </c>
      <c r="E9" s="159">
        <f>'Individual DF 0914_vs_明治'!E9</f>
        <v>36</v>
      </c>
      <c r="F9" s="193">
        <f>'Individual DF 0914_vs_明治'!F9</f>
        <v>44.307692307692307</v>
      </c>
      <c r="G9" s="159">
        <f t="shared" si="0"/>
        <v>6</v>
      </c>
      <c r="H9" s="158">
        <f t="shared" ref="H9:H30" si="2">IFERROR((J9+K9)/SUM(J9:M9),"-")</f>
        <v>0.66666666666666663</v>
      </c>
      <c r="I9" s="158">
        <f t="shared" ref="I9:I30" si="3">IFERROR(SUM(J9:L9)/SUM(J9:M9),"-")</f>
        <v>0.83333333333333337</v>
      </c>
      <c r="J9" s="159">
        <v>0</v>
      </c>
      <c r="K9" s="159">
        <v>4</v>
      </c>
      <c r="L9" s="159">
        <v>1</v>
      </c>
      <c r="M9" s="185">
        <v>1</v>
      </c>
      <c r="N9" s="181">
        <f t="shared" ref="N9:N30" si="4">SUM(P9:R9)</f>
        <v>16</v>
      </c>
      <c r="O9" s="158">
        <f t="shared" ref="O9:O30" si="5">IFERROR((P9+Q9)/N9,"-")</f>
        <v>0.875</v>
      </c>
      <c r="P9" s="159">
        <v>1</v>
      </c>
      <c r="Q9" s="159">
        <v>13</v>
      </c>
      <c r="R9" s="185">
        <v>2</v>
      </c>
      <c r="S9" s="159">
        <f t="shared" ref="S9:S30" si="6">SUM(U9:X9)</f>
        <v>21</v>
      </c>
      <c r="T9" s="158">
        <f t="shared" ref="T9:T30" si="7">IFERROR((U9+W9)/S9,"-")</f>
        <v>0.61904761904761907</v>
      </c>
      <c r="U9" s="159">
        <v>1</v>
      </c>
      <c r="V9" s="159">
        <v>4</v>
      </c>
      <c r="W9" s="159">
        <v>12</v>
      </c>
      <c r="X9" s="185">
        <v>4</v>
      </c>
      <c r="Y9" s="181">
        <f t="shared" ref="Y9:Y30" si="8">SUM(AA9:AD9)</f>
        <v>21</v>
      </c>
      <c r="Z9" s="158">
        <f t="shared" ref="Z9:Z30" si="9">IFERROR((AA9+AC9)/Y9,"-")</f>
        <v>0.33333333333333331</v>
      </c>
      <c r="AA9" s="159">
        <v>0</v>
      </c>
      <c r="AB9" s="159">
        <v>5</v>
      </c>
      <c r="AC9" s="159">
        <v>7</v>
      </c>
      <c r="AD9" s="159">
        <v>9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0914_vs_明治'!C10</f>
        <v>茨木海斗</v>
      </c>
      <c r="D10" s="156">
        <f>'Individual DF 0914_vs_明治'!D10</f>
        <v>76</v>
      </c>
      <c r="E10" s="156">
        <f>'Individual DF 0914_vs_明治'!E10</f>
        <v>33</v>
      </c>
      <c r="F10" s="196">
        <f>'Individual DF 0914_vs_明治'!F10</f>
        <v>34.736842105263158</v>
      </c>
      <c r="G10" s="156">
        <f t="shared" si="0"/>
        <v>9</v>
      </c>
      <c r="H10" s="157">
        <f t="shared" si="2"/>
        <v>0.88888888888888884</v>
      </c>
      <c r="I10" s="157">
        <f t="shared" si="3"/>
        <v>0.88888888888888884</v>
      </c>
      <c r="J10" s="156">
        <v>1</v>
      </c>
      <c r="K10" s="156">
        <v>7</v>
      </c>
      <c r="L10" s="156">
        <v>0</v>
      </c>
      <c r="M10" s="184">
        <v>1</v>
      </c>
      <c r="N10" s="180">
        <f t="shared" si="4"/>
        <v>14</v>
      </c>
      <c r="O10" s="157">
        <f t="shared" si="5"/>
        <v>1</v>
      </c>
      <c r="P10" s="156">
        <v>0</v>
      </c>
      <c r="Q10" s="156">
        <v>14</v>
      </c>
      <c r="R10" s="184">
        <v>0</v>
      </c>
      <c r="S10" s="156">
        <f t="shared" si="6"/>
        <v>21</v>
      </c>
      <c r="T10" s="157">
        <f t="shared" si="7"/>
        <v>0.42857142857142855</v>
      </c>
      <c r="U10" s="156">
        <v>2</v>
      </c>
      <c r="V10" s="156">
        <v>7</v>
      </c>
      <c r="W10" s="156">
        <v>7</v>
      </c>
      <c r="X10" s="184">
        <v>5</v>
      </c>
      <c r="Y10" s="180">
        <f t="shared" si="8"/>
        <v>21</v>
      </c>
      <c r="Z10" s="157">
        <f t="shared" si="9"/>
        <v>0.14285714285714285</v>
      </c>
      <c r="AA10" s="156">
        <v>0</v>
      </c>
      <c r="AB10" s="156">
        <v>9</v>
      </c>
      <c r="AC10" s="156">
        <v>3</v>
      </c>
      <c r="AD10" s="156">
        <v>9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0914_vs_明治'!C11</f>
        <v>磯部俊太朗</v>
      </c>
      <c r="D11" s="159">
        <f>'Individual DF 0914_vs_明治'!D11</f>
        <v>83</v>
      </c>
      <c r="E11" s="159">
        <f>'Individual DF 0914_vs_明治'!E11</f>
        <v>50</v>
      </c>
      <c r="F11" s="193">
        <f>'Individual DF 0914_vs_明治'!F11</f>
        <v>48.192771084337352</v>
      </c>
      <c r="G11" s="159">
        <f t="shared" si="0"/>
        <v>8</v>
      </c>
      <c r="H11" s="158">
        <f t="shared" si="2"/>
        <v>0.875</v>
      </c>
      <c r="I11" s="158">
        <f t="shared" si="3"/>
        <v>1</v>
      </c>
      <c r="J11" s="159">
        <v>1</v>
      </c>
      <c r="K11" s="159">
        <v>6</v>
      </c>
      <c r="L11" s="159">
        <v>1</v>
      </c>
      <c r="M11" s="185">
        <v>0</v>
      </c>
      <c r="N11" s="181">
        <f t="shared" si="4"/>
        <v>26</v>
      </c>
      <c r="O11" s="158">
        <f t="shared" si="5"/>
        <v>0.92307692307692313</v>
      </c>
      <c r="P11" s="159">
        <v>2</v>
      </c>
      <c r="Q11" s="159">
        <v>22</v>
      </c>
      <c r="R11" s="185">
        <v>2</v>
      </c>
      <c r="S11" s="159">
        <f t="shared" si="6"/>
        <v>32</v>
      </c>
      <c r="T11" s="158">
        <f t="shared" si="7"/>
        <v>0.65625</v>
      </c>
      <c r="U11" s="159">
        <v>3</v>
      </c>
      <c r="V11" s="159">
        <v>5</v>
      </c>
      <c r="W11" s="159">
        <v>18</v>
      </c>
      <c r="X11" s="185">
        <v>6</v>
      </c>
      <c r="Y11" s="181">
        <f t="shared" si="8"/>
        <v>32</v>
      </c>
      <c r="Z11" s="158">
        <f t="shared" si="9"/>
        <v>0.3125</v>
      </c>
      <c r="AA11" s="159">
        <v>0</v>
      </c>
      <c r="AB11" s="159">
        <v>8</v>
      </c>
      <c r="AC11" s="159">
        <v>10</v>
      </c>
      <c r="AD11" s="159">
        <v>14</v>
      </c>
      <c r="AE11" s="208" t="str">
        <f t="shared" si="1"/>
        <v>磯部俊太朗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0914_vs_明治'!C12</f>
        <v>白丸智乃祐</v>
      </c>
      <c r="D12" s="156">
        <f>'Individual DF 0914_vs_明治'!D12</f>
        <v>83</v>
      </c>
      <c r="E12" s="156">
        <f>'Individual DF 0914_vs_明治'!E12</f>
        <v>41</v>
      </c>
      <c r="F12" s="196">
        <f>'Individual DF 0914_vs_明治'!F12</f>
        <v>39.518072289156628</v>
      </c>
      <c r="G12" s="156">
        <f t="shared" si="0"/>
        <v>6</v>
      </c>
      <c r="H12" s="157">
        <f t="shared" si="2"/>
        <v>1</v>
      </c>
      <c r="I12" s="157">
        <f t="shared" si="3"/>
        <v>1</v>
      </c>
      <c r="J12" s="156">
        <v>1</v>
      </c>
      <c r="K12" s="156">
        <v>5</v>
      </c>
      <c r="L12" s="156">
        <v>0</v>
      </c>
      <c r="M12" s="184">
        <v>0</v>
      </c>
      <c r="N12" s="180">
        <f t="shared" si="4"/>
        <v>24</v>
      </c>
      <c r="O12" s="157">
        <f t="shared" si="5"/>
        <v>0.95833333333333337</v>
      </c>
      <c r="P12" s="156">
        <v>1</v>
      </c>
      <c r="Q12" s="156">
        <v>22</v>
      </c>
      <c r="R12" s="184">
        <v>1</v>
      </c>
      <c r="S12" s="156">
        <f t="shared" si="6"/>
        <v>25</v>
      </c>
      <c r="T12" s="157">
        <f t="shared" si="7"/>
        <v>0.8</v>
      </c>
      <c r="U12" s="156">
        <v>4</v>
      </c>
      <c r="V12" s="156">
        <v>2</v>
      </c>
      <c r="W12" s="156">
        <v>16</v>
      </c>
      <c r="X12" s="184">
        <v>3</v>
      </c>
      <c r="Y12" s="180">
        <f t="shared" si="8"/>
        <v>25</v>
      </c>
      <c r="Z12" s="157">
        <f t="shared" si="9"/>
        <v>0.4</v>
      </c>
      <c r="AA12" s="156">
        <v>0</v>
      </c>
      <c r="AB12" s="156">
        <v>6</v>
      </c>
      <c r="AC12" s="156">
        <v>10</v>
      </c>
      <c r="AD12" s="156">
        <v>9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0914_vs_明治'!C13</f>
        <v>茨木颯</v>
      </c>
      <c r="D13" s="159">
        <f>'Individual DF 0914_vs_明治'!D13</f>
        <v>83</v>
      </c>
      <c r="E13" s="159">
        <f>'Individual DF 0914_vs_明治'!E13</f>
        <v>35</v>
      </c>
      <c r="F13" s="193">
        <f>'Individual DF 0914_vs_明治'!F13</f>
        <v>33.734939759036145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0</v>
      </c>
      <c r="K13" s="159">
        <v>3</v>
      </c>
      <c r="L13" s="159">
        <v>0</v>
      </c>
      <c r="M13" s="185">
        <v>0</v>
      </c>
      <c r="N13" s="181">
        <f t="shared" si="4"/>
        <v>19</v>
      </c>
      <c r="O13" s="158">
        <f t="shared" si="5"/>
        <v>0.94736842105263153</v>
      </c>
      <c r="P13" s="159">
        <v>0</v>
      </c>
      <c r="Q13" s="159">
        <v>18</v>
      </c>
      <c r="R13" s="185">
        <v>1</v>
      </c>
      <c r="S13" s="159">
        <f t="shared" si="6"/>
        <v>17</v>
      </c>
      <c r="T13" s="158">
        <f t="shared" si="7"/>
        <v>0.6470588235294118</v>
      </c>
      <c r="U13" s="159">
        <v>0</v>
      </c>
      <c r="V13" s="159">
        <v>2</v>
      </c>
      <c r="W13" s="159">
        <v>11</v>
      </c>
      <c r="X13" s="185">
        <v>4</v>
      </c>
      <c r="Y13" s="181">
        <f t="shared" si="8"/>
        <v>17</v>
      </c>
      <c r="Z13" s="158">
        <f t="shared" si="9"/>
        <v>0.35294117647058826</v>
      </c>
      <c r="AA13" s="159">
        <v>0</v>
      </c>
      <c r="AB13" s="159">
        <v>2</v>
      </c>
      <c r="AC13" s="159">
        <v>6</v>
      </c>
      <c r="AD13" s="159">
        <v>9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0914_vs_明治'!C14</f>
        <v>中森真翔</v>
      </c>
      <c r="D14" s="156">
        <f>'Individual DF 0914_vs_明治'!D14</f>
        <v>79</v>
      </c>
      <c r="E14" s="156">
        <f>'Individual DF 0914_vs_明治'!E14</f>
        <v>22</v>
      </c>
      <c r="F14" s="196">
        <f>'Individual DF 0914_vs_明治'!F14</f>
        <v>22.278481012658226</v>
      </c>
      <c r="G14" s="156">
        <f t="shared" si="0"/>
        <v>4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3</v>
      </c>
      <c r="L14" s="156">
        <v>0</v>
      </c>
      <c r="M14" s="184">
        <v>0</v>
      </c>
      <c r="N14" s="180">
        <f t="shared" si="4"/>
        <v>12</v>
      </c>
      <c r="O14" s="157">
        <f t="shared" si="5"/>
        <v>1</v>
      </c>
      <c r="P14" s="156">
        <v>0</v>
      </c>
      <c r="Q14" s="156">
        <v>12</v>
      </c>
      <c r="R14" s="184">
        <v>0</v>
      </c>
      <c r="S14" s="156">
        <f t="shared" si="6"/>
        <v>17</v>
      </c>
      <c r="T14" s="157">
        <f t="shared" si="7"/>
        <v>0.52941176470588236</v>
      </c>
      <c r="U14" s="156">
        <v>3</v>
      </c>
      <c r="V14" s="156">
        <v>2</v>
      </c>
      <c r="W14" s="156">
        <v>6</v>
      </c>
      <c r="X14" s="184">
        <v>6</v>
      </c>
      <c r="Y14" s="180">
        <f t="shared" si="8"/>
        <v>17</v>
      </c>
      <c r="Z14" s="157">
        <f t="shared" si="9"/>
        <v>0.29411764705882354</v>
      </c>
      <c r="AA14" s="156">
        <v>0</v>
      </c>
      <c r="AB14" s="156">
        <v>5</v>
      </c>
      <c r="AC14" s="156">
        <v>5</v>
      </c>
      <c r="AD14" s="156">
        <v>7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0914_vs_明治'!C15</f>
        <v>大町尚生</v>
      </c>
      <c r="D15" s="159">
        <f>'Individual DF 0914_vs_明治'!D15</f>
        <v>83</v>
      </c>
      <c r="E15" s="159">
        <f>'Individual DF 0914_vs_明治'!E15</f>
        <v>44</v>
      </c>
      <c r="F15" s="193">
        <f>'Individual DF 0914_vs_明治'!F15</f>
        <v>42.409638554216869</v>
      </c>
      <c r="G15" s="159">
        <f t="shared" si="0"/>
        <v>11</v>
      </c>
      <c r="H15" s="158">
        <f t="shared" si="2"/>
        <v>0.90909090909090906</v>
      </c>
      <c r="I15" s="158">
        <f t="shared" si="3"/>
        <v>1</v>
      </c>
      <c r="J15" s="159">
        <v>0</v>
      </c>
      <c r="K15" s="159">
        <v>10</v>
      </c>
      <c r="L15" s="159">
        <v>1</v>
      </c>
      <c r="M15" s="185">
        <v>0</v>
      </c>
      <c r="N15" s="181">
        <f t="shared" si="4"/>
        <v>18</v>
      </c>
      <c r="O15" s="158">
        <f t="shared" si="5"/>
        <v>0.94444444444444442</v>
      </c>
      <c r="P15" s="159">
        <v>1</v>
      </c>
      <c r="Q15" s="159">
        <v>16</v>
      </c>
      <c r="R15" s="185">
        <v>1</v>
      </c>
      <c r="S15" s="159">
        <f t="shared" si="6"/>
        <v>23</v>
      </c>
      <c r="T15" s="158">
        <f t="shared" si="7"/>
        <v>0.52173913043478259</v>
      </c>
      <c r="U15" s="159">
        <v>2</v>
      </c>
      <c r="V15" s="159">
        <v>5</v>
      </c>
      <c r="W15" s="159">
        <v>10</v>
      </c>
      <c r="X15" s="185">
        <v>6</v>
      </c>
      <c r="Y15" s="181">
        <f t="shared" si="8"/>
        <v>23</v>
      </c>
      <c r="Z15" s="158">
        <f t="shared" si="9"/>
        <v>0.2608695652173913</v>
      </c>
      <c r="AA15" s="159">
        <v>1</v>
      </c>
      <c r="AB15" s="159">
        <v>6</v>
      </c>
      <c r="AC15" s="159">
        <v>5</v>
      </c>
      <c r="AD15" s="159">
        <v>11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0914_vs_明治'!C16</f>
        <v>高橋佑太朗</v>
      </c>
      <c r="D16" s="156">
        <f>'Individual DF 0914_vs_明治'!D16</f>
        <v>83</v>
      </c>
      <c r="E16" s="156">
        <f>'Individual DF 0914_vs_明治'!E16</f>
        <v>9</v>
      </c>
      <c r="F16" s="196">
        <f>'Individual DF 0914_vs_明治'!F16</f>
        <v>8.6746987951807224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0</v>
      </c>
      <c r="K16" s="156">
        <v>1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1</v>
      </c>
      <c r="U16" s="156">
        <v>1</v>
      </c>
      <c r="V16" s="156">
        <v>0</v>
      </c>
      <c r="W16" s="156">
        <v>0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0914_vs_明治'!C17</f>
        <v>楢本幹志朗</v>
      </c>
      <c r="D17" s="159">
        <f>'Individual DF 0914_vs_明治'!D17</f>
        <v>83</v>
      </c>
      <c r="E17" s="159">
        <f>'Individual DF 0914_vs_明治'!E17</f>
        <v>4</v>
      </c>
      <c r="F17" s="193">
        <f>'Individual DF 0914_vs_明治'!F17</f>
        <v>3.8554216867469879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0</v>
      </c>
      <c r="K17" s="159">
        <v>1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1</v>
      </c>
      <c r="T17" s="158">
        <f t="shared" si="7"/>
        <v>0</v>
      </c>
      <c r="U17" s="159">
        <v>0</v>
      </c>
      <c r="V17" s="159">
        <v>1</v>
      </c>
      <c r="W17" s="159">
        <v>0</v>
      </c>
      <c r="X17" s="185">
        <v>0</v>
      </c>
      <c r="Y17" s="181">
        <f t="shared" si="8"/>
        <v>1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0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0914_vs_明治'!C18</f>
        <v>飯岡建人</v>
      </c>
      <c r="D18" s="156">
        <f>'Individual DF 0914_vs_明治'!D18</f>
        <v>83</v>
      </c>
      <c r="E18" s="156">
        <f>'Individual DF 0914_vs_明治'!E18</f>
        <v>15</v>
      </c>
      <c r="F18" s="196">
        <f>'Individual DF 0914_vs_明治'!F18</f>
        <v>14.457831325301205</v>
      </c>
      <c r="G18" s="156">
        <f t="shared" si="0"/>
        <v>5</v>
      </c>
      <c r="H18" s="157">
        <f t="shared" si="2"/>
        <v>0.8</v>
      </c>
      <c r="I18" s="157">
        <f t="shared" si="3"/>
        <v>0.8</v>
      </c>
      <c r="J18" s="156">
        <v>0</v>
      </c>
      <c r="K18" s="156">
        <v>4</v>
      </c>
      <c r="L18" s="156">
        <v>0</v>
      </c>
      <c r="M18" s="184">
        <v>1</v>
      </c>
      <c r="N18" s="180">
        <f t="shared" si="4"/>
        <v>5</v>
      </c>
      <c r="O18" s="157">
        <f t="shared" si="5"/>
        <v>1</v>
      </c>
      <c r="P18" s="156">
        <v>0</v>
      </c>
      <c r="Q18" s="156">
        <v>5</v>
      </c>
      <c r="R18" s="184">
        <v>0</v>
      </c>
      <c r="S18" s="156">
        <f t="shared" si="6"/>
        <v>7</v>
      </c>
      <c r="T18" s="157">
        <f t="shared" si="7"/>
        <v>0.8571428571428571</v>
      </c>
      <c r="U18" s="156">
        <v>3</v>
      </c>
      <c r="V18" s="156">
        <v>1</v>
      </c>
      <c r="W18" s="156">
        <v>3</v>
      </c>
      <c r="X18" s="184">
        <v>0</v>
      </c>
      <c r="Y18" s="180">
        <f t="shared" si="8"/>
        <v>7</v>
      </c>
      <c r="Z18" s="157">
        <f t="shared" si="9"/>
        <v>0.8571428571428571</v>
      </c>
      <c r="AA18" s="156">
        <v>3</v>
      </c>
      <c r="AB18" s="156">
        <v>1</v>
      </c>
      <c r="AC18" s="156">
        <v>3</v>
      </c>
      <c r="AD18" s="156">
        <v>0</v>
      </c>
      <c r="AE18" s="207" t="str">
        <f t="shared" si="1"/>
        <v>飯岡建人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0914_vs_明治'!C19</f>
        <v>今村颯汰</v>
      </c>
      <c r="D19" s="159">
        <f>'Individual DF 0914_vs_明治'!D19</f>
        <v>83</v>
      </c>
      <c r="E19" s="159">
        <f>'Individual DF 0914_vs_明治'!E19</f>
        <v>33</v>
      </c>
      <c r="F19" s="193">
        <f>'Individual DF 0914_vs_明治'!F19</f>
        <v>31.807228915662652</v>
      </c>
      <c r="G19" s="159">
        <f t="shared" si="0"/>
        <v>9</v>
      </c>
      <c r="H19" s="158">
        <f t="shared" si="2"/>
        <v>0.88888888888888884</v>
      </c>
      <c r="I19" s="158">
        <f t="shared" si="3"/>
        <v>1</v>
      </c>
      <c r="J19" s="159">
        <v>2</v>
      </c>
      <c r="K19" s="159">
        <v>6</v>
      </c>
      <c r="L19" s="159">
        <v>1</v>
      </c>
      <c r="M19" s="185">
        <v>0</v>
      </c>
      <c r="N19" s="181">
        <f t="shared" si="4"/>
        <v>9</v>
      </c>
      <c r="O19" s="158">
        <f t="shared" si="5"/>
        <v>0.88888888888888884</v>
      </c>
      <c r="P19" s="159">
        <v>0</v>
      </c>
      <c r="Q19" s="159">
        <v>8</v>
      </c>
      <c r="R19" s="185">
        <v>1</v>
      </c>
      <c r="S19" s="159">
        <f t="shared" si="6"/>
        <v>17</v>
      </c>
      <c r="T19" s="158">
        <f t="shared" si="7"/>
        <v>0.88235294117647056</v>
      </c>
      <c r="U19" s="159">
        <v>8</v>
      </c>
      <c r="V19" s="159">
        <v>1</v>
      </c>
      <c r="W19" s="159">
        <v>7</v>
      </c>
      <c r="X19" s="185">
        <v>1</v>
      </c>
      <c r="Y19" s="181">
        <f t="shared" si="8"/>
        <v>17</v>
      </c>
      <c r="Z19" s="158">
        <f t="shared" si="9"/>
        <v>0.58823529411764708</v>
      </c>
      <c r="AA19" s="159">
        <v>4</v>
      </c>
      <c r="AB19" s="159">
        <v>5</v>
      </c>
      <c r="AC19" s="159">
        <v>6</v>
      </c>
      <c r="AD19" s="159">
        <v>2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0914_vs_明治'!C20</f>
        <v>東島和也</v>
      </c>
      <c r="D20" s="156">
        <f>'Individual DF 0914_vs_明治'!D20</f>
        <v>62</v>
      </c>
      <c r="E20" s="156">
        <f>'Individual DF 0914_vs_明治'!E20</f>
        <v>25</v>
      </c>
      <c r="F20" s="196">
        <f>'Individual DF 0914_vs_明治'!F20</f>
        <v>32.258064516129032</v>
      </c>
      <c r="G20" s="156">
        <f t="shared" si="0"/>
        <v>5</v>
      </c>
      <c r="H20" s="157">
        <f t="shared" si="2"/>
        <v>1</v>
      </c>
      <c r="I20" s="157">
        <f t="shared" si="3"/>
        <v>1</v>
      </c>
      <c r="J20" s="156">
        <v>1</v>
      </c>
      <c r="K20" s="156">
        <v>4</v>
      </c>
      <c r="L20" s="156">
        <v>0</v>
      </c>
      <c r="M20" s="184">
        <v>0</v>
      </c>
      <c r="N20" s="180">
        <f t="shared" si="4"/>
        <v>8</v>
      </c>
      <c r="O20" s="157">
        <f t="shared" si="5"/>
        <v>0.875</v>
      </c>
      <c r="P20" s="156">
        <v>0</v>
      </c>
      <c r="Q20" s="156">
        <v>7</v>
      </c>
      <c r="R20" s="184">
        <v>1</v>
      </c>
      <c r="S20" s="156">
        <f t="shared" si="6"/>
        <v>10</v>
      </c>
      <c r="T20" s="157">
        <f t="shared" si="7"/>
        <v>0.9</v>
      </c>
      <c r="U20" s="156">
        <v>3</v>
      </c>
      <c r="V20" s="156">
        <v>1</v>
      </c>
      <c r="W20" s="156">
        <v>6</v>
      </c>
      <c r="X20" s="184">
        <v>0</v>
      </c>
      <c r="Y20" s="180">
        <f t="shared" si="8"/>
        <v>10</v>
      </c>
      <c r="Z20" s="157">
        <f t="shared" si="9"/>
        <v>0.7</v>
      </c>
      <c r="AA20" s="156">
        <v>1</v>
      </c>
      <c r="AB20" s="156">
        <v>3</v>
      </c>
      <c r="AC20" s="156">
        <v>6</v>
      </c>
      <c r="AD20" s="156">
        <v>0</v>
      </c>
      <c r="AE20" s="207" t="str">
        <f t="shared" si="1"/>
        <v>東島和也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0914_vs_明治'!C21</f>
        <v>濱島遼</v>
      </c>
      <c r="D21" s="159">
        <f>'Individual DF 0914_vs_明治'!D21</f>
        <v>83</v>
      </c>
      <c r="E21" s="159">
        <f>'Individual DF 0914_vs_明治'!E21</f>
        <v>14</v>
      </c>
      <c r="F21" s="193">
        <f>'Individual DF 0914_vs_明治'!F21</f>
        <v>13.493975903614457</v>
      </c>
      <c r="G21" s="159">
        <f t="shared" si="0"/>
        <v>2</v>
      </c>
      <c r="H21" s="158">
        <f t="shared" si="2"/>
        <v>1</v>
      </c>
      <c r="I21" s="158">
        <f t="shared" si="3"/>
        <v>1</v>
      </c>
      <c r="J21" s="159">
        <v>0</v>
      </c>
      <c r="K21" s="159">
        <v>2</v>
      </c>
      <c r="L21" s="159">
        <v>0</v>
      </c>
      <c r="M21" s="185">
        <v>0</v>
      </c>
      <c r="N21" s="181">
        <f t="shared" si="4"/>
        <v>6</v>
      </c>
      <c r="O21" s="158">
        <f t="shared" si="5"/>
        <v>1</v>
      </c>
      <c r="P21" s="159">
        <v>0</v>
      </c>
      <c r="Q21" s="159">
        <v>6</v>
      </c>
      <c r="R21" s="185">
        <v>0</v>
      </c>
      <c r="S21" s="159">
        <f t="shared" si="6"/>
        <v>4</v>
      </c>
      <c r="T21" s="158">
        <f t="shared" si="7"/>
        <v>0.75</v>
      </c>
      <c r="U21" s="159">
        <v>0</v>
      </c>
      <c r="V21" s="159">
        <v>1</v>
      </c>
      <c r="W21" s="159">
        <v>3</v>
      </c>
      <c r="X21" s="185">
        <v>0</v>
      </c>
      <c r="Y21" s="181">
        <f t="shared" si="8"/>
        <v>4</v>
      </c>
      <c r="Z21" s="158">
        <f t="shared" si="9"/>
        <v>0.75</v>
      </c>
      <c r="AA21" s="159">
        <v>0</v>
      </c>
      <c r="AB21" s="159">
        <v>1</v>
      </c>
      <c r="AC21" s="159">
        <v>3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0914_vs_明治'!C22</f>
        <v>内田慎乃甫</v>
      </c>
      <c r="D22" s="156">
        <f>'Individual DF 0914_vs_明治'!D22</f>
        <v>83</v>
      </c>
      <c r="E22" s="156">
        <f>'Individual DF 0914_vs_明治'!E22</f>
        <v>15</v>
      </c>
      <c r="F22" s="196">
        <f>'Individual DF 0914_vs_明治'!F22</f>
        <v>14.457831325301205</v>
      </c>
      <c r="G22" s="156">
        <f t="shared" si="0"/>
        <v>4</v>
      </c>
      <c r="H22" s="157">
        <f t="shared" si="2"/>
        <v>1</v>
      </c>
      <c r="I22" s="157">
        <f t="shared" si="3"/>
        <v>1</v>
      </c>
      <c r="J22" s="156">
        <v>1</v>
      </c>
      <c r="K22" s="156">
        <v>3</v>
      </c>
      <c r="L22" s="156">
        <v>0</v>
      </c>
      <c r="M22" s="184">
        <v>0</v>
      </c>
      <c r="N22" s="180">
        <f t="shared" si="4"/>
        <v>5</v>
      </c>
      <c r="O22" s="157">
        <f t="shared" si="5"/>
        <v>1</v>
      </c>
      <c r="P22" s="156">
        <v>0</v>
      </c>
      <c r="Q22" s="156">
        <v>5</v>
      </c>
      <c r="R22" s="184">
        <v>0</v>
      </c>
      <c r="S22" s="156">
        <f t="shared" si="6"/>
        <v>9</v>
      </c>
      <c r="T22" s="157">
        <f t="shared" si="7"/>
        <v>0.66666666666666663</v>
      </c>
      <c r="U22" s="156">
        <v>2</v>
      </c>
      <c r="V22" s="156">
        <v>2</v>
      </c>
      <c r="W22" s="156">
        <v>4</v>
      </c>
      <c r="X22" s="184">
        <v>1</v>
      </c>
      <c r="Y22" s="180">
        <f t="shared" si="8"/>
        <v>9</v>
      </c>
      <c r="Z22" s="157">
        <f t="shared" si="9"/>
        <v>0.1111111111111111</v>
      </c>
      <c r="AA22" s="156">
        <v>0</v>
      </c>
      <c r="AB22" s="156">
        <v>4</v>
      </c>
      <c r="AC22" s="156">
        <v>1</v>
      </c>
      <c r="AD22" s="156">
        <v>4</v>
      </c>
      <c r="AE22" s="207" t="str">
        <f t="shared" si="1"/>
        <v>内田慎乃甫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0914_vs_明治'!C23</f>
        <v>門脇遼介</v>
      </c>
      <c r="D23" s="159">
        <f>'Individual DF 0914_vs_明治'!D23</f>
        <v>0</v>
      </c>
      <c r="E23" s="159" t="str">
        <f>'Individual DF 0914_vs_明治'!E23</f>
        <v>-</v>
      </c>
      <c r="F23" s="193" t="str">
        <f>'Individual DF 0914_vs_明治'!F23</f>
        <v>-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 t="s">
        <v>17</v>
      </c>
      <c r="K23" s="159" t="s">
        <v>17</v>
      </c>
      <c r="L23" s="159" t="s">
        <v>17</v>
      </c>
      <c r="M23" s="185" t="s">
        <v>17</v>
      </c>
      <c r="N23" s="181" t="s">
        <v>17</v>
      </c>
      <c r="O23" s="158" t="str">
        <f t="shared" si="5"/>
        <v>-</v>
      </c>
      <c r="P23" s="159" t="s">
        <v>17</v>
      </c>
      <c r="Q23" s="159" t="s">
        <v>17</v>
      </c>
      <c r="R23" s="185" t="s">
        <v>17</v>
      </c>
      <c r="S23" s="159" t="s">
        <v>17</v>
      </c>
      <c r="T23" s="158" t="str">
        <f t="shared" si="7"/>
        <v>-</v>
      </c>
      <c r="U23" s="159" t="s">
        <v>508</v>
      </c>
      <c r="V23" s="159" t="s">
        <v>508</v>
      </c>
      <c r="W23" s="159" t="s">
        <v>508</v>
      </c>
      <c r="X23" s="185" t="s">
        <v>508</v>
      </c>
      <c r="Y23" s="181" t="s">
        <v>17</v>
      </c>
      <c r="Z23" s="158" t="str">
        <f t="shared" si="9"/>
        <v>-</v>
      </c>
      <c r="AA23" s="159" t="s">
        <v>508</v>
      </c>
      <c r="AB23" s="159" t="s">
        <v>508</v>
      </c>
      <c r="AC23" s="159" t="s">
        <v>508</v>
      </c>
      <c r="AD23" s="159" t="s">
        <v>508</v>
      </c>
      <c r="AE23" s="208" t="str">
        <f t="shared" si="1"/>
        <v>門脇遼介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0914_vs_明治'!C24</f>
        <v>小澤一誠</v>
      </c>
      <c r="D24" s="156">
        <f>'Individual DF 0914_vs_明治'!D24</f>
        <v>18</v>
      </c>
      <c r="E24" s="156">
        <f>'Individual DF 0914_vs_明治'!E24</f>
        <v>10</v>
      </c>
      <c r="F24" s="196">
        <f>'Individual DF 0914_vs_明治'!F24</f>
        <v>44.444444444444443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8</v>
      </c>
      <c r="O24" s="157">
        <f t="shared" si="5"/>
        <v>0.875</v>
      </c>
      <c r="P24" s="156">
        <v>0</v>
      </c>
      <c r="Q24" s="156">
        <v>7</v>
      </c>
      <c r="R24" s="184">
        <v>1</v>
      </c>
      <c r="S24" s="156">
        <f t="shared" si="6"/>
        <v>6</v>
      </c>
      <c r="T24" s="157">
        <f t="shared" si="7"/>
        <v>1</v>
      </c>
      <c r="U24" s="156">
        <v>0</v>
      </c>
      <c r="V24" s="156">
        <v>0</v>
      </c>
      <c r="W24" s="156">
        <v>6</v>
      </c>
      <c r="X24" s="184">
        <v>0</v>
      </c>
      <c r="Y24" s="180">
        <f t="shared" si="8"/>
        <v>6</v>
      </c>
      <c r="Z24" s="157">
        <f t="shared" si="9"/>
        <v>0.83333333333333337</v>
      </c>
      <c r="AA24" s="156">
        <v>0</v>
      </c>
      <c r="AB24" s="156">
        <v>0</v>
      </c>
      <c r="AC24" s="156">
        <v>5</v>
      </c>
      <c r="AD24" s="156">
        <v>1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0914_vs_明治'!C25</f>
        <v>イーゴリ</v>
      </c>
      <c r="D25" s="159">
        <f>'Individual DF 0914_vs_明治'!D25</f>
        <v>7</v>
      </c>
      <c r="E25" s="159">
        <f>'Individual DF 0914_vs_明治'!E25</f>
        <v>8</v>
      </c>
      <c r="F25" s="193">
        <f>'Individual DF 0914_vs_明治'!F25</f>
        <v>91.428571428571416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5</v>
      </c>
      <c r="O25" s="158">
        <f t="shared" si="5"/>
        <v>1</v>
      </c>
      <c r="P25" s="159">
        <v>1</v>
      </c>
      <c r="Q25" s="159">
        <v>4</v>
      </c>
      <c r="R25" s="185">
        <v>0</v>
      </c>
      <c r="S25" s="159">
        <f t="shared" si="6"/>
        <v>5</v>
      </c>
      <c r="T25" s="158">
        <f t="shared" si="7"/>
        <v>0.8</v>
      </c>
      <c r="U25" s="159">
        <v>1</v>
      </c>
      <c r="V25" s="159">
        <v>0</v>
      </c>
      <c r="W25" s="159">
        <v>3</v>
      </c>
      <c r="X25" s="185">
        <v>1</v>
      </c>
      <c r="Y25" s="181">
        <f t="shared" si="8"/>
        <v>5</v>
      </c>
      <c r="Z25" s="158">
        <f t="shared" si="9"/>
        <v>0.6</v>
      </c>
      <c r="AA25" s="159">
        <v>0</v>
      </c>
      <c r="AB25" s="159">
        <v>1</v>
      </c>
      <c r="AC25" s="159">
        <v>3</v>
      </c>
      <c r="AD25" s="159">
        <v>1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0914_vs_明治'!C26</f>
        <v>加島優陽</v>
      </c>
      <c r="D26" s="156">
        <f>'Individual DF 0914_vs_明治'!D26</f>
        <v>4</v>
      </c>
      <c r="E26" s="156">
        <f>'Individual DF 0914_vs_明治'!E26</f>
        <v>4</v>
      </c>
      <c r="F26" s="196">
        <f>'Individual DF 0914_vs_明治'!F26</f>
        <v>80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4</v>
      </c>
      <c r="O26" s="157">
        <f t="shared" si="5"/>
        <v>1</v>
      </c>
      <c r="P26" s="156">
        <v>0</v>
      </c>
      <c r="Q26" s="156">
        <v>4</v>
      </c>
      <c r="R26" s="184">
        <v>0</v>
      </c>
      <c r="S26" s="156">
        <f t="shared" si="6"/>
        <v>4</v>
      </c>
      <c r="T26" s="157">
        <f t="shared" si="7"/>
        <v>0.75</v>
      </c>
      <c r="U26" s="156">
        <v>0</v>
      </c>
      <c r="V26" s="156">
        <v>0</v>
      </c>
      <c r="W26" s="156">
        <v>3</v>
      </c>
      <c r="X26" s="184">
        <v>1</v>
      </c>
      <c r="Y26" s="180">
        <f t="shared" si="8"/>
        <v>4</v>
      </c>
      <c r="Z26" s="157">
        <f t="shared" si="9"/>
        <v>0.5</v>
      </c>
      <c r="AA26" s="156">
        <v>0</v>
      </c>
      <c r="AB26" s="156">
        <v>0</v>
      </c>
      <c r="AC26" s="156">
        <v>2</v>
      </c>
      <c r="AD26" s="156">
        <v>2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0914_vs_明治'!C27</f>
        <v>浜浦幸太郎</v>
      </c>
      <c r="D27" s="159">
        <f>'Individual DF 0914_vs_明治'!D27</f>
        <v>18</v>
      </c>
      <c r="E27" s="159">
        <f>'Individual DF 0914_vs_明治'!E27</f>
        <v>10</v>
      </c>
      <c r="F27" s="193">
        <f>'Individual DF 0914_vs_明治'!F27</f>
        <v>44.444444444444443</v>
      </c>
      <c r="G27" s="159">
        <f t="shared" si="0"/>
        <v>4</v>
      </c>
      <c r="H27" s="158">
        <f t="shared" si="2"/>
        <v>1</v>
      </c>
      <c r="I27" s="158">
        <f t="shared" si="3"/>
        <v>1</v>
      </c>
      <c r="J27" s="159">
        <v>0</v>
      </c>
      <c r="K27" s="159">
        <v>4</v>
      </c>
      <c r="L27" s="159">
        <v>0</v>
      </c>
      <c r="M27" s="185">
        <v>0</v>
      </c>
      <c r="N27" s="181">
        <f t="shared" si="4"/>
        <v>3</v>
      </c>
      <c r="O27" s="158">
        <f t="shared" si="5"/>
        <v>1</v>
      </c>
      <c r="P27" s="159">
        <v>1</v>
      </c>
      <c r="Q27" s="159">
        <v>2</v>
      </c>
      <c r="R27" s="185">
        <v>0</v>
      </c>
      <c r="S27" s="159">
        <f t="shared" si="6"/>
        <v>7</v>
      </c>
      <c r="T27" s="158">
        <f t="shared" si="7"/>
        <v>0.7142857142857143</v>
      </c>
      <c r="U27" s="159">
        <v>2</v>
      </c>
      <c r="V27" s="159">
        <v>2</v>
      </c>
      <c r="W27" s="159">
        <v>3</v>
      </c>
      <c r="X27" s="185">
        <v>0</v>
      </c>
      <c r="Y27" s="181">
        <f t="shared" si="8"/>
        <v>7</v>
      </c>
      <c r="Z27" s="158">
        <f t="shared" si="9"/>
        <v>0.14285714285714285</v>
      </c>
      <c r="AA27" s="159">
        <v>0</v>
      </c>
      <c r="AB27" s="159">
        <v>4</v>
      </c>
      <c r="AC27" s="159">
        <v>1</v>
      </c>
      <c r="AD27" s="159">
        <v>2</v>
      </c>
      <c r="AE27" s="208" t="str">
        <f t="shared" si="1"/>
        <v>浜浦幸太郎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0914_vs_明治'!C28</f>
        <v>高田健太郎</v>
      </c>
      <c r="D28" s="156">
        <f>'Individual DF 0914_vs_明治'!D28</f>
        <v>0</v>
      </c>
      <c r="E28" s="156" t="str">
        <f>'Individual DF 0914_vs_明治'!E28</f>
        <v>-</v>
      </c>
      <c r="F28" s="196" t="str">
        <f>'Individual DF 0914_vs_明治'!F28</f>
        <v>-</v>
      </c>
      <c r="G28" s="156" t="s">
        <v>17</v>
      </c>
      <c r="H28" s="157" t="str">
        <f t="shared" si="2"/>
        <v>-</v>
      </c>
      <c r="I28" s="157" t="str">
        <f t="shared" si="3"/>
        <v>-</v>
      </c>
      <c r="J28" s="156" t="s">
        <v>17</v>
      </c>
      <c r="K28" s="156" t="s">
        <v>17</v>
      </c>
      <c r="L28" s="156" t="s">
        <v>17</v>
      </c>
      <c r="M28" s="184" t="s">
        <v>17</v>
      </c>
      <c r="N28" s="180" t="s">
        <v>17</v>
      </c>
      <c r="O28" s="157" t="str">
        <f t="shared" si="5"/>
        <v>-</v>
      </c>
      <c r="P28" s="156" t="s">
        <v>17</v>
      </c>
      <c r="Q28" s="156" t="s">
        <v>17</v>
      </c>
      <c r="R28" s="184" t="s">
        <v>17</v>
      </c>
      <c r="S28" s="156" t="s">
        <v>17</v>
      </c>
      <c r="T28" s="157" t="str">
        <f t="shared" si="7"/>
        <v>-</v>
      </c>
      <c r="U28" s="156" t="s">
        <v>508</v>
      </c>
      <c r="V28" s="156" t="s">
        <v>508</v>
      </c>
      <c r="W28" s="156" t="s">
        <v>508</v>
      </c>
      <c r="X28" s="184" t="s">
        <v>508</v>
      </c>
      <c r="Y28" s="180" t="s">
        <v>17</v>
      </c>
      <c r="Z28" s="157" t="str">
        <f t="shared" si="9"/>
        <v>-</v>
      </c>
      <c r="AA28" s="156" t="s">
        <v>508</v>
      </c>
      <c r="AB28" s="156" t="s">
        <v>508</v>
      </c>
      <c r="AC28" s="156" t="s">
        <v>508</v>
      </c>
      <c r="AD28" s="156" t="s">
        <v>508</v>
      </c>
      <c r="AE28" s="207" t="str">
        <f t="shared" si="1"/>
        <v>高田健太郎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0914_vs_明治'!C29</f>
        <v>水澤雄太</v>
      </c>
      <c r="D29" s="159">
        <f>'Individual DF 0914_vs_明治'!D29</f>
        <v>0</v>
      </c>
      <c r="E29" s="159" t="str">
        <f>'Individual DF 0914_vs_明治'!E29</f>
        <v>-</v>
      </c>
      <c r="F29" s="193" t="str">
        <f>'Individual DF 0914_vs_明治'!F29</f>
        <v>-</v>
      </c>
      <c r="G29" s="159" t="s">
        <v>17</v>
      </c>
      <c r="H29" s="158" t="str">
        <f t="shared" si="2"/>
        <v>-</v>
      </c>
      <c r="I29" s="158" t="str">
        <f t="shared" si="3"/>
        <v>-</v>
      </c>
      <c r="J29" s="159" t="s">
        <v>17</v>
      </c>
      <c r="K29" s="159" t="s">
        <v>17</v>
      </c>
      <c r="L29" s="159" t="s">
        <v>17</v>
      </c>
      <c r="M29" s="185" t="s">
        <v>17</v>
      </c>
      <c r="N29" s="181" t="s">
        <v>17</v>
      </c>
      <c r="O29" s="158" t="str">
        <f t="shared" si="5"/>
        <v>-</v>
      </c>
      <c r="P29" s="159" t="s">
        <v>17</v>
      </c>
      <c r="Q29" s="159" t="s">
        <v>17</v>
      </c>
      <c r="R29" s="185" t="s">
        <v>17</v>
      </c>
      <c r="S29" s="159" t="s">
        <v>17</v>
      </c>
      <c r="T29" s="158" t="str">
        <f t="shared" si="7"/>
        <v>-</v>
      </c>
      <c r="U29" s="159" t="s">
        <v>508</v>
      </c>
      <c r="V29" s="159" t="s">
        <v>508</v>
      </c>
      <c r="W29" s="159" t="s">
        <v>508</v>
      </c>
      <c r="X29" s="185" t="s">
        <v>508</v>
      </c>
      <c r="Y29" s="181" t="s">
        <v>17</v>
      </c>
      <c r="Z29" s="158" t="str">
        <f t="shared" si="9"/>
        <v>-</v>
      </c>
      <c r="AA29" s="159" t="s">
        <v>508</v>
      </c>
      <c r="AB29" s="159" t="s">
        <v>508</v>
      </c>
      <c r="AC29" s="159" t="s">
        <v>508</v>
      </c>
      <c r="AD29" s="159" t="s">
        <v>508</v>
      </c>
      <c r="AE29" s="208" t="str">
        <f t="shared" si="1"/>
        <v>水澤雄太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0914_vs_明治'!C30</f>
        <v>大内田陽冬</v>
      </c>
      <c r="D30" s="156">
        <f>'Individual DF 0914_vs_明治'!D30</f>
        <v>21</v>
      </c>
      <c r="E30" s="156">
        <f>'Individual DF 0914_vs_明治'!E30</f>
        <v>8</v>
      </c>
      <c r="F30" s="196">
        <f>'Individual DF 0914_vs_明治'!F30</f>
        <v>30.476190476190474</v>
      </c>
      <c r="G30" s="156">
        <f t="shared" si="0"/>
        <v>2</v>
      </c>
      <c r="H30" s="157">
        <f t="shared" si="2"/>
        <v>1</v>
      </c>
      <c r="I30" s="157">
        <f t="shared" si="3"/>
        <v>1</v>
      </c>
      <c r="J30" s="156">
        <v>2</v>
      </c>
      <c r="K30" s="156">
        <v>0</v>
      </c>
      <c r="L30" s="156">
        <v>0</v>
      </c>
      <c r="M30" s="184">
        <v>0</v>
      </c>
      <c r="N30" s="180">
        <f t="shared" si="4"/>
        <v>4</v>
      </c>
      <c r="O30" s="157">
        <f t="shared" si="5"/>
        <v>1</v>
      </c>
      <c r="P30" s="156">
        <v>0</v>
      </c>
      <c r="Q30" s="156">
        <v>4</v>
      </c>
      <c r="R30" s="184">
        <v>0</v>
      </c>
      <c r="S30" s="156">
        <f t="shared" si="6"/>
        <v>4</v>
      </c>
      <c r="T30" s="157">
        <f t="shared" si="7"/>
        <v>1</v>
      </c>
      <c r="U30" s="156">
        <v>1</v>
      </c>
      <c r="V30" s="156">
        <v>0</v>
      </c>
      <c r="W30" s="156">
        <v>3</v>
      </c>
      <c r="X30" s="184">
        <v>0</v>
      </c>
      <c r="Y30" s="180">
        <f t="shared" si="8"/>
        <v>4</v>
      </c>
      <c r="Z30" s="157">
        <f t="shared" si="9"/>
        <v>0.75</v>
      </c>
      <c r="AA30" s="156">
        <v>1</v>
      </c>
      <c r="AB30" s="156">
        <v>0</v>
      </c>
      <c r="AC30" s="156">
        <v>2</v>
      </c>
      <c r="AD30" s="156">
        <v>1</v>
      </c>
      <c r="AE30" s="207" t="str">
        <f t="shared" si="1"/>
        <v>大内田陽冬</v>
      </c>
      <c r="AF30" s="175"/>
      <c r="AG30" s="136"/>
      <c r="AH30" s="136"/>
      <c r="AI30" s="136"/>
      <c r="AJ30" s="153"/>
    </row>
    <row r="31" spans="2:36" ht="14" customHeight="1">
      <c r="B31" s="136"/>
      <c r="C31" s="153"/>
      <c r="D31" s="153"/>
      <c r="E31" s="153"/>
      <c r="F31" s="153"/>
      <c r="G31" s="153"/>
      <c r="H31" s="153"/>
      <c r="I31" s="153"/>
      <c r="J31" s="136"/>
      <c r="K31" s="136"/>
      <c r="L31" s="136"/>
      <c r="M31" s="192"/>
      <c r="N31" s="136"/>
      <c r="O31" s="136"/>
      <c r="P31" s="136"/>
      <c r="Q31" s="136"/>
      <c r="R31" s="192"/>
      <c r="S31" s="136"/>
      <c r="T31" s="136"/>
      <c r="U31" s="136"/>
      <c r="V31" s="136"/>
      <c r="W31" s="136"/>
      <c r="X31" s="192"/>
      <c r="Y31" s="136"/>
      <c r="Z31" s="136"/>
      <c r="AA31" s="136"/>
      <c r="AB31" s="136"/>
      <c r="AC31" s="136"/>
      <c r="AD31" s="136"/>
      <c r="AE31" s="211"/>
      <c r="AF31" s="136"/>
      <c r="AG31" s="136"/>
      <c r="AH31" s="136"/>
      <c r="AI31" s="136"/>
      <c r="AJ31" s="153"/>
    </row>
    <row r="32" spans="2:36" ht="30" customHeight="1">
      <c r="B32" s="274" t="s">
        <v>16</v>
      </c>
      <c r="C32" s="274"/>
      <c r="D32" s="274"/>
      <c r="E32" s="274"/>
      <c r="F32" s="275"/>
      <c r="G32" s="164">
        <f>SUM(G8:G15,G23:G27)</f>
        <v>59</v>
      </c>
      <c r="H32" s="169">
        <f>SUM(J32:K32)/G32</f>
        <v>0.89830508474576276</v>
      </c>
      <c r="I32" s="169">
        <f>SUM(J32:L32)/G32</f>
        <v>0.96610169491525422</v>
      </c>
      <c r="J32" s="164">
        <f>SUM(J8:J15,J23:J27)</f>
        <v>4</v>
      </c>
      <c r="K32" s="164">
        <f>SUM(K8:K15,K23:K27)</f>
        <v>49</v>
      </c>
      <c r="L32" s="164">
        <f>SUM(L8:L15,L23:L27)</f>
        <v>4</v>
      </c>
      <c r="M32" s="182">
        <f>SUM(M8:M15,M23:M27)</f>
        <v>2</v>
      </c>
      <c r="N32" s="164">
        <f>SUM(N8:N15,N23:N27)</f>
        <v>163</v>
      </c>
      <c r="O32" s="168">
        <f>IFERROR((P32+Q32)/N32,"-")</f>
        <v>0.95092024539877296</v>
      </c>
      <c r="P32" s="164">
        <f>SUM(P8:P15,P23:P27)</f>
        <v>8</v>
      </c>
      <c r="Q32" s="164">
        <f>SUM(Q8:Q15,Q23:Q27)</f>
        <v>147</v>
      </c>
      <c r="R32" s="182">
        <f>SUM(R8:R15,R23:R27)</f>
        <v>8</v>
      </c>
      <c r="S32" s="164">
        <f>SUM(S8:S15,S23:S27)</f>
        <v>194</v>
      </c>
      <c r="T32" s="168">
        <f>(U32+W32)/S32</f>
        <v>0.634020618556701</v>
      </c>
      <c r="U32" s="164">
        <f>SUM(U8:U15,U23:U27)</f>
        <v>20</v>
      </c>
      <c r="V32" s="164">
        <f>SUM(V8:V15,V23:V27)</f>
        <v>33</v>
      </c>
      <c r="W32" s="164">
        <f>SUM(W8:W15,W23:W27)</f>
        <v>103</v>
      </c>
      <c r="X32" s="182">
        <f>SUM(X8:X15,X23:X27)</f>
        <v>38</v>
      </c>
      <c r="Y32" s="164">
        <f>SUM(Y8:Y15,Y23:Y27)</f>
        <v>194</v>
      </c>
      <c r="Z32" s="168">
        <f>(AA32+AC32)/Y32</f>
        <v>0.32989690721649484</v>
      </c>
      <c r="AA32" s="164">
        <f>SUM(AA8:AA15,AA23:AA27)</f>
        <v>1</v>
      </c>
      <c r="AB32" s="164">
        <f>SUM(AB8:AB15,AB23:AB27)</f>
        <v>52</v>
      </c>
      <c r="AC32" s="164">
        <f>SUM(AC8:AC15,AC23:AC27)</f>
        <v>63</v>
      </c>
      <c r="AD32" s="164">
        <f>SUM(AD8:AD15,AD23:AD27)</f>
        <v>78</v>
      </c>
      <c r="AE32" s="212" t="s">
        <v>16</v>
      </c>
      <c r="AF32" s="175"/>
      <c r="AG32" s="136"/>
      <c r="AH32" s="136"/>
      <c r="AI32" s="136"/>
      <c r="AJ32" s="153"/>
    </row>
    <row r="33" spans="2:36" ht="30" customHeight="1">
      <c r="B33" s="276" t="s">
        <v>15</v>
      </c>
      <c r="C33" s="276"/>
      <c r="D33" s="276"/>
      <c r="E33" s="276"/>
      <c r="F33" s="277"/>
      <c r="G33" s="165">
        <f>SUM(G16:G22,G28:G30)</f>
        <v>29</v>
      </c>
      <c r="H33" s="170">
        <f>SUM(J33:K33)/G33</f>
        <v>0.93103448275862066</v>
      </c>
      <c r="I33" s="170">
        <f>SUM(J33:L33)/G33</f>
        <v>0.96551724137931039</v>
      </c>
      <c r="J33" s="165">
        <f>SUM(J16:J22,J28:J30)</f>
        <v>6</v>
      </c>
      <c r="K33" s="165">
        <f>SUM(K16:K22,K28:K30)</f>
        <v>21</v>
      </c>
      <c r="L33" s="165">
        <f>SUM(L16:L22,L28:L30)</f>
        <v>1</v>
      </c>
      <c r="M33" s="183">
        <f>SUM(M16:M22,M28:M30)</f>
        <v>1</v>
      </c>
      <c r="N33" s="165">
        <f>SUM(N16:N22,N28:N30)</f>
        <v>39</v>
      </c>
      <c r="O33" s="172">
        <f>IFERROR((P33+Q33)/N33,"-")</f>
        <v>0.94871794871794868</v>
      </c>
      <c r="P33" s="165">
        <f>SUM(P16:P22,P28:P30)</f>
        <v>0</v>
      </c>
      <c r="Q33" s="165">
        <f>SUM(Q16:Q22,Q28:Q30)</f>
        <v>37</v>
      </c>
      <c r="R33" s="183">
        <f>SUM(R16:R22,R28:R30)</f>
        <v>2</v>
      </c>
      <c r="S33" s="165">
        <f>SUM(S16:S22,S28:S30)</f>
        <v>53</v>
      </c>
      <c r="T33" s="172">
        <f>(U33+W33)/S33</f>
        <v>0.83018867924528306</v>
      </c>
      <c r="U33" s="165">
        <f>SUM(U16:U22,U28:U30)</f>
        <v>18</v>
      </c>
      <c r="V33" s="165">
        <f>SUM(V16:V22,V28:V30)</f>
        <v>7</v>
      </c>
      <c r="W33" s="165">
        <f>SUM(W16:W22,W28:W30)</f>
        <v>26</v>
      </c>
      <c r="X33" s="183">
        <f>SUM(X16:X22,X28:X30)</f>
        <v>2</v>
      </c>
      <c r="Y33" s="165">
        <f>SUM(Y16:Y22,Y28:Y30)</f>
        <v>53</v>
      </c>
      <c r="Z33" s="172">
        <f>(AA33+AC33)/Y33</f>
        <v>0.56603773584905659</v>
      </c>
      <c r="AA33" s="165">
        <f>SUM(AA16:AA22,AA28:AA30)</f>
        <v>9</v>
      </c>
      <c r="AB33" s="165">
        <f>SUM(AB16:AB22,AB28:AB30)</f>
        <v>16</v>
      </c>
      <c r="AC33" s="165">
        <f>SUM(AC16:AC22,AC28:AC30)</f>
        <v>21</v>
      </c>
      <c r="AD33" s="165">
        <f>SUM(AD16:AD22,AD28:AD30)</f>
        <v>7</v>
      </c>
      <c r="AE33" s="213" t="s">
        <v>15</v>
      </c>
      <c r="AF33" s="175"/>
      <c r="AG33" s="136"/>
      <c r="AH33" s="136"/>
      <c r="AI33" s="136"/>
      <c r="AJ33" s="153"/>
    </row>
    <row r="34" spans="2:36" ht="30" customHeight="1">
      <c r="B34" s="278" t="s">
        <v>94</v>
      </c>
      <c r="C34" s="278"/>
      <c r="D34" s="278"/>
      <c r="E34" s="278"/>
      <c r="F34" s="279"/>
      <c r="G34" s="156">
        <f>SUM(G8:G30)</f>
        <v>88</v>
      </c>
      <c r="H34" s="163">
        <f>SUM(J34:K34)/G34</f>
        <v>0.90909090909090906</v>
      </c>
      <c r="I34" s="163">
        <f>SUM(J34:L34)/G34</f>
        <v>0.96590909090909094</v>
      </c>
      <c r="J34" s="156">
        <f>SUM(J8:J30)</f>
        <v>10</v>
      </c>
      <c r="K34" s="156">
        <f>SUM(K8:K30)</f>
        <v>70</v>
      </c>
      <c r="L34" s="156">
        <f>SUM(L8:L30)</f>
        <v>5</v>
      </c>
      <c r="M34" s="184">
        <f>SUM(M8:M30)</f>
        <v>3</v>
      </c>
      <c r="N34" s="156">
        <f>SUM(N8:N30)</f>
        <v>202</v>
      </c>
      <c r="O34" s="157">
        <f>IFERROR((P34+Q34)/N34,"-")</f>
        <v>0.95049504950495045</v>
      </c>
      <c r="P34" s="156">
        <f>SUM(P8:P30)</f>
        <v>8</v>
      </c>
      <c r="Q34" s="156">
        <f>SUM(Q8:Q30)</f>
        <v>184</v>
      </c>
      <c r="R34" s="184">
        <f>SUM(R8:R30)</f>
        <v>10</v>
      </c>
      <c r="S34" s="156">
        <f>SUM(S8:S30)</f>
        <v>247</v>
      </c>
      <c r="T34" s="157">
        <f>(U34+W34)/S34</f>
        <v>0.67611336032388669</v>
      </c>
      <c r="U34" s="156">
        <f>SUM(U8:U30)</f>
        <v>38</v>
      </c>
      <c r="V34" s="156">
        <f>SUM(V8:V30)</f>
        <v>40</v>
      </c>
      <c r="W34" s="156">
        <f>SUM(W8:W30)</f>
        <v>129</v>
      </c>
      <c r="X34" s="184">
        <f>SUM(X8:X30)</f>
        <v>40</v>
      </c>
      <c r="Y34" s="156">
        <f>SUM(Y8:Y30)</f>
        <v>247</v>
      </c>
      <c r="Z34" s="157">
        <f>(AA34+AC34)/Y34</f>
        <v>0.38056680161943318</v>
      </c>
      <c r="AA34" s="156">
        <f>SUM(AA8:AA30)</f>
        <v>10</v>
      </c>
      <c r="AB34" s="156">
        <f>SUM(AB8:AB30)</f>
        <v>68</v>
      </c>
      <c r="AC34" s="156">
        <f>SUM(AC8:AC30)</f>
        <v>84</v>
      </c>
      <c r="AD34" s="156">
        <f>SUM(AD8:AD30)</f>
        <v>85</v>
      </c>
      <c r="AE34" s="214" t="s">
        <v>94</v>
      </c>
      <c r="AF34" s="175"/>
      <c r="AG34" s="136"/>
      <c r="AH34" s="136"/>
      <c r="AI34" s="136"/>
      <c r="AJ34" s="153"/>
    </row>
    <row r="35" spans="2:36" ht="30" customHeight="1">
      <c r="B35" s="280" t="s">
        <v>95</v>
      </c>
      <c r="C35" s="280"/>
      <c r="D35" s="280"/>
      <c r="E35" s="280"/>
      <c r="F35" s="281"/>
      <c r="G35" s="167">
        <f>AVERAGE(G8:G30)</f>
        <v>4.1904761904761907</v>
      </c>
      <c r="H35" s="171"/>
      <c r="I35" s="171"/>
      <c r="J35" s="167">
        <f>AVERAGE(J8:J30)</f>
        <v>0.5</v>
      </c>
      <c r="K35" s="167">
        <f>AVERAGE(K8:K30)</f>
        <v>3.5</v>
      </c>
      <c r="L35" s="167">
        <f>AVERAGE(L8:L30)</f>
        <v>0.25</v>
      </c>
      <c r="M35" s="193">
        <f>AVERAGE(M8:M30)</f>
        <v>0.15</v>
      </c>
      <c r="N35" s="159"/>
      <c r="O35" s="167"/>
      <c r="P35" s="167">
        <f>AVERAGE(P8:P30)</f>
        <v>0.4</v>
      </c>
      <c r="Q35" s="167">
        <f>AVERAGE(Q8:Q30)</f>
        <v>9.1999999999999993</v>
      </c>
      <c r="R35" s="193">
        <f>AVERAGE(R8:R30)</f>
        <v>0.5</v>
      </c>
      <c r="S35" s="167">
        <f>AVERAGE(S8:S30)</f>
        <v>12.35</v>
      </c>
      <c r="T35" s="159"/>
      <c r="U35" s="167">
        <f>AVERAGE(U8:U30)</f>
        <v>1.9</v>
      </c>
      <c r="V35" s="167">
        <f>AVERAGE(V8:V30)</f>
        <v>2</v>
      </c>
      <c r="W35" s="167">
        <f>AVERAGE(W8:W30)</f>
        <v>6.45</v>
      </c>
      <c r="X35" s="193">
        <f>AVERAGE(X8:X30)</f>
        <v>2</v>
      </c>
      <c r="Y35" s="167">
        <f>AVERAGE(Y8:Y30)</f>
        <v>12.35</v>
      </c>
      <c r="Z35" s="167"/>
      <c r="AA35" s="167">
        <f>AVERAGE(AA8:AA30)</f>
        <v>0.5</v>
      </c>
      <c r="AB35" s="167">
        <f>AVERAGE(AB8:AB30)</f>
        <v>3.4</v>
      </c>
      <c r="AC35" s="167">
        <f>AVERAGE(AC8:AC30)</f>
        <v>4.2</v>
      </c>
      <c r="AD35" s="167">
        <f>AVERAGE(AD8:AD30)</f>
        <v>4.25</v>
      </c>
      <c r="AE35" s="215" t="s">
        <v>95</v>
      </c>
      <c r="AF35" s="136"/>
      <c r="AG35" s="176"/>
      <c r="AH35" s="176"/>
      <c r="AI35" s="176"/>
      <c r="AJ35" s="153"/>
    </row>
    <row r="36" spans="2:36" ht="30" customHeight="1">
      <c r="B36" s="136"/>
      <c r="C36" s="153"/>
      <c r="D36" s="153"/>
      <c r="E36" s="153"/>
      <c r="F36" s="153"/>
      <c r="G36" s="153"/>
      <c r="H36" s="153"/>
      <c r="I36" s="153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53"/>
    </row>
    <row r="37" spans="2:36" ht="30" customHeight="1">
      <c r="B37" s="136"/>
      <c r="C37" s="153"/>
      <c r="D37" s="153"/>
      <c r="E37" s="153"/>
      <c r="F37" s="153"/>
      <c r="G37" s="153"/>
      <c r="H37" s="153"/>
      <c r="I37" s="153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/>
    <row r="71" spans="2:36" ht="30" customHeight="1"/>
    <row r="72" spans="2:36" ht="30" customHeight="1"/>
    <row r="73" spans="2:36" ht="30" customHeight="1"/>
    <row r="74" spans="2:36" ht="30" customHeight="1"/>
  </sheetData>
  <mergeCells count="25">
    <mergeCell ref="AE6:AI6"/>
    <mergeCell ref="S2:T2"/>
    <mergeCell ref="B33:F33"/>
    <mergeCell ref="B34:F34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5:F35"/>
    <mergeCell ref="G6:M6"/>
    <mergeCell ref="N6:R6"/>
    <mergeCell ref="B32:F32"/>
    <mergeCell ref="C2:E2"/>
  </mergeCells>
  <phoneticPr fontId="1"/>
  <printOptions horizontalCentered="1"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B277-253C-8440-BAA5-87146E806211}">
  <sheetPr>
    <pageSetUpPr fitToPage="1"/>
  </sheetPr>
  <dimension ref="A1:Z54"/>
  <sheetViews>
    <sheetView zoomScale="68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0914_vs_明治'!O3</f>
        <v>明治大学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488</v>
      </c>
      <c r="O1" s="28" t="s">
        <v>511</v>
      </c>
      <c r="P1" s="28" t="s">
        <v>362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5</v>
      </c>
      <c r="D5" s="97">
        <f>(E5+F5+G5)/C5</f>
        <v>0.6</v>
      </c>
      <c r="E5" s="96">
        <v>1</v>
      </c>
      <c r="F5" s="96"/>
      <c r="G5" s="96">
        <v>2</v>
      </c>
      <c r="H5" s="96"/>
      <c r="I5" s="96">
        <v>2</v>
      </c>
      <c r="J5" s="96"/>
      <c r="K5" s="35"/>
      <c r="L5" s="70" t="s">
        <v>9</v>
      </c>
      <c r="M5" s="68" t="s">
        <v>160</v>
      </c>
      <c r="N5" s="342" t="s">
        <v>291</v>
      </c>
      <c r="O5" s="331"/>
      <c r="P5" s="332"/>
      <c r="Q5" s="81" t="s">
        <v>259</v>
      </c>
      <c r="R5" s="68" t="s">
        <v>13</v>
      </c>
      <c r="S5" s="314" t="s">
        <v>161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1</v>
      </c>
      <c r="D6" s="101">
        <f>(E6+F6+G6)/C6</f>
        <v>1</v>
      </c>
      <c r="E6" s="100"/>
      <c r="F6" s="100"/>
      <c r="G6" s="100">
        <v>1</v>
      </c>
      <c r="H6" s="100"/>
      <c r="I6" s="100"/>
      <c r="J6" s="100"/>
      <c r="K6" s="35"/>
      <c r="L6" s="70" t="s">
        <v>478</v>
      </c>
      <c r="M6" s="68" t="s">
        <v>160</v>
      </c>
      <c r="N6" s="314" t="s">
        <v>163</v>
      </c>
      <c r="O6" s="315"/>
      <c r="P6" s="316"/>
      <c r="Q6" s="69" t="s">
        <v>478</v>
      </c>
      <c r="R6" s="68" t="s">
        <v>13</v>
      </c>
      <c r="S6" s="330" t="s">
        <v>510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6</v>
      </c>
      <c r="D7" s="97">
        <f>(E7+F7+G7)/C7</f>
        <v>0.66666666666666663</v>
      </c>
      <c r="E7" s="96">
        <f>E5+E6</f>
        <v>1</v>
      </c>
      <c r="F7" s="96">
        <f>F5+F6</f>
        <v>0</v>
      </c>
      <c r="G7" s="96">
        <f>G5+G6</f>
        <v>3</v>
      </c>
      <c r="H7" s="96">
        <f>H5+H6</f>
        <v>0</v>
      </c>
      <c r="I7" s="96">
        <f>I5+I6</f>
        <v>2</v>
      </c>
      <c r="J7" s="96"/>
      <c r="K7" s="35"/>
      <c r="L7" s="70" t="s">
        <v>9</v>
      </c>
      <c r="M7" s="68" t="s">
        <v>13</v>
      </c>
      <c r="N7" s="295" t="s">
        <v>295</v>
      </c>
      <c r="O7" s="296"/>
      <c r="P7" s="300"/>
      <c r="Q7" s="81" t="s">
        <v>9</v>
      </c>
      <c r="R7" s="68" t="s">
        <v>13</v>
      </c>
      <c r="S7" s="330" t="s">
        <v>295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290</v>
      </c>
      <c r="M8" s="68" t="s">
        <v>13</v>
      </c>
      <c r="N8" s="329" t="s">
        <v>162</v>
      </c>
      <c r="O8" s="301"/>
      <c r="P8" s="301"/>
      <c r="Q8" s="81" t="s">
        <v>9</v>
      </c>
      <c r="R8" s="68" t="s">
        <v>160</v>
      </c>
      <c r="S8" s="330" t="s">
        <v>296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6</v>
      </c>
      <c r="D9" s="97">
        <f>(E9+F9+G9)/C9</f>
        <v>0.83333333333333337</v>
      </c>
      <c r="E9" s="96">
        <v>3</v>
      </c>
      <c r="F9" s="96">
        <v>2</v>
      </c>
      <c r="G9" s="96"/>
      <c r="H9" s="96">
        <v>1</v>
      </c>
      <c r="I9" s="96"/>
      <c r="J9" s="96"/>
      <c r="K9" s="35"/>
      <c r="L9" s="70" t="s">
        <v>269</v>
      </c>
      <c r="M9" s="68" t="s">
        <v>160</v>
      </c>
      <c r="N9" s="295" t="s">
        <v>220</v>
      </c>
      <c r="O9" s="296"/>
      <c r="P9" s="296"/>
      <c r="Q9" s="81" t="s">
        <v>260</v>
      </c>
      <c r="R9" s="68" t="s">
        <v>160</v>
      </c>
      <c r="S9" s="330" t="s">
        <v>220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5</v>
      </c>
      <c r="D10" s="101">
        <f>(E10+F10+G10)/C10</f>
        <v>1</v>
      </c>
      <c r="E10" s="100">
        <v>4</v>
      </c>
      <c r="F10" s="100">
        <v>1</v>
      </c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 t="s">
        <v>509</v>
      </c>
      <c r="R10" s="68" t="s">
        <v>13</v>
      </c>
      <c r="S10" s="327" t="s">
        <v>161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0.90909090909090906</v>
      </c>
      <c r="E11" s="96">
        <f t="shared" ref="E11:J11" si="0">E9+E10</f>
        <v>7</v>
      </c>
      <c r="F11" s="96">
        <f t="shared" si="0"/>
        <v>3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 t="s">
        <v>9</v>
      </c>
      <c r="R11" s="68" t="s">
        <v>160</v>
      </c>
      <c r="S11" s="327" t="s">
        <v>295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 t="s">
        <v>160</v>
      </c>
      <c r="R12" s="68" t="s">
        <v>160</v>
      </c>
      <c r="S12" s="327" t="s">
        <v>163</v>
      </c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 t="s">
        <v>160</v>
      </c>
      <c r="R13" s="68" t="s">
        <v>160</v>
      </c>
      <c r="S13" s="315" t="s">
        <v>164</v>
      </c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明治大学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2</v>
      </c>
      <c r="D15" s="73">
        <f>(E15+F15+G15)/C15</f>
        <v>1</v>
      </c>
      <c r="E15" s="72">
        <v>1</v>
      </c>
      <c r="F15" s="72"/>
      <c r="G15" s="72">
        <v>1</v>
      </c>
      <c r="H15" s="72"/>
      <c r="I15" s="72"/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1</v>
      </c>
      <c r="E16" s="77">
        <v>2</v>
      </c>
      <c r="F16" s="77"/>
      <c r="G16" s="77">
        <v>1</v>
      </c>
      <c r="H16" s="77"/>
      <c r="I16" s="77"/>
      <c r="J16" s="86"/>
      <c r="K16" s="35"/>
      <c r="L16" s="326" t="str">
        <f>B1</f>
        <v>明治大学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5</v>
      </c>
      <c r="D17" s="73">
        <f>(E17+F17+G17)/C17</f>
        <v>1</v>
      </c>
      <c r="E17" s="72">
        <f>E15+E16</f>
        <v>3</v>
      </c>
      <c r="F17" s="72">
        <f>F15+F16</f>
        <v>0</v>
      </c>
      <c r="G17" s="72">
        <f>G15+G16</f>
        <v>2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5" t="s">
        <v>291</v>
      </c>
      <c r="O17" s="315"/>
      <c r="P17" s="315"/>
      <c r="Q17" s="81"/>
      <c r="R17" s="68" t="s">
        <v>160</v>
      </c>
      <c r="S17" s="314" t="s">
        <v>356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5" t="s">
        <v>408</v>
      </c>
      <c r="O18" s="315"/>
      <c r="P18" s="315"/>
      <c r="Q18" s="81"/>
      <c r="R18" s="68" t="s">
        <v>160</v>
      </c>
      <c r="S18" s="314" t="s">
        <v>408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0.375</v>
      </c>
      <c r="E19" s="72">
        <v>2</v>
      </c>
      <c r="F19" s="72">
        <v>1</v>
      </c>
      <c r="G19" s="72"/>
      <c r="H19" s="72">
        <v>5</v>
      </c>
      <c r="I19" s="72"/>
      <c r="J19" s="72">
        <v>2</v>
      </c>
      <c r="K19" s="35"/>
      <c r="L19" s="70"/>
      <c r="M19" s="68" t="s">
        <v>160</v>
      </c>
      <c r="N19" s="315" t="s">
        <v>220</v>
      </c>
      <c r="O19" s="315"/>
      <c r="P19" s="315"/>
      <c r="Q19" s="69"/>
      <c r="R19" s="68" t="s">
        <v>13</v>
      </c>
      <c r="S19" s="314" t="s">
        <v>292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11</v>
      </c>
      <c r="D20" s="78">
        <f>(E20+F20+G20)/C20</f>
        <v>0.72727272727272729</v>
      </c>
      <c r="E20" s="77">
        <v>4</v>
      </c>
      <c r="F20" s="77">
        <v>4</v>
      </c>
      <c r="G20" s="77"/>
      <c r="H20" s="77">
        <v>1</v>
      </c>
      <c r="I20" s="77">
        <v>2</v>
      </c>
      <c r="J20" s="77">
        <v>5</v>
      </c>
      <c r="K20" s="76"/>
      <c r="L20" s="70"/>
      <c r="M20" s="68"/>
      <c r="N20" s="315"/>
      <c r="O20" s="315"/>
      <c r="P20" s="315"/>
      <c r="Q20" s="69"/>
      <c r="R20" s="68" t="s">
        <v>160</v>
      </c>
      <c r="S20" s="314" t="s">
        <v>220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19</v>
      </c>
      <c r="D21" s="73">
        <f>(E21+F21+G21)/C21</f>
        <v>0.57894736842105265</v>
      </c>
      <c r="E21" s="72">
        <f t="shared" ref="E21:J21" si="1">E19+E20</f>
        <v>6</v>
      </c>
      <c r="F21" s="72">
        <f t="shared" si="1"/>
        <v>5</v>
      </c>
      <c r="G21" s="72">
        <f t="shared" si="1"/>
        <v>0</v>
      </c>
      <c r="H21" s="72">
        <f t="shared" si="1"/>
        <v>6</v>
      </c>
      <c r="I21" s="72">
        <f t="shared" si="1"/>
        <v>2</v>
      </c>
      <c r="J21" s="72">
        <f t="shared" si="1"/>
        <v>7</v>
      </c>
      <c r="K21" s="63"/>
      <c r="L21" s="70"/>
      <c r="M21" s="68"/>
      <c r="N21" s="314"/>
      <c r="O21" s="315"/>
      <c r="P21" s="316"/>
      <c r="Q21" s="69"/>
      <c r="R21" s="68" t="s">
        <v>160</v>
      </c>
      <c r="S21" s="321" t="s">
        <v>163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0.36842105263157893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259</v>
      </c>
      <c r="M29" s="26" t="s">
        <v>13</v>
      </c>
      <c r="N29" s="295" t="s">
        <v>231</v>
      </c>
      <c r="O29" s="296"/>
      <c r="P29" s="300"/>
      <c r="Q29" s="27" t="s">
        <v>172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438</v>
      </c>
      <c r="M30" s="26" t="s">
        <v>160</v>
      </c>
      <c r="N30" s="295" t="s">
        <v>171</v>
      </c>
      <c r="O30" s="296"/>
      <c r="P30" s="300"/>
      <c r="Q30" s="27"/>
      <c r="R30" s="26"/>
      <c r="S30" s="295"/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1</v>
      </c>
      <c r="F31" s="311"/>
      <c r="G31" s="311">
        <f>C31+E31</f>
        <v>3</v>
      </c>
      <c r="H31" s="311"/>
      <c r="I31" s="312">
        <f>G31/G37</f>
        <v>6.3829787234042548E-2</v>
      </c>
      <c r="J31" s="312"/>
      <c r="K31" s="35"/>
      <c r="L31" s="56" t="s">
        <v>260</v>
      </c>
      <c r="M31" s="26" t="s">
        <v>13</v>
      </c>
      <c r="N31" s="295" t="s">
        <v>171</v>
      </c>
      <c r="O31" s="296"/>
      <c r="P31" s="300"/>
      <c r="Q31" s="55"/>
      <c r="R31" s="26"/>
      <c r="S31" s="295"/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2</v>
      </c>
      <c r="D32" s="296"/>
      <c r="E32" s="296">
        <v>3</v>
      </c>
      <c r="F32" s="296"/>
      <c r="G32" s="296">
        <f>C32+E32</f>
        <v>5</v>
      </c>
      <c r="H32" s="296"/>
      <c r="I32" s="302">
        <f>G32/G37</f>
        <v>0.10638297872340426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3</v>
      </c>
      <c r="D33" s="311"/>
      <c r="E33" s="311">
        <v>1</v>
      </c>
      <c r="F33" s="311"/>
      <c r="G33" s="311">
        <f>C33+E33</f>
        <v>4</v>
      </c>
      <c r="H33" s="311"/>
      <c r="I33" s="312">
        <f>G33/G37</f>
        <v>8.5106382978723402E-2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16</v>
      </c>
      <c r="D34" s="301"/>
      <c r="E34" s="296">
        <v>11</v>
      </c>
      <c r="F34" s="296"/>
      <c r="G34" s="301">
        <f>C34+E34</f>
        <v>27</v>
      </c>
      <c r="H34" s="301"/>
      <c r="I34" s="302">
        <f>G34/G37</f>
        <v>0.57446808510638303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4</v>
      </c>
      <c r="D35" s="310"/>
      <c r="E35" s="311">
        <v>4</v>
      </c>
      <c r="F35" s="311"/>
      <c r="G35" s="310">
        <f>C35+E35</f>
        <v>8</v>
      </c>
      <c r="H35" s="310"/>
      <c r="I35" s="312">
        <f>G35/G37</f>
        <v>0.1702127659574468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47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明治大学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明治大学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5</v>
      </c>
      <c r="D39" s="298"/>
      <c r="E39" s="298">
        <v>3</v>
      </c>
      <c r="F39" s="298"/>
      <c r="G39" s="297">
        <f>C39+E39</f>
        <v>8</v>
      </c>
      <c r="H39" s="297"/>
      <c r="I39" s="299">
        <f>G39/H44</f>
        <v>0.17391304347826086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174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1</v>
      </c>
      <c r="D40" s="296"/>
      <c r="E40" s="296">
        <v>1</v>
      </c>
      <c r="F40" s="296"/>
      <c r="G40" s="296">
        <f>C40+E40</f>
        <v>2</v>
      </c>
      <c r="H40" s="296"/>
      <c r="I40" s="302">
        <f>G40/H44</f>
        <v>4.3478260869565216E-2</v>
      </c>
      <c r="J40" s="302"/>
      <c r="K40" s="14"/>
      <c r="L40" s="28"/>
      <c r="M40" s="26" t="s">
        <v>13</v>
      </c>
      <c r="N40" s="295" t="s">
        <v>171</v>
      </c>
      <c r="O40" s="296"/>
      <c r="P40" s="300"/>
      <c r="Q40" s="27"/>
      <c r="R40" s="26" t="s">
        <v>13</v>
      </c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3</v>
      </c>
      <c r="D41" s="298"/>
      <c r="E41" s="298">
        <v>3</v>
      </c>
      <c r="F41" s="298"/>
      <c r="G41" s="298">
        <f>C41+E41</f>
        <v>6</v>
      </c>
      <c r="H41" s="298"/>
      <c r="I41" s="299">
        <f>G41/H44</f>
        <v>0.13043478260869565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 t="s">
        <v>13</v>
      </c>
      <c r="S41" s="295" t="s">
        <v>171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15</v>
      </c>
      <c r="D42" s="301"/>
      <c r="E42" s="296">
        <v>14</v>
      </c>
      <c r="F42" s="296"/>
      <c r="G42" s="296">
        <f>C42+E42</f>
        <v>29</v>
      </c>
      <c r="H42" s="296"/>
      <c r="I42" s="302">
        <f>G42/H44</f>
        <v>0.63043478260869568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1</v>
      </c>
      <c r="D43" s="297"/>
      <c r="E43" s="298">
        <v>0</v>
      </c>
      <c r="F43" s="298"/>
      <c r="G43" s="298">
        <f>C43+E43</f>
        <v>1</v>
      </c>
      <c r="H43" s="298"/>
      <c r="I43" s="299">
        <f>G43/H44</f>
        <v>2.1739130434782608E-2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46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rintOptions horizontalCentered="1" verticalCentered="1"/>
  <pageMargins left="0" right="0" top="0" bottom="0" header="0" footer="0"/>
  <pageSetup paperSize="9" scale="59" fitToHeight="4" orientation="landscape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D1A-F067-E144-ACEE-5D95872110D2}">
  <dimension ref="D2:AJ60"/>
  <sheetViews>
    <sheetView topLeftCell="A5" zoomScale="81" zoomScaleNormal="59" zoomScaleSheetLayoutView="50" zoomScalePageLayoutView="59" workbookViewId="0">
      <selection activeCell="S22" sqref="S22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35</v>
      </c>
      <c r="J3" s="268"/>
      <c r="K3" s="269" t="s">
        <v>17</v>
      </c>
      <c r="L3" s="269"/>
      <c r="M3" s="268">
        <v>14</v>
      </c>
      <c r="N3" s="268"/>
      <c r="O3" s="267" t="s">
        <v>474</v>
      </c>
      <c r="P3" s="267"/>
      <c r="Q3" s="267"/>
      <c r="R3" s="267"/>
      <c r="S3" s="267"/>
      <c r="U3" s="270" t="s">
        <v>485</v>
      </c>
      <c r="V3" s="270"/>
      <c r="W3" s="270"/>
      <c r="X3" s="270"/>
      <c r="Y3" s="271" t="s">
        <v>449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279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14</v>
      </c>
      <c r="F14" s="122">
        <f>G17-E17</f>
        <v>21</v>
      </c>
      <c r="G14" s="122"/>
      <c r="K14" s="122">
        <f>K17</f>
        <v>47</v>
      </c>
      <c r="L14" s="122">
        <f>M17-K17</f>
        <v>19</v>
      </c>
      <c r="Q14" s="122">
        <f>Q17</f>
        <v>14</v>
      </c>
      <c r="R14" s="122">
        <f>S17-Q17</f>
        <v>46</v>
      </c>
      <c r="U14" s="122"/>
      <c r="V14" s="122">
        <f>V17</f>
        <v>98</v>
      </c>
      <c r="W14" s="122">
        <f>X17-V17</f>
        <v>6</v>
      </c>
      <c r="X14" s="122"/>
      <c r="Z14" s="122">
        <f>Z17</f>
        <v>21</v>
      </c>
      <c r="AA14" s="122">
        <f>AB17-Z17</f>
        <v>83</v>
      </c>
      <c r="AD14" s="122">
        <f>AD17</f>
        <v>25</v>
      </c>
      <c r="AE14" s="122">
        <f>AF17-AD17</f>
        <v>14</v>
      </c>
      <c r="AH14" s="122">
        <f>AH17</f>
        <v>14</v>
      </c>
      <c r="AI14" s="122">
        <f>AJ17-AH17</f>
        <v>8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0.4</v>
      </c>
      <c r="E16" s="235"/>
      <c r="F16" s="235"/>
      <c r="G16" s="235"/>
      <c r="H16" s="119"/>
      <c r="I16" s="119"/>
      <c r="J16" s="235">
        <f>K17/M17</f>
        <v>0.71212121212121215</v>
      </c>
      <c r="K16" s="235"/>
      <c r="L16" s="235"/>
      <c r="M16" s="235"/>
      <c r="P16" s="235">
        <f>Q17/S17</f>
        <v>0.23333333333333334</v>
      </c>
      <c r="Q16" s="235"/>
      <c r="R16" s="235"/>
      <c r="S16" s="235"/>
      <c r="U16" s="235">
        <f>V17/X17</f>
        <v>0.94230769230769229</v>
      </c>
      <c r="V16" s="235"/>
      <c r="W16" s="235"/>
      <c r="X16" s="235"/>
      <c r="Y16" s="264">
        <f>Z17/AB17</f>
        <v>0.20192307692307693</v>
      </c>
      <c r="Z16" s="264"/>
      <c r="AA16" s="264"/>
      <c r="AB16" s="264"/>
      <c r="AC16" s="235">
        <f>AD17/AF17</f>
        <v>0.64102564102564108</v>
      </c>
      <c r="AD16" s="235"/>
      <c r="AE16" s="235"/>
      <c r="AF16" s="235"/>
      <c r="AG16" s="264">
        <f>AH17/AJ17</f>
        <v>0.63636363636363635</v>
      </c>
      <c r="AH16" s="264"/>
      <c r="AI16" s="264"/>
      <c r="AJ16" s="264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35</v>
      </c>
      <c r="H17" s="119"/>
      <c r="I17" s="119"/>
      <c r="J17" s="125" t="s">
        <v>65</v>
      </c>
      <c r="K17" s="120">
        <f>J26+M26+P26+S26</f>
        <v>47</v>
      </c>
      <c r="L17" s="125" t="s">
        <v>64</v>
      </c>
      <c r="M17" s="120">
        <f>J27+M27+P27+S27</f>
        <v>66</v>
      </c>
      <c r="P17" s="125" t="s">
        <v>65</v>
      </c>
      <c r="Q17" s="120">
        <v>14</v>
      </c>
      <c r="R17" s="125" t="s">
        <v>64</v>
      </c>
      <c r="S17" s="120">
        <v>60</v>
      </c>
      <c r="U17" s="125" t="s">
        <v>65</v>
      </c>
      <c r="V17" s="120">
        <f>'Individual DF　vs_関西学院A'!K36+'Individual DF　vs_関西学院A'!L36+'Individual DF　vs_関西学院A'!T36+'Individual DF　vs_関西学院A'!U36</f>
        <v>98</v>
      </c>
      <c r="W17" s="125" t="s">
        <v>64</v>
      </c>
      <c r="X17" s="120">
        <f>'Individual DF　vs_関西学院A'!G36</f>
        <v>104</v>
      </c>
      <c r="Y17" s="134" t="s">
        <v>65</v>
      </c>
      <c r="Z17" s="120">
        <f>'Individual DF　vs_関西学院A'!K36+'Individual DF　vs_関西学院A'!T36</f>
        <v>21</v>
      </c>
      <c r="AA17" s="134" t="s">
        <v>64</v>
      </c>
      <c r="AB17" s="120">
        <f>'Individual DF　vs_関西学院A'!G36</f>
        <v>104</v>
      </c>
      <c r="AC17" s="125" t="s">
        <v>65</v>
      </c>
      <c r="AD17" s="120">
        <v>25</v>
      </c>
      <c r="AE17" s="125" t="s">
        <v>64</v>
      </c>
      <c r="AF17" s="120">
        <v>39</v>
      </c>
      <c r="AG17" s="134" t="s">
        <v>65</v>
      </c>
      <c r="AH17" s="120">
        <v>14</v>
      </c>
      <c r="AI17" s="134" t="s">
        <v>64</v>
      </c>
      <c r="AJ17" s="120">
        <v>22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0.47619047619047616</v>
      </c>
      <c r="I22" s="260"/>
      <c r="J22" s="130">
        <v>10</v>
      </c>
      <c r="K22" s="259">
        <f>M22/M23</f>
        <v>0</v>
      </c>
      <c r="L22" s="260"/>
      <c r="M22" s="130">
        <v>0</v>
      </c>
      <c r="N22" s="259">
        <f>P22/P23</f>
        <v>0.36363636363636365</v>
      </c>
      <c r="O22" s="260"/>
      <c r="P22" s="130">
        <v>4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0.95588235294117652</v>
      </c>
      <c r="Z22" s="260"/>
      <c r="AA22" s="130">
        <f>'Individual DF　vs_関西学院A'!K34+'Individual DF　vs_関西学院A'!L34+'Individual DF　vs_関西学院A'!T34+'Individual DF　vs_関西学院A'!U34</f>
        <v>65</v>
      </c>
      <c r="AB22" s="259">
        <f>AD22/AD23</f>
        <v>0.91666666666666663</v>
      </c>
      <c r="AC22" s="260"/>
      <c r="AD22" s="132">
        <f>'Individual DF　vs_関西学院A'!K35+'Individual DF　vs_関西学院A'!L35+'Individual DF　vs_関西学院A'!T35+'Individual DF　vs_関西学院A'!U35</f>
        <v>33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21</v>
      </c>
      <c r="K23" s="261"/>
      <c r="L23" s="262"/>
      <c r="M23" s="128">
        <v>3</v>
      </c>
      <c r="N23" s="261"/>
      <c r="O23" s="262"/>
      <c r="P23" s="128">
        <v>11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　vs_関西学院A'!G34</f>
        <v>68</v>
      </c>
      <c r="AB23" s="261"/>
      <c r="AC23" s="262"/>
      <c r="AD23" s="133">
        <f>'Individual DF　vs_関西学院A'!G35</f>
        <v>36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0.76190476190476186</v>
      </c>
      <c r="I26" s="260"/>
      <c r="J26" s="130">
        <v>16</v>
      </c>
      <c r="K26" s="259">
        <f>M26/M27</f>
        <v>0.66666666666666663</v>
      </c>
      <c r="L26" s="260"/>
      <c r="M26" s="130">
        <v>2</v>
      </c>
      <c r="N26" s="259">
        <f>P26/P27</f>
        <v>0.72727272727272729</v>
      </c>
      <c r="O26" s="260"/>
      <c r="P26" s="130">
        <v>8</v>
      </c>
      <c r="Q26" s="259">
        <f>S26/S27</f>
        <v>0.67741935483870963</v>
      </c>
      <c r="R26" s="260"/>
      <c r="S26" s="132">
        <v>21</v>
      </c>
      <c r="U26" s="250"/>
      <c r="V26" s="250"/>
      <c r="W26" s="250"/>
      <c r="X26" s="129" t="s">
        <v>65</v>
      </c>
      <c r="Y26" s="259">
        <f>AA26/AA27</f>
        <v>0.19117647058823528</v>
      </c>
      <c r="Z26" s="260"/>
      <c r="AA26" s="130">
        <f>'Individual DF　vs_関西学院A'!K34+'Individual DF　vs_関西学院A'!T34</f>
        <v>13</v>
      </c>
      <c r="AB26" s="259">
        <f>AD26/AD27</f>
        <v>0.22222222222222221</v>
      </c>
      <c r="AC26" s="260"/>
      <c r="AD26" s="132">
        <f>'Individual DF　vs_関西学院A'!K35+'Individual DF　vs_関西学院A'!T35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21</v>
      </c>
      <c r="K27" s="261"/>
      <c r="L27" s="262"/>
      <c r="M27" s="128">
        <v>3</v>
      </c>
      <c r="N27" s="261"/>
      <c r="O27" s="262"/>
      <c r="P27" s="128">
        <v>11</v>
      </c>
      <c r="Q27" s="261"/>
      <c r="R27" s="262"/>
      <c r="S27" s="133">
        <v>31</v>
      </c>
      <c r="U27" s="250"/>
      <c r="V27" s="250"/>
      <c r="W27" s="250"/>
      <c r="X27" s="127" t="s">
        <v>64</v>
      </c>
      <c r="Y27" s="261"/>
      <c r="Z27" s="262"/>
      <c r="AA27" s="128">
        <f>'Individual DF　vs_関西学院A'!G34</f>
        <v>68</v>
      </c>
      <c r="AB27" s="261"/>
      <c r="AC27" s="262"/>
      <c r="AD27" s="133">
        <f>'Individual DF　vs_関西学院A'!G35</f>
        <v>36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0.23333333333333334</v>
      </c>
      <c r="I30" s="260"/>
      <c r="J30" s="130">
        <v>14</v>
      </c>
      <c r="K30" s="259">
        <f>M30/M31</f>
        <v>0.43333333333333335</v>
      </c>
      <c r="L30" s="260"/>
      <c r="M30" s="130">
        <v>26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60</v>
      </c>
      <c r="K31" s="261"/>
      <c r="L31" s="262"/>
      <c r="M31" s="128">
        <v>60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0822_vs_関西学院A'!C7</f>
        <v>7</v>
      </c>
      <c r="K39" s="240"/>
      <c r="L39" s="236" t="str">
        <f>D3</f>
        <v>筑波大学</v>
      </c>
      <c r="M39" s="236"/>
      <c r="N39" s="236"/>
      <c r="O39" s="236"/>
      <c r="P39" s="237" t="str">
        <f>O3</f>
        <v>関西学院大学</v>
      </c>
      <c r="Q39" s="237"/>
      <c r="R39" s="237"/>
      <c r="S39" s="237"/>
      <c r="Y39" s="242" t="str">
        <f>D3</f>
        <v>筑波大学</v>
      </c>
      <c r="Z39" s="243"/>
      <c r="AA39" s="240">
        <f>'Set 0822_vs_関西学院A'!C11</f>
        <v>17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関西学院大学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0822_vs_関西学院A'!D7</f>
        <v>0.7142857142857143</v>
      </c>
      <c r="M41" s="239"/>
      <c r="N41" s="239"/>
      <c r="O41" s="239"/>
      <c r="P41" s="238">
        <f>'Set 0822_vs_関西学院A'!D17</f>
        <v>0.33333333333333331</v>
      </c>
      <c r="Q41" s="239"/>
      <c r="R41" s="239"/>
      <c r="S41" s="239"/>
      <c r="Y41" s="244"/>
      <c r="Z41" s="245"/>
      <c r="AA41" s="241"/>
      <c r="AB41" s="241"/>
      <c r="AC41" s="238">
        <f>'Set 0822_vs_関西学院A'!D11</f>
        <v>1</v>
      </c>
      <c r="AD41" s="239"/>
      <c r="AE41" s="239"/>
      <c r="AF41" s="239"/>
      <c r="AG41" s="238">
        <f>'Set 0822_vs_関西学院A'!D21</f>
        <v>0.5625</v>
      </c>
      <c r="AH41" s="239"/>
      <c r="AI41" s="239"/>
      <c r="AJ41" s="239"/>
    </row>
    <row r="42" spans="4:36" ht="20" customHeight="1">
      <c r="H42" s="220" t="str">
        <f>O3</f>
        <v>関西学院大学</v>
      </c>
      <c r="I42" s="221"/>
      <c r="J42" s="226">
        <f>'Set 0822_vs_関西学院A'!C17</f>
        <v>6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関西学院大学</v>
      </c>
      <c r="Z42" s="221"/>
      <c r="AA42" s="226">
        <f>'Set 0822_vs_関西学院A'!C21</f>
        <v>16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7</v>
      </c>
      <c r="F43" s="145">
        <f>J42</f>
        <v>6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17</v>
      </c>
      <c r="W43" s="145">
        <f>AA42</f>
        <v>16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13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33</v>
      </c>
      <c r="AB45" s="233"/>
    </row>
    <row r="46" spans="4:36" ht="29">
      <c r="D46" s="235">
        <f>J39/J45</f>
        <v>0.53846153846153844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0.51515151515151514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1190-6DDD-904F-8B6C-81D9CD54BF02}">
  <dimension ref="B2:AF76"/>
  <sheetViews>
    <sheetView topLeftCell="A16" zoomScale="91" zoomScaleNormal="59" zoomScaleSheetLayoutView="50" zoomScalePageLayoutView="59" workbookViewId="0">
      <selection activeCell="N35" sqref="N35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vs_関西学院A'!O3</f>
        <v>関西学院大学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/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G36</f>
        <v>104</v>
      </c>
      <c r="I4" s="288"/>
      <c r="J4" s="282" t="s">
        <v>97</v>
      </c>
      <c r="K4" s="282"/>
      <c r="L4" s="282"/>
      <c r="M4" s="284">
        <f>(K36+T36)/G36</f>
        <v>0.20192307692307693</v>
      </c>
      <c r="N4" s="284"/>
      <c r="O4" s="282" t="s">
        <v>98</v>
      </c>
      <c r="P4" s="282"/>
      <c r="Q4" s="282"/>
      <c r="R4" s="284">
        <f>SUM(K36:L36,T36:U36)/G36</f>
        <v>0.94230769230769229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SUM(O36:P36)/SUM(K36:L36)</f>
        <v>0.68085106382978722</v>
      </c>
      <c r="AB4" s="282" t="s">
        <v>99</v>
      </c>
      <c r="AC4" s="282"/>
      <c r="AD4" s="282"/>
      <c r="AE4" s="173">
        <f>SUM(X34:Y34)/SUM(T34:U34)</f>
        <v>0.72222222222222221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203</v>
      </c>
      <c r="D8" s="156">
        <v>65</v>
      </c>
      <c r="E8" s="156">
        <f>G8+AA8+'Individual AT vs_関西学院A'!G8+'Individual AT vs_関西学院A'!N8</f>
        <v>18</v>
      </c>
      <c r="F8" s="195">
        <f>IFERROR(E8/D8*80,"-")</f>
        <v>22.153846153846153</v>
      </c>
      <c r="G8" s="156">
        <f>I8+R8</f>
        <v>9</v>
      </c>
      <c r="H8" s="186">
        <f>IFERROR((K8+L8+T8+U8)/G8,"-")</f>
        <v>1</v>
      </c>
      <c r="I8" s="156">
        <f>SUM(K8:M8)</f>
        <v>5</v>
      </c>
      <c r="J8" s="157">
        <f>IFERROR((K8+L8)/I8,"-")</f>
        <v>1</v>
      </c>
      <c r="K8" s="156">
        <v>1</v>
      </c>
      <c r="L8" s="156">
        <v>4</v>
      </c>
      <c r="M8" s="184">
        <v>0</v>
      </c>
      <c r="N8" s="157">
        <f>IFERROR((O8+P8)/I8,"-")</f>
        <v>0.6</v>
      </c>
      <c r="O8" s="156">
        <v>1</v>
      </c>
      <c r="P8" s="156">
        <v>2</v>
      </c>
      <c r="Q8" s="184">
        <v>2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0.5</v>
      </c>
      <c r="X8" s="156">
        <v>2</v>
      </c>
      <c r="Y8" s="156">
        <v>0</v>
      </c>
      <c r="Z8" s="184">
        <v>2</v>
      </c>
      <c r="AA8" s="156">
        <f>SUM(AC8:AE8)</f>
        <v>1</v>
      </c>
      <c r="AB8" s="157">
        <f>IFERROR((AC8+AD8)/AA8,"-")</f>
        <v>0</v>
      </c>
      <c r="AC8" s="156">
        <v>0</v>
      </c>
      <c r="AD8" s="156">
        <v>0</v>
      </c>
      <c r="AE8" s="156">
        <v>1</v>
      </c>
      <c r="AF8" s="207" t="str">
        <f>C8</f>
        <v>湯浅大心</v>
      </c>
    </row>
    <row r="9" spans="2:32" ht="30" customHeight="1">
      <c r="B9" s="155">
        <v>2</v>
      </c>
      <c r="C9" s="208" t="s">
        <v>187</v>
      </c>
      <c r="D9" s="159">
        <v>55</v>
      </c>
      <c r="E9" s="159">
        <f>G9+AA9+'Individual AT vs_関西学院A'!G9+'Individual AT vs_関西学院A'!N9</f>
        <v>19</v>
      </c>
      <c r="F9" s="167">
        <f t="shared" ref="F9:F32" si="0">IFERROR(E9/D9*80,"-")</f>
        <v>27.636363636363637</v>
      </c>
      <c r="G9" s="159">
        <f t="shared" ref="G9:G32" si="1">I9+R9</f>
        <v>6</v>
      </c>
      <c r="H9" s="187">
        <f t="shared" ref="H9:H32" si="2">IFERROR((K9+L9+T9+U9)/G9,"-")</f>
        <v>1</v>
      </c>
      <c r="I9" s="159">
        <f t="shared" ref="I9:I32" si="3">SUM(K9:M9)</f>
        <v>3</v>
      </c>
      <c r="J9" s="158">
        <f t="shared" ref="J9:J32" si="4">IFERROR((K9+L9)/I9,"-")</f>
        <v>1</v>
      </c>
      <c r="K9" s="159">
        <v>1</v>
      </c>
      <c r="L9" s="159">
        <v>2</v>
      </c>
      <c r="M9" s="185">
        <v>0</v>
      </c>
      <c r="N9" s="158">
        <f t="shared" ref="N9:N32" si="5">IFERROR((O9+P9)/I9,"-")</f>
        <v>0.66666666666666663</v>
      </c>
      <c r="O9" s="159">
        <v>0</v>
      </c>
      <c r="P9" s="159">
        <v>2</v>
      </c>
      <c r="Q9" s="185">
        <v>1</v>
      </c>
      <c r="R9" s="159">
        <f t="shared" ref="R9:R32" si="6">SUM(T9:V9)</f>
        <v>3</v>
      </c>
      <c r="S9" s="158">
        <f t="shared" ref="S9:S32" si="7">IFERROR((T9+U9)/R9,"-")</f>
        <v>1</v>
      </c>
      <c r="T9" s="159">
        <v>1</v>
      </c>
      <c r="U9" s="159">
        <v>2</v>
      </c>
      <c r="V9" s="185">
        <v>0</v>
      </c>
      <c r="W9" s="158">
        <f t="shared" ref="W9:W32" si="8">IFERROR((X9+Y9)/R9,"-")</f>
        <v>0.66666666666666663</v>
      </c>
      <c r="X9" s="159">
        <v>2</v>
      </c>
      <c r="Y9" s="159">
        <v>0</v>
      </c>
      <c r="Z9" s="185">
        <v>1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2" si="11">C9</f>
        <v>前川陽来</v>
      </c>
    </row>
    <row r="10" spans="2:32" ht="30" customHeight="1">
      <c r="B10" s="154">
        <v>3</v>
      </c>
      <c r="C10" s="207" t="s">
        <v>442</v>
      </c>
      <c r="D10" s="156">
        <v>59</v>
      </c>
      <c r="E10" s="156">
        <f>G10+AA10+'Individual AT vs_関西学院A'!G10+'Individual AT vs_関西学院A'!N10</f>
        <v>16</v>
      </c>
      <c r="F10" s="195">
        <f t="shared" si="0"/>
        <v>21.694915254237287</v>
      </c>
      <c r="G10" s="156">
        <f t="shared" si="1"/>
        <v>5</v>
      </c>
      <c r="H10" s="186">
        <f t="shared" si="2"/>
        <v>1</v>
      </c>
      <c r="I10" s="156">
        <f t="shared" si="3"/>
        <v>1</v>
      </c>
      <c r="J10" s="157">
        <f t="shared" si="4"/>
        <v>1</v>
      </c>
      <c r="K10" s="156">
        <v>1</v>
      </c>
      <c r="L10" s="156">
        <v>0</v>
      </c>
      <c r="M10" s="184">
        <v>0</v>
      </c>
      <c r="N10" s="157">
        <f t="shared" si="5"/>
        <v>1</v>
      </c>
      <c r="O10" s="156">
        <v>1</v>
      </c>
      <c r="P10" s="156">
        <v>0</v>
      </c>
      <c r="Q10" s="184">
        <v>0</v>
      </c>
      <c r="R10" s="156">
        <f t="shared" si="6"/>
        <v>4</v>
      </c>
      <c r="S10" s="157">
        <f t="shared" si="7"/>
        <v>1</v>
      </c>
      <c r="T10" s="156">
        <v>0</v>
      </c>
      <c r="U10" s="156">
        <v>4</v>
      </c>
      <c r="V10" s="184">
        <v>0</v>
      </c>
      <c r="W10" s="157">
        <f t="shared" si="8"/>
        <v>0.5</v>
      </c>
      <c r="X10" s="156">
        <v>2</v>
      </c>
      <c r="Y10" s="156">
        <v>0</v>
      </c>
      <c r="Z10" s="184">
        <v>2</v>
      </c>
      <c r="AA10" s="156">
        <f t="shared" si="9"/>
        <v>2</v>
      </c>
      <c r="AB10" s="157">
        <f t="shared" si="10"/>
        <v>1</v>
      </c>
      <c r="AC10" s="156">
        <v>0</v>
      </c>
      <c r="AD10" s="156">
        <v>2</v>
      </c>
      <c r="AE10" s="156">
        <v>0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365</v>
      </c>
      <c r="D11" s="159">
        <v>67</v>
      </c>
      <c r="E11" s="159">
        <f>G11+AA11+'Individual AT vs_関西学院A'!G11+'Individual AT vs_関西学院A'!N11</f>
        <v>21</v>
      </c>
      <c r="F11" s="167">
        <f t="shared" si="0"/>
        <v>25.074626865671643</v>
      </c>
      <c r="G11" s="159">
        <f t="shared" si="1"/>
        <v>9</v>
      </c>
      <c r="H11" s="187">
        <f t="shared" si="2"/>
        <v>0.88888888888888884</v>
      </c>
      <c r="I11" s="159">
        <f t="shared" si="3"/>
        <v>5</v>
      </c>
      <c r="J11" s="158">
        <f t="shared" si="4"/>
        <v>1</v>
      </c>
      <c r="K11" s="159">
        <v>0</v>
      </c>
      <c r="L11" s="159">
        <v>5</v>
      </c>
      <c r="M11" s="185">
        <v>0</v>
      </c>
      <c r="N11" s="158">
        <f t="shared" si="5"/>
        <v>0.8</v>
      </c>
      <c r="O11" s="159">
        <v>1</v>
      </c>
      <c r="P11" s="159">
        <v>3</v>
      </c>
      <c r="Q11" s="185">
        <v>1</v>
      </c>
      <c r="R11" s="159">
        <f t="shared" si="6"/>
        <v>4</v>
      </c>
      <c r="S11" s="158">
        <f t="shared" si="7"/>
        <v>0.75</v>
      </c>
      <c r="T11" s="159">
        <v>1</v>
      </c>
      <c r="U11" s="159">
        <v>2</v>
      </c>
      <c r="V11" s="185">
        <v>1</v>
      </c>
      <c r="W11" s="158">
        <f t="shared" si="8"/>
        <v>0.5</v>
      </c>
      <c r="X11" s="159">
        <v>1</v>
      </c>
      <c r="Y11" s="159">
        <v>1</v>
      </c>
      <c r="Z11" s="185">
        <v>1</v>
      </c>
      <c r="AA11" s="159">
        <f t="shared" si="9"/>
        <v>0</v>
      </c>
      <c r="AB11" s="158" t="str">
        <f t="shared" si="10"/>
        <v>-</v>
      </c>
      <c r="AC11" s="159">
        <v>0</v>
      </c>
      <c r="AD11" s="159">
        <v>0</v>
      </c>
      <c r="AE11" s="159">
        <v>0</v>
      </c>
      <c r="AF11" s="208" t="str">
        <f t="shared" si="11"/>
        <v>磯部俊太郎</v>
      </c>
    </row>
    <row r="12" spans="2:32" ht="30" customHeight="1">
      <c r="B12" s="154">
        <v>5</v>
      </c>
      <c r="C12" s="207" t="s">
        <v>335</v>
      </c>
      <c r="D12" s="156">
        <v>67</v>
      </c>
      <c r="E12" s="156">
        <f>G12+AA12+'Individual AT vs_関西学院A'!G12+'Individual AT vs_関西学院A'!N12</f>
        <v>17</v>
      </c>
      <c r="F12" s="195">
        <f t="shared" si="0"/>
        <v>20.298507462686569</v>
      </c>
      <c r="G12" s="156">
        <f t="shared" si="1"/>
        <v>3</v>
      </c>
      <c r="H12" s="186">
        <f t="shared" si="2"/>
        <v>1</v>
      </c>
      <c r="I12" s="156">
        <f t="shared" si="3"/>
        <v>0</v>
      </c>
      <c r="J12" s="157" t="str">
        <f t="shared" si="4"/>
        <v>-</v>
      </c>
      <c r="K12" s="156">
        <v>0</v>
      </c>
      <c r="L12" s="156">
        <v>0</v>
      </c>
      <c r="M12" s="184">
        <v>0</v>
      </c>
      <c r="N12" s="157" t="str">
        <f t="shared" si="5"/>
        <v>-</v>
      </c>
      <c r="O12" s="156">
        <v>0</v>
      </c>
      <c r="P12" s="156">
        <v>0</v>
      </c>
      <c r="Q12" s="184">
        <v>0</v>
      </c>
      <c r="R12" s="156">
        <f t="shared" si="6"/>
        <v>3</v>
      </c>
      <c r="S12" s="157">
        <f t="shared" si="7"/>
        <v>1</v>
      </c>
      <c r="T12" s="156">
        <v>0</v>
      </c>
      <c r="U12" s="156">
        <v>3</v>
      </c>
      <c r="V12" s="184">
        <v>0</v>
      </c>
      <c r="W12" s="157">
        <f t="shared" si="8"/>
        <v>1</v>
      </c>
      <c r="X12" s="156">
        <v>3</v>
      </c>
      <c r="Y12" s="156">
        <v>0</v>
      </c>
      <c r="Z12" s="184">
        <v>0</v>
      </c>
      <c r="AA12" s="156">
        <f t="shared" si="9"/>
        <v>2</v>
      </c>
      <c r="AB12" s="157">
        <f t="shared" si="10"/>
        <v>1</v>
      </c>
      <c r="AC12" s="156">
        <v>0</v>
      </c>
      <c r="AD12" s="156">
        <v>2</v>
      </c>
      <c r="AE12" s="156">
        <v>0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373</v>
      </c>
      <c r="D13" s="159">
        <v>85</v>
      </c>
      <c r="E13" s="159">
        <f>G13+AA13+'Individual AT vs_関西学院A'!G13+'Individual AT vs_関西学院A'!N13</f>
        <v>23</v>
      </c>
      <c r="F13" s="167">
        <f t="shared" si="0"/>
        <v>21.647058823529409</v>
      </c>
      <c r="G13" s="159">
        <f t="shared" si="1"/>
        <v>8</v>
      </c>
      <c r="H13" s="187">
        <f t="shared" si="2"/>
        <v>1</v>
      </c>
      <c r="I13" s="159">
        <f t="shared" si="3"/>
        <v>4</v>
      </c>
      <c r="J13" s="158">
        <f t="shared" si="4"/>
        <v>1</v>
      </c>
      <c r="K13" s="159">
        <v>3</v>
      </c>
      <c r="L13" s="159">
        <v>1</v>
      </c>
      <c r="M13" s="185">
        <v>0</v>
      </c>
      <c r="N13" s="158">
        <f t="shared" si="5"/>
        <v>0.5</v>
      </c>
      <c r="O13" s="159">
        <v>0</v>
      </c>
      <c r="P13" s="159">
        <v>2</v>
      </c>
      <c r="Q13" s="185">
        <v>2</v>
      </c>
      <c r="R13" s="159">
        <f t="shared" si="6"/>
        <v>4</v>
      </c>
      <c r="S13" s="158">
        <f t="shared" si="7"/>
        <v>1</v>
      </c>
      <c r="T13" s="159">
        <v>1</v>
      </c>
      <c r="U13" s="159">
        <v>3</v>
      </c>
      <c r="V13" s="185">
        <v>0</v>
      </c>
      <c r="W13" s="158">
        <f t="shared" si="8"/>
        <v>1</v>
      </c>
      <c r="X13" s="159">
        <v>1</v>
      </c>
      <c r="Y13" s="159">
        <v>3</v>
      </c>
      <c r="Z13" s="185">
        <v>0</v>
      </c>
      <c r="AA13" s="159">
        <f t="shared" si="9"/>
        <v>1</v>
      </c>
      <c r="AB13" s="158">
        <f t="shared" si="10"/>
        <v>1</v>
      </c>
      <c r="AC13" s="159">
        <v>0</v>
      </c>
      <c r="AD13" s="159">
        <v>1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245</v>
      </c>
      <c r="D14" s="156">
        <v>62</v>
      </c>
      <c r="E14" s="156">
        <f>G14+AA14+'Individual AT vs_関西学院A'!G14+'Individual AT vs_関西学院A'!N14</f>
        <v>15</v>
      </c>
      <c r="F14" s="195">
        <f t="shared" si="0"/>
        <v>19.35483870967742</v>
      </c>
      <c r="G14" s="156">
        <f t="shared" si="1"/>
        <v>3</v>
      </c>
      <c r="H14" s="186">
        <f t="shared" si="2"/>
        <v>0.66666666666666663</v>
      </c>
      <c r="I14" s="156">
        <f t="shared" si="3"/>
        <v>2</v>
      </c>
      <c r="J14" s="157">
        <f t="shared" si="4"/>
        <v>0.5</v>
      </c>
      <c r="K14" s="156">
        <v>1</v>
      </c>
      <c r="L14" s="156">
        <v>0</v>
      </c>
      <c r="M14" s="184">
        <v>1</v>
      </c>
      <c r="N14" s="157">
        <f t="shared" si="5"/>
        <v>0.5</v>
      </c>
      <c r="O14" s="156">
        <v>0</v>
      </c>
      <c r="P14" s="156">
        <v>1</v>
      </c>
      <c r="Q14" s="184">
        <v>0</v>
      </c>
      <c r="R14" s="156">
        <f t="shared" si="6"/>
        <v>1</v>
      </c>
      <c r="S14" s="157">
        <f t="shared" si="7"/>
        <v>1</v>
      </c>
      <c r="T14" s="156">
        <v>1</v>
      </c>
      <c r="U14" s="156">
        <v>0</v>
      </c>
      <c r="V14" s="184">
        <v>0</v>
      </c>
      <c r="W14" s="157">
        <f t="shared" si="8"/>
        <v>1</v>
      </c>
      <c r="X14" s="156">
        <v>1</v>
      </c>
      <c r="Y14" s="156">
        <v>0</v>
      </c>
      <c r="Z14" s="184">
        <v>0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397</v>
      </c>
      <c r="D15" s="159">
        <v>67</v>
      </c>
      <c r="E15" s="159">
        <f>G15+AA15+'Individual AT vs_関西学院A'!G15+'Individual AT vs_関西学院A'!N15</f>
        <v>26</v>
      </c>
      <c r="F15" s="167">
        <f t="shared" si="0"/>
        <v>31.044776119402986</v>
      </c>
      <c r="G15" s="159">
        <f t="shared" si="1"/>
        <v>11</v>
      </c>
      <c r="H15" s="187">
        <f t="shared" si="2"/>
        <v>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0.25</v>
      </c>
      <c r="O15" s="159">
        <v>0</v>
      </c>
      <c r="P15" s="159">
        <v>1</v>
      </c>
      <c r="Q15" s="185">
        <v>3</v>
      </c>
      <c r="R15" s="159">
        <f t="shared" si="6"/>
        <v>7</v>
      </c>
      <c r="S15" s="158">
        <f t="shared" si="7"/>
        <v>1</v>
      </c>
      <c r="T15" s="159">
        <v>1</v>
      </c>
      <c r="U15" s="159">
        <v>6</v>
      </c>
      <c r="V15" s="185">
        <v>0</v>
      </c>
      <c r="W15" s="158">
        <f t="shared" si="8"/>
        <v>0.8571428571428571</v>
      </c>
      <c r="X15" s="159">
        <v>3</v>
      </c>
      <c r="Y15" s="159">
        <v>3</v>
      </c>
      <c r="Z15" s="185">
        <v>1</v>
      </c>
      <c r="AA15" s="159">
        <f t="shared" si="9"/>
        <v>1</v>
      </c>
      <c r="AB15" s="158">
        <f t="shared" si="10"/>
        <v>1</v>
      </c>
      <c r="AC15" s="159">
        <v>1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65</v>
      </c>
      <c r="E16" s="156">
        <f>G16+AA16+'Individual AT vs_関西学院A'!G16+'Individual AT vs_関西学院A'!N16</f>
        <v>11</v>
      </c>
      <c r="F16" s="195">
        <f t="shared" si="0"/>
        <v>13.53846153846154</v>
      </c>
      <c r="G16" s="156">
        <f t="shared" si="1"/>
        <v>4</v>
      </c>
      <c r="H16" s="186">
        <f t="shared" si="2"/>
        <v>0.75</v>
      </c>
      <c r="I16" s="156">
        <f t="shared" si="3"/>
        <v>3</v>
      </c>
      <c r="J16" s="157">
        <f t="shared" si="4"/>
        <v>0.66666666666666663</v>
      </c>
      <c r="K16" s="156">
        <v>1</v>
      </c>
      <c r="L16" s="156">
        <v>1</v>
      </c>
      <c r="M16" s="184">
        <v>1</v>
      </c>
      <c r="N16" s="157">
        <f t="shared" si="5"/>
        <v>0.66666666666666663</v>
      </c>
      <c r="O16" s="156">
        <v>0</v>
      </c>
      <c r="P16" s="156">
        <v>2</v>
      </c>
      <c r="Q16" s="184">
        <v>0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1</v>
      </c>
      <c r="AC16" s="156">
        <v>0</v>
      </c>
      <c r="AD16" s="156">
        <v>1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431</v>
      </c>
      <c r="D17" s="159">
        <v>85</v>
      </c>
      <c r="E17" s="159">
        <f>G17+AA17+'Individual AT vs_関西学院A'!G17+'Individual AT vs_関西学院A'!N17</f>
        <v>13</v>
      </c>
      <c r="F17" s="167">
        <f t="shared" si="0"/>
        <v>12.23529411764706</v>
      </c>
      <c r="G17" s="159">
        <f t="shared" si="1"/>
        <v>3</v>
      </c>
      <c r="H17" s="187">
        <f t="shared" si="2"/>
        <v>1</v>
      </c>
      <c r="I17" s="159">
        <f t="shared" si="3"/>
        <v>3</v>
      </c>
      <c r="J17" s="158">
        <f t="shared" si="4"/>
        <v>1</v>
      </c>
      <c r="K17" s="159">
        <v>2</v>
      </c>
      <c r="L17" s="159">
        <v>1</v>
      </c>
      <c r="M17" s="185">
        <v>0</v>
      </c>
      <c r="N17" s="158">
        <f t="shared" si="5"/>
        <v>1</v>
      </c>
      <c r="O17" s="159">
        <v>0</v>
      </c>
      <c r="P17" s="159">
        <v>3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425</v>
      </c>
      <c r="D18" s="156">
        <v>59</v>
      </c>
      <c r="E18" s="156">
        <f>G18+AA18+'Individual AT vs_関西学院A'!G18+'Individual AT vs_関西学院A'!N18</f>
        <v>11</v>
      </c>
      <c r="F18" s="195">
        <f t="shared" si="0"/>
        <v>14.915254237288135</v>
      </c>
      <c r="G18" s="156">
        <f t="shared" si="1"/>
        <v>5</v>
      </c>
      <c r="H18" s="186">
        <f t="shared" si="2"/>
        <v>1</v>
      </c>
      <c r="I18" s="156">
        <f t="shared" si="3"/>
        <v>1</v>
      </c>
      <c r="J18" s="157">
        <f t="shared" si="4"/>
        <v>1</v>
      </c>
      <c r="K18" s="156">
        <v>0</v>
      </c>
      <c r="L18" s="156">
        <v>1</v>
      </c>
      <c r="M18" s="184">
        <v>0</v>
      </c>
      <c r="N18" s="157">
        <f t="shared" si="5"/>
        <v>1</v>
      </c>
      <c r="O18" s="156">
        <v>0</v>
      </c>
      <c r="P18" s="156">
        <v>1</v>
      </c>
      <c r="Q18" s="184">
        <v>0</v>
      </c>
      <c r="R18" s="156">
        <f t="shared" si="6"/>
        <v>4</v>
      </c>
      <c r="S18" s="157">
        <f t="shared" si="7"/>
        <v>1</v>
      </c>
      <c r="T18" s="156">
        <v>0</v>
      </c>
      <c r="U18" s="156">
        <v>4</v>
      </c>
      <c r="V18" s="184">
        <v>0</v>
      </c>
      <c r="W18" s="157">
        <f t="shared" si="8"/>
        <v>0.5</v>
      </c>
      <c r="X18" s="156">
        <v>1</v>
      </c>
      <c r="Y18" s="156">
        <v>1</v>
      </c>
      <c r="Z18" s="184">
        <v>2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435</v>
      </c>
      <c r="D19" s="159">
        <v>55</v>
      </c>
      <c r="E19" s="159">
        <f>G19+AA19+'Individual AT vs_関西学院A'!G19+'Individual AT vs_関西学院A'!N19</f>
        <v>28</v>
      </c>
      <c r="F19" s="167">
        <f t="shared" si="0"/>
        <v>40.72727272727272</v>
      </c>
      <c r="G19" s="159">
        <f t="shared" si="1"/>
        <v>9</v>
      </c>
      <c r="H19" s="187">
        <f t="shared" si="2"/>
        <v>1</v>
      </c>
      <c r="I19" s="159">
        <f t="shared" si="3"/>
        <v>4</v>
      </c>
      <c r="J19" s="158">
        <f t="shared" si="4"/>
        <v>1</v>
      </c>
      <c r="K19" s="159">
        <v>1</v>
      </c>
      <c r="L19" s="159">
        <v>3</v>
      </c>
      <c r="M19" s="185">
        <v>0</v>
      </c>
      <c r="N19" s="158">
        <f t="shared" si="5"/>
        <v>1</v>
      </c>
      <c r="O19" s="159">
        <v>1</v>
      </c>
      <c r="P19" s="159">
        <v>3</v>
      </c>
      <c r="Q19" s="185">
        <v>0</v>
      </c>
      <c r="R19" s="159">
        <f t="shared" si="6"/>
        <v>5</v>
      </c>
      <c r="S19" s="158">
        <f t="shared" si="7"/>
        <v>1</v>
      </c>
      <c r="T19" s="159">
        <v>2</v>
      </c>
      <c r="U19" s="159">
        <v>3</v>
      </c>
      <c r="V19" s="185">
        <v>0</v>
      </c>
      <c r="W19" s="158">
        <f t="shared" si="8"/>
        <v>0.6</v>
      </c>
      <c r="X19" s="159">
        <v>2</v>
      </c>
      <c r="Y19" s="159">
        <v>1</v>
      </c>
      <c r="Z19" s="185">
        <v>2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426</v>
      </c>
      <c r="D20" s="156">
        <v>85</v>
      </c>
      <c r="E20" s="156">
        <f>G20+AA20+'Individual AT vs_関西学院A'!G20+'Individual AT vs_関西学院A'!N20</f>
        <v>20</v>
      </c>
      <c r="F20" s="195">
        <f t="shared" si="0"/>
        <v>18.823529411764707</v>
      </c>
      <c r="G20" s="156">
        <f t="shared" si="1"/>
        <v>5</v>
      </c>
      <c r="H20" s="186">
        <f t="shared" si="2"/>
        <v>1</v>
      </c>
      <c r="I20" s="156">
        <f t="shared" si="3"/>
        <v>3</v>
      </c>
      <c r="J20" s="157">
        <f t="shared" si="4"/>
        <v>1</v>
      </c>
      <c r="K20" s="156">
        <v>0</v>
      </c>
      <c r="L20" s="156">
        <v>3</v>
      </c>
      <c r="M20" s="184">
        <v>0</v>
      </c>
      <c r="N20" s="157">
        <f t="shared" si="5"/>
        <v>0.66666666666666663</v>
      </c>
      <c r="O20" s="156">
        <v>0</v>
      </c>
      <c r="P20" s="156">
        <v>2</v>
      </c>
      <c r="Q20" s="184">
        <v>1</v>
      </c>
      <c r="R20" s="156">
        <f t="shared" si="6"/>
        <v>2</v>
      </c>
      <c r="S20" s="157">
        <f t="shared" si="7"/>
        <v>1</v>
      </c>
      <c r="T20" s="156">
        <v>0</v>
      </c>
      <c r="U20" s="156">
        <v>2</v>
      </c>
      <c r="V20" s="184">
        <v>0</v>
      </c>
      <c r="W20" s="157">
        <f t="shared" si="8"/>
        <v>1</v>
      </c>
      <c r="X20" s="156">
        <v>0</v>
      </c>
      <c r="Y20" s="156">
        <v>2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85</v>
      </c>
      <c r="E21" s="159">
        <f>G21+AA21+'Individual AT vs_関西学院A'!G21+'Individual AT vs_関西学院A'!N21</f>
        <v>21</v>
      </c>
      <c r="F21" s="167">
        <f t="shared" si="0"/>
        <v>19.764705882352942</v>
      </c>
      <c r="G21" s="159">
        <f t="shared" si="1"/>
        <v>4</v>
      </c>
      <c r="H21" s="187">
        <f t="shared" si="2"/>
        <v>0.75</v>
      </c>
      <c r="I21" s="159">
        <f t="shared" si="3"/>
        <v>2</v>
      </c>
      <c r="J21" s="158">
        <f t="shared" si="4"/>
        <v>1</v>
      </c>
      <c r="K21" s="159">
        <v>0</v>
      </c>
      <c r="L21" s="159">
        <v>2</v>
      </c>
      <c r="M21" s="185">
        <v>0</v>
      </c>
      <c r="N21" s="158">
        <f t="shared" si="5"/>
        <v>1</v>
      </c>
      <c r="O21" s="159">
        <v>0</v>
      </c>
      <c r="P21" s="159">
        <v>2</v>
      </c>
      <c r="Q21" s="185">
        <v>0</v>
      </c>
      <c r="R21" s="159">
        <f t="shared" si="6"/>
        <v>2</v>
      </c>
      <c r="S21" s="158">
        <f t="shared" si="7"/>
        <v>0.5</v>
      </c>
      <c r="T21" s="159">
        <v>1</v>
      </c>
      <c r="U21" s="159">
        <v>0</v>
      </c>
      <c r="V21" s="185">
        <v>1</v>
      </c>
      <c r="W21" s="158">
        <f t="shared" si="8"/>
        <v>0.5</v>
      </c>
      <c r="X21" s="159">
        <v>1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403</v>
      </c>
      <c r="D22" s="156">
        <v>67</v>
      </c>
      <c r="E22" s="156">
        <f>G22+AA22+'Individual AT vs_関西学院A'!G22+'Individual AT vs_関西学院A'!N22</f>
        <v>10</v>
      </c>
      <c r="F22" s="195">
        <f t="shared" si="0"/>
        <v>11.940298507462686</v>
      </c>
      <c r="G22" s="156">
        <f t="shared" si="1"/>
        <v>2</v>
      </c>
      <c r="H22" s="186">
        <f t="shared" si="2"/>
        <v>1</v>
      </c>
      <c r="I22" s="156">
        <f t="shared" si="3"/>
        <v>1</v>
      </c>
      <c r="J22" s="157">
        <f t="shared" si="4"/>
        <v>1</v>
      </c>
      <c r="K22" s="156">
        <v>0</v>
      </c>
      <c r="L22" s="156">
        <v>1</v>
      </c>
      <c r="M22" s="184">
        <v>0</v>
      </c>
      <c r="N22" s="157">
        <f t="shared" si="5"/>
        <v>1</v>
      </c>
      <c r="O22" s="156">
        <v>0</v>
      </c>
      <c r="P22" s="156">
        <v>1</v>
      </c>
      <c r="Q22" s="184">
        <v>0</v>
      </c>
      <c r="R22" s="156">
        <f t="shared" si="6"/>
        <v>1</v>
      </c>
      <c r="S22" s="157">
        <f t="shared" si="7"/>
        <v>1</v>
      </c>
      <c r="T22" s="156">
        <v>1</v>
      </c>
      <c r="U22" s="156">
        <v>0</v>
      </c>
      <c r="V22" s="184">
        <v>0</v>
      </c>
      <c r="W22" s="157">
        <f t="shared" si="8"/>
        <v>1</v>
      </c>
      <c r="X22" s="156">
        <v>0</v>
      </c>
      <c r="Y22" s="156">
        <v>1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191</v>
      </c>
      <c r="D23" s="159">
        <v>30</v>
      </c>
      <c r="E23" s="159">
        <f>G23+AA23+'Individual AT vs_関西学院A'!G23+'Individual AT vs_関西学院A'!N23</f>
        <v>6</v>
      </c>
      <c r="F23" s="167">
        <f t="shared" si="0"/>
        <v>16</v>
      </c>
      <c r="G23" s="159">
        <f t="shared" si="1"/>
        <v>2</v>
      </c>
      <c r="H23" s="187">
        <f t="shared" si="2"/>
        <v>1</v>
      </c>
      <c r="I23" s="159">
        <f t="shared" si="3"/>
        <v>1</v>
      </c>
      <c r="J23" s="158">
        <f t="shared" si="4"/>
        <v>1</v>
      </c>
      <c r="K23" s="159">
        <v>0</v>
      </c>
      <c r="L23" s="159">
        <v>1</v>
      </c>
      <c r="M23" s="185">
        <v>0</v>
      </c>
      <c r="N23" s="158">
        <f t="shared" si="5"/>
        <v>1</v>
      </c>
      <c r="O23" s="159">
        <v>0</v>
      </c>
      <c r="P23" s="159">
        <v>1</v>
      </c>
      <c r="Q23" s="185">
        <v>0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1</v>
      </c>
      <c r="Y23" s="159">
        <v>0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浜浦幸太郎</v>
      </c>
    </row>
    <row r="24" spans="2:32" ht="30" customHeight="1">
      <c r="B24" s="154">
        <v>17</v>
      </c>
      <c r="C24" s="207" t="s">
        <v>483</v>
      </c>
      <c r="D24" s="156">
        <v>20</v>
      </c>
      <c r="E24" s="156">
        <f>G24+AA24+'Individual AT vs_関西学院A'!G24+'Individual AT vs_関西学院A'!N24</f>
        <v>8</v>
      </c>
      <c r="F24" s="195">
        <f t="shared" si="0"/>
        <v>32</v>
      </c>
      <c r="G24" s="156">
        <f t="shared" si="1"/>
        <v>2</v>
      </c>
      <c r="H24" s="186">
        <f t="shared" si="2"/>
        <v>0.5</v>
      </c>
      <c r="I24" s="156">
        <f t="shared" si="3"/>
        <v>2</v>
      </c>
      <c r="J24" s="157">
        <f t="shared" si="4"/>
        <v>0.5</v>
      </c>
      <c r="K24" s="156">
        <v>0</v>
      </c>
      <c r="L24" s="156">
        <v>1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1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</row>
    <row r="25" spans="2:32" ht="30" customHeight="1">
      <c r="B25" s="155">
        <v>18</v>
      </c>
      <c r="C25" s="208" t="s">
        <v>154</v>
      </c>
      <c r="D25" s="159">
        <v>26</v>
      </c>
      <c r="E25" s="159">
        <f>G25+AA25+'Individual AT vs_関西学院A'!G25+'Individual AT vs_関西学院A'!N25</f>
        <v>8</v>
      </c>
      <c r="F25" s="167">
        <f t="shared" si="0"/>
        <v>24.615384615384617</v>
      </c>
      <c r="G25" s="159">
        <f t="shared" si="1"/>
        <v>2</v>
      </c>
      <c r="H25" s="187">
        <f t="shared" si="2"/>
        <v>1</v>
      </c>
      <c r="I25" s="159">
        <f t="shared" si="3"/>
        <v>1</v>
      </c>
      <c r="J25" s="158">
        <f t="shared" si="4"/>
        <v>1</v>
      </c>
      <c r="K25" s="159">
        <v>0</v>
      </c>
      <c r="L25" s="159">
        <v>1</v>
      </c>
      <c r="M25" s="185">
        <v>0</v>
      </c>
      <c r="N25" s="158">
        <f t="shared" si="5"/>
        <v>1</v>
      </c>
      <c r="O25" s="159">
        <v>0</v>
      </c>
      <c r="P25" s="159">
        <v>1</v>
      </c>
      <c r="Q25" s="185">
        <v>0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1</v>
      </c>
      <c r="X25" s="159">
        <v>0</v>
      </c>
      <c r="Y25" s="159">
        <v>1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イーゴリ</v>
      </c>
    </row>
    <row r="26" spans="2:32" ht="30" customHeight="1">
      <c r="B26" s="154">
        <v>19</v>
      </c>
      <c r="C26" s="207" t="s">
        <v>484</v>
      </c>
      <c r="D26" s="156">
        <v>18</v>
      </c>
      <c r="E26" s="156">
        <f>G26+AA26+'Individual AT vs_関西学院A'!G26+'Individual AT vs_関西学院A'!N26</f>
        <v>4</v>
      </c>
      <c r="F26" s="195">
        <f t="shared" si="0"/>
        <v>17.777777777777779</v>
      </c>
      <c r="G26" s="156">
        <f t="shared" si="1"/>
        <v>1</v>
      </c>
      <c r="H26" s="186">
        <f t="shared" si="2"/>
        <v>1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1</v>
      </c>
      <c r="S26" s="157">
        <f t="shared" si="7"/>
        <v>1</v>
      </c>
      <c r="T26" s="156">
        <v>0</v>
      </c>
      <c r="U26" s="156">
        <v>1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1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松本青大</v>
      </c>
    </row>
    <row r="27" spans="2:32" ht="30" customHeight="1">
      <c r="B27" s="155">
        <v>20</v>
      </c>
      <c r="C27" s="208" t="s">
        <v>444</v>
      </c>
      <c r="D27" s="159">
        <v>18</v>
      </c>
      <c r="E27" s="159">
        <f>G27+AA27+'Individual AT vs_関西学院A'!G27+'Individual AT vs_関西学院A'!N27</f>
        <v>2</v>
      </c>
      <c r="F27" s="167">
        <f t="shared" si="0"/>
        <v>8.8888888888888893</v>
      </c>
      <c r="G27" s="159">
        <f t="shared" si="1"/>
        <v>2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1</v>
      </c>
      <c r="X27" s="159">
        <v>0</v>
      </c>
      <c r="Y27" s="159">
        <v>1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加島優陽</v>
      </c>
    </row>
    <row r="28" spans="2:32" ht="30" customHeight="1">
      <c r="B28" s="154">
        <v>21</v>
      </c>
      <c r="C28" s="207" t="s">
        <v>445</v>
      </c>
      <c r="D28" s="156">
        <v>56</v>
      </c>
      <c r="E28" s="156">
        <f>G28+AA28+'Individual AT vs_関西学院A'!G28+'Individual AT vs_関西学院A'!N28</f>
        <v>14</v>
      </c>
      <c r="F28" s="195">
        <f t="shared" si="0"/>
        <v>20</v>
      </c>
      <c r="G28" s="156">
        <f t="shared" si="1"/>
        <v>5</v>
      </c>
      <c r="H28" s="186">
        <f t="shared" si="2"/>
        <v>1</v>
      </c>
      <c r="I28" s="156">
        <f t="shared" si="3"/>
        <v>2</v>
      </c>
      <c r="J28" s="157">
        <f t="shared" si="4"/>
        <v>1</v>
      </c>
      <c r="K28" s="156">
        <v>0</v>
      </c>
      <c r="L28" s="156">
        <v>2</v>
      </c>
      <c r="M28" s="184">
        <v>0</v>
      </c>
      <c r="N28" s="157">
        <f t="shared" si="5"/>
        <v>0.5</v>
      </c>
      <c r="O28" s="156">
        <v>0</v>
      </c>
      <c r="P28" s="156">
        <v>1</v>
      </c>
      <c r="Q28" s="184">
        <v>1</v>
      </c>
      <c r="R28" s="156">
        <f t="shared" si="6"/>
        <v>3</v>
      </c>
      <c r="S28" s="157">
        <f t="shared" si="7"/>
        <v>1</v>
      </c>
      <c r="T28" s="156">
        <v>1</v>
      </c>
      <c r="U28" s="156">
        <v>2</v>
      </c>
      <c r="V28" s="184">
        <v>0</v>
      </c>
      <c r="W28" s="157">
        <f t="shared" si="8"/>
        <v>0.33333333333333331</v>
      </c>
      <c r="X28" s="156">
        <v>1</v>
      </c>
      <c r="Y28" s="156">
        <v>0</v>
      </c>
      <c r="Z28" s="184">
        <v>2</v>
      </c>
      <c r="AA28" s="156">
        <f t="shared" si="9"/>
        <v>1</v>
      </c>
      <c r="AB28" s="157">
        <f t="shared" si="10"/>
        <v>1</v>
      </c>
      <c r="AC28" s="156">
        <v>1</v>
      </c>
      <c r="AD28" s="156">
        <v>0</v>
      </c>
      <c r="AE28" s="156">
        <v>0</v>
      </c>
      <c r="AF28" s="207" t="str">
        <f t="shared" si="11"/>
        <v>髙木海斗</v>
      </c>
    </row>
    <row r="29" spans="2:32" ht="30" customHeight="1">
      <c r="B29" s="155">
        <v>22</v>
      </c>
      <c r="C29" s="208" t="s">
        <v>345</v>
      </c>
      <c r="D29" s="159">
        <v>20</v>
      </c>
      <c r="E29" s="159">
        <f>G29+AA29+'Individual AT vs_関西学院A'!G29+'Individual AT vs_関西学院A'!N29</f>
        <v>4</v>
      </c>
      <c r="F29" s="167">
        <f t="shared" si="0"/>
        <v>16</v>
      </c>
      <c r="G29" s="159">
        <f t="shared" si="1"/>
        <v>2</v>
      </c>
      <c r="H29" s="187">
        <f t="shared" si="2"/>
        <v>0.5</v>
      </c>
      <c r="I29" s="159">
        <f t="shared" si="3"/>
        <v>2</v>
      </c>
      <c r="J29" s="158">
        <f t="shared" si="4"/>
        <v>0.5</v>
      </c>
      <c r="K29" s="159">
        <v>0</v>
      </c>
      <c r="L29" s="159">
        <v>1</v>
      </c>
      <c r="M29" s="185">
        <v>1</v>
      </c>
      <c r="N29" s="158">
        <f t="shared" si="5"/>
        <v>0</v>
      </c>
      <c r="O29" s="159">
        <v>0</v>
      </c>
      <c r="P29" s="159">
        <v>0</v>
      </c>
      <c r="Q29" s="185">
        <v>1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高田健太郎</v>
      </c>
    </row>
    <row r="30" spans="2:32" ht="30" customHeight="1">
      <c r="B30" s="154">
        <v>23</v>
      </c>
      <c r="C30" s="207" t="s">
        <v>446</v>
      </c>
      <c r="D30" s="156">
        <v>18</v>
      </c>
      <c r="E30" s="156">
        <f>G30+AA30+'Individual AT vs_関西学院A'!G30+'Individual AT vs_関西学院A'!N30</f>
        <v>2</v>
      </c>
      <c r="F30" s="195">
        <f t="shared" si="0"/>
        <v>8.8888888888888893</v>
      </c>
      <c r="G30" s="156">
        <f t="shared" si="1"/>
        <v>1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水澤雄太</v>
      </c>
    </row>
    <row r="31" spans="2:32" ht="30" customHeight="1">
      <c r="B31" s="155">
        <v>24</v>
      </c>
      <c r="C31" s="208" t="s">
        <v>447</v>
      </c>
      <c r="D31" s="159">
        <v>30</v>
      </c>
      <c r="E31" s="159">
        <f>G31+AA31+'Individual AT vs_関西学院A'!G31+'Individual AT vs_関西学院A'!N31</f>
        <v>7</v>
      </c>
      <c r="F31" s="167">
        <f t="shared" si="0"/>
        <v>18.666666666666668</v>
      </c>
      <c r="G31" s="159">
        <f t="shared" si="1"/>
        <v>1</v>
      </c>
      <c r="H31" s="187">
        <f t="shared" si="2"/>
        <v>1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0</v>
      </c>
      <c r="Y31" s="159">
        <v>1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208" t="str">
        <f t="shared" si="11"/>
        <v>飯岡健人</v>
      </c>
    </row>
    <row r="32" spans="2:32" ht="30" customHeight="1">
      <c r="B32" s="154">
        <v>25</v>
      </c>
      <c r="C32" s="207" t="s">
        <v>310</v>
      </c>
      <c r="D32" s="156">
        <v>26</v>
      </c>
      <c r="E32" s="156">
        <f>G32+AA32+'Individual AT vs_関西学院A'!G32+'Individual AT vs_関西学院A'!N32</f>
        <v>3</v>
      </c>
      <c r="F32" s="195">
        <f t="shared" si="0"/>
        <v>9.2307692307692317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深田衣咲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74" t="s">
        <v>16</v>
      </c>
      <c r="C34" s="274"/>
      <c r="D34" s="274"/>
      <c r="E34" s="274"/>
      <c r="F34" s="275"/>
      <c r="G34" s="164">
        <f>SUM(G8:G15,G23:G28)</f>
        <v>68</v>
      </c>
      <c r="H34" s="188"/>
      <c r="I34" s="164">
        <f>SUM(I8:I15,I23:I28)</f>
        <v>31</v>
      </c>
      <c r="J34" s="168">
        <f>SUM(K34:L34)/I34</f>
        <v>0.93548387096774188</v>
      </c>
      <c r="K34" s="164">
        <f>SUM(K8:K15,K23:K28)</f>
        <v>7</v>
      </c>
      <c r="L34" s="164">
        <f t="shared" ref="L34:M34" si="12">SUM(L8:L15,L23:L28)</f>
        <v>22</v>
      </c>
      <c r="M34" s="164">
        <f t="shared" si="12"/>
        <v>2</v>
      </c>
      <c r="N34" s="168">
        <f>SUM(O34:P34)/I34</f>
        <v>0.54838709677419351</v>
      </c>
      <c r="O34" s="164">
        <f>SUM(O8:O15,O23:O28)</f>
        <v>3</v>
      </c>
      <c r="P34" s="164">
        <f t="shared" ref="P34:R34" si="13">SUM(P8:P15,P23:P28)</f>
        <v>14</v>
      </c>
      <c r="Q34" s="164">
        <f t="shared" si="13"/>
        <v>12</v>
      </c>
      <c r="R34" s="164">
        <f t="shared" si="13"/>
        <v>37</v>
      </c>
      <c r="S34" s="168">
        <f>SUM(T34:U34)/R34</f>
        <v>0.97297297297297303</v>
      </c>
      <c r="T34" s="164">
        <f>SUM(T8:T15,T23:T28)</f>
        <v>6</v>
      </c>
      <c r="U34" s="164">
        <f t="shared" ref="U34:V34" si="14">SUM(U8:U15,U23:U28)</f>
        <v>30</v>
      </c>
      <c r="V34" s="164">
        <f t="shared" si="14"/>
        <v>1</v>
      </c>
      <c r="W34" s="168">
        <f>SUM(X34:Y34)/SUM(X34:Z34)</f>
        <v>0.72222222222222221</v>
      </c>
      <c r="X34" s="164">
        <f>SUM(X8:X15,X23:X28)</f>
        <v>17</v>
      </c>
      <c r="Y34" s="164">
        <f t="shared" ref="Y34:AA34" si="15">SUM(Y8:Y15,Y23:Y28)</f>
        <v>9</v>
      </c>
      <c r="Z34" s="164">
        <f t="shared" si="15"/>
        <v>10</v>
      </c>
      <c r="AA34" s="164">
        <f t="shared" si="15"/>
        <v>9</v>
      </c>
      <c r="AB34" s="168">
        <f>SUM(AC34:AD34)/SUM(AC34:AE34)</f>
        <v>0.88888888888888884</v>
      </c>
      <c r="AC34" s="164">
        <f>SUM(AC8:AC15,AC23:AC28)</f>
        <v>2</v>
      </c>
      <c r="AD34" s="164">
        <f>SUM(AD8:AD15,AD23:AD28)</f>
        <v>6</v>
      </c>
      <c r="AE34" s="164">
        <f>SUM(AE8:AE15,AE23:AE28)</f>
        <v>1</v>
      </c>
      <c r="AF34" s="212" t="s">
        <v>16</v>
      </c>
    </row>
    <row r="35" spans="2:32" ht="30" customHeight="1">
      <c r="B35" s="276" t="s">
        <v>15</v>
      </c>
      <c r="C35" s="276"/>
      <c r="D35" s="276"/>
      <c r="E35" s="276"/>
      <c r="F35" s="277"/>
      <c r="G35" s="165">
        <f>SUM(G16:G22,G29:G32)</f>
        <v>36</v>
      </c>
      <c r="H35" s="189"/>
      <c r="I35" s="165">
        <f>SUM(I16:I22,I29:I32)</f>
        <v>20</v>
      </c>
      <c r="J35" s="172">
        <f>SUM(K35:L35)/I35</f>
        <v>0.9</v>
      </c>
      <c r="K35" s="165">
        <f>SUM(K16:K22,K29:K32)</f>
        <v>4</v>
      </c>
      <c r="L35" s="165">
        <f t="shared" ref="L35:M35" si="16">SUM(L16:L22,L29:L32)</f>
        <v>14</v>
      </c>
      <c r="M35" s="165">
        <f t="shared" si="16"/>
        <v>2</v>
      </c>
      <c r="N35" s="172">
        <f>SUM(O35:P35)/I35</f>
        <v>0.75</v>
      </c>
      <c r="O35" s="165">
        <f>SUM(O16:O22,O29:O32)</f>
        <v>1</v>
      </c>
      <c r="P35" s="165">
        <f t="shared" ref="P35:R35" si="17">SUM(P16:P22,P29:P32)</f>
        <v>14</v>
      </c>
      <c r="Q35" s="165">
        <f t="shared" si="17"/>
        <v>3</v>
      </c>
      <c r="R35" s="165">
        <f t="shared" si="17"/>
        <v>16</v>
      </c>
      <c r="S35" s="172">
        <f>SUM(T35:U35)/R35</f>
        <v>0.9375</v>
      </c>
      <c r="T35" s="165">
        <f>SUM(T16:T22,T29:T32)</f>
        <v>4</v>
      </c>
      <c r="U35" s="165">
        <f t="shared" ref="U35:V35" si="18">SUM(U16:U22,U29:U32)</f>
        <v>11</v>
      </c>
      <c r="V35" s="165">
        <f t="shared" si="18"/>
        <v>1</v>
      </c>
      <c r="W35" s="172">
        <f>SUM(X35:Y35)/SUM(X35:Z35)</f>
        <v>0.73333333333333328</v>
      </c>
      <c r="X35" s="165">
        <f>SUM(X16:X22,X29:X32)</f>
        <v>4</v>
      </c>
      <c r="Y35" s="165">
        <f t="shared" ref="Y35:AA35" si="19">SUM(Y16:Y22,Y29:Y32)</f>
        <v>7</v>
      </c>
      <c r="Z35" s="165">
        <f t="shared" si="19"/>
        <v>4</v>
      </c>
      <c r="AA35" s="165">
        <f t="shared" si="19"/>
        <v>4</v>
      </c>
      <c r="AB35" s="172">
        <f>SUM(AC35:AD35)/SUM(AC35:AE35)</f>
        <v>0.75</v>
      </c>
      <c r="AC35" s="165">
        <f>SUM(AC16:AC22,AC29:AC32)</f>
        <v>0</v>
      </c>
      <c r="AD35" s="165">
        <f t="shared" ref="AD35:AE35" si="20">SUM(AD16:AD22,AD29:AD32)</f>
        <v>3</v>
      </c>
      <c r="AE35" s="165">
        <f t="shared" si="20"/>
        <v>1</v>
      </c>
      <c r="AF35" s="165" t="s">
        <v>15</v>
      </c>
    </row>
    <row r="36" spans="2:32" ht="30" customHeight="1">
      <c r="B36" s="278" t="s">
        <v>94</v>
      </c>
      <c r="C36" s="278"/>
      <c r="D36" s="278"/>
      <c r="E36" s="278"/>
      <c r="F36" s="279"/>
      <c r="G36" s="156">
        <f>SUM(G8:G32)</f>
        <v>104</v>
      </c>
      <c r="H36" s="190"/>
      <c r="I36" s="156">
        <f>SUM(I8:I32)</f>
        <v>51</v>
      </c>
      <c r="J36" s="157">
        <f>SUM(K36:L36)/I36</f>
        <v>0.92156862745098034</v>
      </c>
      <c r="K36" s="156">
        <f>SUM(K8:K32)</f>
        <v>11</v>
      </c>
      <c r="L36" s="156">
        <f>SUM(L8:L32)</f>
        <v>36</v>
      </c>
      <c r="M36" s="184">
        <f>SUM(M8:M32)</f>
        <v>4</v>
      </c>
      <c r="N36" s="157">
        <f>SUM(O36:P36)/I36</f>
        <v>0.62745098039215685</v>
      </c>
      <c r="O36" s="156">
        <f>SUM(O8:O32)</f>
        <v>4</v>
      </c>
      <c r="P36" s="156">
        <f>SUM(P8:P32)</f>
        <v>28</v>
      </c>
      <c r="Q36" s="184">
        <f>SUM(Q8:Q32)</f>
        <v>15</v>
      </c>
      <c r="R36" s="156">
        <f>SUM(R8:R32)</f>
        <v>53</v>
      </c>
      <c r="S36" s="157">
        <f>SUM(T36:U36)/R36</f>
        <v>0.96226415094339623</v>
      </c>
      <c r="T36" s="156">
        <f>SUM(T8:T32)</f>
        <v>10</v>
      </c>
      <c r="U36" s="156">
        <f>SUM(U8:U32)</f>
        <v>41</v>
      </c>
      <c r="V36" s="184">
        <f>SUM(V8:V32)</f>
        <v>2</v>
      </c>
      <c r="W36" s="157">
        <f>SUM(X36:Y36)/SUM(X36:Z36)</f>
        <v>0.72549019607843135</v>
      </c>
      <c r="X36" s="156">
        <f>SUM(X8:X32)</f>
        <v>21</v>
      </c>
      <c r="Y36" s="156">
        <f>SUM(Y8:Y32)</f>
        <v>16</v>
      </c>
      <c r="Z36" s="184">
        <f>SUM(Z8:Z32)</f>
        <v>14</v>
      </c>
      <c r="AA36" s="156">
        <f>SUM(AA8:AA32)</f>
        <v>13</v>
      </c>
      <c r="AB36" s="157">
        <f>SUM(AC36:AD36)/SUM(AC36:AE36)</f>
        <v>0.84615384615384615</v>
      </c>
      <c r="AC36" s="156">
        <f>SUM(AC8:AC32)</f>
        <v>2</v>
      </c>
      <c r="AD36" s="156">
        <f>SUM(AD8:AD32)</f>
        <v>9</v>
      </c>
      <c r="AE36" s="156">
        <f>SUM(AE8:AE32)</f>
        <v>2</v>
      </c>
      <c r="AF36" s="156" t="s">
        <v>94</v>
      </c>
    </row>
    <row r="37" spans="2:32" ht="30" customHeight="1">
      <c r="B37" s="280" t="s">
        <v>95</v>
      </c>
      <c r="C37" s="280"/>
      <c r="D37" s="280"/>
      <c r="E37" s="280"/>
      <c r="F37" s="281"/>
      <c r="G37" s="166">
        <f>AVERAGE(G8:G32)</f>
        <v>4.16</v>
      </c>
      <c r="H37" s="191"/>
      <c r="I37" s="167">
        <f>AVERAGE(I8:I32)</f>
        <v>2.04</v>
      </c>
      <c r="J37" s="158"/>
      <c r="K37" s="167">
        <f>AVERAGE(K8:K32)</f>
        <v>0.44</v>
      </c>
      <c r="L37" s="167">
        <f>AVERAGE(L8:L32)</f>
        <v>1.44</v>
      </c>
      <c r="M37" s="193">
        <f>AVERAGE(M8:M32)</f>
        <v>0.16</v>
      </c>
      <c r="N37" s="159"/>
      <c r="O37" s="167">
        <f>AVERAGE(O8:O32)</f>
        <v>0.16</v>
      </c>
      <c r="P37" s="167">
        <f>AVERAGE(P8:P32)</f>
        <v>1.1200000000000001</v>
      </c>
      <c r="Q37" s="193">
        <f>AVERAGE(Q8:Q32)</f>
        <v>0.6</v>
      </c>
      <c r="R37" s="167">
        <f>AVERAGE(R8:R32)</f>
        <v>2.12</v>
      </c>
      <c r="S37" s="159"/>
      <c r="T37" s="167">
        <f>AVERAGE(T8:T32)</f>
        <v>0.4</v>
      </c>
      <c r="U37" s="167">
        <f>AVERAGE(U8:U32)</f>
        <v>1.64</v>
      </c>
      <c r="V37" s="193">
        <f>AVERAGE(V8:V32)</f>
        <v>0.08</v>
      </c>
      <c r="W37" s="159"/>
      <c r="X37" s="167">
        <f>AVERAGE(X8:X32)</f>
        <v>0.84</v>
      </c>
      <c r="Y37" s="167">
        <f>AVERAGE(Y8:Y32)</f>
        <v>0.64</v>
      </c>
      <c r="Z37" s="167">
        <f>AVERAGE(Z8:Z32)</f>
        <v>0.56000000000000005</v>
      </c>
      <c r="AA37" s="167">
        <f>AVERAGE(AA8:AA32)</f>
        <v>0.52</v>
      </c>
      <c r="AB37" s="159"/>
      <c r="AC37" s="167">
        <f>AVERAGE(AC8:AC32)</f>
        <v>0.08</v>
      </c>
      <c r="AD37" s="167">
        <f>AVERAGE(AD8:AD32)</f>
        <v>0.36</v>
      </c>
      <c r="AE37" s="167">
        <f>AVERAGE(AE8:AE32)</f>
        <v>0.08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B34:F34"/>
    <mergeCell ref="B35:F35"/>
    <mergeCell ref="B36:F36"/>
    <mergeCell ref="B37:F37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2AEE-4CE3-2241-B278-A28FCDB5CF85}">
  <dimension ref="B2:AJ76"/>
  <sheetViews>
    <sheetView zoomScale="96" zoomScaleNormal="50" zoomScaleSheetLayoutView="50" zoomScalePageLayoutView="50" workbookViewId="0">
      <selection activeCell="Q29" sqref="Q29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vs_関西学院A'!O3</f>
        <v>関西学院大学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/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H36</f>
        <v>0.84507042253521125</v>
      </c>
      <c r="K4" s="291"/>
      <c r="L4" s="291"/>
      <c r="M4" s="288"/>
      <c r="N4" s="282" t="s">
        <v>30</v>
      </c>
      <c r="O4" s="282"/>
      <c r="P4" s="282"/>
      <c r="Q4" s="282"/>
      <c r="R4" s="291">
        <f>O36</f>
        <v>0.89928057553956831</v>
      </c>
      <c r="S4" s="288"/>
      <c r="U4" s="292" t="s">
        <v>11</v>
      </c>
      <c r="V4" s="292"/>
      <c r="W4" s="292"/>
      <c r="X4" s="284">
        <f>T36</f>
        <v>0.71505376344086025</v>
      </c>
      <c r="Y4" s="284"/>
      <c r="Z4" s="292" t="s">
        <v>10</v>
      </c>
      <c r="AA4" s="292"/>
      <c r="AB4" s="292"/>
      <c r="AC4" s="291">
        <f>Z36</f>
        <v>0.5376344086021505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　vs_関西学院A'!C8</f>
        <v>湯浅大心</v>
      </c>
      <c r="D8" s="156">
        <f>'Individual DF　vs_関西学院A'!D8</f>
        <v>65</v>
      </c>
      <c r="E8" s="156">
        <f>'Individual DF　vs_関西学院A'!E8</f>
        <v>18</v>
      </c>
      <c r="F8" s="196">
        <f>'Individual DF　vs_関西学院A'!F8</f>
        <v>22.153846153846153</v>
      </c>
      <c r="G8" s="156">
        <f t="shared" ref="G8:G32" si="0">SUM(J8:M8)</f>
        <v>2</v>
      </c>
      <c r="H8" s="157">
        <f>IFERROR((J8+K8)/SUM(J8:M8),"-")</f>
        <v>1</v>
      </c>
      <c r="I8" s="157">
        <f>IFERROR(SUM(J8:L8)/SUM(J8:M8),"-")</f>
        <v>1</v>
      </c>
      <c r="J8" s="156">
        <v>0</v>
      </c>
      <c r="K8" s="156">
        <v>2</v>
      </c>
      <c r="L8" s="156">
        <v>0</v>
      </c>
      <c r="M8" s="184">
        <v>0</v>
      </c>
      <c r="N8" s="180">
        <f>SUM(P8:R8)</f>
        <v>6</v>
      </c>
      <c r="O8" s="157">
        <f>IFERROR((P8+Q8)/N8,"-")</f>
        <v>1</v>
      </c>
      <c r="P8" s="156">
        <v>0</v>
      </c>
      <c r="Q8" s="156">
        <v>6</v>
      </c>
      <c r="R8" s="184">
        <v>0</v>
      </c>
      <c r="S8" s="156">
        <f>SUM(U8:X8)</f>
        <v>7</v>
      </c>
      <c r="T8" s="157">
        <f>IFERROR((U8+W8)/S8,"-")</f>
        <v>0.7142857142857143</v>
      </c>
      <c r="U8" s="156">
        <v>0</v>
      </c>
      <c r="V8" s="156">
        <v>1</v>
      </c>
      <c r="W8" s="156">
        <v>5</v>
      </c>
      <c r="X8" s="184">
        <v>1</v>
      </c>
      <c r="Y8" s="180">
        <f>SUM(AA8:AD8)</f>
        <v>7</v>
      </c>
      <c r="Z8" s="157">
        <f>IFERROR((AA8+AC8)/Y8,"-")</f>
        <v>0.5714285714285714</v>
      </c>
      <c r="AA8" s="156">
        <v>0</v>
      </c>
      <c r="AB8" s="156">
        <v>1</v>
      </c>
      <c r="AC8" s="156">
        <v>4</v>
      </c>
      <c r="AD8" s="156">
        <v>2</v>
      </c>
      <c r="AE8" s="207" t="str">
        <f t="shared" ref="AE8:AE32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　vs_関西学院A'!C9</f>
        <v>前川陽来</v>
      </c>
      <c r="D9" s="159">
        <f>'Individual DF　vs_関西学院A'!D9</f>
        <v>55</v>
      </c>
      <c r="E9" s="159">
        <f>'Individual DF　vs_関西学院A'!E9</f>
        <v>19</v>
      </c>
      <c r="F9" s="193">
        <f>'Individual DF　vs_関西学院A'!F9</f>
        <v>27.636363636363637</v>
      </c>
      <c r="G9" s="159">
        <f t="shared" si="0"/>
        <v>5</v>
      </c>
      <c r="H9" s="158">
        <f t="shared" ref="H9:H32" si="2">IFERROR((J9+K9)/SUM(J9:M9),"-")</f>
        <v>0.8</v>
      </c>
      <c r="I9" s="158">
        <f t="shared" ref="I9:I32" si="3">IFERROR(SUM(J9:L9)/SUM(J9:M9),"-")</f>
        <v>1</v>
      </c>
      <c r="J9" s="159">
        <v>0</v>
      </c>
      <c r="K9" s="159">
        <v>4</v>
      </c>
      <c r="L9" s="159">
        <v>1</v>
      </c>
      <c r="M9" s="185">
        <v>0</v>
      </c>
      <c r="N9" s="181">
        <f t="shared" ref="N9:N32" si="4">SUM(P9:R9)</f>
        <v>8</v>
      </c>
      <c r="O9" s="158">
        <f t="shared" ref="O9:O32" si="5">IFERROR((P9+Q9)/N9,"-")</f>
        <v>1</v>
      </c>
      <c r="P9" s="159">
        <v>1</v>
      </c>
      <c r="Q9" s="219">
        <v>7</v>
      </c>
      <c r="R9" s="185">
        <v>0</v>
      </c>
      <c r="S9" s="159">
        <f t="shared" ref="S9:S32" si="6">SUM(U9:X9)</f>
        <v>10</v>
      </c>
      <c r="T9" s="158">
        <f t="shared" ref="T9:T32" si="7">IFERROR((U9+W9)/S9,"-")</f>
        <v>0.8</v>
      </c>
      <c r="U9" s="159">
        <v>2</v>
      </c>
      <c r="V9" s="159">
        <v>1</v>
      </c>
      <c r="W9" s="159">
        <v>6</v>
      </c>
      <c r="X9" s="185">
        <v>1</v>
      </c>
      <c r="Y9" s="181">
        <f t="shared" ref="Y9:Y32" si="8">SUM(AA9:AD9)</f>
        <v>10</v>
      </c>
      <c r="Z9" s="158">
        <f t="shared" ref="Z9:Z32" si="9">IFERROR((AA9+AC9)/Y9,"-")</f>
        <v>0.4</v>
      </c>
      <c r="AA9" s="159">
        <v>0</v>
      </c>
      <c r="AB9" s="159">
        <v>3</v>
      </c>
      <c r="AC9" s="159">
        <v>4</v>
      </c>
      <c r="AD9" s="159">
        <v>3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　vs_関西学院A'!C10</f>
        <v>茨木海斗</v>
      </c>
      <c r="D10" s="156">
        <f>'Individual DF　vs_関西学院A'!D10</f>
        <v>59</v>
      </c>
      <c r="E10" s="156">
        <f>'Individual DF　vs_関西学院A'!E10</f>
        <v>16</v>
      </c>
      <c r="F10" s="196">
        <f>'Individual DF　vs_関西学院A'!F10</f>
        <v>21.694915254237287</v>
      </c>
      <c r="G10" s="156">
        <f t="shared" si="0"/>
        <v>5</v>
      </c>
      <c r="H10" s="157">
        <f t="shared" si="2"/>
        <v>0.8</v>
      </c>
      <c r="I10" s="157">
        <f t="shared" si="3"/>
        <v>0.8</v>
      </c>
      <c r="J10" s="156">
        <v>1</v>
      </c>
      <c r="K10" s="156">
        <v>3</v>
      </c>
      <c r="L10" s="156">
        <v>0</v>
      </c>
      <c r="M10" s="184">
        <v>1</v>
      </c>
      <c r="N10" s="180">
        <f t="shared" si="4"/>
        <v>4</v>
      </c>
      <c r="O10" s="157">
        <f t="shared" si="5"/>
        <v>1</v>
      </c>
      <c r="P10" s="156">
        <v>0</v>
      </c>
      <c r="Q10" s="156">
        <v>4</v>
      </c>
      <c r="R10" s="184">
        <v>0</v>
      </c>
      <c r="S10" s="156">
        <f t="shared" si="6"/>
        <v>7</v>
      </c>
      <c r="T10" s="157">
        <f t="shared" si="7"/>
        <v>0.2857142857142857</v>
      </c>
      <c r="U10" s="156">
        <v>0</v>
      </c>
      <c r="V10" s="156">
        <v>5</v>
      </c>
      <c r="W10" s="156">
        <v>2</v>
      </c>
      <c r="X10" s="184">
        <v>0</v>
      </c>
      <c r="Y10" s="180">
        <f t="shared" si="8"/>
        <v>7</v>
      </c>
      <c r="Z10" s="157">
        <f t="shared" si="9"/>
        <v>0.2857142857142857</v>
      </c>
      <c r="AA10" s="156">
        <v>0</v>
      </c>
      <c r="AB10" s="156">
        <v>5</v>
      </c>
      <c r="AC10" s="156">
        <v>2</v>
      </c>
      <c r="AD10" s="156">
        <v>0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　vs_関西学院A'!C11</f>
        <v>磯部俊太郎</v>
      </c>
      <c r="D11" s="159">
        <f>'Individual DF　vs_関西学院A'!D11</f>
        <v>67</v>
      </c>
      <c r="E11" s="159">
        <f>'Individual DF　vs_関西学院A'!E11</f>
        <v>21</v>
      </c>
      <c r="F11" s="193">
        <f>'Individual DF　vs_関西学院A'!F11</f>
        <v>25.074626865671643</v>
      </c>
      <c r="G11" s="159">
        <f t="shared" si="0"/>
        <v>4</v>
      </c>
      <c r="H11" s="158">
        <f t="shared" si="2"/>
        <v>0.75</v>
      </c>
      <c r="I11" s="158">
        <f t="shared" si="3"/>
        <v>1</v>
      </c>
      <c r="J11" s="159">
        <v>2</v>
      </c>
      <c r="K11" s="159">
        <v>1</v>
      </c>
      <c r="L11" s="159">
        <v>1</v>
      </c>
      <c r="M11" s="185">
        <v>0</v>
      </c>
      <c r="N11" s="181">
        <f t="shared" si="4"/>
        <v>8</v>
      </c>
      <c r="O11" s="158">
        <f t="shared" si="5"/>
        <v>1</v>
      </c>
      <c r="P11" s="159">
        <v>0</v>
      </c>
      <c r="Q11" s="159">
        <v>8</v>
      </c>
      <c r="R11" s="185">
        <v>0</v>
      </c>
      <c r="S11" s="159">
        <f t="shared" si="6"/>
        <v>12</v>
      </c>
      <c r="T11" s="158">
        <f t="shared" si="7"/>
        <v>0.75</v>
      </c>
      <c r="U11" s="159">
        <v>0</v>
      </c>
      <c r="V11" s="159">
        <v>3</v>
      </c>
      <c r="W11" s="159">
        <v>9</v>
      </c>
      <c r="X11" s="185">
        <v>0</v>
      </c>
      <c r="Y11" s="181">
        <f t="shared" si="8"/>
        <v>12</v>
      </c>
      <c r="Z11" s="158">
        <f t="shared" si="9"/>
        <v>0.58333333333333337</v>
      </c>
      <c r="AA11" s="159">
        <v>0</v>
      </c>
      <c r="AB11" s="159">
        <v>3</v>
      </c>
      <c r="AC11" s="159">
        <v>7</v>
      </c>
      <c r="AD11" s="159">
        <v>2</v>
      </c>
      <c r="AE11" s="208" t="str">
        <f t="shared" si="1"/>
        <v>磯部俊太郎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　vs_関西学院A'!C12</f>
        <v>白丸智乃祐</v>
      </c>
      <c r="D12" s="156">
        <f>'Individual DF　vs_関西学院A'!D12</f>
        <v>67</v>
      </c>
      <c r="E12" s="156">
        <f>'Individual DF　vs_関西学院A'!E12</f>
        <v>17</v>
      </c>
      <c r="F12" s="196">
        <f>'Individual DF　vs_関西学院A'!F12</f>
        <v>20.298507462686569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1</v>
      </c>
      <c r="K12" s="156">
        <v>2</v>
      </c>
      <c r="L12" s="156">
        <v>0</v>
      </c>
      <c r="M12" s="184">
        <v>0</v>
      </c>
      <c r="N12" s="180">
        <f t="shared" si="4"/>
        <v>9</v>
      </c>
      <c r="O12" s="157">
        <f t="shared" si="5"/>
        <v>1</v>
      </c>
      <c r="P12" s="156">
        <v>0</v>
      </c>
      <c r="Q12" s="156">
        <v>9</v>
      </c>
      <c r="R12" s="184">
        <v>0</v>
      </c>
      <c r="S12" s="156">
        <f t="shared" si="6"/>
        <v>5</v>
      </c>
      <c r="T12" s="157">
        <f t="shared" si="7"/>
        <v>0.8</v>
      </c>
      <c r="U12" s="156">
        <v>1</v>
      </c>
      <c r="V12" s="156">
        <v>1</v>
      </c>
      <c r="W12" s="156">
        <v>3</v>
      </c>
      <c r="X12" s="184">
        <v>0</v>
      </c>
      <c r="Y12" s="180">
        <f t="shared" si="8"/>
        <v>5</v>
      </c>
      <c r="Z12" s="157">
        <f t="shared" si="9"/>
        <v>0.6</v>
      </c>
      <c r="AA12" s="156">
        <v>0</v>
      </c>
      <c r="AB12" s="156">
        <v>2</v>
      </c>
      <c r="AC12" s="156">
        <v>3</v>
      </c>
      <c r="AD12" s="156">
        <v>0</v>
      </c>
      <c r="AE12" s="207" t="str">
        <f t="shared" si="1"/>
        <v>白丸智乃祐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　vs_関西学院A'!C13</f>
        <v>茨木颯</v>
      </c>
      <c r="D13" s="159">
        <f>'Individual DF　vs_関西学院A'!D13</f>
        <v>85</v>
      </c>
      <c r="E13" s="159">
        <f>'Individual DF　vs_関西学院A'!E13</f>
        <v>23</v>
      </c>
      <c r="F13" s="193">
        <f>'Individual DF　vs_関西学院A'!F13</f>
        <v>21.647058823529409</v>
      </c>
      <c r="G13" s="159">
        <f t="shared" si="0"/>
        <v>5</v>
      </c>
      <c r="H13" s="158">
        <f t="shared" si="2"/>
        <v>0.8</v>
      </c>
      <c r="I13" s="158">
        <f t="shared" si="3"/>
        <v>0.8</v>
      </c>
      <c r="J13" s="159">
        <v>0</v>
      </c>
      <c r="K13" s="159">
        <v>4</v>
      </c>
      <c r="L13" s="159">
        <v>0</v>
      </c>
      <c r="M13" s="185">
        <v>1</v>
      </c>
      <c r="N13" s="181">
        <f t="shared" si="4"/>
        <v>9</v>
      </c>
      <c r="O13" s="158">
        <f t="shared" si="5"/>
        <v>0.77777777777777779</v>
      </c>
      <c r="P13" s="159">
        <v>1</v>
      </c>
      <c r="Q13" s="159">
        <v>6</v>
      </c>
      <c r="R13" s="185">
        <v>2</v>
      </c>
      <c r="S13" s="159">
        <f t="shared" si="6"/>
        <v>11</v>
      </c>
      <c r="T13" s="158">
        <f t="shared" si="7"/>
        <v>0.54545454545454541</v>
      </c>
      <c r="U13" s="159">
        <v>1</v>
      </c>
      <c r="V13" s="159">
        <v>2</v>
      </c>
      <c r="W13" s="159">
        <v>5</v>
      </c>
      <c r="X13" s="185">
        <v>3</v>
      </c>
      <c r="Y13" s="181">
        <f t="shared" si="8"/>
        <v>11</v>
      </c>
      <c r="Z13" s="158">
        <f t="shared" si="9"/>
        <v>0.45454545454545453</v>
      </c>
      <c r="AA13" s="159">
        <v>0</v>
      </c>
      <c r="AB13" s="159">
        <v>3</v>
      </c>
      <c r="AC13" s="159">
        <v>5</v>
      </c>
      <c r="AD13" s="159">
        <v>3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　vs_関西学院A'!C14</f>
        <v>中森真翔</v>
      </c>
      <c r="D14" s="156">
        <f>'Individual DF　vs_関西学院A'!D14</f>
        <v>62</v>
      </c>
      <c r="E14" s="156">
        <f>'Individual DF　vs_関西学院A'!E14</f>
        <v>15</v>
      </c>
      <c r="F14" s="196">
        <f>'Individual DF　vs_関西学院A'!F14</f>
        <v>19.35483870967742</v>
      </c>
      <c r="G14" s="156">
        <f t="shared" si="0"/>
        <v>2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1</v>
      </c>
      <c r="L14" s="156">
        <v>0</v>
      </c>
      <c r="M14" s="184">
        <v>0</v>
      </c>
      <c r="N14" s="180">
        <f t="shared" si="4"/>
        <v>9</v>
      </c>
      <c r="O14" s="157">
        <f t="shared" si="5"/>
        <v>0.88888888888888884</v>
      </c>
      <c r="P14" s="156">
        <v>0</v>
      </c>
      <c r="Q14" s="156">
        <v>8</v>
      </c>
      <c r="R14" s="184">
        <v>1</v>
      </c>
      <c r="S14" s="156">
        <f t="shared" si="6"/>
        <v>10</v>
      </c>
      <c r="T14" s="157">
        <f t="shared" si="7"/>
        <v>0.8</v>
      </c>
      <c r="U14" s="156">
        <v>1</v>
      </c>
      <c r="V14" s="156">
        <v>0</v>
      </c>
      <c r="W14" s="156">
        <v>7</v>
      </c>
      <c r="X14" s="184">
        <v>2</v>
      </c>
      <c r="Y14" s="180">
        <f t="shared" si="8"/>
        <v>10</v>
      </c>
      <c r="Z14" s="157">
        <f t="shared" si="9"/>
        <v>0.7</v>
      </c>
      <c r="AA14" s="156">
        <v>1</v>
      </c>
      <c r="AB14" s="156">
        <v>0</v>
      </c>
      <c r="AC14" s="156">
        <v>6</v>
      </c>
      <c r="AD14" s="156">
        <v>3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　vs_関西学院A'!C15</f>
        <v>大町尚生</v>
      </c>
      <c r="D15" s="159">
        <f>'Individual DF　vs_関西学院A'!D15</f>
        <v>67</v>
      </c>
      <c r="E15" s="159">
        <f>'Individual DF　vs_関西学院A'!E15</f>
        <v>26</v>
      </c>
      <c r="F15" s="193">
        <f>'Individual DF　vs_関西学院A'!F15</f>
        <v>31.044776119402986</v>
      </c>
      <c r="G15" s="159">
        <f t="shared" si="0"/>
        <v>4</v>
      </c>
      <c r="H15" s="158">
        <f t="shared" si="2"/>
        <v>0.75</v>
      </c>
      <c r="I15" s="158">
        <f t="shared" si="3"/>
        <v>0.75</v>
      </c>
      <c r="J15" s="159">
        <v>0</v>
      </c>
      <c r="K15" s="159">
        <v>3</v>
      </c>
      <c r="L15" s="159">
        <v>0</v>
      </c>
      <c r="M15" s="185">
        <v>1</v>
      </c>
      <c r="N15" s="181">
        <f t="shared" si="4"/>
        <v>10</v>
      </c>
      <c r="O15" s="158">
        <f t="shared" si="5"/>
        <v>0.9</v>
      </c>
      <c r="P15" s="159">
        <v>1</v>
      </c>
      <c r="Q15" s="159">
        <v>8</v>
      </c>
      <c r="R15" s="185">
        <v>1</v>
      </c>
      <c r="S15" s="159">
        <f t="shared" si="6"/>
        <v>14</v>
      </c>
      <c r="T15" s="158">
        <f t="shared" si="7"/>
        <v>0.6428571428571429</v>
      </c>
      <c r="U15" s="159">
        <v>2</v>
      </c>
      <c r="V15" s="159">
        <v>1</v>
      </c>
      <c r="W15" s="159">
        <v>7</v>
      </c>
      <c r="X15" s="185">
        <v>4</v>
      </c>
      <c r="Y15" s="181">
        <f t="shared" si="8"/>
        <v>14</v>
      </c>
      <c r="Z15" s="158">
        <f t="shared" si="9"/>
        <v>0.42857142857142855</v>
      </c>
      <c r="AA15" s="159">
        <v>1</v>
      </c>
      <c r="AB15" s="159">
        <v>2</v>
      </c>
      <c r="AC15" s="159">
        <v>5</v>
      </c>
      <c r="AD15" s="159">
        <v>6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　vs_関西学院A'!C16</f>
        <v>高橋佑太朗</v>
      </c>
      <c r="D16" s="156">
        <f>'Individual DF　vs_関西学院A'!D16</f>
        <v>65</v>
      </c>
      <c r="E16" s="156">
        <f>'Individual DF　vs_関西学院A'!E16</f>
        <v>11</v>
      </c>
      <c r="F16" s="196">
        <f>'Individual DF　vs_関西学院A'!F16</f>
        <v>13.53846153846154</v>
      </c>
      <c r="G16" s="156">
        <f t="shared" si="0"/>
        <v>4</v>
      </c>
      <c r="H16" s="157">
        <f t="shared" si="2"/>
        <v>1</v>
      </c>
      <c r="I16" s="157">
        <f t="shared" si="3"/>
        <v>1</v>
      </c>
      <c r="J16" s="156">
        <v>3</v>
      </c>
      <c r="K16" s="156">
        <v>1</v>
      </c>
      <c r="L16" s="156">
        <v>0</v>
      </c>
      <c r="M16" s="184">
        <v>0</v>
      </c>
      <c r="N16" s="180">
        <f t="shared" si="4"/>
        <v>2</v>
      </c>
      <c r="O16" s="157">
        <f t="shared" si="5"/>
        <v>1</v>
      </c>
      <c r="P16" s="156">
        <v>1</v>
      </c>
      <c r="Q16" s="156">
        <v>1</v>
      </c>
      <c r="R16" s="184">
        <v>0</v>
      </c>
      <c r="S16" s="156">
        <f t="shared" si="6"/>
        <v>6</v>
      </c>
      <c r="T16" s="157">
        <f t="shared" si="7"/>
        <v>0.5</v>
      </c>
      <c r="U16" s="156">
        <v>1</v>
      </c>
      <c r="V16" s="156">
        <v>2</v>
      </c>
      <c r="W16" s="156">
        <v>2</v>
      </c>
      <c r="X16" s="184">
        <v>1</v>
      </c>
      <c r="Y16" s="180">
        <f t="shared" si="8"/>
        <v>6</v>
      </c>
      <c r="Z16" s="157">
        <f t="shared" si="9"/>
        <v>0.33333333333333331</v>
      </c>
      <c r="AA16" s="156">
        <v>1</v>
      </c>
      <c r="AB16" s="156">
        <v>2</v>
      </c>
      <c r="AC16" s="156">
        <v>1</v>
      </c>
      <c r="AD16" s="156">
        <v>2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　vs_関西学院A'!C17</f>
        <v>楢本幹志朗</v>
      </c>
      <c r="D17" s="159">
        <f>'Individual DF　vs_関西学院A'!D17</f>
        <v>85</v>
      </c>
      <c r="E17" s="159">
        <f>'Individual DF　vs_関西学院A'!E17</f>
        <v>13</v>
      </c>
      <c r="F17" s="193">
        <f>'Individual DF　vs_関西学院A'!F17</f>
        <v>12.23529411764706</v>
      </c>
      <c r="G17" s="159">
        <f t="shared" si="0"/>
        <v>5</v>
      </c>
      <c r="H17" s="158">
        <f t="shared" si="2"/>
        <v>0.8</v>
      </c>
      <c r="I17" s="158">
        <f t="shared" si="3"/>
        <v>0.8</v>
      </c>
      <c r="J17" s="159">
        <v>2</v>
      </c>
      <c r="K17" s="159">
        <v>2</v>
      </c>
      <c r="L17" s="159">
        <v>0</v>
      </c>
      <c r="M17" s="185">
        <v>1</v>
      </c>
      <c r="N17" s="181">
        <f t="shared" si="4"/>
        <v>5</v>
      </c>
      <c r="O17" s="158">
        <f t="shared" si="5"/>
        <v>1</v>
      </c>
      <c r="P17" s="159">
        <v>1</v>
      </c>
      <c r="Q17" s="159">
        <v>4</v>
      </c>
      <c r="R17" s="185">
        <v>0</v>
      </c>
      <c r="S17" s="159">
        <f t="shared" si="6"/>
        <v>9</v>
      </c>
      <c r="T17" s="158">
        <f t="shared" si="7"/>
        <v>0.77777777777777779</v>
      </c>
      <c r="U17" s="159">
        <v>2</v>
      </c>
      <c r="V17" s="159">
        <v>2</v>
      </c>
      <c r="W17" s="159">
        <v>5</v>
      </c>
      <c r="X17" s="185">
        <v>0</v>
      </c>
      <c r="Y17" s="181">
        <f t="shared" si="8"/>
        <v>9</v>
      </c>
      <c r="Z17" s="158">
        <f t="shared" si="9"/>
        <v>0.55555555555555558</v>
      </c>
      <c r="AA17" s="159">
        <v>1</v>
      </c>
      <c r="AB17" s="159">
        <v>3</v>
      </c>
      <c r="AC17" s="159">
        <v>4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　vs_関西学院A'!C18</f>
        <v>内田慎之甫</v>
      </c>
      <c r="D18" s="156">
        <f>'Individual DF　vs_関西学院A'!D18</f>
        <v>59</v>
      </c>
      <c r="E18" s="156">
        <f>'Individual DF　vs_関西学院A'!E18</f>
        <v>11</v>
      </c>
      <c r="F18" s="196">
        <f>'Individual DF　vs_関西学院A'!F18</f>
        <v>14.915254237288135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6</v>
      </c>
      <c r="O18" s="157">
        <f t="shared" si="5"/>
        <v>0.66666666666666663</v>
      </c>
      <c r="P18" s="156">
        <v>0</v>
      </c>
      <c r="Q18" s="156">
        <v>4</v>
      </c>
      <c r="R18" s="184">
        <v>2</v>
      </c>
      <c r="S18" s="156">
        <f t="shared" si="6"/>
        <v>6</v>
      </c>
      <c r="T18" s="157">
        <f t="shared" si="7"/>
        <v>0.83333333333333337</v>
      </c>
      <c r="U18" s="156">
        <v>0</v>
      </c>
      <c r="V18" s="156">
        <v>0</v>
      </c>
      <c r="W18" s="156">
        <v>5</v>
      </c>
      <c r="X18" s="184">
        <v>1</v>
      </c>
      <c r="Y18" s="180">
        <f t="shared" si="8"/>
        <v>6</v>
      </c>
      <c r="Z18" s="157">
        <f t="shared" si="9"/>
        <v>0.33333333333333331</v>
      </c>
      <c r="AA18" s="156">
        <v>0</v>
      </c>
      <c r="AB18" s="156">
        <v>0</v>
      </c>
      <c r="AC18" s="156">
        <v>2</v>
      </c>
      <c r="AD18" s="156">
        <v>4</v>
      </c>
      <c r="AE18" s="207" t="str">
        <f t="shared" si="1"/>
        <v>内田慎之甫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　vs_関西学院A'!C19</f>
        <v>今村颯汰</v>
      </c>
      <c r="D19" s="159">
        <f>'Individual DF　vs_関西学院A'!D19</f>
        <v>55</v>
      </c>
      <c r="E19" s="159">
        <f>'Individual DF　vs_関西学院A'!E19</f>
        <v>28</v>
      </c>
      <c r="F19" s="193">
        <f>'Individual DF　vs_関西学院A'!F19</f>
        <v>40.72727272727272</v>
      </c>
      <c r="G19" s="159">
        <f t="shared" si="0"/>
        <v>7</v>
      </c>
      <c r="H19" s="158">
        <f t="shared" si="2"/>
        <v>1</v>
      </c>
      <c r="I19" s="158">
        <f t="shared" si="3"/>
        <v>1</v>
      </c>
      <c r="J19" s="159">
        <v>3</v>
      </c>
      <c r="K19" s="159">
        <v>4</v>
      </c>
      <c r="L19" s="159">
        <v>0</v>
      </c>
      <c r="M19" s="185">
        <v>0</v>
      </c>
      <c r="N19" s="181">
        <f t="shared" si="4"/>
        <v>12</v>
      </c>
      <c r="O19" s="158">
        <f t="shared" si="5"/>
        <v>0.75</v>
      </c>
      <c r="P19" s="159">
        <v>1</v>
      </c>
      <c r="Q19" s="159">
        <v>8</v>
      </c>
      <c r="R19" s="185">
        <v>3</v>
      </c>
      <c r="S19" s="159">
        <f t="shared" si="6"/>
        <v>19</v>
      </c>
      <c r="T19" s="158">
        <f t="shared" si="7"/>
        <v>0.73684210526315785</v>
      </c>
      <c r="U19" s="159">
        <v>6</v>
      </c>
      <c r="V19" s="159">
        <v>1</v>
      </c>
      <c r="W19" s="159">
        <v>8</v>
      </c>
      <c r="X19" s="185">
        <v>4</v>
      </c>
      <c r="Y19" s="181">
        <f t="shared" si="8"/>
        <v>19</v>
      </c>
      <c r="Z19" s="158">
        <f t="shared" si="9"/>
        <v>0.73684210526315785</v>
      </c>
      <c r="AA19" s="159">
        <v>6</v>
      </c>
      <c r="AB19" s="159">
        <v>1</v>
      </c>
      <c r="AC19" s="159">
        <v>8</v>
      </c>
      <c r="AD19" s="159">
        <v>4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　vs_関西学院A'!C20</f>
        <v>東島和哉</v>
      </c>
      <c r="D20" s="156">
        <f>'Individual DF　vs_関西学院A'!D20</f>
        <v>85</v>
      </c>
      <c r="E20" s="156">
        <f>'Individual DF　vs_関西学院A'!E20</f>
        <v>20</v>
      </c>
      <c r="F20" s="196">
        <f>'Individual DF　vs_関西学院A'!F20</f>
        <v>18.823529411764707</v>
      </c>
      <c r="G20" s="156">
        <f t="shared" si="0"/>
        <v>7</v>
      </c>
      <c r="H20" s="157">
        <f t="shared" si="2"/>
        <v>1</v>
      </c>
      <c r="I20" s="157">
        <f t="shared" si="3"/>
        <v>1</v>
      </c>
      <c r="J20" s="156">
        <v>0</v>
      </c>
      <c r="K20" s="156">
        <v>7</v>
      </c>
      <c r="L20" s="156">
        <v>0</v>
      </c>
      <c r="M20" s="184">
        <v>0</v>
      </c>
      <c r="N20" s="180">
        <f t="shared" si="4"/>
        <v>8</v>
      </c>
      <c r="O20" s="157">
        <f t="shared" si="5"/>
        <v>0.75</v>
      </c>
      <c r="P20" s="156">
        <v>0</v>
      </c>
      <c r="Q20" s="156">
        <v>6</v>
      </c>
      <c r="R20" s="184">
        <v>2</v>
      </c>
      <c r="S20" s="156">
        <f t="shared" si="6"/>
        <v>12</v>
      </c>
      <c r="T20" s="157">
        <f t="shared" si="7"/>
        <v>0.83333333333333337</v>
      </c>
      <c r="U20" s="156">
        <v>4</v>
      </c>
      <c r="V20" s="156">
        <v>2</v>
      </c>
      <c r="W20" s="156">
        <v>6</v>
      </c>
      <c r="X20" s="184">
        <v>0</v>
      </c>
      <c r="Y20" s="180">
        <f t="shared" si="8"/>
        <v>12</v>
      </c>
      <c r="Z20" s="157">
        <f t="shared" si="9"/>
        <v>0.75</v>
      </c>
      <c r="AA20" s="156">
        <v>3</v>
      </c>
      <c r="AB20" s="156">
        <v>3</v>
      </c>
      <c r="AC20" s="156">
        <v>6</v>
      </c>
      <c r="AD20" s="156">
        <v>0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　vs_関西学院A'!C21</f>
        <v>濱島遼</v>
      </c>
      <c r="D21" s="159">
        <f>'Individual DF　vs_関西学院A'!D21</f>
        <v>85</v>
      </c>
      <c r="E21" s="159">
        <f>'Individual DF　vs_関西学院A'!E21</f>
        <v>21</v>
      </c>
      <c r="F21" s="193">
        <f>'Individual DF　vs_関西学院A'!F21</f>
        <v>19.764705882352942</v>
      </c>
      <c r="G21" s="159">
        <f t="shared" si="0"/>
        <v>7</v>
      </c>
      <c r="H21" s="158">
        <f t="shared" si="2"/>
        <v>0.7142857142857143</v>
      </c>
      <c r="I21" s="158">
        <f t="shared" si="3"/>
        <v>0.7142857142857143</v>
      </c>
      <c r="J21" s="159">
        <v>1</v>
      </c>
      <c r="K21" s="159">
        <v>4</v>
      </c>
      <c r="L21" s="159">
        <v>0</v>
      </c>
      <c r="M21" s="185">
        <v>2</v>
      </c>
      <c r="N21" s="181">
        <f t="shared" si="4"/>
        <v>9</v>
      </c>
      <c r="O21" s="158">
        <f t="shared" si="5"/>
        <v>0.77777777777777779</v>
      </c>
      <c r="P21" s="159">
        <v>0</v>
      </c>
      <c r="Q21" s="159">
        <v>7</v>
      </c>
      <c r="R21" s="185">
        <v>2</v>
      </c>
      <c r="S21" s="159">
        <f t="shared" si="6"/>
        <v>16</v>
      </c>
      <c r="T21" s="158">
        <f t="shared" si="7"/>
        <v>0.5625</v>
      </c>
      <c r="U21" s="159">
        <v>3</v>
      </c>
      <c r="V21" s="159">
        <v>4</v>
      </c>
      <c r="W21" s="159">
        <v>6</v>
      </c>
      <c r="X21" s="185">
        <v>3</v>
      </c>
      <c r="Y21" s="181">
        <f t="shared" si="8"/>
        <v>16</v>
      </c>
      <c r="Z21" s="158">
        <f t="shared" si="9"/>
        <v>0.375</v>
      </c>
      <c r="AA21" s="159">
        <v>1</v>
      </c>
      <c r="AB21" s="159">
        <v>6</v>
      </c>
      <c r="AC21" s="159">
        <v>5</v>
      </c>
      <c r="AD21" s="159">
        <v>4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　vs_関西学院A'!C22</f>
        <v>増山将</v>
      </c>
      <c r="D22" s="156">
        <f>'Individual DF　vs_関西学院A'!D22</f>
        <v>67</v>
      </c>
      <c r="E22" s="156">
        <f>'Individual DF　vs_関西学院A'!E22</f>
        <v>10</v>
      </c>
      <c r="F22" s="196">
        <f>'Individual DF　vs_関西学院A'!F22</f>
        <v>11.940298507462686</v>
      </c>
      <c r="G22" s="156">
        <f t="shared" si="0"/>
        <v>2</v>
      </c>
      <c r="H22" s="157">
        <f t="shared" si="2"/>
        <v>0.5</v>
      </c>
      <c r="I22" s="157">
        <f t="shared" si="3"/>
        <v>0.5</v>
      </c>
      <c r="J22" s="156">
        <v>0</v>
      </c>
      <c r="K22" s="156">
        <v>1</v>
      </c>
      <c r="L22" s="156">
        <v>0</v>
      </c>
      <c r="M22" s="184">
        <v>1</v>
      </c>
      <c r="N22" s="180">
        <f t="shared" si="4"/>
        <v>5</v>
      </c>
      <c r="O22" s="157">
        <f t="shared" si="5"/>
        <v>1</v>
      </c>
      <c r="P22" s="156">
        <v>0</v>
      </c>
      <c r="Q22" s="156">
        <v>5</v>
      </c>
      <c r="R22" s="184">
        <v>0</v>
      </c>
      <c r="S22" s="156">
        <f t="shared" si="6"/>
        <v>4</v>
      </c>
      <c r="T22" s="157">
        <f t="shared" si="7"/>
        <v>1</v>
      </c>
      <c r="U22" s="156">
        <v>1</v>
      </c>
      <c r="V22" s="156">
        <v>0</v>
      </c>
      <c r="W22" s="156">
        <v>3</v>
      </c>
      <c r="X22" s="184">
        <v>0</v>
      </c>
      <c r="Y22" s="180">
        <f t="shared" si="8"/>
        <v>4</v>
      </c>
      <c r="Z22" s="157">
        <f t="shared" si="9"/>
        <v>0.5</v>
      </c>
      <c r="AA22" s="156">
        <v>0</v>
      </c>
      <c r="AB22" s="156">
        <v>1</v>
      </c>
      <c r="AC22" s="156">
        <v>2</v>
      </c>
      <c r="AD22" s="156">
        <v>1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　vs_関西学院A'!C23</f>
        <v>浜浦幸太郎</v>
      </c>
      <c r="D23" s="159">
        <f>'Individual DF　vs_関西学院A'!D23</f>
        <v>30</v>
      </c>
      <c r="E23" s="159">
        <f>'Individual DF　vs_関西学院A'!E23</f>
        <v>6</v>
      </c>
      <c r="F23" s="193">
        <f>'Individual DF　vs_関西学院A'!F23</f>
        <v>16</v>
      </c>
      <c r="G23" s="159">
        <f t="shared" si="0"/>
        <v>1</v>
      </c>
      <c r="H23" s="158">
        <f t="shared" si="2"/>
        <v>1</v>
      </c>
      <c r="I23" s="158">
        <f t="shared" si="3"/>
        <v>1</v>
      </c>
      <c r="J23" s="159">
        <v>0</v>
      </c>
      <c r="K23" s="159">
        <v>1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3</v>
      </c>
      <c r="T23" s="158">
        <f t="shared" si="7"/>
        <v>1</v>
      </c>
      <c r="U23" s="159">
        <v>0</v>
      </c>
      <c r="V23" s="159">
        <v>0</v>
      </c>
      <c r="W23" s="159">
        <v>3</v>
      </c>
      <c r="X23" s="185">
        <v>0</v>
      </c>
      <c r="Y23" s="181">
        <f t="shared" si="8"/>
        <v>3</v>
      </c>
      <c r="Z23" s="158">
        <f t="shared" si="9"/>
        <v>1</v>
      </c>
      <c r="AA23" s="159">
        <v>0</v>
      </c>
      <c r="AB23" s="159">
        <v>0</v>
      </c>
      <c r="AC23" s="159">
        <v>3</v>
      </c>
      <c r="AD23" s="159">
        <v>0</v>
      </c>
      <c r="AE23" s="208" t="str">
        <f t="shared" si="1"/>
        <v>浜浦幸太郎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　vs_関西学院A'!C24</f>
        <v>佐野涼太</v>
      </c>
      <c r="D24" s="156">
        <f>'Individual DF　vs_関西学院A'!D24</f>
        <v>20</v>
      </c>
      <c r="E24" s="156">
        <f>'Individual DF　vs_関西学院A'!E24</f>
        <v>8</v>
      </c>
      <c r="F24" s="196">
        <f>'Individual DF　vs_関西学院A'!F24</f>
        <v>32</v>
      </c>
      <c r="G24" s="156">
        <f t="shared" si="0"/>
        <v>2</v>
      </c>
      <c r="H24" s="157">
        <f t="shared" si="2"/>
        <v>0.5</v>
      </c>
      <c r="I24" s="157">
        <f t="shared" si="3"/>
        <v>1</v>
      </c>
      <c r="J24" s="156">
        <v>0</v>
      </c>
      <c r="K24" s="156">
        <v>1</v>
      </c>
      <c r="L24" s="156">
        <v>1</v>
      </c>
      <c r="M24" s="184">
        <v>0</v>
      </c>
      <c r="N24" s="180">
        <f t="shared" si="4"/>
        <v>4</v>
      </c>
      <c r="O24" s="157">
        <f t="shared" si="5"/>
        <v>1</v>
      </c>
      <c r="P24" s="156">
        <v>0</v>
      </c>
      <c r="Q24" s="156">
        <v>4</v>
      </c>
      <c r="R24" s="184">
        <v>0</v>
      </c>
      <c r="S24" s="156">
        <f t="shared" si="6"/>
        <v>6</v>
      </c>
      <c r="T24" s="157">
        <f t="shared" si="7"/>
        <v>0.66666666666666663</v>
      </c>
      <c r="U24" s="156">
        <v>1</v>
      </c>
      <c r="V24" s="156">
        <v>2</v>
      </c>
      <c r="W24" s="156">
        <v>3</v>
      </c>
      <c r="X24" s="184">
        <v>0</v>
      </c>
      <c r="Y24" s="180">
        <f t="shared" si="8"/>
        <v>6</v>
      </c>
      <c r="Z24" s="157">
        <f t="shared" si="9"/>
        <v>0.5</v>
      </c>
      <c r="AA24" s="156">
        <v>1</v>
      </c>
      <c r="AB24" s="156">
        <v>2</v>
      </c>
      <c r="AC24" s="156">
        <v>2</v>
      </c>
      <c r="AD24" s="156">
        <v>1</v>
      </c>
      <c r="AE24" s="207" t="str">
        <f t="shared" si="1"/>
        <v>佐野涼太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　vs_関西学院A'!C25</f>
        <v>イーゴリ</v>
      </c>
      <c r="D25" s="159">
        <f>'Individual DF　vs_関西学院A'!D25</f>
        <v>26</v>
      </c>
      <c r="E25" s="159">
        <f>'Individual DF　vs_関西学院A'!E25</f>
        <v>8</v>
      </c>
      <c r="F25" s="193">
        <f>'Individual DF　vs_関西学院A'!F25</f>
        <v>24.615384615384617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5</v>
      </c>
      <c r="O25" s="158">
        <f t="shared" si="5"/>
        <v>0.8</v>
      </c>
      <c r="P25" s="159">
        <v>0</v>
      </c>
      <c r="Q25" s="159">
        <v>4</v>
      </c>
      <c r="R25" s="185">
        <v>1</v>
      </c>
      <c r="S25" s="159">
        <f t="shared" si="6"/>
        <v>4</v>
      </c>
      <c r="T25" s="158">
        <f t="shared" si="7"/>
        <v>0.75</v>
      </c>
      <c r="U25" s="159">
        <v>0</v>
      </c>
      <c r="V25" s="159">
        <v>0</v>
      </c>
      <c r="W25" s="159">
        <v>3</v>
      </c>
      <c r="X25" s="185">
        <v>1</v>
      </c>
      <c r="Y25" s="181">
        <f t="shared" si="8"/>
        <v>4</v>
      </c>
      <c r="Z25" s="158">
        <f t="shared" si="9"/>
        <v>0.75</v>
      </c>
      <c r="AA25" s="159">
        <v>0</v>
      </c>
      <c r="AB25" s="159">
        <v>0</v>
      </c>
      <c r="AC25" s="159">
        <v>3</v>
      </c>
      <c r="AD25" s="159">
        <v>1</v>
      </c>
      <c r="AE25" s="208" t="str">
        <f t="shared" si="1"/>
        <v>イーゴリ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　vs_関西学院A'!C26</f>
        <v>松本青大</v>
      </c>
      <c r="D26" s="156">
        <f>'Individual DF　vs_関西学院A'!D26</f>
        <v>18</v>
      </c>
      <c r="E26" s="156">
        <f>'Individual DF　vs_関西学院A'!E26</f>
        <v>4</v>
      </c>
      <c r="F26" s="196">
        <f>'Individual DF　vs_関西学院A'!F26</f>
        <v>17.777777777777779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2</v>
      </c>
      <c r="O26" s="157">
        <f t="shared" si="5"/>
        <v>1</v>
      </c>
      <c r="P26" s="156">
        <v>0</v>
      </c>
      <c r="Q26" s="156">
        <v>2</v>
      </c>
      <c r="R26" s="184">
        <v>0</v>
      </c>
      <c r="S26" s="156">
        <f t="shared" si="6"/>
        <v>5</v>
      </c>
      <c r="T26" s="157">
        <f t="shared" si="7"/>
        <v>1</v>
      </c>
      <c r="U26" s="156">
        <v>1</v>
      </c>
      <c r="V26" s="156">
        <v>0</v>
      </c>
      <c r="W26" s="156">
        <v>4</v>
      </c>
      <c r="X26" s="184">
        <v>0</v>
      </c>
      <c r="Y26" s="180">
        <f t="shared" si="8"/>
        <v>5</v>
      </c>
      <c r="Z26" s="157">
        <f t="shared" si="9"/>
        <v>0.8</v>
      </c>
      <c r="AA26" s="156">
        <v>1</v>
      </c>
      <c r="AB26" s="156">
        <v>0</v>
      </c>
      <c r="AC26" s="156">
        <v>3</v>
      </c>
      <c r="AD26" s="156">
        <v>1</v>
      </c>
      <c r="AE26" s="207" t="str">
        <f t="shared" si="1"/>
        <v>松本青大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　vs_関西学院A'!C27</f>
        <v>加島優陽</v>
      </c>
      <c r="D27" s="159">
        <f>'Individual DF　vs_関西学院A'!D27</f>
        <v>18</v>
      </c>
      <c r="E27" s="159">
        <f>'Individual DF　vs_関西学院A'!E27</f>
        <v>2</v>
      </c>
      <c r="F27" s="193">
        <f>'Individual DF　vs_関西学院A'!F27</f>
        <v>8.8888888888888893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4</v>
      </c>
      <c r="T27" s="158">
        <f t="shared" si="7"/>
        <v>0.75</v>
      </c>
      <c r="U27" s="159">
        <v>1</v>
      </c>
      <c r="V27" s="159">
        <v>0</v>
      </c>
      <c r="W27" s="159">
        <v>2</v>
      </c>
      <c r="X27" s="185">
        <v>1</v>
      </c>
      <c r="Y27" s="181">
        <f t="shared" si="8"/>
        <v>4</v>
      </c>
      <c r="Z27" s="158">
        <f t="shared" si="9"/>
        <v>0.75</v>
      </c>
      <c r="AA27" s="159">
        <v>1</v>
      </c>
      <c r="AB27" s="159">
        <v>0</v>
      </c>
      <c r="AC27" s="159">
        <v>2</v>
      </c>
      <c r="AD27" s="159">
        <v>1</v>
      </c>
      <c r="AE27" s="208" t="str">
        <f t="shared" si="1"/>
        <v>加島優陽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　vs_関西学院A'!C28</f>
        <v>髙木海斗</v>
      </c>
      <c r="D28" s="156">
        <f>'Individual DF　vs_関西学院A'!D28</f>
        <v>56</v>
      </c>
      <c r="E28" s="156">
        <f>'Individual DF　vs_関西学院A'!E28</f>
        <v>14</v>
      </c>
      <c r="F28" s="196">
        <f>'Individual DF　vs_関西学院A'!F28</f>
        <v>20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8</v>
      </c>
      <c r="O28" s="157">
        <f t="shared" si="5"/>
        <v>1</v>
      </c>
      <c r="P28" s="156">
        <v>0</v>
      </c>
      <c r="Q28" s="156">
        <v>8</v>
      </c>
      <c r="R28" s="184">
        <v>0</v>
      </c>
      <c r="S28" s="156">
        <f t="shared" si="6"/>
        <v>10</v>
      </c>
      <c r="T28" s="157">
        <f t="shared" si="7"/>
        <v>0.8</v>
      </c>
      <c r="U28" s="156">
        <v>1</v>
      </c>
      <c r="V28" s="156">
        <v>2</v>
      </c>
      <c r="W28" s="156">
        <v>7</v>
      </c>
      <c r="X28" s="184">
        <v>0</v>
      </c>
      <c r="Y28" s="180">
        <f t="shared" si="8"/>
        <v>10</v>
      </c>
      <c r="Z28" s="157">
        <f t="shared" si="9"/>
        <v>0.3</v>
      </c>
      <c r="AA28" s="156">
        <v>0</v>
      </c>
      <c r="AB28" s="156">
        <v>3</v>
      </c>
      <c r="AC28" s="156">
        <v>3</v>
      </c>
      <c r="AD28" s="156">
        <v>4</v>
      </c>
      <c r="AE28" s="207" t="str">
        <f t="shared" si="1"/>
        <v>髙木海斗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　vs_関西学院A'!C29</f>
        <v>高田健太郎</v>
      </c>
      <c r="D29" s="159">
        <f>'Individual DF　vs_関西学院A'!D29</f>
        <v>20</v>
      </c>
      <c r="E29" s="159">
        <f>'Individual DF　vs_関西学院A'!E29</f>
        <v>4</v>
      </c>
      <c r="F29" s="193">
        <f>'Individual DF　vs_関西学院A'!F29</f>
        <v>16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0</v>
      </c>
      <c r="K29" s="159">
        <v>1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高田健太郎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　vs_関西学院A'!C30</f>
        <v>水澤雄太</v>
      </c>
      <c r="D30" s="156">
        <f>'Individual DF　vs_関西学院A'!D30</f>
        <v>18</v>
      </c>
      <c r="E30" s="156">
        <f>'Individual DF　vs_関西学院A'!E30</f>
        <v>2</v>
      </c>
      <c r="F30" s="196">
        <f>'Individual DF　vs_関西学院A'!F30</f>
        <v>8.8888888888888893</v>
      </c>
      <c r="G30" s="156">
        <f t="shared" si="0"/>
        <v>1</v>
      </c>
      <c r="H30" s="157">
        <f t="shared" si="2"/>
        <v>1</v>
      </c>
      <c r="I30" s="157">
        <f t="shared" si="3"/>
        <v>1</v>
      </c>
      <c r="J30" s="156">
        <v>1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1</v>
      </c>
      <c r="T30" s="157">
        <f t="shared" si="7"/>
        <v>0</v>
      </c>
      <c r="U30" s="156">
        <v>0</v>
      </c>
      <c r="V30" s="156">
        <v>1</v>
      </c>
      <c r="W30" s="156">
        <v>0</v>
      </c>
      <c r="X30" s="184">
        <v>0</v>
      </c>
      <c r="Y30" s="180">
        <f t="shared" si="8"/>
        <v>1</v>
      </c>
      <c r="Z30" s="157">
        <f t="shared" si="9"/>
        <v>0</v>
      </c>
      <c r="AA30" s="156">
        <v>0</v>
      </c>
      <c r="AB30" s="156">
        <v>1</v>
      </c>
      <c r="AC30" s="156">
        <v>0</v>
      </c>
      <c r="AD30" s="156">
        <v>0</v>
      </c>
      <c r="AE30" s="207" t="str">
        <f t="shared" si="1"/>
        <v>水澤雄太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 t="str">
        <f>'Individual DF　vs_関西学院A'!C31</f>
        <v>飯岡健人</v>
      </c>
      <c r="D31" s="159">
        <f>'Individual DF　vs_関西学院A'!D31</f>
        <v>30</v>
      </c>
      <c r="E31" s="159">
        <f>'Individual DF　vs_関西学院A'!E31</f>
        <v>7</v>
      </c>
      <c r="F31" s="193">
        <f>'Individual DF　vs_関西学院A'!F31</f>
        <v>18.666666666666668</v>
      </c>
      <c r="G31" s="159">
        <f t="shared" si="0"/>
        <v>2</v>
      </c>
      <c r="H31" s="158">
        <f t="shared" si="2"/>
        <v>0.5</v>
      </c>
      <c r="I31" s="158">
        <f t="shared" si="3"/>
        <v>0.5</v>
      </c>
      <c r="J31" s="159">
        <v>0</v>
      </c>
      <c r="K31" s="159">
        <v>1</v>
      </c>
      <c r="L31" s="159">
        <v>0</v>
      </c>
      <c r="M31" s="185">
        <v>1</v>
      </c>
      <c r="N31" s="181">
        <f t="shared" si="4"/>
        <v>3</v>
      </c>
      <c r="O31" s="158">
        <f t="shared" si="5"/>
        <v>1</v>
      </c>
      <c r="P31" s="159">
        <v>0</v>
      </c>
      <c r="Q31" s="159">
        <v>3</v>
      </c>
      <c r="R31" s="185">
        <v>0</v>
      </c>
      <c r="S31" s="159">
        <f t="shared" si="6"/>
        <v>3</v>
      </c>
      <c r="T31" s="158">
        <f t="shared" si="7"/>
        <v>0.66666666666666663</v>
      </c>
      <c r="U31" s="159">
        <v>0</v>
      </c>
      <c r="V31" s="159">
        <v>1</v>
      </c>
      <c r="W31" s="159">
        <v>2</v>
      </c>
      <c r="X31" s="185">
        <v>0</v>
      </c>
      <c r="Y31" s="181">
        <f t="shared" si="8"/>
        <v>3</v>
      </c>
      <c r="Z31" s="158">
        <f t="shared" si="9"/>
        <v>0.66666666666666663</v>
      </c>
      <c r="AA31" s="159">
        <v>0</v>
      </c>
      <c r="AB31" s="159">
        <v>1</v>
      </c>
      <c r="AC31" s="159">
        <v>2</v>
      </c>
      <c r="AD31" s="159">
        <v>0</v>
      </c>
      <c r="AE31" s="208" t="str">
        <f t="shared" si="1"/>
        <v>飯岡健人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 t="str">
        <f>'Individual DF　vs_関西学院A'!C32</f>
        <v>深田衣咲</v>
      </c>
      <c r="D32" s="156">
        <f>'Individual DF　vs_関西学院A'!D32</f>
        <v>26</v>
      </c>
      <c r="E32" s="156">
        <f>'Individual DF　vs_関西学院A'!E32</f>
        <v>3</v>
      </c>
      <c r="F32" s="196">
        <f>'Individual DF　vs_関西学院A'!F32</f>
        <v>9.2307692307692317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3</v>
      </c>
      <c r="O32" s="157">
        <f t="shared" si="5"/>
        <v>1</v>
      </c>
      <c r="P32" s="156">
        <v>0</v>
      </c>
      <c r="Q32" s="156">
        <v>3</v>
      </c>
      <c r="R32" s="184">
        <v>0</v>
      </c>
      <c r="S32" s="156">
        <f t="shared" si="6"/>
        <v>2</v>
      </c>
      <c r="T32" s="157">
        <f t="shared" si="7"/>
        <v>1</v>
      </c>
      <c r="U32" s="156">
        <v>1</v>
      </c>
      <c r="V32" s="156">
        <v>0</v>
      </c>
      <c r="W32" s="156">
        <v>1</v>
      </c>
      <c r="X32" s="184">
        <v>0</v>
      </c>
      <c r="Y32" s="180">
        <f t="shared" si="8"/>
        <v>2</v>
      </c>
      <c r="Z32" s="157">
        <f t="shared" si="9"/>
        <v>0.5</v>
      </c>
      <c r="AA32" s="156">
        <v>0</v>
      </c>
      <c r="AB32" s="156">
        <v>1</v>
      </c>
      <c r="AC32" s="156">
        <v>1</v>
      </c>
      <c r="AD32" s="156">
        <v>0</v>
      </c>
      <c r="AE32" s="207" t="str">
        <f t="shared" si="1"/>
        <v>深田衣咲</v>
      </c>
      <c r="AF32" s="175"/>
      <c r="AG32" s="136"/>
      <c r="AH32" s="136"/>
      <c r="AI32" s="136"/>
      <c r="AJ32" s="153"/>
    </row>
    <row r="33" spans="2:36" ht="14" customHeight="1">
      <c r="B33" s="136"/>
      <c r="C33" s="153"/>
      <c r="D33" s="153"/>
      <c r="E33" s="153"/>
      <c r="F33" s="153"/>
      <c r="G33" s="153"/>
      <c r="H33" s="153"/>
      <c r="I33" s="153"/>
      <c r="J33" s="136"/>
      <c r="K33" s="136"/>
      <c r="L33" s="136"/>
      <c r="M33" s="192"/>
      <c r="N33" s="136"/>
      <c r="O33" s="136"/>
      <c r="P33" s="136"/>
      <c r="Q33" s="136"/>
      <c r="R33" s="192"/>
      <c r="S33" s="136"/>
      <c r="T33" s="136"/>
      <c r="U33" s="136"/>
      <c r="V33" s="136"/>
      <c r="W33" s="136"/>
      <c r="X33" s="192"/>
      <c r="Y33" s="136"/>
      <c r="Z33" s="136"/>
      <c r="AA33" s="136"/>
      <c r="AB33" s="136"/>
      <c r="AC33" s="136"/>
      <c r="AD33" s="136"/>
      <c r="AE33" s="211"/>
      <c r="AF33" s="136"/>
      <c r="AG33" s="136"/>
      <c r="AH33" s="136"/>
      <c r="AI33" s="136"/>
      <c r="AJ33" s="153"/>
    </row>
    <row r="34" spans="2:36" ht="30" customHeight="1">
      <c r="B34" s="274" t="s">
        <v>16</v>
      </c>
      <c r="C34" s="274"/>
      <c r="D34" s="274"/>
      <c r="E34" s="274"/>
      <c r="F34" s="275"/>
      <c r="G34" s="164">
        <f>SUM(G8:G15,G23:G27)</f>
        <v>35</v>
      </c>
      <c r="H34" s="169">
        <f>SUM(J34:K34)/G34</f>
        <v>0.82857142857142863</v>
      </c>
      <c r="I34" s="169">
        <f>SUM(J34:L34)/G34</f>
        <v>0.91428571428571426</v>
      </c>
      <c r="J34" s="164">
        <f>SUM(J8:J15,J23:J27)</f>
        <v>6</v>
      </c>
      <c r="K34" s="164">
        <f>SUM(K8:K15,K23:K27)</f>
        <v>23</v>
      </c>
      <c r="L34" s="164">
        <f>SUM(L8:L15,L23:L27)</f>
        <v>3</v>
      </c>
      <c r="M34" s="182">
        <f>SUM(M8:M15,M23:M27)</f>
        <v>3</v>
      </c>
      <c r="N34" s="164">
        <f>SUM(N8:N15,N23:N27)</f>
        <v>77</v>
      </c>
      <c r="O34" s="168">
        <f>IFERROR((P34+Q34)/N34,"-")</f>
        <v>0.93506493506493504</v>
      </c>
      <c r="P34" s="164">
        <f>SUM(P8:P15,P23:P27)</f>
        <v>3</v>
      </c>
      <c r="Q34" s="164">
        <f>SUM(Q8:Q15,Q23:Q27)</f>
        <v>69</v>
      </c>
      <c r="R34" s="182">
        <f>SUM(R8:R15,R23:R27)</f>
        <v>5</v>
      </c>
      <c r="S34" s="164">
        <f>SUM(S8:S15,S23:S27)</f>
        <v>98</v>
      </c>
      <c r="T34" s="168">
        <f>(U34+W34)/S34</f>
        <v>0.70408163265306123</v>
      </c>
      <c r="U34" s="164">
        <f>SUM(U8:U15,U23:U27)</f>
        <v>10</v>
      </c>
      <c r="V34" s="164">
        <f>SUM(V8:V15,V23:V27)</f>
        <v>16</v>
      </c>
      <c r="W34" s="164">
        <f>SUM(W8:W15,W23:W27)</f>
        <v>59</v>
      </c>
      <c r="X34" s="182">
        <f>SUM(X8:X15,X23:X27)</f>
        <v>13</v>
      </c>
      <c r="Y34" s="164">
        <f>SUM(Y8:Y15,Y23:Y27)</f>
        <v>98</v>
      </c>
      <c r="Z34" s="168">
        <f>(AA34+AC34)/Y34</f>
        <v>0.55102040816326525</v>
      </c>
      <c r="AA34" s="164">
        <f>SUM(AA8:AA15,AA23:AA27)</f>
        <v>5</v>
      </c>
      <c r="AB34" s="164">
        <f>SUM(AB8:AB15,AB23:AB27)</f>
        <v>21</v>
      </c>
      <c r="AC34" s="164">
        <f>SUM(AC8:AC15,AC23:AC27)</f>
        <v>49</v>
      </c>
      <c r="AD34" s="164">
        <f>SUM(AD8:AD15,AD23:AD27)</f>
        <v>23</v>
      </c>
      <c r="AE34" s="212" t="s">
        <v>16</v>
      </c>
      <c r="AF34" s="175"/>
      <c r="AG34" s="136"/>
      <c r="AH34" s="136"/>
      <c r="AI34" s="136"/>
      <c r="AJ34" s="153"/>
    </row>
    <row r="35" spans="2:36" ht="30" customHeight="1">
      <c r="B35" s="276" t="s">
        <v>15</v>
      </c>
      <c r="C35" s="276"/>
      <c r="D35" s="276"/>
      <c r="E35" s="276"/>
      <c r="F35" s="277"/>
      <c r="G35" s="165">
        <f>SUM(G16:G22,G28:G32)</f>
        <v>36</v>
      </c>
      <c r="H35" s="170">
        <f>SUM(J35:K35)/G35</f>
        <v>0.86111111111111116</v>
      </c>
      <c r="I35" s="170">
        <f>SUM(J35:L35)/G35</f>
        <v>0.86111111111111116</v>
      </c>
      <c r="J35" s="165">
        <f>SUM(J16:J22,J28:J32)</f>
        <v>10</v>
      </c>
      <c r="K35" s="165">
        <f>SUM(K16:K22,K28:K32)</f>
        <v>21</v>
      </c>
      <c r="L35" s="165">
        <f>SUM(L16:L22,L28:L32)</f>
        <v>0</v>
      </c>
      <c r="M35" s="183">
        <f>SUM(M16:M22,M28:M32)</f>
        <v>5</v>
      </c>
      <c r="N35" s="165">
        <f>SUM(N16:N22,N28:N32)</f>
        <v>62</v>
      </c>
      <c r="O35" s="172">
        <f>IFERROR((P35+Q35)/N35,"-")</f>
        <v>0.85483870967741937</v>
      </c>
      <c r="P35" s="165">
        <f>SUM(P16:P22,P28:P32)</f>
        <v>3</v>
      </c>
      <c r="Q35" s="165">
        <f>SUM(Q16:Q22,Q28:Q32)</f>
        <v>50</v>
      </c>
      <c r="R35" s="183">
        <f>SUM(R16:R22,R28:R32)</f>
        <v>9</v>
      </c>
      <c r="S35" s="165">
        <f>SUM(S16:S22,S28:S32)</f>
        <v>88</v>
      </c>
      <c r="T35" s="172">
        <f>(U35+W35)/S35</f>
        <v>0.72727272727272729</v>
      </c>
      <c r="U35" s="165">
        <f>SUM(U16:U22,U28:U32)</f>
        <v>19</v>
      </c>
      <c r="V35" s="165">
        <f>SUM(V16:V22,V28:V32)</f>
        <v>15</v>
      </c>
      <c r="W35" s="165">
        <f>SUM(W16:W22,W28:W32)</f>
        <v>45</v>
      </c>
      <c r="X35" s="183">
        <f>SUM(X16:X22,X28:X32)</f>
        <v>9</v>
      </c>
      <c r="Y35" s="165">
        <f>SUM(Y16:Y22,Y28:Y32)</f>
        <v>88</v>
      </c>
      <c r="Z35" s="172">
        <f>(AA35+AC35)/Y35</f>
        <v>0.52272727272727271</v>
      </c>
      <c r="AA35" s="165">
        <f>SUM(AA16:AA22,AA28:AA32)</f>
        <v>12</v>
      </c>
      <c r="AB35" s="165">
        <f>SUM(AB16:AB22,AB28:AB32)</f>
        <v>22</v>
      </c>
      <c r="AC35" s="165">
        <f>SUM(AC16:AC22,AC28:AC32)</f>
        <v>34</v>
      </c>
      <c r="AD35" s="165">
        <f>SUM(AD16:AD22,AD28:AD32)</f>
        <v>20</v>
      </c>
      <c r="AE35" s="213" t="s">
        <v>15</v>
      </c>
      <c r="AF35" s="175"/>
      <c r="AG35" s="136"/>
      <c r="AH35" s="136"/>
      <c r="AI35" s="136"/>
      <c r="AJ35" s="153"/>
    </row>
    <row r="36" spans="2:36" ht="30" customHeight="1">
      <c r="B36" s="278" t="s">
        <v>94</v>
      </c>
      <c r="C36" s="278"/>
      <c r="D36" s="278"/>
      <c r="E36" s="278"/>
      <c r="F36" s="279"/>
      <c r="G36" s="156">
        <f>SUM(G8:G32)</f>
        <v>71</v>
      </c>
      <c r="H36" s="163">
        <f>SUM(J36:K36)/G36</f>
        <v>0.84507042253521125</v>
      </c>
      <c r="I36" s="163">
        <f>SUM(J36:L36)/G36</f>
        <v>0.88732394366197187</v>
      </c>
      <c r="J36" s="156">
        <f>SUM(J8:J32)</f>
        <v>16</v>
      </c>
      <c r="K36" s="156">
        <f>SUM(K8:K32)</f>
        <v>44</v>
      </c>
      <c r="L36" s="156">
        <f>SUM(L8:L32)</f>
        <v>3</v>
      </c>
      <c r="M36" s="184">
        <f>SUM(M8:M32)</f>
        <v>8</v>
      </c>
      <c r="N36" s="156">
        <f>SUM(N8:N32)</f>
        <v>139</v>
      </c>
      <c r="O36" s="157">
        <f>IFERROR((P36+Q36)/N36,"-")</f>
        <v>0.89928057553956831</v>
      </c>
      <c r="P36" s="156">
        <f>SUM(P8:P32)</f>
        <v>6</v>
      </c>
      <c r="Q36" s="156">
        <f>SUM(Q8:Q32)</f>
        <v>119</v>
      </c>
      <c r="R36" s="184">
        <f>SUM(R8:R32)</f>
        <v>14</v>
      </c>
      <c r="S36" s="156">
        <f>SUM(S8:S32)</f>
        <v>186</v>
      </c>
      <c r="T36" s="157">
        <f>(U36+W36)/S36</f>
        <v>0.71505376344086025</v>
      </c>
      <c r="U36" s="156">
        <f>SUM(U8:U32)</f>
        <v>29</v>
      </c>
      <c r="V36" s="156">
        <f>SUM(V8:V32)</f>
        <v>31</v>
      </c>
      <c r="W36" s="156">
        <f>SUM(W8:W32)</f>
        <v>104</v>
      </c>
      <c r="X36" s="184">
        <f>SUM(X8:X32)</f>
        <v>22</v>
      </c>
      <c r="Y36" s="156">
        <f>SUM(Y8:Y32)</f>
        <v>186</v>
      </c>
      <c r="Z36" s="157">
        <f>(AA36+AC36)/Y36</f>
        <v>0.5376344086021505</v>
      </c>
      <c r="AA36" s="156">
        <f>SUM(AA8:AA32)</f>
        <v>17</v>
      </c>
      <c r="AB36" s="156">
        <f>SUM(AB8:AB32)</f>
        <v>43</v>
      </c>
      <c r="AC36" s="156">
        <f>SUM(AC8:AC32)</f>
        <v>83</v>
      </c>
      <c r="AD36" s="156">
        <f>SUM(AD8:AD32)</f>
        <v>43</v>
      </c>
      <c r="AE36" s="214" t="s">
        <v>94</v>
      </c>
      <c r="AF36" s="175"/>
      <c r="AG36" s="136"/>
      <c r="AH36" s="136"/>
      <c r="AI36" s="136"/>
      <c r="AJ36" s="153"/>
    </row>
    <row r="37" spans="2:36" ht="30" customHeight="1">
      <c r="B37" s="280" t="s">
        <v>95</v>
      </c>
      <c r="C37" s="280"/>
      <c r="D37" s="280"/>
      <c r="E37" s="280"/>
      <c r="F37" s="281"/>
      <c r="G37" s="167">
        <f>AVERAGE(G8:G32)</f>
        <v>2.84</v>
      </c>
      <c r="H37" s="171"/>
      <c r="I37" s="171"/>
      <c r="J37" s="167">
        <f>AVERAGE(J8:J32)</f>
        <v>0.64</v>
      </c>
      <c r="K37" s="167">
        <f>AVERAGE(K8:K32)</f>
        <v>1.76</v>
      </c>
      <c r="L37" s="167">
        <f>AVERAGE(L8:L32)</f>
        <v>0.12</v>
      </c>
      <c r="M37" s="193">
        <f>AVERAGE(M8:M32)</f>
        <v>0.32</v>
      </c>
      <c r="N37" s="159"/>
      <c r="O37" s="167"/>
      <c r="P37" s="167">
        <f>AVERAGE(P8:P32)</f>
        <v>0.24</v>
      </c>
      <c r="Q37" s="167">
        <f>AVERAGE(Q8:Q32)</f>
        <v>4.76</v>
      </c>
      <c r="R37" s="193">
        <f>AVERAGE(R8:R32)</f>
        <v>0.56000000000000005</v>
      </c>
      <c r="S37" s="167">
        <f>AVERAGE(S8:S32)</f>
        <v>7.44</v>
      </c>
      <c r="T37" s="159"/>
      <c r="U37" s="167">
        <f>AVERAGE(U8:U32)</f>
        <v>1.1599999999999999</v>
      </c>
      <c r="V37" s="167">
        <f>AVERAGE(V8:V32)</f>
        <v>1.24</v>
      </c>
      <c r="W37" s="167">
        <f>AVERAGE(W8:W32)</f>
        <v>4.16</v>
      </c>
      <c r="X37" s="193">
        <f>AVERAGE(X8:X32)</f>
        <v>0.88</v>
      </c>
      <c r="Y37" s="167">
        <f>AVERAGE(Y8:Y32)</f>
        <v>7.44</v>
      </c>
      <c r="Z37" s="167"/>
      <c r="AA37" s="167">
        <f>AVERAGE(AA8:AA32)</f>
        <v>0.68</v>
      </c>
      <c r="AB37" s="167">
        <f>AVERAGE(AB8:AB32)</f>
        <v>1.72</v>
      </c>
      <c r="AC37" s="167">
        <f>AVERAGE(AC8:AC32)</f>
        <v>3.32</v>
      </c>
      <c r="AD37" s="167">
        <f>AVERAGE(AD8:AD32)</f>
        <v>1.72</v>
      </c>
      <c r="AE37" s="215" t="s">
        <v>95</v>
      </c>
      <c r="AF37" s="136"/>
      <c r="AG37" s="176"/>
      <c r="AH37" s="176"/>
      <c r="AI37" s="17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AE6:AI6"/>
    <mergeCell ref="S2:T2"/>
    <mergeCell ref="B35:F35"/>
    <mergeCell ref="B36:F36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7:F37"/>
    <mergeCell ref="G6:M6"/>
    <mergeCell ref="N6:R6"/>
    <mergeCell ref="B34:F34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2D2F-5A85-A645-A195-CA8CEC8B49BD}">
  <sheetPr>
    <pageSetUpPr fitToPage="1"/>
  </sheetPr>
  <dimension ref="A1:Z54"/>
  <sheetViews>
    <sheetView zoomScale="75" workbookViewId="0">
      <selection activeCell="S3" sqref="S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vs_関西学院A'!O3</f>
        <v>関西学院大学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449</v>
      </c>
      <c r="O1" s="28" t="s">
        <v>361</v>
      </c>
      <c r="P1" s="28" t="s">
        <v>482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0.75</v>
      </c>
      <c r="E5" s="96">
        <v>2</v>
      </c>
      <c r="F5" s="96"/>
      <c r="G5" s="96">
        <v>1</v>
      </c>
      <c r="H5" s="96"/>
      <c r="I5" s="96">
        <v>1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0.66666666666666663</v>
      </c>
      <c r="E6" s="100">
        <v>2</v>
      </c>
      <c r="F6" s="100"/>
      <c r="G6" s="100"/>
      <c r="H6" s="100"/>
      <c r="I6" s="100">
        <v>1</v>
      </c>
      <c r="J6" s="100"/>
      <c r="K6" s="35"/>
      <c r="L6" s="70" t="s">
        <v>169</v>
      </c>
      <c r="M6" s="68" t="s">
        <v>160</v>
      </c>
      <c r="N6" s="314" t="s">
        <v>410</v>
      </c>
      <c r="O6" s="315"/>
      <c r="P6" s="316"/>
      <c r="Q6" s="69" t="s">
        <v>172</v>
      </c>
      <c r="R6" s="68" t="s">
        <v>13</v>
      </c>
      <c r="S6" s="330" t="s">
        <v>161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7</v>
      </c>
      <c r="D7" s="97">
        <f>(E7+F7+G7)/C7</f>
        <v>0.7142857142857143</v>
      </c>
      <c r="E7" s="96">
        <f>E5+E6</f>
        <v>4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2</v>
      </c>
      <c r="J7" s="96"/>
      <c r="K7" s="35"/>
      <c r="L7" s="70" t="s">
        <v>475</v>
      </c>
      <c r="M7" s="68" t="s">
        <v>160</v>
      </c>
      <c r="N7" s="295" t="s">
        <v>293</v>
      </c>
      <c r="O7" s="296"/>
      <c r="P7" s="300"/>
      <c r="Q7" s="81" t="s">
        <v>9</v>
      </c>
      <c r="R7" s="68" t="s">
        <v>13</v>
      </c>
      <c r="S7" s="330" t="s">
        <v>291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476</v>
      </c>
      <c r="M8" s="68" t="s">
        <v>13</v>
      </c>
      <c r="N8" s="329" t="s">
        <v>161</v>
      </c>
      <c r="O8" s="301"/>
      <c r="P8" s="301"/>
      <c r="Q8" s="81" t="s">
        <v>477</v>
      </c>
      <c r="R8" s="68" t="s">
        <v>160</v>
      </c>
      <c r="S8" s="330" t="s">
        <v>218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1</v>
      </c>
      <c r="E9" s="96">
        <v>6</v>
      </c>
      <c r="F9" s="96">
        <v>1</v>
      </c>
      <c r="G9" s="96"/>
      <c r="H9" s="96"/>
      <c r="I9" s="96"/>
      <c r="J9" s="96"/>
      <c r="K9" s="35"/>
      <c r="L9" s="70" t="s">
        <v>9</v>
      </c>
      <c r="M9" s="68" t="s">
        <v>13</v>
      </c>
      <c r="N9" s="295" t="s">
        <v>322</v>
      </c>
      <c r="O9" s="296"/>
      <c r="P9" s="296"/>
      <c r="Q9" s="81" t="s">
        <v>438</v>
      </c>
      <c r="R9" s="68" t="s">
        <v>13</v>
      </c>
      <c r="S9" s="330" t="s">
        <v>161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10</v>
      </c>
      <c r="D10" s="101">
        <f>(E10+F10+G10)/C10</f>
        <v>1</v>
      </c>
      <c r="E10" s="100">
        <v>9</v>
      </c>
      <c r="F10" s="100">
        <v>1</v>
      </c>
      <c r="G10" s="100"/>
      <c r="H10" s="100"/>
      <c r="I10" s="100"/>
      <c r="J10" s="100"/>
      <c r="K10" s="35"/>
      <c r="L10" s="70" t="s">
        <v>438</v>
      </c>
      <c r="M10" s="68" t="s">
        <v>13</v>
      </c>
      <c r="N10" s="295" t="s">
        <v>161</v>
      </c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17</v>
      </c>
      <c r="D11" s="97">
        <f>(E11+F11+G11)/C11</f>
        <v>1</v>
      </c>
      <c r="E11" s="96">
        <f t="shared" ref="E11:J11" si="0">E9+E10</f>
        <v>15</v>
      </c>
      <c r="F11" s="96">
        <f t="shared" si="0"/>
        <v>2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関西学院大学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0.33333333333333331</v>
      </c>
      <c r="E15" s="72"/>
      <c r="F15" s="72">
        <v>1</v>
      </c>
      <c r="G15" s="72"/>
      <c r="H15" s="72"/>
      <c r="I15" s="72">
        <v>2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0.33333333333333331</v>
      </c>
      <c r="E16" s="77"/>
      <c r="F16" s="77">
        <v>1</v>
      </c>
      <c r="G16" s="77"/>
      <c r="H16" s="77">
        <v>1</v>
      </c>
      <c r="I16" s="77">
        <v>1</v>
      </c>
      <c r="J16" s="86"/>
      <c r="K16" s="35"/>
      <c r="L16" s="326" t="str">
        <f>B1</f>
        <v>関西学院大学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0.33333333333333331</v>
      </c>
      <c r="E17" s="72">
        <f>E15+E16</f>
        <v>0</v>
      </c>
      <c r="F17" s="72">
        <f>F15+F16</f>
        <v>2</v>
      </c>
      <c r="G17" s="72">
        <f>G15+G16</f>
        <v>0</v>
      </c>
      <c r="H17" s="84">
        <f>H15+H16</f>
        <v>1</v>
      </c>
      <c r="I17" s="84">
        <f>I15+I16</f>
        <v>3</v>
      </c>
      <c r="J17" s="84"/>
      <c r="K17" s="35"/>
      <c r="L17" s="70"/>
      <c r="M17" s="68" t="s">
        <v>13</v>
      </c>
      <c r="N17" s="315" t="s">
        <v>410</v>
      </c>
      <c r="O17" s="315"/>
      <c r="P17" s="315"/>
      <c r="Q17" s="81"/>
      <c r="R17" s="68" t="s">
        <v>160</v>
      </c>
      <c r="S17" s="314" t="s">
        <v>220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13</v>
      </c>
      <c r="N18" s="315" t="s">
        <v>322</v>
      </c>
      <c r="O18" s="315"/>
      <c r="P18" s="315"/>
      <c r="Q18" s="81"/>
      <c r="R18" s="68" t="s">
        <v>160</v>
      </c>
      <c r="S18" s="314" t="s">
        <v>164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10</v>
      </c>
      <c r="D19" s="73">
        <f>(E19+F19+G19)/C19</f>
        <v>0.6</v>
      </c>
      <c r="E19" s="72">
        <v>6</v>
      </c>
      <c r="F19" s="72"/>
      <c r="G19" s="72"/>
      <c r="H19" s="72">
        <v>3</v>
      </c>
      <c r="I19" s="72">
        <v>1</v>
      </c>
      <c r="J19" s="72">
        <v>8</v>
      </c>
      <c r="K19" s="35"/>
      <c r="L19" s="70"/>
      <c r="M19" s="68" t="s">
        <v>13</v>
      </c>
      <c r="N19" s="315" t="s">
        <v>410</v>
      </c>
      <c r="O19" s="315"/>
      <c r="P19" s="315"/>
      <c r="Q19" s="69"/>
      <c r="R19" s="68" t="s">
        <v>160</v>
      </c>
      <c r="S19" s="314" t="s">
        <v>218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0.5</v>
      </c>
      <c r="E20" s="77">
        <v>3</v>
      </c>
      <c r="F20" s="77"/>
      <c r="G20" s="77"/>
      <c r="H20" s="77">
        <v>2</v>
      </c>
      <c r="I20" s="77">
        <v>1</v>
      </c>
      <c r="J20" s="77">
        <v>3</v>
      </c>
      <c r="K20" s="76"/>
      <c r="L20" s="70"/>
      <c r="M20" s="68" t="s">
        <v>160</v>
      </c>
      <c r="N20" s="315" t="s">
        <v>218</v>
      </c>
      <c r="O20" s="315"/>
      <c r="P20" s="315"/>
      <c r="Q20" s="69"/>
      <c r="R20" s="68" t="s">
        <v>160</v>
      </c>
      <c r="S20" s="314" t="s">
        <v>293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0.5625</v>
      </c>
      <c r="E21" s="72">
        <f t="shared" ref="E21:J21" si="1">E19+E20</f>
        <v>9</v>
      </c>
      <c r="F21" s="72">
        <f t="shared" si="1"/>
        <v>0</v>
      </c>
      <c r="G21" s="72">
        <f t="shared" si="1"/>
        <v>0</v>
      </c>
      <c r="H21" s="72">
        <f t="shared" si="1"/>
        <v>5</v>
      </c>
      <c r="I21" s="72">
        <f t="shared" si="1"/>
        <v>2</v>
      </c>
      <c r="J21" s="72">
        <f t="shared" si="1"/>
        <v>11</v>
      </c>
      <c r="K21" s="63"/>
      <c r="L21" s="70"/>
      <c r="M21" s="68" t="s">
        <v>160</v>
      </c>
      <c r="N21" s="314" t="s">
        <v>408</v>
      </c>
      <c r="O21" s="315"/>
      <c r="P21" s="316"/>
      <c r="Q21" s="69"/>
      <c r="R21" s="68" t="s">
        <v>160</v>
      </c>
      <c r="S21" s="321" t="s">
        <v>220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0.6875</v>
      </c>
      <c r="K22" s="63"/>
      <c r="L22" s="70"/>
      <c r="M22" s="68" t="s">
        <v>13</v>
      </c>
      <c r="N22" s="314" t="s">
        <v>322</v>
      </c>
      <c r="O22" s="315"/>
      <c r="P22" s="316"/>
      <c r="Q22" s="69"/>
      <c r="R22" s="68" t="s">
        <v>160</v>
      </c>
      <c r="S22" s="324" t="s">
        <v>218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 t="s">
        <v>13</v>
      </c>
      <c r="S23" s="321" t="s">
        <v>322</v>
      </c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478</v>
      </c>
      <c r="M29" s="26" t="s">
        <v>13</v>
      </c>
      <c r="N29" s="295" t="s">
        <v>171</v>
      </c>
      <c r="O29" s="296"/>
      <c r="P29" s="300"/>
      <c r="Q29" s="27" t="s">
        <v>438</v>
      </c>
      <c r="R29" s="26" t="s">
        <v>13</v>
      </c>
      <c r="S29" s="295" t="s">
        <v>228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479</v>
      </c>
      <c r="M30" s="26" t="s">
        <v>13</v>
      </c>
      <c r="N30" s="295" t="s">
        <v>171</v>
      </c>
      <c r="O30" s="296"/>
      <c r="P30" s="300"/>
      <c r="Q30" s="27" t="s">
        <v>154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1</v>
      </c>
      <c r="D31" s="311"/>
      <c r="E31" s="311">
        <v>1</v>
      </c>
      <c r="F31" s="311"/>
      <c r="G31" s="311">
        <f>C31+E31</f>
        <v>2</v>
      </c>
      <c r="H31" s="311"/>
      <c r="I31" s="312">
        <f>G31/G37</f>
        <v>4.878048780487805E-2</v>
      </c>
      <c r="J31" s="312"/>
      <c r="K31" s="35"/>
      <c r="L31" s="56" t="s">
        <v>480</v>
      </c>
      <c r="M31" s="26" t="s">
        <v>13</v>
      </c>
      <c r="N31" s="295" t="s">
        <v>171</v>
      </c>
      <c r="O31" s="296"/>
      <c r="P31" s="300"/>
      <c r="Q31" s="55" t="s">
        <v>269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5</v>
      </c>
      <c r="D32" s="296"/>
      <c r="E32" s="296">
        <v>4</v>
      </c>
      <c r="F32" s="296"/>
      <c r="G32" s="296">
        <f>C32+E32</f>
        <v>9</v>
      </c>
      <c r="H32" s="296"/>
      <c r="I32" s="302">
        <f>G32/G37</f>
        <v>0.21951219512195122</v>
      </c>
      <c r="J32" s="302"/>
      <c r="K32" s="35"/>
      <c r="L32" s="56" t="s">
        <v>438</v>
      </c>
      <c r="M32" s="26" t="s">
        <v>13</v>
      </c>
      <c r="N32" s="295" t="s">
        <v>481</v>
      </c>
      <c r="O32" s="296"/>
      <c r="P32" s="300"/>
      <c r="Q32" s="55" t="s">
        <v>170</v>
      </c>
      <c r="R32" s="26" t="s">
        <v>13</v>
      </c>
      <c r="S32" s="295" t="s">
        <v>171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5</v>
      </c>
      <c r="D33" s="311"/>
      <c r="E33" s="311">
        <v>5</v>
      </c>
      <c r="F33" s="311"/>
      <c r="G33" s="311">
        <f>C33+E33</f>
        <v>10</v>
      </c>
      <c r="H33" s="311"/>
      <c r="I33" s="312">
        <f>G33/G37</f>
        <v>0.24390243902439024</v>
      </c>
      <c r="J33" s="312"/>
      <c r="K33" s="35"/>
      <c r="L33" s="28" t="s">
        <v>224</v>
      </c>
      <c r="M33" s="26" t="s">
        <v>13</v>
      </c>
      <c r="N33" s="295" t="s">
        <v>171</v>
      </c>
      <c r="O33" s="296"/>
      <c r="P33" s="300"/>
      <c r="Q33" s="27" t="s">
        <v>169</v>
      </c>
      <c r="R33" s="26" t="s">
        <v>13</v>
      </c>
      <c r="S33" s="295" t="s">
        <v>171</v>
      </c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11</v>
      </c>
      <c r="D34" s="301"/>
      <c r="E34" s="296">
        <v>8</v>
      </c>
      <c r="F34" s="296"/>
      <c r="G34" s="301">
        <f>C34+E34</f>
        <v>19</v>
      </c>
      <c r="H34" s="301"/>
      <c r="I34" s="302">
        <f>G34/G37</f>
        <v>0.46341463414634149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1</v>
      </c>
      <c r="D35" s="310"/>
      <c r="E35" s="311">
        <v>0</v>
      </c>
      <c r="F35" s="311"/>
      <c r="G35" s="310">
        <f>C35+E35</f>
        <v>1</v>
      </c>
      <c r="H35" s="310"/>
      <c r="I35" s="312">
        <f>G35/G37</f>
        <v>2.4390243902439025E-2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41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関西学院大学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関西学院大学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6</v>
      </c>
      <c r="D39" s="298"/>
      <c r="E39" s="298">
        <v>5</v>
      </c>
      <c r="F39" s="298"/>
      <c r="G39" s="297">
        <f>C39+E39</f>
        <v>11</v>
      </c>
      <c r="H39" s="297"/>
      <c r="I39" s="299">
        <f>G39/H44</f>
        <v>0.27500000000000002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2</v>
      </c>
      <c r="D40" s="296"/>
      <c r="E40" s="296">
        <v>1</v>
      </c>
      <c r="F40" s="296"/>
      <c r="G40" s="296">
        <f>C40+E40</f>
        <v>3</v>
      </c>
      <c r="H40" s="296"/>
      <c r="I40" s="302">
        <f>G40/H44</f>
        <v>7.4999999999999997E-2</v>
      </c>
      <c r="J40" s="302"/>
      <c r="K40" s="14"/>
      <c r="L40" s="28"/>
      <c r="M40" s="26" t="s">
        <v>13</v>
      </c>
      <c r="N40" s="295" t="s">
        <v>171</v>
      </c>
      <c r="O40" s="296"/>
      <c r="P40" s="300"/>
      <c r="Q40" s="27"/>
      <c r="R40" s="26" t="s">
        <v>13</v>
      </c>
      <c r="S40" s="295" t="s">
        <v>228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4</v>
      </c>
      <c r="D41" s="298"/>
      <c r="E41" s="298">
        <v>2</v>
      </c>
      <c r="F41" s="298"/>
      <c r="G41" s="298">
        <f>C41+E41</f>
        <v>6</v>
      </c>
      <c r="H41" s="298"/>
      <c r="I41" s="299">
        <f>G41/H44</f>
        <v>0.15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/>
      <c r="S41" s="295"/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11</v>
      </c>
      <c r="F42" s="296"/>
      <c r="G42" s="296">
        <f>C42+E42</f>
        <v>20</v>
      </c>
      <c r="H42" s="296"/>
      <c r="I42" s="302">
        <f>G42/H44</f>
        <v>0.5</v>
      </c>
      <c r="J42" s="302"/>
      <c r="K42" s="14"/>
      <c r="L42" s="28"/>
      <c r="M42" s="26" t="s">
        <v>13</v>
      </c>
      <c r="N42" s="295" t="s">
        <v>171</v>
      </c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0</v>
      </c>
      <c r="F43" s="298"/>
      <c r="G43" s="298">
        <f>C43+E43</f>
        <v>0</v>
      </c>
      <c r="H43" s="298"/>
      <c r="I43" s="299">
        <f>G43/H44</f>
        <v>0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FA3B-2D16-3544-BCBA-139F1D2F7EC9}">
  <dimension ref="D2:AJ60"/>
  <sheetViews>
    <sheetView topLeftCell="A5" zoomScale="81" zoomScaleNormal="59" zoomScaleSheetLayoutView="50" zoomScalePageLayoutView="59" workbookViewId="0">
      <selection activeCell="P27" sqref="P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61</v>
      </c>
      <c r="J3" s="268"/>
      <c r="K3" s="269" t="s">
        <v>17</v>
      </c>
      <c r="L3" s="269"/>
      <c r="M3" s="268">
        <v>26</v>
      </c>
      <c r="N3" s="268"/>
      <c r="O3" s="267" t="s">
        <v>461</v>
      </c>
      <c r="P3" s="267"/>
      <c r="Q3" s="267"/>
      <c r="R3" s="267"/>
      <c r="S3" s="267"/>
      <c r="U3" s="270" t="s">
        <v>472</v>
      </c>
      <c r="V3" s="270"/>
      <c r="W3" s="270"/>
      <c r="X3" s="270"/>
      <c r="Y3" s="271" t="s">
        <v>449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473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12</v>
      </c>
      <c r="F14" s="122">
        <f>G17-E17</f>
        <v>22</v>
      </c>
      <c r="G14" s="122"/>
      <c r="K14" s="122">
        <f>K17</f>
        <v>42</v>
      </c>
      <c r="L14" s="122">
        <f>M17-K17</f>
        <v>28</v>
      </c>
      <c r="Q14" s="122">
        <f>Q17</f>
        <v>14</v>
      </c>
      <c r="R14" s="122">
        <f>S17-Q17</f>
        <v>32</v>
      </c>
      <c r="U14" s="122"/>
      <c r="V14" s="122">
        <f>V17</f>
        <v>162</v>
      </c>
      <c r="W14" s="122">
        <f>X17-V17</f>
        <v>26</v>
      </c>
      <c r="X14" s="122"/>
      <c r="Z14" s="122">
        <f>Z17</f>
        <v>9</v>
      </c>
      <c r="AA14" s="122">
        <f>AB17-Z17</f>
        <v>179</v>
      </c>
      <c r="AD14" s="122">
        <f>AD17</f>
        <v>46</v>
      </c>
      <c r="AE14" s="122">
        <f>AF17-AD17</f>
        <v>29</v>
      </c>
      <c r="AH14" s="122">
        <f>AH17</f>
        <v>28</v>
      </c>
      <c r="AI14" s="122">
        <f>AJ17-AH17</f>
        <v>32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0.35294117647058826</v>
      </c>
      <c r="E16" s="235"/>
      <c r="F16" s="235"/>
      <c r="G16" s="235"/>
      <c r="H16" s="119"/>
      <c r="I16" s="119"/>
      <c r="J16" s="235">
        <f>K17/M17</f>
        <v>0.6</v>
      </c>
      <c r="K16" s="235"/>
      <c r="L16" s="235"/>
      <c r="M16" s="235"/>
      <c r="P16" s="235">
        <f>Q17/S17</f>
        <v>0.30434782608695654</v>
      </c>
      <c r="Q16" s="235"/>
      <c r="R16" s="235"/>
      <c r="S16" s="235"/>
      <c r="U16" s="235">
        <f>V17/X17</f>
        <v>0.86170212765957444</v>
      </c>
      <c r="V16" s="235"/>
      <c r="W16" s="235"/>
      <c r="X16" s="235"/>
      <c r="Y16" s="264">
        <f>Z17/AB17</f>
        <v>4.7872340425531915E-2</v>
      </c>
      <c r="Z16" s="264"/>
      <c r="AA16" s="264"/>
      <c r="AB16" s="264"/>
      <c r="AC16" s="235">
        <f>AD17/AF17</f>
        <v>0.61333333333333329</v>
      </c>
      <c r="AD16" s="235"/>
      <c r="AE16" s="235"/>
      <c r="AF16" s="235"/>
      <c r="AG16" s="264">
        <f>AH17/AJ17</f>
        <v>0.46666666666666667</v>
      </c>
      <c r="AH16" s="264"/>
      <c r="AI16" s="264"/>
      <c r="AJ16" s="264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34</v>
      </c>
      <c r="H17" s="119"/>
      <c r="I17" s="119"/>
      <c r="J17" s="125" t="s">
        <v>65</v>
      </c>
      <c r="K17" s="120">
        <f>J26+M26+P26+S26</f>
        <v>42</v>
      </c>
      <c r="L17" s="125" t="s">
        <v>64</v>
      </c>
      <c r="M17" s="120">
        <f>J27+M27+P27+S27</f>
        <v>70</v>
      </c>
      <c r="P17" s="125" t="s">
        <v>65</v>
      </c>
      <c r="Q17" s="120">
        <f>M30</f>
        <v>14</v>
      </c>
      <c r="R17" s="125" t="s">
        <v>64</v>
      </c>
      <c r="S17" s="120">
        <f>M31</f>
        <v>46</v>
      </c>
      <c r="U17" s="125" t="s">
        <v>65</v>
      </c>
      <c r="V17" s="120">
        <f>'Individual DF vs_東洋A'!K36+'Individual DF vs_東洋A'!L36+'Individual DF vs_東洋A'!T36+'Individual DF vs_東洋A'!U36</f>
        <v>162</v>
      </c>
      <c r="W17" s="125" t="s">
        <v>64</v>
      </c>
      <c r="X17" s="120">
        <f>'Individual DF vs_東洋A'!G36</f>
        <v>188</v>
      </c>
      <c r="Y17" s="134" t="s">
        <v>65</v>
      </c>
      <c r="Z17" s="120">
        <f>'Individual DF vs_東洋A'!K36+'Individual DF vs_東洋A'!T36</f>
        <v>9</v>
      </c>
      <c r="AA17" s="134" t="s">
        <v>64</v>
      </c>
      <c r="AB17" s="120">
        <f>'Individual DF vs_東洋A'!G36</f>
        <v>188</v>
      </c>
      <c r="AC17" s="125" t="s">
        <v>65</v>
      </c>
      <c r="AD17" s="120">
        <v>46</v>
      </c>
      <c r="AE17" s="125" t="s">
        <v>64</v>
      </c>
      <c r="AF17" s="120">
        <v>75</v>
      </c>
      <c r="AG17" s="134" t="s">
        <v>65</v>
      </c>
      <c r="AH17" s="120">
        <v>28</v>
      </c>
      <c r="AI17" s="134" t="s">
        <v>64</v>
      </c>
      <c r="AJ17" s="120">
        <v>60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0.23076923076923078</v>
      </c>
      <c r="I22" s="260"/>
      <c r="J22" s="130">
        <v>3</v>
      </c>
      <c r="K22" s="259">
        <f>M22/M23</f>
        <v>1</v>
      </c>
      <c r="L22" s="260"/>
      <c r="M22" s="130">
        <v>1</v>
      </c>
      <c r="N22" s="259">
        <f>P22/P23</f>
        <v>0.4</v>
      </c>
      <c r="O22" s="260"/>
      <c r="P22" s="130">
        <v>8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0.89423076923076927</v>
      </c>
      <c r="Z22" s="260"/>
      <c r="AA22" s="130">
        <f>'Individual DF vs_東洋A'!K34+'Individual DF vs_東洋A'!L34+'Individual DF vs_東洋A'!T34+'Individual DF vs_東洋A'!U34</f>
        <v>93</v>
      </c>
      <c r="AB22" s="259">
        <f>AD22/AD23</f>
        <v>0.8214285714285714</v>
      </c>
      <c r="AC22" s="260"/>
      <c r="AD22" s="132">
        <f>'Individual DF vs_東洋A'!K35+'Individual DF vs_東洋A'!L35+'Individual DF vs_東洋A'!T35+'Individual DF vs_東洋A'!U35</f>
        <v>69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13</v>
      </c>
      <c r="K23" s="261"/>
      <c r="L23" s="262"/>
      <c r="M23" s="128">
        <v>1</v>
      </c>
      <c r="N23" s="261"/>
      <c r="O23" s="262"/>
      <c r="P23" s="128">
        <v>20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vs_東洋A'!G34</f>
        <v>104</v>
      </c>
      <c r="AB23" s="261"/>
      <c r="AC23" s="262"/>
      <c r="AD23" s="133">
        <f>'Individual DF vs_東洋A'!G35</f>
        <v>84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1</v>
      </c>
      <c r="I26" s="260"/>
      <c r="J26" s="130">
        <v>13</v>
      </c>
      <c r="K26" s="259">
        <f>M26/M27</f>
        <v>1</v>
      </c>
      <c r="L26" s="260"/>
      <c r="M26" s="130">
        <v>1</v>
      </c>
      <c r="N26" s="259">
        <f>P26/P27</f>
        <v>0.5</v>
      </c>
      <c r="O26" s="260"/>
      <c r="P26" s="130">
        <v>10</v>
      </c>
      <c r="Q26" s="259">
        <f>S26/S27</f>
        <v>0.5</v>
      </c>
      <c r="R26" s="260"/>
      <c r="S26" s="132">
        <v>18</v>
      </c>
      <c r="U26" s="250"/>
      <c r="V26" s="250"/>
      <c r="W26" s="250"/>
      <c r="X26" s="129" t="s">
        <v>65</v>
      </c>
      <c r="Y26" s="259">
        <f>AA26/AA27</f>
        <v>3.8461538461538464E-2</v>
      </c>
      <c r="Z26" s="260"/>
      <c r="AA26" s="130">
        <f>'Individual DF vs_東洋A'!K34+'Individual DF vs_東洋A'!T34</f>
        <v>4</v>
      </c>
      <c r="AB26" s="259">
        <f>AD26/AD27</f>
        <v>5.9523809523809521E-2</v>
      </c>
      <c r="AC26" s="260"/>
      <c r="AD26" s="132">
        <f>'Individual DF vs_東洋A'!K35+'Individual DF vs_東洋A'!T35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13</v>
      </c>
      <c r="K27" s="261"/>
      <c r="L27" s="262"/>
      <c r="M27" s="128">
        <v>1</v>
      </c>
      <c r="N27" s="261"/>
      <c r="O27" s="262"/>
      <c r="P27" s="128">
        <v>20</v>
      </c>
      <c r="Q27" s="261"/>
      <c r="R27" s="262"/>
      <c r="S27" s="133">
        <v>36</v>
      </c>
      <c r="U27" s="250"/>
      <c r="V27" s="250"/>
      <c r="W27" s="250"/>
      <c r="X27" s="127" t="s">
        <v>64</v>
      </c>
      <c r="Y27" s="261"/>
      <c r="Z27" s="262"/>
      <c r="AA27" s="128">
        <f>'Individual DF vs_東洋A'!G34</f>
        <v>104</v>
      </c>
      <c r="AB27" s="261"/>
      <c r="AC27" s="262"/>
      <c r="AD27" s="133">
        <f>'Individual DF vs_東洋A'!G35</f>
        <v>84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0.60869565217391308</v>
      </c>
      <c r="I30" s="260"/>
      <c r="J30" s="130">
        <v>28</v>
      </c>
      <c r="K30" s="259">
        <f>M30/M31</f>
        <v>0.30434782608695654</v>
      </c>
      <c r="L30" s="260"/>
      <c r="M30" s="130">
        <v>14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46</v>
      </c>
      <c r="K31" s="261"/>
      <c r="L31" s="262"/>
      <c r="M31" s="128">
        <v>46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0818_vs_東洋A'!C7</f>
        <v>5</v>
      </c>
      <c r="K39" s="240"/>
      <c r="L39" s="236" t="str">
        <f>D3</f>
        <v>筑波大学</v>
      </c>
      <c r="M39" s="236"/>
      <c r="N39" s="236"/>
      <c r="O39" s="236"/>
      <c r="P39" s="237" t="str">
        <f>O3</f>
        <v>東洋大学</v>
      </c>
      <c r="Q39" s="237"/>
      <c r="R39" s="237"/>
      <c r="S39" s="237"/>
      <c r="Y39" s="242" t="str">
        <f>D3</f>
        <v>筑波大学</v>
      </c>
      <c r="Z39" s="243"/>
      <c r="AA39" s="240">
        <f>'Set 0818_vs_東洋A'!C11</f>
        <v>13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東洋大学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0818_vs_東洋A'!D7</f>
        <v>1</v>
      </c>
      <c r="M41" s="239"/>
      <c r="N41" s="239"/>
      <c r="O41" s="239"/>
      <c r="P41" s="238">
        <f>'Set 0818_vs_東洋A'!D17</f>
        <v>0.8571428571428571</v>
      </c>
      <c r="Q41" s="239"/>
      <c r="R41" s="239"/>
      <c r="S41" s="239"/>
      <c r="Y41" s="244"/>
      <c r="Z41" s="245"/>
      <c r="AA41" s="241"/>
      <c r="AB41" s="241"/>
      <c r="AC41" s="238">
        <f>'Set 0818_vs_東洋A'!D11</f>
        <v>1</v>
      </c>
      <c r="AD41" s="239"/>
      <c r="AE41" s="239"/>
      <c r="AF41" s="239"/>
      <c r="AG41" s="238">
        <f>'Set 0818_vs_東洋A'!D21</f>
        <v>0.875</v>
      </c>
      <c r="AH41" s="239"/>
      <c r="AI41" s="239"/>
      <c r="AJ41" s="239"/>
    </row>
    <row r="42" spans="4:36" ht="20" customHeight="1">
      <c r="H42" s="220" t="str">
        <f>O3</f>
        <v>東洋大学</v>
      </c>
      <c r="I42" s="221"/>
      <c r="J42" s="226">
        <f>'Set 0818_vs_東洋A'!C17</f>
        <v>7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東洋大学</v>
      </c>
      <c r="Z42" s="221"/>
      <c r="AA42" s="226">
        <f>'Set 0818_vs_東洋A'!C21</f>
        <v>16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5</v>
      </c>
      <c r="F43" s="145">
        <f>J42</f>
        <v>7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13</v>
      </c>
      <c r="W43" s="145">
        <f>AA42</f>
        <v>16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12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29</v>
      </c>
      <c r="AB45" s="233"/>
    </row>
    <row r="46" spans="4:36" ht="29">
      <c r="D46" s="235">
        <f>J39/J45</f>
        <v>0.41666666666666669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0.44827586206896552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254E-4A13-EB44-BC49-F72D8B81CF0D}">
  <dimension ref="B2:AF76"/>
  <sheetViews>
    <sheetView topLeftCell="A12" zoomScale="82" zoomScaleNormal="59" zoomScaleSheetLayoutView="50" zoomScalePageLayoutView="59" workbookViewId="0">
      <selection activeCell="V36" sqref="V3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vs_東洋A'!O3</f>
        <v>東洋大学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G36</f>
        <v>188</v>
      </c>
      <c r="I4" s="288"/>
      <c r="J4" s="282" t="s">
        <v>97</v>
      </c>
      <c r="K4" s="282"/>
      <c r="L4" s="282"/>
      <c r="M4" s="284">
        <f>(K36+T36)/G36</f>
        <v>4.7872340425531915E-2</v>
      </c>
      <c r="N4" s="284"/>
      <c r="O4" s="282" t="s">
        <v>98</v>
      </c>
      <c r="P4" s="282"/>
      <c r="Q4" s="282"/>
      <c r="R4" s="284">
        <f>SUM(K36:L36,T36:U36)/G36</f>
        <v>0.86170212765957444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SUM(O36:P36)/SUM(K36:L36)</f>
        <v>0.5168539325842697</v>
      </c>
      <c r="AB4" s="282" t="s">
        <v>99</v>
      </c>
      <c r="AC4" s="282"/>
      <c r="AD4" s="282"/>
      <c r="AE4" s="173">
        <f>SUM(X34:Y34)/SUM(T34:U34)</f>
        <v>0.63043478260869568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203</v>
      </c>
      <c r="D8" s="156">
        <v>44</v>
      </c>
      <c r="E8" s="156">
        <f>G8+AA8+'Individual AT vs_東洋A'!G8+'Individual AT vs_東洋A'!N8</f>
        <v>12</v>
      </c>
      <c r="F8" s="195">
        <f>IFERROR(E8/D8*80,"-")</f>
        <v>21.818181818181817</v>
      </c>
      <c r="G8" s="156">
        <f>I8+R8</f>
        <v>6</v>
      </c>
      <c r="H8" s="186">
        <f>IFERROR((K8+L8+T8+U8)/G8,"-")</f>
        <v>1</v>
      </c>
      <c r="I8" s="156">
        <f>SUM(K8:M8)</f>
        <v>2</v>
      </c>
      <c r="J8" s="157">
        <f>IFERROR((K8+L8)/I8,"-")</f>
        <v>1</v>
      </c>
      <c r="K8" s="156">
        <v>0</v>
      </c>
      <c r="L8" s="156">
        <v>2</v>
      </c>
      <c r="M8" s="184">
        <v>0</v>
      </c>
      <c r="N8" s="157">
        <f>IFERROR((O8+P8)/I8,"-")</f>
        <v>0.5</v>
      </c>
      <c r="O8" s="156">
        <v>1</v>
      </c>
      <c r="P8" s="156">
        <v>0</v>
      </c>
      <c r="Q8" s="184">
        <v>1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0.75</v>
      </c>
      <c r="X8" s="156">
        <v>3</v>
      </c>
      <c r="Y8" s="156">
        <v>0</v>
      </c>
      <c r="Z8" s="184">
        <v>1</v>
      </c>
      <c r="AA8" s="156">
        <f>SUM(AC8:AE8)</f>
        <v>1</v>
      </c>
      <c r="AB8" s="157">
        <f>IFERROR((AC8+AD8)/AA8,"-")</f>
        <v>1</v>
      </c>
      <c r="AC8" s="156">
        <v>0</v>
      </c>
      <c r="AD8" s="156">
        <v>1</v>
      </c>
      <c r="AE8" s="156">
        <v>0</v>
      </c>
      <c r="AF8" s="207" t="str">
        <f>C8</f>
        <v>湯浅大心</v>
      </c>
    </row>
    <row r="9" spans="2:32" ht="30" customHeight="1">
      <c r="B9" s="155">
        <v>2</v>
      </c>
      <c r="C9" s="208" t="s">
        <v>187</v>
      </c>
      <c r="D9" s="159">
        <v>44</v>
      </c>
      <c r="E9" s="159">
        <f>G9+AA9+'Individual AT vs_東洋A'!G9+'Individual AT vs_東洋A'!N9</f>
        <v>15</v>
      </c>
      <c r="F9" s="167">
        <f t="shared" ref="F9:F32" si="0">IFERROR(E9/D9*80,"-")</f>
        <v>27.27272727272727</v>
      </c>
      <c r="G9" s="159">
        <f t="shared" ref="G9:G32" si="1">I9+R9</f>
        <v>10</v>
      </c>
      <c r="H9" s="187">
        <f t="shared" ref="H9:H32" si="2">IFERROR((K9+L9+T9+U9)/G9,"-")</f>
        <v>1</v>
      </c>
      <c r="I9" s="159">
        <f t="shared" ref="I9:I32" si="3">SUM(K9:M9)</f>
        <v>4</v>
      </c>
      <c r="J9" s="158">
        <f t="shared" ref="J9:J32" si="4">IFERROR((K9+L9)/I9,"-")</f>
        <v>1</v>
      </c>
      <c r="K9" s="159">
        <v>1</v>
      </c>
      <c r="L9" s="159">
        <v>3</v>
      </c>
      <c r="M9" s="185">
        <v>0</v>
      </c>
      <c r="N9" s="158">
        <f t="shared" ref="N9:N32" si="5">IFERROR((O9+P9)/I9,"-")</f>
        <v>0.25</v>
      </c>
      <c r="O9" s="159">
        <v>0</v>
      </c>
      <c r="P9" s="159">
        <v>1</v>
      </c>
      <c r="Q9" s="185">
        <v>3</v>
      </c>
      <c r="R9" s="159">
        <f t="shared" ref="R9:R32" si="6">SUM(T9:V9)</f>
        <v>6</v>
      </c>
      <c r="S9" s="158">
        <f t="shared" ref="S9:S32" si="7">IFERROR((T9+U9)/R9,"-")</f>
        <v>1</v>
      </c>
      <c r="T9" s="159">
        <v>0</v>
      </c>
      <c r="U9" s="159">
        <v>6</v>
      </c>
      <c r="V9" s="185">
        <v>0</v>
      </c>
      <c r="W9" s="158">
        <f t="shared" ref="W9:W32" si="8">IFERROR((X9+Y9)/R9,"-")</f>
        <v>0.5</v>
      </c>
      <c r="X9" s="159">
        <v>2</v>
      </c>
      <c r="Y9" s="159">
        <v>1</v>
      </c>
      <c r="Z9" s="185">
        <v>3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2" si="11">C9</f>
        <v>前川陽来</v>
      </c>
    </row>
    <row r="10" spans="2:32" ht="30" customHeight="1">
      <c r="B10" s="154">
        <v>3</v>
      </c>
      <c r="C10" s="207" t="s">
        <v>442</v>
      </c>
      <c r="D10" s="156">
        <v>44</v>
      </c>
      <c r="E10" s="156">
        <f>G10+AA10+'Individual AT vs_東洋A'!G10+'Individual AT vs_東洋A'!N10</f>
        <v>16</v>
      </c>
      <c r="F10" s="195">
        <f t="shared" si="0"/>
        <v>29.090909090909093</v>
      </c>
      <c r="G10" s="156">
        <f t="shared" si="1"/>
        <v>6</v>
      </c>
      <c r="H10" s="186">
        <f t="shared" si="2"/>
        <v>0.83333333333333337</v>
      </c>
      <c r="I10" s="156">
        <f t="shared" si="3"/>
        <v>3</v>
      </c>
      <c r="J10" s="157">
        <f t="shared" si="4"/>
        <v>1</v>
      </c>
      <c r="K10" s="156">
        <v>0</v>
      </c>
      <c r="L10" s="156">
        <v>3</v>
      </c>
      <c r="M10" s="184">
        <v>0</v>
      </c>
      <c r="N10" s="157">
        <f t="shared" si="5"/>
        <v>0.66666666666666663</v>
      </c>
      <c r="O10" s="156">
        <v>0</v>
      </c>
      <c r="P10" s="156">
        <v>2</v>
      </c>
      <c r="Q10" s="184">
        <v>1</v>
      </c>
      <c r="R10" s="156">
        <f t="shared" si="6"/>
        <v>3</v>
      </c>
      <c r="S10" s="157">
        <f t="shared" si="7"/>
        <v>0.66666666666666663</v>
      </c>
      <c r="T10" s="156">
        <v>0</v>
      </c>
      <c r="U10" s="156">
        <v>2</v>
      </c>
      <c r="V10" s="184">
        <v>1</v>
      </c>
      <c r="W10" s="157">
        <f t="shared" si="8"/>
        <v>0.33333333333333331</v>
      </c>
      <c r="X10" s="156">
        <v>0</v>
      </c>
      <c r="Y10" s="156">
        <v>1</v>
      </c>
      <c r="Z10" s="184">
        <v>1</v>
      </c>
      <c r="AA10" s="156">
        <f t="shared" si="9"/>
        <v>2</v>
      </c>
      <c r="AB10" s="157">
        <f t="shared" si="10"/>
        <v>1</v>
      </c>
      <c r="AC10" s="156">
        <v>0</v>
      </c>
      <c r="AD10" s="156">
        <v>2</v>
      </c>
      <c r="AE10" s="156">
        <v>0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244</v>
      </c>
      <c r="D11" s="159">
        <v>87</v>
      </c>
      <c r="E11" s="159">
        <f>G11+AA11+'Individual AT vs_東洋A'!G11+'Individual AT vs_東洋A'!N11</f>
        <v>29</v>
      </c>
      <c r="F11" s="167">
        <f t="shared" si="0"/>
        <v>26.666666666666664</v>
      </c>
      <c r="G11" s="159">
        <f t="shared" si="1"/>
        <v>13</v>
      </c>
      <c r="H11" s="187">
        <f t="shared" si="2"/>
        <v>0.92307692307692313</v>
      </c>
      <c r="I11" s="159">
        <f t="shared" si="3"/>
        <v>9</v>
      </c>
      <c r="J11" s="158">
        <f t="shared" si="4"/>
        <v>0.88888888888888884</v>
      </c>
      <c r="K11" s="159">
        <v>0</v>
      </c>
      <c r="L11" s="159">
        <v>8</v>
      </c>
      <c r="M11" s="185">
        <v>1</v>
      </c>
      <c r="N11" s="158">
        <f t="shared" si="5"/>
        <v>0.44444444444444442</v>
      </c>
      <c r="O11" s="159">
        <v>1</v>
      </c>
      <c r="P11" s="159">
        <v>3</v>
      </c>
      <c r="Q11" s="185">
        <v>4</v>
      </c>
      <c r="R11" s="159">
        <f t="shared" si="6"/>
        <v>4</v>
      </c>
      <c r="S11" s="158">
        <f t="shared" si="7"/>
        <v>1</v>
      </c>
      <c r="T11" s="159">
        <v>1</v>
      </c>
      <c r="U11" s="159">
        <v>3</v>
      </c>
      <c r="V11" s="185">
        <v>0</v>
      </c>
      <c r="W11" s="158">
        <f t="shared" si="8"/>
        <v>0.75</v>
      </c>
      <c r="X11" s="159">
        <v>1</v>
      </c>
      <c r="Y11" s="159">
        <v>2</v>
      </c>
      <c r="Z11" s="185">
        <v>1</v>
      </c>
      <c r="AA11" s="159">
        <f t="shared" si="9"/>
        <v>2</v>
      </c>
      <c r="AB11" s="158">
        <f t="shared" si="10"/>
        <v>0</v>
      </c>
      <c r="AC11" s="159">
        <v>0</v>
      </c>
      <c r="AD11" s="159">
        <v>0</v>
      </c>
      <c r="AE11" s="159">
        <v>2</v>
      </c>
      <c r="AF11" s="208" t="str">
        <f t="shared" si="11"/>
        <v>磯部俊太郎</v>
      </c>
    </row>
    <row r="12" spans="2:32" ht="30" customHeight="1">
      <c r="B12" s="154">
        <v>5</v>
      </c>
      <c r="C12" s="207" t="s">
        <v>443</v>
      </c>
      <c r="D12" s="156">
        <v>16</v>
      </c>
      <c r="E12" s="156">
        <f>G12+AA12+'Individual AT vs_東洋A'!G12+'Individual AT vs_東洋A'!N12</f>
        <v>9</v>
      </c>
      <c r="F12" s="195">
        <f t="shared" si="0"/>
        <v>45</v>
      </c>
      <c r="G12" s="156">
        <f t="shared" si="1"/>
        <v>3</v>
      </c>
      <c r="H12" s="186">
        <f t="shared" si="2"/>
        <v>1</v>
      </c>
      <c r="I12" s="156">
        <f t="shared" si="3"/>
        <v>2</v>
      </c>
      <c r="J12" s="157">
        <f t="shared" si="4"/>
        <v>1</v>
      </c>
      <c r="K12" s="156">
        <v>0</v>
      </c>
      <c r="L12" s="156">
        <v>2</v>
      </c>
      <c r="M12" s="184">
        <v>0</v>
      </c>
      <c r="N12" s="157">
        <f t="shared" si="5"/>
        <v>0.5</v>
      </c>
      <c r="O12" s="156">
        <v>0</v>
      </c>
      <c r="P12" s="156">
        <v>1</v>
      </c>
      <c r="Q12" s="184">
        <v>1</v>
      </c>
      <c r="R12" s="156">
        <f t="shared" si="6"/>
        <v>1</v>
      </c>
      <c r="S12" s="157">
        <f t="shared" si="7"/>
        <v>1</v>
      </c>
      <c r="T12" s="156">
        <v>0</v>
      </c>
      <c r="U12" s="156">
        <v>1</v>
      </c>
      <c r="V12" s="184">
        <v>0</v>
      </c>
      <c r="W12" s="157">
        <f t="shared" si="8"/>
        <v>1</v>
      </c>
      <c r="X12" s="156">
        <v>1</v>
      </c>
      <c r="Y12" s="156">
        <v>0</v>
      </c>
      <c r="Z12" s="184">
        <v>0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207" t="str">
        <f t="shared" si="11"/>
        <v>新里堅志</v>
      </c>
    </row>
    <row r="13" spans="2:32" ht="30" customHeight="1">
      <c r="B13" s="155">
        <v>6</v>
      </c>
      <c r="C13" s="208" t="s">
        <v>467</v>
      </c>
      <c r="D13" s="159">
        <v>64</v>
      </c>
      <c r="E13" s="159">
        <f>G13+AA13+'Individual AT vs_東洋A'!G13+'Individual AT vs_東洋A'!N13</f>
        <v>22</v>
      </c>
      <c r="F13" s="167">
        <f t="shared" si="0"/>
        <v>27.5</v>
      </c>
      <c r="G13" s="159">
        <f t="shared" si="1"/>
        <v>10</v>
      </c>
      <c r="H13" s="187">
        <f t="shared" si="2"/>
        <v>1</v>
      </c>
      <c r="I13" s="159">
        <f t="shared" si="3"/>
        <v>3</v>
      </c>
      <c r="J13" s="158">
        <f t="shared" si="4"/>
        <v>1</v>
      </c>
      <c r="K13" s="159">
        <v>1</v>
      </c>
      <c r="L13" s="159">
        <v>2</v>
      </c>
      <c r="M13" s="185">
        <v>0</v>
      </c>
      <c r="N13" s="158">
        <f t="shared" si="5"/>
        <v>0</v>
      </c>
      <c r="O13" s="159">
        <v>0</v>
      </c>
      <c r="P13" s="159">
        <v>0</v>
      </c>
      <c r="Q13" s="185">
        <v>3</v>
      </c>
      <c r="R13" s="159">
        <f t="shared" si="6"/>
        <v>7</v>
      </c>
      <c r="S13" s="158">
        <f t="shared" si="7"/>
        <v>1</v>
      </c>
      <c r="T13" s="159">
        <v>0</v>
      </c>
      <c r="U13" s="159">
        <v>7</v>
      </c>
      <c r="V13" s="185">
        <v>0</v>
      </c>
      <c r="W13" s="158">
        <f t="shared" si="8"/>
        <v>0.8571428571428571</v>
      </c>
      <c r="X13" s="159">
        <v>3</v>
      </c>
      <c r="Y13" s="159">
        <v>3</v>
      </c>
      <c r="Z13" s="185">
        <v>1</v>
      </c>
      <c r="AA13" s="159">
        <f t="shared" si="9"/>
        <v>2</v>
      </c>
      <c r="AB13" s="158">
        <f t="shared" si="10"/>
        <v>0</v>
      </c>
      <c r="AC13" s="159">
        <v>0</v>
      </c>
      <c r="AD13" s="159">
        <v>0</v>
      </c>
      <c r="AE13" s="159">
        <v>2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245</v>
      </c>
      <c r="D14" s="156">
        <v>68</v>
      </c>
      <c r="E14" s="156">
        <f>G14+AA14+'Individual AT vs_東洋A'!G14+'Individual AT vs_東洋A'!N14</f>
        <v>19</v>
      </c>
      <c r="F14" s="195">
        <f t="shared" si="0"/>
        <v>22.352941176470587</v>
      </c>
      <c r="G14" s="156">
        <f t="shared" si="1"/>
        <v>10</v>
      </c>
      <c r="H14" s="186">
        <f t="shared" si="2"/>
        <v>0.9</v>
      </c>
      <c r="I14" s="156">
        <f t="shared" si="3"/>
        <v>7</v>
      </c>
      <c r="J14" s="157">
        <f t="shared" si="4"/>
        <v>0.8571428571428571</v>
      </c>
      <c r="K14" s="156">
        <v>0</v>
      </c>
      <c r="L14" s="156">
        <v>6</v>
      </c>
      <c r="M14" s="184">
        <v>1</v>
      </c>
      <c r="N14" s="157">
        <f t="shared" si="5"/>
        <v>0.42857142857142855</v>
      </c>
      <c r="O14" s="156">
        <v>0</v>
      </c>
      <c r="P14" s="156">
        <v>3</v>
      </c>
      <c r="Q14" s="184">
        <v>3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0.66666666666666663</v>
      </c>
      <c r="X14" s="156">
        <v>2</v>
      </c>
      <c r="Y14" s="156">
        <v>0</v>
      </c>
      <c r="Z14" s="184">
        <v>1</v>
      </c>
      <c r="AA14" s="156">
        <f t="shared" si="9"/>
        <v>2</v>
      </c>
      <c r="AB14" s="157">
        <f t="shared" si="10"/>
        <v>0.5</v>
      </c>
      <c r="AC14" s="156">
        <v>1</v>
      </c>
      <c r="AD14" s="156">
        <v>0</v>
      </c>
      <c r="AE14" s="156">
        <v>1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206</v>
      </c>
      <c r="D15" s="159">
        <v>88</v>
      </c>
      <c r="E15" s="159">
        <f>G15+AA15+'Individual AT vs_東洋A'!G15+'Individual AT vs_東洋A'!N15</f>
        <v>32</v>
      </c>
      <c r="F15" s="167">
        <f t="shared" si="0"/>
        <v>29.090909090909093</v>
      </c>
      <c r="G15" s="159">
        <f t="shared" si="1"/>
        <v>16</v>
      </c>
      <c r="H15" s="187">
        <f t="shared" si="2"/>
        <v>0.875</v>
      </c>
      <c r="I15" s="159">
        <f t="shared" si="3"/>
        <v>11</v>
      </c>
      <c r="J15" s="158">
        <f t="shared" si="4"/>
        <v>0.90909090909090906</v>
      </c>
      <c r="K15" s="159">
        <v>0</v>
      </c>
      <c r="L15" s="159">
        <v>10</v>
      </c>
      <c r="M15" s="185">
        <v>1</v>
      </c>
      <c r="N15" s="158">
        <f t="shared" si="5"/>
        <v>9.0909090909090912E-2</v>
      </c>
      <c r="O15" s="159">
        <v>0</v>
      </c>
      <c r="P15" s="159">
        <v>1</v>
      </c>
      <c r="Q15" s="185">
        <v>9</v>
      </c>
      <c r="R15" s="159">
        <f t="shared" si="6"/>
        <v>5</v>
      </c>
      <c r="S15" s="158">
        <f t="shared" si="7"/>
        <v>0.8</v>
      </c>
      <c r="T15" s="159">
        <v>0</v>
      </c>
      <c r="U15" s="159">
        <v>4</v>
      </c>
      <c r="V15" s="185">
        <v>1</v>
      </c>
      <c r="W15" s="158">
        <f t="shared" si="8"/>
        <v>0.4</v>
      </c>
      <c r="X15" s="159">
        <v>1</v>
      </c>
      <c r="Y15" s="159">
        <v>1</v>
      </c>
      <c r="Z15" s="185">
        <v>2</v>
      </c>
      <c r="AA15" s="159">
        <f t="shared" si="9"/>
        <v>3</v>
      </c>
      <c r="AB15" s="158">
        <f t="shared" si="10"/>
        <v>0.66666666666666663</v>
      </c>
      <c r="AC15" s="159">
        <v>1</v>
      </c>
      <c r="AD15" s="159">
        <v>1</v>
      </c>
      <c r="AE15" s="159">
        <v>1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44</v>
      </c>
      <c r="E16" s="156">
        <f>G16+AA16+'Individual AT vs_東洋A'!G16+'Individual AT vs_東洋A'!N16</f>
        <v>8</v>
      </c>
      <c r="F16" s="195">
        <f t="shared" si="0"/>
        <v>14.545454545454547</v>
      </c>
      <c r="G16" s="156">
        <f t="shared" si="1"/>
        <v>7</v>
      </c>
      <c r="H16" s="186">
        <f t="shared" si="2"/>
        <v>0.8571428571428571</v>
      </c>
      <c r="I16" s="156">
        <f t="shared" si="3"/>
        <v>2</v>
      </c>
      <c r="J16" s="157">
        <f t="shared" si="4"/>
        <v>0.5</v>
      </c>
      <c r="K16" s="156">
        <v>0</v>
      </c>
      <c r="L16" s="156">
        <v>1</v>
      </c>
      <c r="M16" s="184">
        <v>1</v>
      </c>
      <c r="N16" s="157">
        <f t="shared" si="5"/>
        <v>0.5</v>
      </c>
      <c r="O16" s="156">
        <v>0</v>
      </c>
      <c r="P16" s="156">
        <v>1</v>
      </c>
      <c r="Q16" s="184">
        <v>0</v>
      </c>
      <c r="R16" s="156">
        <f t="shared" si="6"/>
        <v>5</v>
      </c>
      <c r="S16" s="157">
        <f t="shared" si="7"/>
        <v>1</v>
      </c>
      <c r="T16" s="156">
        <v>0</v>
      </c>
      <c r="U16" s="156">
        <v>5</v>
      </c>
      <c r="V16" s="184">
        <v>0</v>
      </c>
      <c r="W16" s="157">
        <f t="shared" si="8"/>
        <v>1</v>
      </c>
      <c r="X16" s="156">
        <v>5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431</v>
      </c>
      <c r="D17" s="159">
        <v>64</v>
      </c>
      <c r="E17" s="159">
        <f>G17+AA17+'Individual AT vs_東洋A'!G17+'Individual AT vs_東洋A'!N17</f>
        <v>6</v>
      </c>
      <c r="F17" s="167">
        <f t="shared" si="0"/>
        <v>7.5</v>
      </c>
      <c r="G17" s="159">
        <f t="shared" si="1"/>
        <v>1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1</v>
      </c>
      <c r="L17" s="159">
        <v>0</v>
      </c>
      <c r="M17" s="185">
        <v>0</v>
      </c>
      <c r="N17" s="158">
        <f t="shared" si="5"/>
        <v>1</v>
      </c>
      <c r="O17" s="159">
        <v>0</v>
      </c>
      <c r="P17" s="159">
        <v>1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1</v>
      </c>
      <c r="AB17" s="158">
        <f t="shared" si="10"/>
        <v>0</v>
      </c>
      <c r="AC17" s="159">
        <v>0</v>
      </c>
      <c r="AD17" s="159">
        <v>0</v>
      </c>
      <c r="AE17" s="159">
        <v>1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310</v>
      </c>
      <c r="D18" s="156">
        <v>88</v>
      </c>
      <c r="E18" s="156">
        <f>G18+AA18+'Individual AT vs_東洋A'!G18+'Individual AT vs_東洋A'!N18</f>
        <v>14</v>
      </c>
      <c r="F18" s="195">
        <f t="shared" si="0"/>
        <v>12.727272727272727</v>
      </c>
      <c r="G18" s="156">
        <f t="shared" si="1"/>
        <v>11</v>
      </c>
      <c r="H18" s="186">
        <f t="shared" si="2"/>
        <v>0.72727272727272729</v>
      </c>
      <c r="I18" s="156">
        <f t="shared" si="3"/>
        <v>9</v>
      </c>
      <c r="J18" s="157">
        <f t="shared" si="4"/>
        <v>0.77777777777777779</v>
      </c>
      <c r="K18" s="156">
        <v>0</v>
      </c>
      <c r="L18" s="156">
        <v>7</v>
      </c>
      <c r="M18" s="184">
        <v>2</v>
      </c>
      <c r="N18" s="157">
        <f t="shared" si="5"/>
        <v>0.55555555555555558</v>
      </c>
      <c r="O18" s="156">
        <v>0</v>
      </c>
      <c r="P18" s="156">
        <v>5</v>
      </c>
      <c r="Q18" s="184">
        <v>2</v>
      </c>
      <c r="R18" s="156">
        <f t="shared" si="6"/>
        <v>2</v>
      </c>
      <c r="S18" s="157">
        <f t="shared" si="7"/>
        <v>0.5</v>
      </c>
      <c r="T18" s="156">
        <v>0</v>
      </c>
      <c r="U18" s="156">
        <v>1</v>
      </c>
      <c r="V18" s="184">
        <v>1</v>
      </c>
      <c r="W18" s="157">
        <f t="shared" si="8"/>
        <v>0.5</v>
      </c>
      <c r="X18" s="156">
        <v>0</v>
      </c>
      <c r="Y18" s="156">
        <v>1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深田衣咲</v>
      </c>
    </row>
    <row r="19" spans="2:32" ht="30" customHeight="1">
      <c r="B19" s="155">
        <v>12</v>
      </c>
      <c r="C19" s="208" t="s">
        <v>435</v>
      </c>
      <c r="D19" s="159">
        <v>44</v>
      </c>
      <c r="E19" s="159">
        <f>G19+AA19+'Individual AT vs_東洋A'!G19+'Individual AT vs_東洋A'!N19</f>
        <v>10</v>
      </c>
      <c r="F19" s="167">
        <f t="shared" si="0"/>
        <v>18.18181818181818</v>
      </c>
      <c r="G19" s="159">
        <f t="shared" si="1"/>
        <v>4</v>
      </c>
      <c r="H19" s="187">
        <f t="shared" si="2"/>
        <v>1</v>
      </c>
      <c r="I19" s="159">
        <f t="shared" si="3"/>
        <v>2</v>
      </c>
      <c r="J19" s="158">
        <f t="shared" si="4"/>
        <v>1</v>
      </c>
      <c r="K19" s="159">
        <v>0</v>
      </c>
      <c r="L19" s="159">
        <v>2</v>
      </c>
      <c r="M19" s="185">
        <v>0</v>
      </c>
      <c r="N19" s="158">
        <f t="shared" si="5"/>
        <v>0.5</v>
      </c>
      <c r="O19" s="159">
        <v>0</v>
      </c>
      <c r="P19" s="159">
        <v>1</v>
      </c>
      <c r="Q19" s="185">
        <v>1</v>
      </c>
      <c r="R19" s="159">
        <f t="shared" si="6"/>
        <v>2</v>
      </c>
      <c r="S19" s="158">
        <f t="shared" si="7"/>
        <v>1</v>
      </c>
      <c r="T19" s="159">
        <v>0</v>
      </c>
      <c r="U19" s="159">
        <v>2</v>
      </c>
      <c r="V19" s="185">
        <v>0</v>
      </c>
      <c r="W19" s="158">
        <f t="shared" si="8"/>
        <v>0.5</v>
      </c>
      <c r="X19" s="159">
        <v>0</v>
      </c>
      <c r="Y19" s="159">
        <v>1</v>
      </c>
      <c r="Z19" s="185">
        <v>1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447</v>
      </c>
      <c r="D20" s="156">
        <v>68</v>
      </c>
      <c r="E20" s="156">
        <f>G20+AA20+'Individual AT vs_東洋A'!G20+'Individual AT vs_東洋A'!N20</f>
        <v>16</v>
      </c>
      <c r="F20" s="195">
        <f t="shared" si="0"/>
        <v>18.823529411764707</v>
      </c>
      <c r="G20" s="156">
        <f t="shared" si="1"/>
        <v>8</v>
      </c>
      <c r="H20" s="186">
        <f t="shared" si="2"/>
        <v>0.875</v>
      </c>
      <c r="I20" s="156">
        <f t="shared" si="3"/>
        <v>5</v>
      </c>
      <c r="J20" s="157">
        <f t="shared" si="4"/>
        <v>0.8</v>
      </c>
      <c r="K20" s="156">
        <v>0</v>
      </c>
      <c r="L20" s="156">
        <v>4</v>
      </c>
      <c r="M20" s="184">
        <v>1</v>
      </c>
      <c r="N20" s="157">
        <f t="shared" si="5"/>
        <v>0.8</v>
      </c>
      <c r="O20" s="156">
        <v>1</v>
      </c>
      <c r="P20" s="156">
        <v>3</v>
      </c>
      <c r="Q20" s="184">
        <v>0</v>
      </c>
      <c r="R20" s="156">
        <f t="shared" si="6"/>
        <v>3</v>
      </c>
      <c r="S20" s="157">
        <f t="shared" si="7"/>
        <v>1</v>
      </c>
      <c r="T20" s="156">
        <v>0</v>
      </c>
      <c r="U20" s="156">
        <v>3</v>
      </c>
      <c r="V20" s="184">
        <v>0</v>
      </c>
      <c r="W20" s="157">
        <f t="shared" si="8"/>
        <v>0.33333333333333331</v>
      </c>
      <c r="X20" s="156">
        <v>1</v>
      </c>
      <c r="Y20" s="156">
        <v>0</v>
      </c>
      <c r="Z20" s="184">
        <v>2</v>
      </c>
      <c r="AA20" s="156">
        <f t="shared" si="9"/>
        <v>2</v>
      </c>
      <c r="AB20" s="157">
        <f t="shared" si="10"/>
        <v>1</v>
      </c>
      <c r="AC20" s="156">
        <v>1</v>
      </c>
      <c r="AD20" s="156">
        <v>1</v>
      </c>
      <c r="AE20" s="156">
        <v>0</v>
      </c>
      <c r="AF20" s="207" t="str">
        <f t="shared" si="11"/>
        <v>飯岡健人</v>
      </c>
    </row>
    <row r="21" spans="2:32" ht="30" customHeight="1">
      <c r="B21" s="155">
        <v>14</v>
      </c>
      <c r="C21" s="208" t="s">
        <v>468</v>
      </c>
      <c r="D21" s="159">
        <v>64</v>
      </c>
      <c r="E21" s="159">
        <f>G21+AA21+'Individual AT vs_東洋A'!G21+'Individual AT vs_東洋A'!N21</f>
        <v>11</v>
      </c>
      <c r="F21" s="167">
        <f t="shared" si="0"/>
        <v>13.75</v>
      </c>
      <c r="G21" s="159">
        <f t="shared" si="1"/>
        <v>4</v>
      </c>
      <c r="H21" s="187">
        <f t="shared" si="2"/>
        <v>1</v>
      </c>
      <c r="I21" s="159">
        <f t="shared" si="3"/>
        <v>4</v>
      </c>
      <c r="J21" s="158">
        <f t="shared" si="4"/>
        <v>1</v>
      </c>
      <c r="K21" s="159">
        <v>1</v>
      </c>
      <c r="L21" s="159">
        <v>3</v>
      </c>
      <c r="M21" s="185">
        <v>0</v>
      </c>
      <c r="N21" s="158">
        <f t="shared" si="5"/>
        <v>0.5</v>
      </c>
      <c r="O21" s="159">
        <v>0</v>
      </c>
      <c r="P21" s="159">
        <v>2</v>
      </c>
      <c r="Q21" s="185">
        <v>2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内田慎之甫</v>
      </c>
    </row>
    <row r="22" spans="2:32" ht="30" customHeight="1">
      <c r="B22" s="154">
        <v>15</v>
      </c>
      <c r="C22" s="207" t="s">
        <v>446</v>
      </c>
      <c r="D22" s="156">
        <v>68</v>
      </c>
      <c r="E22" s="156">
        <f>G22+AA22+'Individual AT vs_東洋A'!G22+'Individual AT vs_東洋A'!N22</f>
        <v>10</v>
      </c>
      <c r="F22" s="195">
        <f t="shared" si="0"/>
        <v>11.764705882352942</v>
      </c>
      <c r="G22" s="156">
        <f t="shared" si="1"/>
        <v>5</v>
      </c>
      <c r="H22" s="186">
        <f t="shared" si="2"/>
        <v>0.8</v>
      </c>
      <c r="I22" s="156">
        <f t="shared" si="3"/>
        <v>4</v>
      </c>
      <c r="J22" s="157">
        <f t="shared" si="4"/>
        <v>0.75</v>
      </c>
      <c r="K22" s="156">
        <v>0</v>
      </c>
      <c r="L22" s="156">
        <v>3</v>
      </c>
      <c r="M22" s="184">
        <v>1</v>
      </c>
      <c r="N22" s="157">
        <f t="shared" si="5"/>
        <v>0.5</v>
      </c>
      <c r="O22" s="156">
        <v>0</v>
      </c>
      <c r="P22" s="156">
        <v>2</v>
      </c>
      <c r="Q22" s="184">
        <v>1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1</v>
      </c>
      <c r="X22" s="156">
        <v>0</v>
      </c>
      <c r="Y22" s="156">
        <v>1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水澤雄太</v>
      </c>
    </row>
    <row r="23" spans="2:32" ht="30" customHeight="1">
      <c r="B23" s="155">
        <v>16</v>
      </c>
      <c r="C23" s="208" t="s">
        <v>469</v>
      </c>
      <c r="D23" s="159">
        <v>44</v>
      </c>
      <c r="E23" s="159">
        <f>G23+AA23+'Individual AT vs_東洋A'!G23+'Individual AT vs_東洋A'!N23</f>
        <v>17</v>
      </c>
      <c r="F23" s="167">
        <f t="shared" si="0"/>
        <v>30.909090909090907</v>
      </c>
      <c r="G23" s="159">
        <f t="shared" si="1"/>
        <v>8</v>
      </c>
      <c r="H23" s="187">
        <f t="shared" si="2"/>
        <v>0.75</v>
      </c>
      <c r="I23" s="159">
        <f t="shared" si="3"/>
        <v>4</v>
      </c>
      <c r="J23" s="158">
        <f t="shared" si="4"/>
        <v>0.75</v>
      </c>
      <c r="K23" s="159">
        <v>0</v>
      </c>
      <c r="L23" s="159">
        <v>3</v>
      </c>
      <c r="M23" s="185">
        <v>1</v>
      </c>
      <c r="N23" s="158">
        <f t="shared" si="5"/>
        <v>0.5</v>
      </c>
      <c r="O23" s="159">
        <v>1</v>
      </c>
      <c r="P23" s="159">
        <v>1</v>
      </c>
      <c r="Q23" s="185">
        <v>1</v>
      </c>
      <c r="R23" s="159">
        <f t="shared" si="6"/>
        <v>4</v>
      </c>
      <c r="S23" s="158">
        <f t="shared" si="7"/>
        <v>0.75</v>
      </c>
      <c r="T23" s="159">
        <v>1</v>
      </c>
      <c r="U23" s="159">
        <v>2</v>
      </c>
      <c r="V23" s="185">
        <v>1</v>
      </c>
      <c r="W23" s="158">
        <f t="shared" si="8"/>
        <v>0.75</v>
      </c>
      <c r="X23" s="159">
        <v>1</v>
      </c>
      <c r="Y23" s="159">
        <v>2</v>
      </c>
      <c r="Z23" s="185">
        <v>0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前澤徹馬</v>
      </c>
    </row>
    <row r="24" spans="2:32" ht="30" customHeight="1">
      <c r="B24" s="154">
        <v>17</v>
      </c>
      <c r="C24" s="207" t="s">
        <v>186</v>
      </c>
      <c r="D24" s="156">
        <v>44</v>
      </c>
      <c r="E24" s="156">
        <f>G24+AA24+'Individual AT vs_東洋A'!G24+'Individual AT vs_東洋A'!N24</f>
        <v>20</v>
      </c>
      <c r="F24" s="195">
        <f t="shared" si="0"/>
        <v>36.36363636363636</v>
      </c>
      <c r="G24" s="156">
        <f t="shared" si="1"/>
        <v>13</v>
      </c>
      <c r="H24" s="186">
        <f t="shared" si="2"/>
        <v>0.76923076923076927</v>
      </c>
      <c r="I24" s="156">
        <f t="shared" si="3"/>
        <v>6</v>
      </c>
      <c r="J24" s="157">
        <f t="shared" si="4"/>
        <v>0.5</v>
      </c>
      <c r="K24" s="156">
        <v>0</v>
      </c>
      <c r="L24" s="156">
        <v>3</v>
      </c>
      <c r="M24" s="184">
        <v>3</v>
      </c>
      <c r="N24" s="157">
        <f t="shared" si="5"/>
        <v>0</v>
      </c>
      <c r="O24" s="156">
        <v>0</v>
      </c>
      <c r="P24" s="156">
        <v>0</v>
      </c>
      <c r="Q24" s="184">
        <v>3</v>
      </c>
      <c r="R24" s="156">
        <f t="shared" si="6"/>
        <v>7</v>
      </c>
      <c r="S24" s="157">
        <f t="shared" si="7"/>
        <v>1</v>
      </c>
      <c r="T24" s="156">
        <v>0</v>
      </c>
      <c r="U24" s="156">
        <v>7</v>
      </c>
      <c r="V24" s="184">
        <v>0</v>
      </c>
      <c r="W24" s="157">
        <f t="shared" si="8"/>
        <v>0.42857142857142855</v>
      </c>
      <c r="X24" s="156">
        <v>1</v>
      </c>
      <c r="Y24" s="156">
        <v>2</v>
      </c>
      <c r="Z24" s="184">
        <v>4</v>
      </c>
      <c r="AA24" s="156">
        <f t="shared" si="9"/>
        <v>2</v>
      </c>
      <c r="AB24" s="157">
        <f t="shared" si="10"/>
        <v>0</v>
      </c>
      <c r="AC24" s="156">
        <v>0</v>
      </c>
      <c r="AD24" s="156">
        <v>0</v>
      </c>
      <c r="AE24" s="156">
        <v>2</v>
      </c>
      <c r="AF24" s="207" t="str">
        <f t="shared" si="11"/>
        <v>小澤一誠</v>
      </c>
    </row>
    <row r="25" spans="2:32" ht="30" customHeight="1">
      <c r="B25" s="155">
        <v>18</v>
      </c>
      <c r="C25" s="208" t="s">
        <v>470</v>
      </c>
      <c r="D25" s="159">
        <v>44</v>
      </c>
      <c r="E25" s="159">
        <f>G25+AA25+'Individual AT vs_東洋A'!G25+'Individual AT vs_東洋A'!N25</f>
        <v>13</v>
      </c>
      <c r="F25" s="167">
        <f t="shared" si="0"/>
        <v>23.636363636363637</v>
      </c>
      <c r="G25" s="159">
        <f t="shared" si="1"/>
        <v>3</v>
      </c>
      <c r="H25" s="187">
        <f t="shared" si="2"/>
        <v>0.66666666666666663</v>
      </c>
      <c r="I25" s="159">
        <f t="shared" si="3"/>
        <v>1</v>
      </c>
      <c r="J25" s="158">
        <f t="shared" si="4"/>
        <v>0</v>
      </c>
      <c r="K25" s="159">
        <v>0</v>
      </c>
      <c r="L25" s="159">
        <v>0</v>
      </c>
      <c r="M25" s="185">
        <v>1</v>
      </c>
      <c r="N25" s="158">
        <f t="shared" si="5"/>
        <v>0</v>
      </c>
      <c r="O25" s="159">
        <v>0</v>
      </c>
      <c r="P25" s="159">
        <v>0</v>
      </c>
      <c r="Q25" s="185">
        <v>0</v>
      </c>
      <c r="R25" s="159">
        <f t="shared" si="6"/>
        <v>2</v>
      </c>
      <c r="S25" s="158">
        <f t="shared" si="7"/>
        <v>1</v>
      </c>
      <c r="T25" s="159">
        <v>0</v>
      </c>
      <c r="U25" s="159">
        <v>2</v>
      </c>
      <c r="V25" s="185">
        <v>0</v>
      </c>
      <c r="W25" s="158">
        <f t="shared" si="8"/>
        <v>1</v>
      </c>
      <c r="X25" s="159">
        <v>1</v>
      </c>
      <c r="Y25" s="159">
        <v>1</v>
      </c>
      <c r="Z25" s="185">
        <v>0</v>
      </c>
      <c r="AA25" s="159">
        <f t="shared" si="9"/>
        <v>4</v>
      </c>
      <c r="AB25" s="158">
        <f t="shared" si="10"/>
        <v>0.25</v>
      </c>
      <c r="AC25" s="159">
        <v>0</v>
      </c>
      <c r="AD25" s="159">
        <v>1</v>
      </c>
      <c r="AE25" s="159">
        <v>3</v>
      </c>
      <c r="AF25" s="208" t="str">
        <f t="shared" si="11"/>
        <v>黒澤俊太郎</v>
      </c>
    </row>
    <row r="26" spans="2:32" ht="30" customHeight="1">
      <c r="B26" s="154">
        <v>19</v>
      </c>
      <c r="C26" s="207" t="s">
        <v>444</v>
      </c>
      <c r="D26" s="156">
        <v>44</v>
      </c>
      <c r="E26" s="156">
        <f>G26+AA26+'Individual AT vs_東洋A'!G26+'Individual AT vs_東洋A'!N26</f>
        <v>14</v>
      </c>
      <c r="F26" s="195">
        <f t="shared" si="0"/>
        <v>25.454545454545453</v>
      </c>
      <c r="G26" s="156">
        <f t="shared" si="1"/>
        <v>5</v>
      </c>
      <c r="H26" s="186">
        <f t="shared" si="2"/>
        <v>1</v>
      </c>
      <c r="I26" s="156">
        <f t="shared" si="3"/>
        <v>2</v>
      </c>
      <c r="J26" s="157">
        <f t="shared" si="4"/>
        <v>1</v>
      </c>
      <c r="K26" s="156">
        <v>0</v>
      </c>
      <c r="L26" s="156">
        <v>2</v>
      </c>
      <c r="M26" s="184">
        <v>0</v>
      </c>
      <c r="N26" s="157">
        <f t="shared" si="5"/>
        <v>0.5</v>
      </c>
      <c r="O26" s="156">
        <v>0</v>
      </c>
      <c r="P26" s="156">
        <v>1</v>
      </c>
      <c r="Q26" s="184">
        <v>1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3</v>
      </c>
      <c r="AA26" s="156">
        <f t="shared" si="9"/>
        <v>4</v>
      </c>
      <c r="AB26" s="157">
        <f t="shared" si="10"/>
        <v>0.75</v>
      </c>
      <c r="AC26" s="156">
        <v>2</v>
      </c>
      <c r="AD26" s="156">
        <v>1</v>
      </c>
      <c r="AE26" s="156">
        <v>1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335</v>
      </c>
      <c r="D27" s="159">
        <v>29</v>
      </c>
      <c r="E27" s="159">
        <f>G27+AA27+'Individual AT vs_東洋A'!G27+'Individual AT vs_東洋A'!N27</f>
        <v>5</v>
      </c>
      <c r="F27" s="167">
        <f t="shared" si="0"/>
        <v>13.793103448275863</v>
      </c>
      <c r="G27" s="159">
        <f t="shared" si="1"/>
        <v>1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1</v>
      </c>
      <c r="AB27" s="158">
        <f t="shared" si="10"/>
        <v>0</v>
      </c>
      <c r="AC27" s="159">
        <v>0</v>
      </c>
      <c r="AD27" s="159">
        <v>0</v>
      </c>
      <c r="AE27" s="159">
        <v>1</v>
      </c>
      <c r="AF27" s="208" t="str">
        <f t="shared" si="11"/>
        <v>白丸智乃祐</v>
      </c>
    </row>
    <row r="28" spans="2:32" ht="30" customHeight="1">
      <c r="B28" s="154">
        <v>21</v>
      </c>
      <c r="C28" s="207" t="s">
        <v>445</v>
      </c>
      <c r="D28" s="156">
        <v>44</v>
      </c>
      <c r="E28" s="156">
        <f>G28+AA28+'Individual AT vs_東洋A'!G28+'Individual AT vs_東洋A'!N28</f>
        <v>13</v>
      </c>
      <c r="F28" s="195">
        <f t="shared" si="0"/>
        <v>23.636363636363637</v>
      </c>
      <c r="G28" s="156">
        <f t="shared" si="1"/>
        <v>9</v>
      </c>
      <c r="H28" s="186">
        <f t="shared" si="2"/>
        <v>1</v>
      </c>
      <c r="I28" s="156">
        <f t="shared" si="3"/>
        <v>5</v>
      </c>
      <c r="J28" s="157">
        <f t="shared" si="4"/>
        <v>1</v>
      </c>
      <c r="K28" s="156">
        <v>0</v>
      </c>
      <c r="L28" s="156">
        <v>5</v>
      </c>
      <c r="M28" s="184">
        <v>0</v>
      </c>
      <c r="N28" s="157">
        <f t="shared" si="5"/>
        <v>0.4</v>
      </c>
      <c r="O28" s="156">
        <v>0</v>
      </c>
      <c r="P28" s="156">
        <v>2</v>
      </c>
      <c r="Q28" s="184">
        <v>3</v>
      </c>
      <c r="R28" s="156">
        <f t="shared" si="6"/>
        <v>4</v>
      </c>
      <c r="S28" s="157">
        <f t="shared" si="7"/>
        <v>1</v>
      </c>
      <c r="T28" s="156">
        <v>0</v>
      </c>
      <c r="U28" s="156">
        <v>4</v>
      </c>
      <c r="V28" s="184">
        <v>0</v>
      </c>
      <c r="W28" s="157">
        <f t="shared" si="8"/>
        <v>0.5</v>
      </c>
      <c r="X28" s="156">
        <v>0</v>
      </c>
      <c r="Y28" s="156">
        <v>2</v>
      </c>
      <c r="Z28" s="184">
        <v>2</v>
      </c>
      <c r="AA28" s="156">
        <f t="shared" si="9"/>
        <v>3</v>
      </c>
      <c r="AB28" s="157">
        <f t="shared" si="10"/>
        <v>1</v>
      </c>
      <c r="AC28" s="156">
        <v>2</v>
      </c>
      <c r="AD28" s="156">
        <v>1</v>
      </c>
      <c r="AE28" s="156">
        <v>0</v>
      </c>
      <c r="AF28" s="207" t="str">
        <f t="shared" si="11"/>
        <v>髙木海斗</v>
      </c>
    </row>
    <row r="29" spans="2:32" ht="30" customHeight="1">
      <c r="B29" s="155">
        <v>22</v>
      </c>
      <c r="C29" s="208" t="s">
        <v>471</v>
      </c>
      <c r="D29" s="159">
        <v>44</v>
      </c>
      <c r="E29" s="159">
        <f>G29+AA29+'Individual AT vs_東洋A'!G29+'Individual AT vs_東洋A'!N29</f>
        <v>12</v>
      </c>
      <c r="F29" s="167">
        <f t="shared" si="0"/>
        <v>21.818181818181817</v>
      </c>
      <c r="G29" s="159">
        <f t="shared" si="1"/>
        <v>5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1</v>
      </c>
      <c r="P29" s="159">
        <v>0</v>
      </c>
      <c r="Q29" s="185">
        <v>0</v>
      </c>
      <c r="R29" s="159">
        <f t="shared" si="6"/>
        <v>4</v>
      </c>
      <c r="S29" s="158">
        <f t="shared" si="7"/>
        <v>1</v>
      </c>
      <c r="T29" s="159">
        <v>1</v>
      </c>
      <c r="U29" s="159">
        <v>3</v>
      </c>
      <c r="V29" s="185">
        <v>0</v>
      </c>
      <c r="W29" s="158">
        <f t="shared" si="8"/>
        <v>0.5</v>
      </c>
      <c r="X29" s="159">
        <v>1</v>
      </c>
      <c r="Y29" s="159">
        <v>1</v>
      </c>
      <c r="Z29" s="185">
        <v>2</v>
      </c>
      <c r="AA29" s="159">
        <f t="shared" si="9"/>
        <v>3</v>
      </c>
      <c r="AB29" s="158">
        <f t="shared" si="10"/>
        <v>0.33333333333333331</v>
      </c>
      <c r="AC29" s="159">
        <v>1</v>
      </c>
      <c r="AD29" s="159">
        <v>0</v>
      </c>
      <c r="AE29" s="159">
        <v>2</v>
      </c>
      <c r="AF29" s="208" t="str">
        <f t="shared" si="11"/>
        <v>岡本泰一</v>
      </c>
    </row>
    <row r="30" spans="2:32" ht="30" customHeight="1">
      <c r="B30" s="154">
        <v>23</v>
      </c>
      <c r="C30" s="207" t="s">
        <v>249</v>
      </c>
      <c r="D30" s="156">
        <v>44</v>
      </c>
      <c r="E30" s="156">
        <f>G30+AA30+'Individual AT vs_東洋A'!G30+'Individual AT vs_東洋A'!N30</f>
        <v>23</v>
      </c>
      <c r="F30" s="195">
        <f t="shared" si="0"/>
        <v>41.818181818181813</v>
      </c>
      <c r="G30" s="156">
        <f t="shared" si="1"/>
        <v>14</v>
      </c>
      <c r="H30" s="186">
        <f t="shared" si="2"/>
        <v>0.5714285714285714</v>
      </c>
      <c r="I30" s="156">
        <f t="shared" si="3"/>
        <v>12</v>
      </c>
      <c r="J30" s="157">
        <f t="shared" si="4"/>
        <v>0.5</v>
      </c>
      <c r="K30" s="156">
        <v>1</v>
      </c>
      <c r="L30" s="156">
        <v>5</v>
      </c>
      <c r="M30" s="184">
        <v>6</v>
      </c>
      <c r="N30" s="157">
        <f t="shared" si="5"/>
        <v>0.41666666666666669</v>
      </c>
      <c r="O30" s="156">
        <v>1</v>
      </c>
      <c r="P30" s="156">
        <v>4</v>
      </c>
      <c r="Q30" s="184">
        <v>1</v>
      </c>
      <c r="R30" s="156">
        <f t="shared" si="6"/>
        <v>2</v>
      </c>
      <c r="S30" s="157">
        <f t="shared" si="7"/>
        <v>1</v>
      </c>
      <c r="T30" s="156">
        <v>0</v>
      </c>
      <c r="U30" s="156">
        <v>2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2</v>
      </c>
      <c r="AA30" s="156">
        <f t="shared" si="9"/>
        <v>1</v>
      </c>
      <c r="AB30" s="157">
        <f t="shared" si="10"/>
        <v>0</v>
      </c>
      <c r="AC30" s="156">
        <v>0</v>
      </c>
      <c r="AD30" s="156">
        <v>0</v>
      </c>
      <c r="AE30" s="156">
        <v>1</v>
      </c>
      <c r="AF30" s="207" t="str">
        <f t="shared" si="11"/>
        <v>東島和哉</v>
      </c>
    </row>
    <row r="31" spans="2:32" ht="30" customHeight="1">
      <c r="B31" s="155">
        <v>24</v>
      </c>
      <c r="C31" s="208" t="s">
        <v>195</v>
      </c>
      <c r="D31" s="159">
        <v>44</v>
      </c>
      <c r="E31" s="159">
        <f>G31+AA31+'Individual AT vs_東洋A'!G31+'Individual AT vs_東洋A'!N31</f>
        <v>24</v>
      </c>
      <c r="F31" s="167">
        <f t="shared" si="0"/>
        <v>43.636363636363633</v>
      </c>
      <c r="G31" s="159">
        <f t="shared" si="1"/>
        <v>12</v>
      </c>
      <c r="H31" s="187">
        <f t="shared" si="2"/>
        <v>0.83333333333333337</v>
      </c>
      <c r="I31" s="159">
        <f t="shared" si="3"/>
        <v>8</v>
      </c>
      <c r="J31" s="158">
        <f t="shared" si="4"/>
        <v>0.75</v>
      </c>
      <c r="K31" s="159">
        <v>0</v>
      </c>
      <c r="L31" s="159">
        <v>6</v>
      </c>
      <c r="M31" s="185">
        <v>2</v>
      </c>
      <c r="N31" s="158">
        <f t="shared" si="5"/>
        <v>0.5</v>
      </c>
      <c r="O31" s="159">
        <v>1</v>
      </c>
      <c r="P31" s="159">
        <v>3</v>
      </c>
      <c r="Q31" s="185">
        <v>2</v>
      </c>
      <c r="R31" s="159">
        <f t="shared" si="6"/>
        <v>4</v>
      </c>
      <c r="S31" s="158">
        <f t="shared" si="7"/>
        <v>1</v>
      </c>
      <c r="T31" s="159">
        <v>0</v>
      </c>
      <c r="U31" s="159">
        <v>4</v>
      </c>
      <c r="V31" s="185">
        <v>0</v>
      </c>
      <c r="W31" s="158">
        <f t="shared" si="8"/>
        <v>0.75</v>
      </c>
      <c r="X31" s="159">
        <v>1</v>
      </c>
      <c r="Y31" s="159">
        <v>2</v>
      </c>
      <c r="Z31" s="185">
        <v>1</v>
      </c>
      <c r="AA31" s="159">
        <f t="shared" si="9"/>
        <v>2</v>
      </c>
      <c r="AB31" s="158">
        <f t="shared" si="10"/>
        <v>1</v>
      </c>
      <c r="AC31" s="159">
        <v>0</v>
      </c>
      <c r="AD31" s="159">
        <v>2</v>
      </c>
      <c r="AE31" s="159">
        <v>0</v>
      </c>
      <c r="AF31" s="208" t="str">
        <f t="shared" si="11"/>
        <v>濱島遼</v>
      </c>
    </row>
    <row r="32" spans="2:32" ht="30" customHeight="1">
      <c r="B32" s="154">
        <v>25</v>
      </c>
      <c r="C32" s="207" t="s">
        <v>403</v>
      </c>
      <c r="D32" s="156">
        <v>44</v>
      </c>
      <c r="E32" s="156">
        <f>G32+AA32+'Individual AT vs_東洋A'!G32+'Individual AT vs_東洋A'!N32</f>
        <v>9</v>
      </c>
      <c r="F32" s="195">
        <f t="shared" si="0"/>
        <v>16.363636363636363</v>
      </c>
      <c r="G32" s="156">
        <f t="shared" si="1"/>
        <v>4</v>
      </c>
      <c r="H32" s="186">
        <f t="shared" si="2"/>
        <v>0.75</v>
      </c>
      <c r="I32" s="156">
        <f t="shared" si="3"/>
        <v>3</v>
      </c>
      <c r="J32" s="157">
        <f t="shared" si="4"/>
        <v>0.66666666666666663</v>
      </c>
      <c r="K32" s="156">
        <v>0</v>
      </c>
      <c r="L32" s="156">
        <v>2</v>
      </c>
      <c r="M32" s="184">
        <v>1</v>
      </c>
      <c r="N32" s="157">
        <f t="shared" si="5"/>
        <v>0.66666666666666663</v>
      </c>
      <c r="O32" s="156">
        <v>0</v>
      </c>
      <c r="P32" s="156">
        <v>2</v>
      </c>
      <c r="Q32" s="184">
        <v>0</v>
      </c>
      <c r="R32" s="156">
        <f t="shared" si="6"/>
        <v>1</v>
      </c>
      <c r="S32" s="157">
        <f t="shared" si="7"/>
        <v>1</v>
      </c>
      <c r="T32" s="156">
        <v>1</v>
      </c>
      <c r="U32" s="156">
        <v>0</v>
      </c>
      <c r="V32" s="184">
        <v>0</v>
      </c>
      <c r="W32" s="157">
        <f t="shared" si="8"/>
        <v>0</v>
      </c>
      <c r="X32" s="156">
        <v>0</v>
      </c>
      <c r="Y32" s="156">
        <v>0</v>
      </c>
      <c r="Z32" s="184">
        <v>1</v>
      </c>
      <c r="AA32" s="156">
        <f t="shared" si="9"/>
        <v>3</v>
      </c>
      <c r="AB32" s="157">
        <f t="shared" si="10"/>
        <v>0.33333333333333331</v>
      </c>
      <c r="AC32" s="156">
        <v>0</v>
      </c>
      <c r="AD32" s="156">
        <v>1</v>
      </c>
      <c r="AE32" s="156">
        <v>2</v>
      </c>
      <c r="AF32" s="207" t="str">
        <f t="shared" si="11"/>
        <v>増山将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74" t="s">
        <v>16</v>
      </c>
      <c r="C34" s="274"/>
      <c r="D34" s="274"/>
      <c r="E34" s="274"/>
      <c r="F34" s="275"/>
      <c r="G34" s="164">
        <f>SUM(G8:G15,G23:G27)</f>
        <v>104</v>
      </c>
      <c r="H34" s="188"/>
      <c r="I34" s="164">
        <f>SUM(I8:I15,I23:I27)</f>
        <v>55</v>
      </c>
      <c r="J34" s="168">
        <f>SUM(K34:L34)/I34</f>
        <v>0.8545454545454545</v>
      </c>
      <c r="K34" s="164">
        <f>SUM(K8:K15,K23:K27)</f>
        <v>2</v>
      </c>
      <c r="L34" s="164">
        <f>SUM(L8:L15,L23:L27)</f>
        <v>45</v>
      </c>
      <c r="M34" s="182">
        <f>SUM(M8:M15,M23:M27)</f>
        <v>8</v>
      </c>
      <c r="N34" s="168">
        <f>SUM(P34:Q34)/I34</f>
        <v>0.8</v>
      </c>
      <c r="O34" s="164">
        <f>SUM(O8:O15,O23:O27)</f>
        <v>3</v>
      </c>
      <c r="P34" s="164">
        <f>SUM(P8:P15,P23:P27)</f>
        <v>13</v>
      </c>
      <c r="Q34" s="182">
        <f>SUM(Q8:Q15,Q23:Q27)</f>
        <v>31</v>
      </c>
      <c r="R34" s="164">
        <f>SUM(R8:R15,R23:R27)</f>
        <v>49</v>
      </c>
      <c r="S34" s="168">
        <f>SUM(T34:U34)/R34</f>
        <v>0.93877551020408168</v>
      </c>
      <c r="T34" s="164">
        <f>SUM(T8:T15,T23:T27)</f>
        <v>2</v>
      </c>
      <c r="U34" s="164">
        <f>SUM(U8:U15,U23:U27)</f>
        <v>44</v>
      </c>
      <c r="V34" s="182">
        <f>SUM(V8:V15,V23:V27)</f>
        <v>3</v>
      </c>
      <c r="W34" s="168">
        <f>SUM(X34:Y34)/SUM(X34:Z34)</f>
        <v>0.63043478260869568</v>
      </c>
      <c r="X34" s="164">
        <f>SUM(X8:X15,X23:X27)</f>
        <v>16</v>
      </c>
      <c r="Y34" s="164">
        <f>SUM(Y8:Y15,Y23:Y27)</f>
        <v>13</v>
      </c>
      <c r="Z34" s="182">
        <f>SUM(Z8:Z15,Z23:Z27)</f>
        <v>17</v>
      </c>
      <c r="AA34" s="164">
        <f>SUM(AA8:AA15,AA23:AA27)</f>
        <v>24</v>
      </c>
      <c r="AB34" s="168">
        <f>SUM(AC34:AD34)/SUM(AC34:AE34)</f>
        <v>0.41666666666666669</v>
      </c>
      <c r="AC34" s="164">
        <f>SUM(AC8:AC15,AC23:AC27)</f>
        <v>4</v>
      </c>
      <c r="AD34" s="164">
        <f>SUM(AD8:AD15,AD23:AD27)</f>
        <v>6</v>
      </c>
      <c r="AE34" s="164">
        <f>SUM(AE8:AE15,AE23:AE27)</f>
        <v>14</v>
      </c>
      <c r="AF34" s="212" t="s">
        <v>16</v>
      </c>
    </row>
    <row r="35" spans="2:32" ht="30" customHeight="1">
      <c r="B35" s="276" t="s">
        <v>15</v>
      </c>
      <c r="C35" s="276"/>
      <c r="D35" s="276"/>
      <c r="E35" s="276"/>
      <c r="F35" s="277"/>
      <c r="G35" s="165">
        <f>SUM(G16:G22,G28:G32)</f>
        <v>84</v>
      </c>
      <c r="H35" s="189"/>
      <c r="I35" s="165">
        <f>SUM(I16:I22,I28:I32)</f>
        <v>56</v>
      </c>
      <c r="J35" s="172">
        <f>SUM(K35:L35)/I35</f>
        <v>0.75</v>
      </c>
      <c r="K35" s="165">
        <f>SUM(K16:K22,K28:K32)</f>
        <v>3</v>
      </c>
      <c r="L35" s="165">
        <f>SUM(L16:L22,L28:L32)</f>
        <v>39</v>
      </c>
      <c r="M35" s="183">
        <f>SUM(M16:M22,M28:M32)</f>
        <v>14</v>
      </c>
      <c r="N35" s="172">
        <f>SUM(P35:Q35)/I35</f>
        <v>0.6785714285714286</v>
      </c>
      <c r="O35" s="165">
        <f>SUM(O16:O22,O28:O32)</f>
        <v>4</v>
      </c>
      <c r="P35" s="165">
        <f>SUM(P16:P22,P28:P32)</f>
        <v>26</v>
      </c>
      <c r="Q35" s="183">
        <f>SUM(Q16:Q22,Q28:Q32)</f>
        <v>12</v>
      </c>
      <c r="R35" s="165">
        <f>SUM(R16:R22,R28:R32)</f>
        <v>28</v>
      </c>
      <c r="S35" s="172">
        <f>SUM(T35:U35)/R35</f>
        <v>0.9642857142857143</v>
      </c>
      <c r="T35" s="165">
        <f>SUM(T16:T22,T28:T32)</f>
        <v>2</v>
      </c>
      <c r="U35" s="165">
        <f>SUM(U16:U22,U28:U32)</f>
        <v>25</v>
      </c>
      <c r="V35" s="183">
        <f>SUM(V16:V22,V28:V32)</f>
        <v>1</v>
      </c>
      <c r="W35" s="172">
        <f>SUM(X35:Y35)/SUM(X35:Z35)</f>
        <v>0.59259259259259256</v>
      </c>
      <c r="X35" s="165">
        <f>SUM(X16:X22,X28:X32)</f>
        <v>8</v>
      </c>
      <c r="Y35" s="165">
        <f>SUM(Y16:Y22,Y28:Y32)</f>
        <v>8</v>
      </c>
      <c r="Z35" s="183">
        <f>SUM(Z16:Z22,Z28:Z32)</f>
        <v>11</v>
      </c>
      <c r="AA35" s="165">
        <f>SUM(AA16:AA22,AA28:AA32)</f>
        <v>15</v>
      </c>
      <c r="AB35" s="172">
        <f>SUM(AC35:AD35)/SUM(AC35:AE35)</f>
        <v>0.6</v>
      </c>
      <c r="AC35" s="165">
        <f>SUM(AC16:AC22,AC28:AC32)</f>
        <v>4</v>
      </c>
      <c r="AD35" s="165">
        <f>SUM(AD16:AD22,AD28:AD32)</f>
        <v>5</v>
      </c>
      <c r="AE35" s="165">
        <f>SUM(AE16:AE22,AE28:AE32)</f>
        <v>6</v>
      </c>
      <c r="AF35" s="165" t="s">
        <v>15</v>
      </c>
    </row>
    <row r="36" spans="2:32" ht="30" customHeight="1">
      <c r="B36" s="278" t="s">
        <v>94</v>
      </c>
      <c r="C36" s="278"/>
      <c r="D36" s="278"/>
      <c r="E36" s="278"/>
      <c r="F36" s="279"/>
      <c r="G36" s="156">
        <f>SUM(G8:G32)</f>
        <v>188</v>
      </c>
      <c r="H36" s="190"/>
      <c r="I36" s="156">
        <f>SUM(I8:I32)</f>
        <v>111</v>
      </c>
      <c r="J36" s="157">
        <f>SUM(K36:L36)/I36</f>
        <v>0.80180180180180183</v>
      </c>
      <c r="K36" s="156">
        <f>SUM(K8:K32)</f>
        <v>5</v>
      </c>
      <c r="L36" s="156">
        <f>SUM(L8:L32)</f>
        <v>84</v>
      </c>
      <c r="M36" s="184">
        <f>SUM(M8:M32)</f>
        <v>22</v>
      </c>
      <c r="N36" s="157">
        <f>SUM(P36:Q36)/I36</f>
        <v>0.73873873873873874</v>
      </c>
      <c r="O36" s="156">
        <f>SUM(O8:O32)</f>
        <v>7</v>
      </c>
      <c r="P36" s="156">
        <f>SUM(P8:P32)</f>
        <v>39</v>
      </c>
      <c r="Q36" s="184">
        <f>SUM(Q8:Q32)</f>
        <v>43</v>
      </c>
      <c r="R36" s="156">
        <f>SUM(R8:R32)</f>
        <v>77</v>
      </c>
      <c r="S36" s="157">
        <f>SUM(T36:U36)/R36</f>
        <v>0.94805194805194803</v>
      </c>
      <c r="T36" s="156">
        <f>SUM(T8:T32)</f>
        <v>4</v>
      </c>
      <c r="U36" s="156">
        <f>SUM(U8:U32)</f>
        <v>69</v>
      </c>
      <c r="V36" s="184">
        <f>SUM(V8:V32)</f>
        <v>4</v>
      </c>
      <c r="W36" s="157">
        <f>SUM(X36:Y36)/SUM(X36:Z36)</f>
        <v>0.61643835616438358</v>
      </c>
      <c r="X36" s="156">
        <f>SUM(X8:X32)</f>
        <v>24</v>
      </c>
      <c r="Y36" s="156">
        <f>SUM(Y8:Y32)</f>
        <v>21</v>
      </c>
      <c r="Z36" s="184">
        <f>SUM(Z8:Z32)</f>
        <v>28</v>
      </c>
      <c r="AA36" s="156">
        <f>SUM(AA8:AA32)</f>
        <v>39</v>
      </c>
      <c r="AB36" s="157">
        <f>SUM(AC36:AD36)/SUM(AC36:AE36)</f>
        <v>0.48717948717948717</v>
      </c>
      <c r="AC36" s="156">
        <f>SUM(AC8:AC32)</f>
        <v>8</v>
      </c>
      <c r="AD36" s="156">
        <f>SUM(AD8:AD32)</f>
        <v>11</v>
      </c>
      <c r="AE36" s="156">
        <f>SUM(AE8:AE32)</f>
        <v>20</v>
      </c>
      <c r="AF36" s="156" t="s">
        <v>94</v>
      </c>
    </row>
    <row r="37" spans="2:32" ht="30" customHeight="1">
      <c r="B37" s="280" t="s">
        <v>95</v>
      </c>
      <c r="C37" s="280"/>
      <c r="D37" s="280"/>
      <c r="E37" s="280"/>
      <c r="F37" s="281"/>
      <c r="G37" s="166">
        <f>AVERAGE(G8:G32)</f>
        <v>7.52</v>
      </c>
      <c r="H37" s="191"/>
      <c r="I37" s="167">
        <f>AVERAGE(I8:I32)</f>
        <v>4.4400000000000004</v>
      </c>
      <c r="J37" s="158"/>
      <c r="K37" s="167">
        <f>AVERAGE(K8:K32)</f>
        <v>0.2</v>
      </c>
      <c r="L37" s="167">
        <f>AVERAGE(L8:L32)</f>
        <v>3.36</v>
      </c>
      <c r="M37" s="193">
        <f>AVERAGE(M8:M32)</f>
        <v>0.88</v>
      </c>
      <c r="N37" s="159"/>
      <c r="O37" s="167">
        <f>AVERAGE(O8:O32)</f>
        <v>0.28000000000000003</v>
      </c>
      <c r="P37" s="167">
        <f>AVERAGE(P8:P32)</f>
        <v>1.56</v>
      </c>
      <c r="Q37" s="193">
        <f>AVERAGE(Q8:Q32)</f>
        <v>1.72</v>
      </c>
      <c r="R37" s="167">
        <f>AVERAGE(R8:R32)</f>
        <v>3.08</v>
      </c>
      <c r="S37" s="159"/>
      <c r="T37" s="167">
        <f>AVERAGE(T8:T32)</f>
        <v>0.16</v>
      </c>
      <c r="U37" s="167">
        <f>AVERAGE(U8:U32)</f>
        <v>2.76</v>
      </c>
      <c r="V37" s="193">
        <f>AVERAGE(V8:V32)</f>
        <v>0.16</v>
      </c>
      <c r="W37" s="159"/>
      <c r="X37" s="167">
        <f>AVERAGE(X8:X32)</f>
        <v>0.96</v>
      </c>
      <c r="Y37" s="167">
        <f>AVERAGE(Y8:Y32)</f>
        <v>0.84</v>
      </c>
      <c r="Z37" s="167">
        <f>AVERAGE(Z8:Z32)</f>
        <v>1.1200000000000001</v>
      </c>
      <c r="AA37" s="167">
        <f>AVERAGE(AA8:AA32)</f>
        <v>1.56</v>
      </c>
      <c r="AB37" s="159"/>
      <c r="AC37" s="167">
        <f>AVERAGE(AC8:AC32)</f>
        <v>0.32</v>
      </c>
      <c r="AD37" s="167">
        <f>AVERAGE(AD8:AD32)</f>
        <v>0.44</v>
      </c>
      <c r="AE37" s="167">
        <f>AVERAGE(AE8:AE32)</f>
        <v>0.8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B34:F34"/>
    <mergeCell ref="B35:F35"/>
    <mergeCell ref="B36:F36"/>
    <mergeCell ref="B37:F37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A9E5-9D3D-F049-ADE4-CF94F11D062B}">
  <dimension ref="B2:AJ76"/>
  <sheetViews>
    <sheetView topLeftCell="E7" zoomScale="81" zoomScaleNormal="50" zoomScaleSheetLayoutView="50" zoomScalePageLayoutView="50" workbookViewId="0">
      <selection activeCell="Y37" sqref="Y37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vs_東洋A'!O3</f>
        <v>東洋大学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H36</f>
        <v>0.89795918367346939</v>
      </c>
      <c r="K4" s="291"/>
      <c r="L4" s="291"/>
      <c r="M4" s="288"/>
      <c r="N4" s="282" t="s">
        <v>30</v>
      </c>
      <c r="O4" s="282"/>
      <c r="P4" s="282"/>
      <c r="Q4" s="282"/>
      <c r="R4" s="291">
        <f>O36</f>
        <v>0.970873786407767</v>
      </c>
      <c r="S4" s="288"/>
      <c r="U4" s="292" t="s">
        <v>11</v>
      </c>
      <c r="V4" s="292"/>
      <c r="W4" s="292"/>
      <c r="X4" s="284">
        <f>T36</f>
        <v>0.81208053691275173</v>
      </c>
      <c r="Y4" s="284"/>
      <c r="Z4" s="292" t="s">
        <v>10</v>
      </c>
      <c r="AA4" s="292"/>
      <c r="AB4" s="292"/>
      <c r="AC4" s="291">
        <f>Z36</f>
        <v>0.57718120805369133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vs_東洋A'!C8</f>
        <v>湯浅大心</v>
      </c>
      <c r="D8" s="156">
        <f>'Individual DF vs_東洋A'!D8</f>
        <v>44</v>
      </c>
      <c r="E8" s="156">
        <f>'Individual DF vs_東洋A'!E8</f>
        <v>12</v>
      </c>
      <c r="F8" s="196">
        <f>'Individual DF vs_東洋A'!F8</f>
        <v>21.818181818181817</v>
      </c>
      <c r="G8" s="156">
        <f t="shared" ref="G8:G32" si="0">SUM(J8:M8)</f>
        <v>2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1</v>
      </c>
      <c r="L8" s="156">
        <v>0</v>
      </c>
      <c r="M8" s="184">
        <v>0</v>
      </c>
      <c r="N8" s="180">
        <f>SUM(P8:R8)</f>
        <v>3</v>
      </c>
      <c r="O8" s="157">
        <f>IFERROR((P8+Q8)/N8,"-")</f>
        <v>1</v>
      </c>
      <c r="P8" s="156">
        <v>0</v>
      </c>
      <c r="Q8" s="156">
        <v>3</v>
      </c>
      <c r="R8" s="184">
        <v>0</v>
      </c>
      <c r="S8" s="156">
        <f>SUM(U8:X8)</f>
        <v>5</v>
      </c>
      <c r="T8" s="157">
        <f>IFERROR((U8+W8)/S8,"-")</f>
        <v>0.6</v>
      </c>
      <c r="U8" s="156">
        <v>0</v>
      </c>
      <c r="V8" s="156">
        <v>2</v>
      </c>
      <c r="W8" s="156">
        <v>3</v>
      </c>
      <c r="X8" s="184">
        <v>0</v>
      </c>
      <c r="Y8" s="180">
        <f>SUM(AA8:AD8)</f>
        <v>5</v>
      </c>
      <c r="Z8" s="157">
        <f>IFERROR((AA8+AC8)/Y8,"-")</f>
        <v>0.2</v>
      </c>
      <c r="AA8" s="156">
        <v>0</v>
      </c>
      <c r="AB8" s="156">
        <v>2</v>
      </c>
      <c r="AC8" s="156">
        <v>1</v>
      </c>
      <c r="AD8" s="156">
        <v>2</v>
      </c>
      <c r="AE8" s="207" t="str">
        <f t="shared" ref="AE8:AE32" si="1">C8</f>
        <v>湯浅大心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vs_東洋A'!C9</f>
        <v>前川陽来</v>
      </c>
      <c r="D9" s="159">
        <f>'Individual DF vs_東洋A'!D9</f>
        <v>44</v>
      </c>
      <c r="E9" s="159">
        <f>'Individual DF vs_東洋A'!E9</f>
        <v>15</v>
      </c>
      <c r="F9" s="193">
        <f>'Individual DF vs_東洋A'!F9</f>
        <v>27.27272727272727</v>
      </c>
      <c r="G9" s="159">
        <f t="shared" si="0"/>
        <v>1</v>
      </c>
      <c r="H9" s="158">
        <f t="shared" ref="H9:H32" si="2">IFERROR((J9+K9)/SUM(J9:M9),"-")</f>
        <v>1</v>
      </c>
      <c r="I9" s="158">
        <f t="shared" ref="I9:I32" si="3">IFERROR(SUM(J9:L9)/SUM(J9:M9),"-")</f>
        <v>1</v>
      </c>
      <c r="J9" s="159">
        <v>0</v>
      </c>
      <c r="K9" s="159">
        <v>1</v>
      </c>
      <c r="L9" s="159">
        <v>0</v>
      </c>
      <c r="M9" s="185">
        <v>0</v>
      </c>
      <c r="N9" s="181">
        <f t="shared" ref="N9:N32" si="4">SUM(P9:R9)</f>
        <v>4</v>
      </c>
      <c r="O9" s="158">
        <f t="shared" ref="O9:O32" si="5">IFERROR((P9+Q9)/N9,"-")</f>
        <v>1</v>
      </c>
      <c r="P9" s="159">
        <v>0</v>
      </c>
      <c r="Q9" s="159">
        <v>4</v>
      </c>
      <c r="R9" s="185">
        <v>0</v>
      </c>
      <c r="S9" s="159">
        <f t="shared" ref="S9:S32" si="6">SUM(U9:X9)</f>
        <v>6</v>
      </c>
      <c r="T9" s="158">
        <f t="shared" ref="T9:T32" si="7">IFERROR((U9+W9)/S9,"-")</f>
        <v>0.83333333333333337</v>
      </c>
      <c r="U9" s="159">
        <v>2</v>
      </c>
      <c r="V9" s="159">
        <v>0</v>
      </c>
      <c r="W9" s="159">
        <v>3</v>
      </c>
      <c r="X9" s="185">
        <v>1</v>
      </c>
      <c r="Y9" s="181">
        <f t="shared" ref="Y9:Y32" si="8">SUM(AA9:AD9)</f>
        <v>6</v>
      </c>
      <c r="Z9" s="158">
        <f t="shared" ref="Z9:Z32" si="9">IFERROR((AA9+AC9)/Y9,"-")</f>
        <v>0.5</v>
      </c>
      <c r="AA9" s="159">
        <v>1</v>
      </c>
      <c r="AB9" s="159">
        <v>1</v>
      </c>
      <c r="AC9" s="159">
        <v>2</v>
      </c>
      <c r="AD9" s="159">
        <v>2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vs_東洋A'!C10</f>
        <v>茨木海斗</v>
      </c>
      <c r="D10" s="156">
        <f>'Individual DF vs_東洋A'!D10</f>
        <v>44</v>
      </c>
      <c r="E10" s="156">
        <f>'Individual DF vs_東洋A'!E10</f>
        <v>16</v>
      </c>
      <c r="F10" s="196">
        <f>'Individual DF vs_東洋A'!F10</f>
        <v>29.090909090909093</v>
      </c>
      <c r="G10" s="156">
        <f t="shared" si="0"/>
        <v>2</v>
      </c>
      <c r="H10" s="157">
        <f t="shared" si="2"/>
        <v>1</v>
      </c>
      <c r="I10" s="157">
        <f t="shared" si="3"/>
        <v>1</v>
      </c>
      <c r="J10" s="156">
        <v>1</v>
      </c>
      <c r="K10" s="156">
        <v>1</v>
      </c>
      <c r="L10" s="156">
        <v>0</v>
      </c>
      <c r="M10" s="184">
        <v>0</v>
      </c>
      <c r="N10" s="180">
        <f t="shared" si="4"/>
        <v>6</v>
      </c>
      <c r="O10" s="157">
        <f t="shared" si="5"/>
        <v>1</v>
      </c>
      <c r="P10" s="156">
        <v>2</v>
      </c>
      <c r="Q10" s="156">
        <v>4</v>
      </c>
      <c r="R10" s="184">
        <v>0</v>
      </c>
      <c r="S10" s="156">
        <f t="shared" si="6"/>
        <v>7</v>
      </c>
      <c r="T10" s="157">
        <f t="shared" si="7"/>
        <v>0.5714285714285714</v>
      </c>
      <c r="U10" s="156">
        <v>0</v>
      </c>
      <c r="V10" s="156">
        <v>2</v>
      </c>
      <c r="W10" s="156">
        <v>4</v>
      </c>
      <c r="X10" s="184">
        <v>1</v>
      </c>
      <c r="Y10" s="180">
        <f t="shared" si="8"/>
        <v>7</v>
      </c>
      <c r="Z10" s="157">
        <f t="shared" si="9"/>
        <v>0.42857142857142855</v>
      </c>
      <c r="AA10" s="156">
        <v>0</v>
      </c>
      <c r="AB10" s="156">
        <v>2</v>
      </c>
      <c r="AC10" s="156">
        <v>3</v>
      </c>
      <c r="AD10" s="156">
        <v>2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vs_東洋A'!C11</f>
        <v>磯部俊太郎</v>
      </c>
      <c r="D11" s="159">
        <f>'Individual DF vs_東洋A'!D11</f>
        <v>87</v>
      </c>
      <c r="E11" s="159">
        <f>'Individual DF vs_東洋A'!E11</f>
        <v>29</v>
      </c>
      <c r="F11" s="193">
        <f>'Individual DF vs_東洋A'!F11</f>
        <v>26.666666666666664</v>
      </c>
      <c r="G11" s="159">
        <f t="shared" si="0"/>
        <v>4</v>
      </c>
      <c r="H11" s="158">
        <f t="shared" si="2"/>
        <v>0.75</v>
      </c>
      <c r="I11" s="158">
        <f t="shared" si="3"/>
        <v>0.75</v>
      </c>
      <c r="J11" s="159">
        <v>0</v>
      </c>
      <c r="K11" s="159">
        <v>3</v>
      </c>
      <c r="L11" s="159">
        <v>0</v>
      </c>
      <c r="M11" s="185">
        <v>1</v>
      </c>
      <c r="N11" s="181">
        <f t="shared" si="4"/>
        <v>10</v>
      </c>
      <c r="O11" s="158">
        <f t="shared" si="5"/>
        <v>1</v>
      </c>
      <c r="P11" s="159">
        <v>1</v>
      </c>
      <c r="Q11" s="159">
        <v>9</v>
      </c>
      <c r="R11" s="185">
        <v>0</v>
      </c>
      <c r="S11" s="159">
        <f t="shared" si="6"/>
        <v>13</v>
      </c>
      <c r="T11" s="158">
        <f t="shared" si="7"/>
        <v>0.84615384615384615</v>
      </c>
      <c r="U11" s="159">
        <v>1</v>
      </c>
      <c r="V11" s="159">
        <v>2</v>
      </c>
      <c r="W11" s="159">
        <v>10</v>
      </c>
      <c r="X11" s="185">
        <v>0</v>
      </c>
      <c r="Y11" s="181">
        <f t="shared" si="8"/>
        <v>13</v>
      </c>
      <c r="Z11" s="158">
        <f t="shared" si="9"/>
        <v>0.38461538461538464</v>
      </c>
      <c r="AA11" s="159">
        <v>0</v>
      </c>
      <c r="AB11" s="159">
        <v>3</v>
      </c>
      <c r="AC11" s="159">
        <v>5</v>
      </c>
      <c r="AD11" s="159">
        <v>5</v>
      </c>
      <c r="AE11" s="208" t="str">
        <f t="shared" si="1"/>
        <v>磯部俊太郎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vs_東洋A'!C12</f>
        <v>新里堅志</v>
      </c>
      <c r="D12" s="156">
        <f>'Individual DF vs_東洋A'!D12</f>
        <v>16</v>
      </c>
      <c r="E12" s="156">
        <f>'Individual DF vs_東洋A'!E12</f>
        <v>9</v>
      </c>
      <c r="F12" s="196">
        <f>'Individual DF vs_東洋A'!F12</f>
        <v>45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0</v>
      </c>
      <c r="K12" s="156">
        <v>2</v>
      </c>
      <c r="L12" s="156">
        <v>0</v>
      </c>
      <c r="M12" s="184">
        <v>0</v>
      </c>
      <c r="N12" s="180">
        <f t="shared" si="4"/>
        <v>4</v>
      </c>
      <c r="O12" s="157">
        <f t="shared" si="5"/>
        <v>0.75</v>
      </c>
      <c r="P12" s="156">
        <v>1</v>
      </c>
      <c r="Q12" s="156">
        <v>2</v>
      </c>
      <c r="R12" s="184">
        <v>1</v>
      </c>
      <c r="S12" s="156">
        <f t="shared" si="6"/>
        <v>6</v>
      </c>
      <c r="T12" s="157">
        <f t="shared" si="7"/>
        <v>0.66666666666666663</v>
      </c>
      <c r="U12" s="156">
        <v>1</v>
      </c>
      <c r="V12" s="156">
        <v>1</v>
      </c>
      <c r="W12" s="156">
        <v>3</v>
      </c>
      <c r="X12" s="184">
        <v>1</v>
      </c>
      <c r="Y12" s="180">
        <f t="shared" si="8"/>
        <v>6</v>
      </c>
      <c r="Z12" s="157">
        <f t="shared" si="9"/>
        <v>0.33333333333333331</v>
      </c>
      <c r="AA12" s="156">
        <v>1</v>
      </c>
      <c r="AB12" s="156">
        <v>1</v>
      </c>
      <c r="AC12" s="156">
        <v>1</v>
      </c>
      <c r="AD12" s="156">
        <v>3</v>
      </c>
      <c r="AE12" s="207" t="str">
        <f t="shared" si="1"/>
        <v>新里堅志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vs_東洋A'!C13</f>
        <v>茨木颯</v>
      </c>
      <c r="D13" s="159">
        <f>'Individual DF vs_東洋A'!D13</f>
        <v>64</v>
      </c>
      <c r="E13" s="159">
        <f>'Individual DF vs_東洋A'!E13</f>
        <v>22</v>
      </c>
      <c r="F13" s="193">
        <f>'Individual DF vs_東洋A'!F13</f>
        <v>27.5</v>
      </c>
      <c r="G13" s="159">
        <f t="shared" si="0"/>
        <v>4</v>
      </c>
      <c r="H13" s="158">
        <f t="shared" si="2"/>
        <v>1</v>
      </c>
      <c r="I13" s="158">
        <f t="shared" si="3"/>
        <v>1</v>
      </c>
      <c r="J13" s="159">
        <v>0</v>
      </c>
      <c r="K13" s="159">
        <v>4</v>
      </c>
      <c r="L13" s="159">
        <v>0</v>
      </c>
      <c r="M13" s="185">
        <v>0</v>
      </c>
      <c r="N13" s="181">
        <f t="shared" si="4"/>
        <v>6</v>
      </c>
      <c r="O13" s="158">
        <f t="shared" si="5"/>
        <v>1</v>
      </c>
      <c r="P13" s="159">
        <v>2</v>
      </c>
      <c r="Q13" s="159">
        <v>4</v>
      </c>
      <c r="R13" s="185">
        <v>0</v>
      </c>
      <c r="S13" s="159">
        <f t="shared" si="6"/>
        <v>9</v>
      </c>
      <c r="T13" s="158">
        <f t="shared" si="7"/>
        <v>0.77777777777777779</v>
      </c>
      <c r="U13" s="159">
        <v>2</v>
      </c>
      <c r="V13" s="159">
        <v>1</v>
      </c>
      <c r="W13" s="159">
        <v>5</v>
      </c>
      <c r="X13" s="185">
        <v>1</v>
      </c>
      <c r="Y13" s="181">
        <f t="shared" si="8"/>
        <v>9</v>
      </c>
      <c r="Z13" s="158">
        <f t="shared" si="9"/>
        <v>0.33333333333333331</v>
      </c>
      <c r="AA13" s="159">
        <v>0</v>
      </c>
      <c r="AB13" s="159">
        <v>3</v>
      </c>
      <c r="AC13" s="159">
        <v>3</v>
      </c>
      <c r="AD13" s="159">
        <v>3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vs_東洋A'!C14</f>
        <v>中森真翔</v>
      </c>
      <c r="D14" s="156">
        <f>'Individual DF vs_東洋A'!D14</f>
        <v>68</v>
      </c>
      <c r="E14" s="156">
        <f>'Individual DF vs_東洋A'!E14</f>
        <v>19</v>
      </c>
      <c r="F14" s="196">
        <f>'Individual DF vs_東洋A'!F14</f>
        <v>22.352941176470587</v>
      </c>
      <c r="G14" s="156">
        <f t="shared" si="0"/>
        <v>2</v>
      </c>
      <c r="H14" s="157">
        <f t="shared" si="2"/>
        <v>0.5</v>
      </c>
      <c r="I14" s="157">
        <f>IFERROR(SUM(J14:L14)/SUM(J14:M14),"-")</f>
        <v>0.5</v>
      </c>
      <c r="J14" s="156">
        <v>0</v>
      </c>
      <c r="K14" s="156">
        <v>1</v>
      </c>
      <c r="L14" s="156">
        <v>0</v>
      </c>
      <c r="M14" s="184">
        <v>1</v>
      </c>
      <c r="N14" s="180">
        <f t="shared" si="4"/>
        <v>5</v>
      </c>
      <c r="O14" s="157">
        <f t="shared" si="5"/>
        <v>1</v>
      </c>
      <c r="P14" s="156">
        <v>1</v>
      </c>
      <c r="Q14" s="156">
        <v>4</v>
      </c>
      <c r="R14" s="184">
        <v>0</v>
      </c>
      <c r="S14" s="156">
        <f t="shared" si="6"/>
        <v>7</v>
      </c>
      <c r="T14" s="157">
        <f t="shared" si="7"/>
        <v>0.7142857142857143</v>
      </c>
      <c r="U14" s="156">
        <v>0</v>
      </c>
      <c r="V14" s="156">
        <v>2</v>
      </c>
      <c r="W14" s="156">
        <v>5</v>
      </c>
      <c r="X14" s="184">
        <v>0</v>
      </c>
      <c r="Y14" s="180">
        <f t="shared" si="8"/>
        <v>7</v>
      </c>
      <c r="Z14" s="157">
        <f t="shared" si="9"/>
        <v>0.5714285714285714</v>
      </c>
      <c r="AA14" s="156">
        <v>0</v>
      </c>
      <c r="AB14" s="156">
        <v>2</v>
      </c>
      <c r="AC14" s="156">
        <v>4</v>
      </c>
      <c r="AD14" s="156">
        <v>1</v>
      </c>
      <c r="AE14" s="207" t="str">
        <f t="shared" si="1"/>
        <v>中森真翔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vs_東洋A'!C15</f>
        <v>大町尚生</v>
      </c>
      <c r="D15" s="159">
        <f>'Individual DF vs_東洋A'!D15</f>
        <v>88</v>
      </c>
      <c r="E15" s="159">
        <f>'Individual DF vs_東洋A'!E15</f>
        <v>32</v>
      </c>
      <c r="F15" s="193">
        <f>'Individual DF vs_東洋A'!F15</f>
        <v>29.090909090909093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0</v>
      </c>
      <c r="K15" s="159">
        <v>2</v>
      </c>
      <c r="L15" s="159">
        <v>0</v>
      </c>
      <c r="M15" s="185">
        <v>0</v>
      </c>
      <c r="N15" s="181">
        <f t="shared" si="4"/>
        <v>11</v>
      </c>
      <c r="O15" s="158">
        <f t="shared" si="5"/>
        <v>0.90909090909090906</v>
      </c>
      <c r="P15" s="159">
        <v>0</v>
      </c>
      <c r="Q15" s="159">
        <v>10</v>
      </c>
      <c r="R15" s="185">
        <v>1</v>
      </c>
      <c r="S15" s="159">
        <f t="shared" si="6"/>
        <v>13</v>
      </c>
      <c r="T15" s="158">
        <f t="shared" si="7"/>
        <v>0.84615384615384615</v>
      </c>
      <c r="U15" s="159">
        <v>1</v>
      </c>
      <c r="V15" s="159">
        <v>0</v>
      </c>
      <c r="W15" s="159">
        <v>10</v>
      </c>
      <c r="X15" s="185">
        <v>2</v>
      </c>
      <c r="Y15" s="181">
        <f t="shared" si="8"/>
        <v>13</v>
      </c>
      <c r="Z15" s="158">
        <f t="shared" si="9"/>
        <v>0.69230769230769229</v>
      </c>
      <c r="AA15" s="159">
        <v>0</v>
      </c>
      <c r="AB15" s="159">
        <v>1</v>
      </c>
      <c r="AC15" s="159">
        <v>9</v>
      </c>
      <c r="AD15" s="159">
        <v>3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vs_東洋A'!C16</f>
        <v>高橋佑太朗</v>
      </c>
      <c r="D16" s="156">
        <f>'Individual DF vs_東洋A'!D16</f>
        <v>44</v>
      </c>
      <c r="E16" s="156">
        <f>'Individual DF vs_東洋A'!E16</f>
        <v>8</v>
      </c>
      <c r="F16" s="196">
        <f>'Individual DF vs_東洋A'!F16</f>
        <v>14.545454545454547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0</v>
      </c>
      <c r="K16" s="156">
        <v>1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vs_東洋A'!C17</f>
        <v>楢本幹志朗</v>
      </c>
      <c r="D17" s="159">
        <f>'Individual DF vs_東洋A'!D17</f>
        <v>64</v>
      </c>
      <c r="E17" s="159">
        <f>'Individual DF vs_東洋A'!E17</f>
        <v>6</v>
      </c>
      <c r="F17" s="193">
        <f>'Individual DF vs_東洋A'!F17</f>
        <v>7.5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4</v>
      </c>
      <c r="O17" s="158">
        <f t="shared" si="5"/>
        <v>1</v>
      </c>
      <c r="P17" s="159">
        <v>0</v>
      </c>
      <c r="Q17" s="159">
        <v>4</v>
      </c>
      <c r="R17" s="185">
        <v>0</v>
      </c>
      <c r="S17" s="159">
        <f t="shared" si="6"/>
        <v>4</v>
      </c>
      <c r="T17" s="158">
        <f t="shared" si="7"/>
        <v>0.75</v>
      </c>
      <c r="U17" s="159">
        <v>0</v>
      </c>
      <c r="V17" s="159">
        <v>0</v>
      </c>
      <c r="W17" s="159">
        <v>3</v>
      </c>
      <c r="X17" s="185">
        <v>1</v>
      </c>
      <c r="Y17" s="181">
        <f t="shared" si="8"/>
        <v>4</v>
      </c>
      <c r="Z17" s="158">
        <f t="shared" si="9"/>
        <v>0.75</v>
      </c>
      <c r="AA17" s="159">
        <v>0</v>
      </c>
      <c r="AB17" s="159">
        <v>0</v>
      </c>
      <c r="AC17" s="159">
        <v>3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vs_東洋A'!C18</f>
        <v>深田衣咲</v>
      </c>
      <c r="D18" s="156">
        <f>'Individual DF vs_東洋A'!D18</f>
        <v>88</v>
      </c>
      <c r="E18" s="156">
        <f>'Individual DF vs_東洋A'!E18</f>
        <v>14</v>
      </c>
      <c r="F18" s="196">
        <f>'Individual DF vs_東洋A'!F18</f>
        <v>12.727272727272727</v>
      </c>
      <c r="G18" s="156">
        <f t="shared" si="0"/>
        <v>1</v>
      </c>
      <c r="H18" s="157">
        <f t="shared" si="2"/>
        <v>1</v>
      </c>
      <c r="I18" s="157">
        <f t="shared" si="3"/>
        <v>1</v>
      </c>
      <c r="J18" s="156">
        <v>0</v>
      </c>
      <c r="K18" s="156">
        <v>1</v>
      </c>
      <c r="L18" s="156">
        <v>0</v>
      </c>
      <c r="M18" s="184">
        <v>0</v>
      </c>
      <c r="N18" s="180">
        <f t="shared" si="4"/>
        <v>2</v>
      </c>
      <c r="O18" s="157">
        <f t="shared" si="5"/>
        <v>1</v>
      </c>
      <c r="P18" s="156">
        <v>0</v>
      </c>
      <c r="Q18" s="156">
        <v>2</v>
      </c>
      <c r="R18" s="184">
        <v>0</v>
      </c>
      <c r="S18" s="156">
        <f t="shared" si="6"/>
        <v>5</v>
      </c>
      <c r="T18" s="157">
        <f t="shared" si="7"/>
        <v>1</v>
      </c>
      <c r="U18" s="156">
        <v>2</v>
      </c>
      <c r="V18" s="156">
        <v>0</v>
      </c>
      <c r="W18" s="156">
        <v>3</v>
      </c>
      <c r="X18" s="184">
        <v>0</v>
      </c>
      <c r="Y18" s="180">
        <f t="shared" si="8"/>
        <v>5</v>
      </c>
      <c r="Z18" s="157">
        <f t="shared" si="9"/>
        <v>0.6</v>
      </c>
      <c r="AA18" s="156">
        <v>1</v>
      </c>
      <c r="AB18" s="156">
        <v>1</v>
      </c>
      <c r="AC18" s="156">
        <v>2</v>
      </c>
      <c r="AD18" s="156">
        <v>1</v>
      </c>
      <c r="AE18" s="207" t="str">
        <f t="shared" si="1"/>
        <v>深田衣咲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vs_東洋A'!C19</f>
        <v>今村颯汰</v>
      </c>
      <c r="D19" s="159">
        <f>'Individual DF vs_東洋A'!D19</f>
        <v>44</v>
      </c>
      <c r="E19" s="159">
        <f>'Individual DF vs_東洋A'!E19</f>
        <v>10</v>
      </c>
      <c r="F19" s="193">
        <f>'Individual DF vs_東洋A'!F19</f>
        <v>18.18181818181818</v>
      </c>
      <c r="G19" s="159">
        <f t="shared" si="0"/>
        <v>3</v>
      </c>
      <c r="H19" s="158">
        <f t="shared" si="2"/>
        <v>0.66666666666666663</v>
      </c>
      <c r="I19" s="158">
        <f t="shared" si="3"/>
        <v>1</v>
      </c>
      <c r="J19" s="159">
        <v>0</v>
      </c>
      <c r="K19" s="159">
        <v>2</v>
      </c>
      <c r="L19" s="159">
        <v>1</v>
      </c>
      <c r="M19" s="185">
        <v>0</v>
      </c>
      <c r="N19" s="181">
        <f t="shared" si="4"/>
        <v>3</v>
      </c>
      <c r="O19" s="158">
        <f t="shared" si="5"/>
        <v>1</v>
      </c>
      <c r="P19" s="159">
        <v>0</v>
      </c>
      <c r="Q19" s="159">
        <v>3</v>
      </c>
      <c r="R19" s="185">
        <v>0</v>
      </c>
      <c r="S19" s="159">
        <f t="shared" si="6"/>
        <v>7</v>
      </c>
      <c r="T19" s="158">
        <f t="shared" si="7"/>
        <v>1</v>
      </c>
      <c r="U19" s="159">
        <v>3</v>
      </c>
      <c r="V19" s="159">
        <v>0</v>
      </c>
      <c r="W19" s="159">
        <v>4</v>
      </c>
      <c r="X19" s="185">
        <v>0</v>
      </c>
      <c r="Y19" s="181">
        <f t="shared" si="8"/>
        <v>7</v>
      </c>
      <c r="Z19" s="158">
        <f t="shared" si="9"/>
        <v>0.8571428571428571</v>
      </c>
      <c r="AA19" s="159">
        <v>2</v>
      </c>
      <c r="AB19" s="159">
        <v>1</v>
      </c>
      <c r="AC19" s="159">
        <v>4</v>
      </c>
      <c r="AD19" s="159">
        <v>0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vs_東洋A'!C20</f>
        <v>飯岡健人</v>
      </c>
      <c r="D20" s="156">
        <f>'Individual DF vs_東洋A'!D20</f>
        <v>68</v>
      </c>
      <c r="E20" s="156">
        <f>'Individual DF vs_東洋A'!E20</f>
        <v>16</v>
      </c>
      <c r="F20" s="196">
        <f>'Individual DF vs_東洋A'!F20</f>
        <v>18.823529411764707</v>
      </c>
      <c r="G20" s="156">
        <f t="shared" si="0"/>
        <v>3</v>
      </c>
      <c r="H20" s="157">
        <f t="shared" si="2"/>
        <v>1</v>
      </c>
      <c r="I20" s="157">
        <f t="shared" si="3"/>
        <v>1</v>
      </c>
      <c r="J20" s="156">
        <v>0</v>
      </c>
      <c r="K20" s="156">
        <v>3</v>
      </c>
      <c r="L20" s="156">
        <v>0</v>
      </c>
      <c r="M20" s="184">
        <v>0</v>
      </c>
      <c r="N20" s="180">
        <f t="shared" si="4"/>
        <v>3</v>
      </c>
      <c r="O20" s="157">
        <f t="shared" si="5"/>
        <v>1</v>
      </c>
      <c r="P20" s="156">
        <v>0</v>
      </c>
      <c r="Q20" s="156">
        <v>3</v>
      </c>
      <c r="R20" s="184">
        <v>0</v>
      </c>
      <c r="S20" s="156">
        <f t="shared" si="6"/>
        <v>4</v>
      </c>
      <c r="T20" s="157">
        <f t="shared" si="7"/>
        <v>1</v>
      </c>
      <c r="U20" s="156">
        <v>3</v>
      </c>
      <c r="V20" s="156">
        <v>0</v>
      </c>
      <c r="W20" s="156">
        <v>1</v>
      </c>
      <c r="X20" s="184">
        <v>0</v>
      </c>
      <c r="Y20" s="180">
        <f t="shared" si="8"/>
        <v>4</v>
      </c>
      <c r="Z20" s="157">
        <f t="shared" si="9"/>
        <v>1</v>
      </c>
      <c r="AA20" s="156">
        <v>3</v>
      </c>
      <c r="AB20" s="156">
        <v>0</v>
      </c>
      <c r="AC20" s="156">
        <v>1</v>
      </c>
      <c r="AD20" s="156">
        <v>0</v>
      </c>
      <c r="AE20" s="207" t="str">
        <f t="shared" si="1"/>
        <v>飯岡健人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vs_東洋A'!C21</f>
        <v>内田慎之甫</v>
      </c>
      <c r="D21" s="159">
        <f>'Individual DF vs_東洋A'!D21</f>
        <v>64</v>
      </c>
      <c r="E21" s="159">
        <f>'Individual DF vs_東洋A'!E21</f>
        <v>11</v>
      </c>
      <c r="F21" s="193">
        <f>'Individual DF vs_東洋A'!F21</f>
        <v>13.75</v>
      </c>
      <c r="G21" s="159">
        <f t="shared" si="0"/>
        <v>5</v>
      </c>
      <c r="H21" s="158">
        <f t="shared" si="2"/>
        <v>1</v>
      </c>
      <c r="I21" s="158">
        <f t="shared" si="3"/>
        <v>1</v>
      </c>
      <c r="J21" s="159">
        <v>0</v>
      </c>
      <c r="K21" s="159">
        <v>5</v>
      </c>
      <c r="L21" s="159">
        <v>0</v>
      </c>
      <c r="M21" s="185">
        <v>0</v>
      </c>
      <c r="N21" s="181">
        <f t="shared" si="4"/>
        <v>2</v>
      </c>
      <c r="O21" s="158">
        <f t="shared" si="5"/>
        <v>1</v>
      </c>
      <c r="P21" s="159">
        <v>0</v>
      </c>
      <c r="Q21" s="159">
        <v>2</v>
      </c>
      <c r="R21" s="185">
        <v>0</v>
      </c>
      <c r="S21" s="159">
        <f t="shared" si="6"/>
        <v>8</v>
      </c>
      <c r="T21" s="158">
        <f t="shared" si="7"/>
        <v>0.875</v>
      </c>
      <c r="U21" s="159">
        <v>4</v>
      </c>
      <c r="V21" s="159">
        <v>1</v>
      </c>
      <c r="W21" s="159">
        <v>3</v>
      </c>
      <c r="X21" s="185">
        <v>0</v>
      </c>
      <c r="Y21" s="181">
        <f t="shared" si="8"/>
        <v>8</v>
      </c>
      <c r="Z21" s="158">
        <f t="shared" si="9"/>
        <v>0.25</v>
      </c>
      <c r="AA21" s="159">
        <v>0</v>
      </c>
      <c r="AB21" s="159">
        <v>5</v>
      </c>
      <c r="AC21" s="159">
        <v>2</v>
      </c>
      <c r="AD21" s="159">
        <v>1</v>
      </c>
      <c r="AE21" s="208" t="str">
        <f t="shared" si="1"/>
        <v>内田慎之甫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vs_東洋A'!C22</f>
        <v>水澤雄太</v>
      </c>
      <c r="D22" s="156">
        <f>'Individual DF vs_東洋A'!D22</f>
        <v>68</v>
      </c>
      <c r="E22" s="156">
        <f>'Individual DF vs_東洋A'!E22</f>
        <v>10</v>
      </c>
      <c r="F22" s="196">
        <f>'Individual DF vs_東洋A'!F22</f>
        <v>11.764705882352942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5</v>
      </c>
      <c r="O22" s="157">
        <f t="shared" si="5"/>
        <v>1</v>
      </c>
      <c r="P22" s="156">
        <v>3</v>
      </c>
      <c r="Q22" s="156">
        <v>2</v>
      </c>
      <c r="R22" s="184">
        <v>0</v>
      </c>
      <c r="S22" s="156">
        <f t="shared" si="6"/>
        <v>9</v>
      </c>
      <c r="T22" s="157">
        <f t="shared" si="7"/>
        <v>0.77777777777777779</v>
      </c>
      <c r="U22" s="156">
        <v>2</v>
      </c>
      <c r="V22" s="156">
        <v>2</v>
      </c>
      <c r="W22" s="156">
        <v>5</v>
      </c>
      <c r="X22" s="184">
        <v>0</v>
      </c>
      <c r="Y22" s="180">
        <f t="shared" si="8"/>
        <v>9</v>
      </c>
      <c r="Z22" s="157">
        <f t="shared" si="9"/>
        <v>0.66666666666666663</v>
      </c>
      <c r="AA22" s="156">
        <v>1</v>
      </c>
      <c r="AB22" s="156">
        <v>3</v>
      </c>
      <c r="AC22" s="156">
        <v>5</v>
      </c>
      <c r="AD22" s="156">
        <v>0</v>
      </c>
      <c r="AE22" s="207" t="str">
        <f t="shared" si="1"/>
        <v>水澤雄太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vs_東洋A'!C23</f>
        <v>前澤徹馬</v>
      </c>
      <c r="D23" s="159">
        <f>'Individual DF vs_東洋A'!D23</f>
        <v>44</v>
      </c>
      <c r="E23" s="159">
        <f>'Individual DF vs_東洋A'!E23</f>
        <v>17</v>
      </c>
      <c r="F23" s="193">
        <f>'Individual DF vs_東洋A'!F23</f>
        <v>30.909090909090907</v>
      </c>
      <c r="G23" s="159">
        <f t="shared" si="0"/>
        <v>1</v>
      </c>
      <c r="H23" s="158">
        <f t="shared" si="2"/>
        <v>1</v>
      </c>
      <c r="I23" s="158">
        <f t="shared" si="3"/>
        <v>1</v>
      </c>
      <c r="J23" s="159">
        <v>0</v>
      </c>
      <c r="K23" s="159">
        <v>1</v>
      </c>
      <c r="L23" s="159">
        <v>0</v>
      </c>
      <c r="M23" s="185">
        <v>0</v>
      </c>
      <c r="N23" s="181">
        <f t="shared" si="4"/>
        <v>7</v>
      </c>
      <c r="O23" s="158">
        <f t="shared" si="5"/>
        <v>1</v>
      </c>
      <c r="P23" s="159">
        <v>0</v>
      </c>
      <c r="Q23" s="159">
        <v>7</v>
      </c>
      <c r="R23" s="185">
        <v>0</v>
      </c>
      <c r="S23" s="159">
        <f t="shared" si="6"/>
        <v>6</v>
      </c>
      <c r="T23" s="158">
        <f t="shared" si="7"/>
        <v>1</v>
      </c>
      <c r="U23" s="159">
        <v>0</v>
      </c>
      <c r="V23" s="159">
        <v>0</v>
      </c>
      <c r="W23" s="159">
        <v>6</v>
      </c>
      <c r="X23" s="185">
        <v>0</v>
      </c>
      <c r="Y23" s="181">
        <f t="shared" si="8"/>
        <v>6</v>
      </c>
      <c r="Z23" s="158">
        <f t="shared" si="9"/>
        <v>0.83333333333333337</v>
      </c>
      <c r="AA23" s="159">
        <v>0</v>
      </c>
      <c r="AB23" s="159">
        <v>0</v>
      </c>
      <c r="AC23" s="159">
        <v>5</v>
      </c>
      <c r="AD23" s="159">
        <v>1</v>
      </c>
      <c r="AE23" s="208" t="str">
        <f t="shared" si="1"/>
        <v>前澤徹馬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vs_東洋A'!C24</f>
        <v>小澤一誠</v>
      </c>
      <c r="D24" s="156">
        <f>'Individual DF vs_東洋A'!D24</f>
        <v>44</v>
      </c>
      <c r="E24" s="156">
        <f>'Individual DF vs_東洋A'!E24</f>
        <v>20</v>
      </c>
      <c r="F24" s="196">
        <f>'Individual DF vs_東洋A'!F24</f>
        <v>36.36363636363636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6</v>
      </c>
      <c r="T24" s="157">
        <f t="shared" si="7"/>
        <v>1</v>
      </c>
      <c r="U24" s="156">
        <v>2</v>
      </c>
      <c r="V24" s="156">
        <v>0</v>
      </c>
      <c r="W24" s="156">
        <v>4</v>
      </c>
      <c r="X24" s="184">
        <v>0</v>
      </c>
      <c r="Y24" s="180">
        <f t="shared" si="8"/>
        <v>6</v>
      </c>
      <c r="Z24" s="157">
        <f t="shared" si="9"/>
        <v>0.83333333333333337</v>
      </c>
      <c r="AA24" s="156">
        <v>1</v>
      </c>
      <c r="AB24" s="156">
        <v>1</v>
      </c>
      <c r="AC24" s="156">
        <v>4</v>
      </c>
      <c r="AD24" s="156">
        <v>0</v>
      </c>
      <c r="AE24" s="207" t="str">
        <f t="shared" si="1"/>
        <v>小澤一誠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vs_東洋A'!C25</f>
        <v>黒澤俊太郎</v>
      </c>
      <c r="D25" s="159">
        <f>'Individual DF vs_東洋A'!D25</f>
        <v>44</v>
      </c>
      <c r="E25" s="159">
        <f>'Individual DF vs_東洋A'!E25</f>
        <v>13</v>
      </c>
      <c r="F25" s="193">
        <f>'Individual DF vs_東洋A'!F25</f>
        <v>23.636363636363637</v>
      </c>
      <c r="G25" s="159">
        <f t="shared" si="0"/>
        <v>4</v>
      </c>
      <c r="H25" s="158">
        <f t="shared" si="2"/>
        <v>1</v>
      </c>
      <c r="I25" s="158">
        <f t="shared" si="3"/>
        <v>1</v>
      </c>
      <c r="J25" s="159">
        <v>0</v>
      </c>
      <c r="K25" s="159">
        <v>4</v>
      </c>
      <c r="L25" s="159">
        <v>0</v>
      </c>
      <c r="M25" s="185">
        <v>0</v>
      </c>
      <c r="N25" s="181">
        <f t="shared" si="4"/>
        <v>2</v>
      </c>
      <c r="O25" s="158">
        <f t="shared" si="5"/>
        <v>1</v>
      </c>
      <c r="P25" s="159">
        <v>0</v>
      </c>
      <c r="Q25" s="159">
        <v>2</v>
      </c>
      <c r="R25" s="185">
        <v>0</v>
      </c>
      <c r="S25" s="159">
        <f t="shared" si="6"/>
        <v>5</v>
      </c>
      <c r="T25" s="158">
        <f t="shared" si="7"/>
        <v>0.8</v>
      </c>
      <c r="U25" s="159">
        <v>2</v>
      </c>
      <c r="V25" s="159">
        <v>1</v>
      </c>
      <c r="W25" s="159">
        <v>2</v>
      </c>
      <c r="X25" s="185">
        <v>0</v>
      </c>
      <c r="Y25" s="181">
        <f t="shared" si="8"/>
        <v>5</v>
      </c>
      <c r="Z25" s="158">
        <f t="shared" si="9"/>
        <v>0.2</v>
      </c>
      <c r="AA25" s="159">
        <v>0</v>
      </c>
      <c r="AB25" s="159">
        <v>3</v>
      </c>
      <c r="AC25" s="159">
        <v>1</v>
      </c>
      <c r="AD25" s="159">
        <v>1</v>
      </c>
      <c r="AE25" s="208" t="str">
        <f t="shared" si="1"/>
        <v>黒澤俊太郎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vs_東洋A'!C26</f>
        <v>加島優陽</v>
      </c>
      <c r="D26" s="156">
        <f>'Individual DF vs_東洋A'!D26</f>
        <v>44</v>
      </c>
      <c r="E26" s="156">
        <f>'Individual DF vs_東洋A'!E26</f>
        <v>14</v>
      </c>
      <c r="F26" s="196">
        <f>'Individual DF vs_東洋A'!F26</f>
        <v>25.454545454545453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5</v>
      </c>
      <c r="O26" s="157">
        <f t="shared" si="5"/>
        <v>1</v>
      </c>
      <c r="P26" s="156">
        <v>1</v>
      </c>
      <c r="Q26" s="156">
        <v>4</v>
      </c>
      <c r="R26" s="184">
        <v>0</v>
      </c>
      <c r="S26" s="156">
        <f t="shared" si="6"/>
        <v>5</v>
      </c>
      <c r="T26" s="157">
        <f t="shared" si="7"/>
        <v>1</v>
      </c>
      <c r="U26" s="156">
        <v>0</v>
      </c>
      <c r="V26" s="156">
        <v>0</v>
      </c>
      <c r="W26" s="156">
        <v>5</v>
      </c>
      <c r="X26" s="184">
        <v>0</v>
      </c>
      <c r="Y26" s="180">
        <f t="shared" si="8"/>
        <v>5</v>
      </c>
      <c r="Z26" s="157">
        <f t="shared" si="9"/>
        <v>1</v>
      </c>
      <c r="AA26" s="156">
        <v>0</v>
      </c>
      <c r="AB26" s="156">
        <v>0</v>
      </c>
      <c r="AC26" s="156">
        <v>5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vs_東洋A'!C27</f>
        <v>白丸智乃祐</v>
      </c>
      <c r="D27" s="159">
        <f>'Individual DF vs_東洋A'!D27</f>
        <v>29</v>
      </c>
      <c r="E27" s="159">
        <f>'Individual DF vs_東洋A'!E27</f>
        <v>5</v>
      </c>
      <c r="F27" s="193">
        <f>'Individual DF vs_東洋A'!F27</f>
        <v>13.793103448275863</v>
      </c>
      <c r="G27" s="159">
        <f t="shared" si="0"/>
        <v>1</v>
      </c>
      <c r="H27" s="158">
        <f t="shared" si="2"/>
        <v>1</v>
      </c>
      <c r="I27" s="158">
        <f t="shared" si="3"/>
        <v>1</v>
      </c>
      <c r="J27" s="159">
        <v>0</v>
      </c>
      <c r="K27" s="159">
        <v>1</v>
      </c>
      <c r="L27" s="159">
        <v>0</v>
      </c>
      <c r="M27" s="185">
        <v>0</v>
      </c>
      <c r="N27" s="181">
        <f t="shared" si="4"/>
        <v>2</v>
      </c>
      <c r="O27" s="158">
        <f t="shared" si="5"/>
        <v>1</v>
      </c>
      <c r="P27" s="159">
        <v>0</v>
      </c>
      <c r="Q27" s="159">
        <v>2</v>
      </c>
      <c r="R27" s="185">
        <v>0</v>
      </c>
      <c r="S27" s="159">
        <f t="shared" si="6"/>
        <v>2</v>
      </c>
      <c r="T27" s="158">
        <f t="shared" si="7"/>
        <v>1</v>
      </c>
      <c r="U27" s="159">
        <v>1</v>
      </c>
      <c r="V27" s="159">
        <v>0</v>
      </c>
      <c r="W27" s="159">
        <v>1</v>
      </c>
      <c r="X27" s="185">
        <v>0</v>
      </c>
      <c r="Y27" s="181">
        <f t="shared" si="8"/>
        <v>2</v>
      </c>
      <c r="Z27" s="158">
        <f t="shared" si="9"/>
        <v>1</v>
      </c>
      <c r="AA27" s="159">
        <v>1</v>
      </c>
      <c r="AB27" s="159">
        <v>0</v>
      </c>
      <c r="AC27" s="159">
        <v>1</v>
      </c>
      <c r="AD27" s="159">
        <v>0</v>
      </c>
      <c r="AE27" s="208" t="str">
        <f t="shared" si="1"/>
        <v>白丸智乃祐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vs_東洋A'!C28</f>
        <v>髙木海斗</v>
      </c>
      <c r="D28" s="156">
        <f>'Individual DF vs_東洋A'!D28</f>
        <v>44</v>
      </c>
      <c r="E28" s="156">
        <f>'Individual DF vs_東洋A'!E28</f>
        <v>13</v>
      </c>
      <c r="F28" s="196">
        <f>'Individual DF vs_東洋A'!F28</f>
        <v>23.636363636363637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7</v>
      </c>
      <c r="T28" s="157">
        <f t="shared" si="7"/>
        <v>0.5714285714285714</v>
      </c>
      <c r="U28" s="156">
        <v>1</v>
      </c>
      <c r="V28" s="156">
        <v>1</v>
      </c>
      <c r="W28" s="156">
        <v>3</v>
      </c>
      <c r="X28" s="184">
        <v>2</v>
      </c>
      <c r="Y28" s="180">
        <f t="shared" si="8"/>
        <v>7</v>
      </c>
      <c r="Z28" s="157">
        <f t="shared" si="9"/>
        <v>0.5714285714285714</v>
      </c>
      <c r="AA28" s="156">
        <v>1</v>
      </c>
      <c r="AB28" s="156">
        <v>1</v>
      </c>
      <c r="AC28" s="156">
        <v>3</v>
      </c>
      <c r="AD28" s="156">
        <v>2</v>
      </c>
      <c r="AE28" s="207" t="str">
        <f t="shared" si="1"/>
        <v>髙木海斗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vs_東洋A'!C29</f>
        <v>岡本泰一</v>
      </c>
      <c r="D29" s="159">
        <f>'Individual DF vs_東洋A'!D29</f>
        <v>44</v>
      </c>
      <c r="E29" s="159">
        <f>'Individual DF vs_東洋A'!E29</f>
        <v>12</v>
      </c>
      <c r="F29" s="193">
        <f>'Individual DF vs_東洋A'!F29</f>
        <v>21.818181818181817</v>
      </c>
      <c r="G29" s="159">
        <f t="shared" si="0"/>
        <v>3</v>
      </c>
      <c r="H29" s="158">
        <f t="shared" si="2"/>
        <v>1</v>
      </c>
      <c r="I29" s="158">
        <f t="shared" si="3"/>
        <v>1</v>
      </c>
      <c r="J29" s="159">
        <v>0</v>
      </c>
      <c r="K29" s="159">
        <v>3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1</v>
      </c>
      <c r="Q29" s="159">
        <v>0</v>
      </c>
      <c r="R29" s="185">
        <v>0</v>
      </c>
      <c r="S29" s="159">
        <f t="shared" si="6"/>
        <v>9</v>
      </c>
      <c r="T29" s="158">
        <f t="shared" si="7"/>
        <v>0.77777777777777779</v>
      </c>
      <c r="U29" s="159">
        <v>3</v>
      </c>
      <c r="V29" s="159">
        <v>0</v>
      </c>
      <c r="W29" s="159">
        <v>4</v>
      </c>
      <c r="X29" s="185">
        <v>2</v>
      </c>
      <c r="Y29" s="181">
        <f t="shared" si="8"/>
        <v>9</v>
      </c>
      <c r="Z29" s="158">
        <f t="shared" si="9"/>
        <v>0.77777777777777779</v>
      </c>
      <c r="AA29" s="159">
        <v>3</v>
      </c>
      <c r="AB29" s="159">
        <v>0</v>
      </c>
      <c r="AC29" s="159">
        <v>4</v>
      </c>
      <c r="AD29" s="159">
        <v>2</v>
      </c>
      <c r="AE29" s="208" t="str">
        <f t="shared" si="1"/>
        <v>岡本泰一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vs_東洋A'!C30</f>
        <v>東島和哉</v>
      </c>
      <c r="D30" s="156">
        <f>'Individual DF vs_東洋A'!D30</f>
        <v>44</v>
      </c>
      <c r="E30" s="156">
        <f>'Individual DF vs_東洋A'!E30</f>
        <v>23</v>
      </c>
      <c r="F30" s="196">
        <f>'Individual DF vs_東洋A'!F30</f>
        <v>41.818181818181813</v>
      </c>
      <c r="G30" s="156">
        <f t="shared" si="0"/>
        <v>2</v>
      </c>
      <c r="H30" s="157">
        <f t="shared" si="2"/>
        <v>1</v>
      </c>
      <c r="I30" s="157">
        <f t="shared" si="3"/>
        <v>1</v>
      </c>
      <c r="J30" s="156">
        <v>0</v>
      </c>
      <c r="K30" s="156">
        <v>2</v>
      </c>
      <c r="L30" s="156">
        <v>0</v>
      </c>
      <c r="M30" s="184">
        <v>0</v>
      </c>
      <c r="N30" s="180">
        <f t="shared" si="4"/>
        <v>6</v>
      </c>
      <c r="O30" s="157">
        <f t="shared" si="5"/>
        <v>1</v>
      </c>
      <c r="P30" s="156">
        <v>0</v>
      </c>
      <c r="Q30" s="156">
        <v>6</v>
      </c>
      <c r="R30" s="184">
        <v>0</v>
      </c>
      <c r="S30" s="156">
        <f t="shared" si="6"/>
        <v>2</v>
      </c>
      <c r="T30" s="157">
        <f t="shared" si="7"/>
        <v>0.5</v>
      </c>
      <c r="U30" s="156">
        <v>1</v>
      </c>
      <c r="V30" s="156">
        <v>1</v>
      </c>
      <c r="W30" s="156">
        <v>0</v>
      </c>
      <c r="X30" s="184">
        <v>0</v>
      </c>
      <c r="Y30" s="180">
        <f t="shared" si="8"/>
        <v>2</v>
      </c>
      <c r="Z30" s="157">
        <f t="shared" si="9"/>
        <v>0</v>
      </c>
      <c r="AA30" s="156">
        <v>0</v>
      </c>
      <c r="AB30" s="156">
        <v>2</v>
      </c>
      <c r="AC30" s="156">
        <v>0</v>
      </c>
      <c r="AD30" s="156">
        <v>0</v>
      </c>
      <c r="AE30" s="207" t="str">
        <f t="shared" si="1"/>
        <v>東島和哉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 t="str">
        <f>'Individual DF vs_東洋A'!C31</f>
        <v>濱島遼</v>
      </c>
      <c r="D31" s="159">
        <f>'Individual DF vs_東洋A'!D31</f>
        <v>44</v>
      </c>
      <c r="E31" s="159">
        <f>'Individual DF vs_東洋A'!E31</f>
        <v>24</v>
      </c>
      <c r="F31" s="193">
        <f>'Individual DF vs_東洋A'!F31</f>
        <v>43.636363636363633</v>
      </c>
      <c r="G31" s="159">
        <f t="shared" si="0"/>
        <v>2</v>
      </c>
      <c r="H31" s="158">
        <f t="shared" si="2"/>
        <v>1</v>
      </c>
      <c r="I31" s="158">
        <f t="shared" si="3"/>
        <v>1</v>
      </c>
      <c r="J31" s="159">
        <v>0</v>
      </c>
      <c r="K31" s="159">
        <v>2</v>
      </c>
      <c r="L31" s="159">
        <v>0</v>
      </c>
      <c r="M31" s="185">
        <v>0</v>
      </c>
      <c r="N31" s="181">
        <f t="shared" si="4"/>
        <v>8</v>
      </c>
      <c r="O31" s="158">
        <f t="shared" si="5"/>
        <v>0.875</v>
      </c>
      <c r="P31" s="159">
        <v>0</v>
      </c>
      <c r="Q31" s="159">
        <v>7</v>
      </c>
      <c r="R31" s="185">
        <v>1</v>
      </c>
      <c r="S31" s="159">
        <f t="shared" si="6"/>
        <v>2</v>
      </c>
      <c r="T31" s="158">
        <f t="shared" si="7"/>
        <v>1</v>
      </c>
      <c r="U31" s="159">
        <v>0</v>
      </c>
      <c r="V31" s="159">
        <v>0</v>
      </c>
      <c r="W31" s="159">
        <v>2</v>
      </c>
      <c r="X31" s="185">
        <v>0</v>
      </c>
      <c r="Y31" s="181">
        <f t="shared" si="8"/>
        <v>2</v>
      </c>
      <c r="Z31" s="158">
        <f t="shared" si="9"/>
        <v>1</v>
      </c>
      <c r="AA31" s="159">
        <v>0</v>
      </c>
      <c r="AB31" s="159">
        <v>0</v>
      </c>
      <c r="AC31" s="159">
        <v>2</v>
      </c>
      <c r="AD31" s="159">
        <v>0</v>
      </c>
      <c r="AE31" s="208" t="str">
        <f t="shared" si="1"/>
        <v>濱島遼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 t="str">
        <f>'Individual DF vs_東洋A'!C32</f>
        <v>増山将</v>
      </c>
      <c r="D32" s="156">
        <f>'Individual DF vs_東洋A'!D32</f>
        <v>44</v>
      </c>
      <c r="E32" s="156">
        <f>'Individual DF vs_東洋A'!E32</f>
        <v>9</v>
      </c>
      <c r="F32" s="196">
        <f>'Individual DF vs_東洋A'!F32</f>
        <v>16.363636363636363</v>
      </c>
      <c r="G32" s="156">
        <f t="shared" si="0"/>
        <v>2</v>
      </c>
      <c r="H32" s="157">
        <f t="shared" si="2"/>
        <v>0</v>
      </c>
      <c r="I32" s="157">
        <f t="shared" si="3"/>
        <v>0</v>
      </c>
      <c r="J32" s="156">
        <v>0</v>
      </c>
      <c r="K32" s="156">
        <v>0</v>
      </c>
      <c r="L32" s="156">
        <v>0</v>
      </c>
      <c r="M32" s="184">
        <v>2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2</v>
      </c>
      <c r="T32" s="157">
        <f t="shared" si="7"/>
        <v>0.5</v>
      </c>
      <c r="U32" s="156">
        <v>0</v>
      </c>
      <c r="V32" s="156">
        <v>1</v>
      </c>
      <c r="W32" s="156">
        <v>1</v>
      </c>
      <c r="X32" s="184">
        <v>0</v>
      </c>
      <c r="Y32" s="180">
        <f t="shared" si="8"/>
        <v>2</v>
      </c>
      <c r="Z32" s="157">
        <f t="shared" si="9"/>
        <v>0.5</v>
      </c>
      <c r="AA32" s="156">
        <v>0</v>
      </c>
      <c r="AB32" s="156">
        <v>1</v>
      </c>
      <c r="AC32" s="156">
        <v>1</v>
      </c>
      <c r="AD32" s="156">
        <v>0</v>
      </c>
      <c r="AE32" s="207" t="str">
        <f t="shared" si="1"/>
        <v>増山将</v>
      </c>
      <c r="AF32" s="175"/>
      <c r="AG32" s="136"/>
      <c r="AH32" s="136"/>
      <c r="AI32" s="136"/>
      <c r="AJ32" s="153"/>
    </row>
    <row r="33" spans="2:36" ht="14" customHeight="1">
      <c r="B33" s="136"/>
      <c r="C33" s="153"/>
      <c r="D33" s="153"/>
      <c r="E33" s="153"/>
      <c r="F33" s="153"/>
      <c r="G33" s="153"/>
      <c r="H33" s="153"/>
      <c r="I33" s="153"/>
      <c r="J33" s="136"/>
      <c r="K33" s="136"/>
      <c r="L33" s="136"/>
      <c r="M33" s="192"/>
      <c r="N33" s="136"/>
      <c r="O33" s="136"/>
      <c r="P33" s="136"/>
      <c r="Q33" s="136"/>
      <c r="R33" s="192"/>
      <c r="S33" s="136"/>
      <c r="T33" s="136"/>
      <c r="U33" s="136"/>
      <c r="V33" s="136"/>
      <c r="W33" s="136"/>
      <c r="X33" s="192"/>
      <c r="Y33" s="136"/>
      <c r="Z33" s="136"/>
      <c r="AA33" s="136"/>
      <c r="AB33" s="136"/>
      <c r="AC33" s="136"/>
      <c r="AD33" s="136"/>
      <c r="AE33" s="211"/>
      <c r="AF33" s="136"/>
      <c r="AG33" s="136"/>
      <c r="AH33" s="136"/>
      <c r="AI33" s="136"/>
      <c r="AJ33" s="153"/>
    </row>
    <row r="34" spans="2:36" ht="30" customHeight="1">
      <c r="B34" s="274" t="s">
        <v>16</v>
      </c>
      <c r="C34" s="274"/>
      <c r="D34" s="274"/>
      <c r="E34" s="274"/>
      <c r="F34" s="275"/>
      <c r="G34" s="164">
        <f>SUM(G8:G15,G23:G28)</f>
        <v>27</v>
      </c>
      <c r="H34" s="169">
        <f>SUM(J34:K34)/G34</f>
        <v>0.92592592592592593</v>
      </c>
      <c r="I34" s="169">
        <f>SUM(J34:L34)/G34</f>
        <v>0.92592592592592593</v>
      </c>
      <c r="J34" s="164">
        <f>SUM(J8:J15,J23:J28)</f>
        <v>2</v>
      </c>
      <c r="K34" s="164">
        <f t="shared" ref="K34:N34" si="10">SUM(K8:K15,K23:K28)</f>
        <v>23</v>
      </c>
      <c r="L34" s="164">
        <f t="shared" si="10"/>
        <v>0</v>
      </c>
      <c r="M34" s="164">
        <f t="shared" si="10"/>
        <v>2</v>
      </c>
      <c r="N34" s="164">
        <f t="shared" si="10"/>
        <v>69</v>
      </c>
      <c r="O34" s="168">
        <f>IFERROR((P34+Q34)/N34,"-")</f>
        <v>0.97101449275362317</v>
      </c>
      <c r="P34" s="164">
        <f>SUM(P8:P15,P23:P28)</f>
        <v>8</v>
      </c>
      <c r="Q34" s="164">
        <f t="shared" ref="Q34:S34" si="11">SUM(Q8:Q15,Q23:Q28)</f>
        <v>59</v>
      </c>
      <c r="R34" s="164">
        <f t="shared" si="11"/>
        <v>2</v>
      </c>
      <c r="S34" s="164">
        <f t="shared" si="11"/>
        <v>97</v>
      </c>
      <c r="T34" s="168">
        <f>(U34+W34)/S34</f>
        <v>0.79381443298969068</v>
      </c>
      <c r="U34" s="164">
        <f>SUM(U8:U15,U23:U28)</f>
        <v>13</v>
      </c>
      <c r="V34" s="164">
        <f t="shared" ref="V34:Y34" si="12">SUM(V8:V15,V23:V28)</f>
        <v>12</v>
      </c>
      <c r="W34" s="164">
        <f t="shared" si="12"/>
        <v>64</v>
      </c>
      <c r="X34" s="164">
        <f t="shared" si="12"/>
        <v>8</v>
      </c>
      <c r="Y34" s="164">
        <f t="shared" si="12"/>
        <v>97</v>
      </c>
      <c r="Z34" s="168">
        <f>(AA34+AC34)/Y34</f>
        <v>0.53608247422680411</v>
      </c>
      <c r="AA34" s="164">
        <f>SUM(AA8:AA15,AA23:AA28)</f>
        <v>5</v>
      </c>
      <c r="AB34" s="164">
        <f t="shared" ref="AB34:AD34" si="13">SUM(AB8:AB15,AB23:AB28)</f>
        <v>20</v>
      </c>
      <c r="AC34" s="164">
        <f t="shared" si="13"/>
        <v>47</v>
      </c>
      <c r="AD34" s="164">
        <f t="shared" si="13"/>
        <v>25</v>
      </c>
      <c r="AE34" s="212" t="s">
        <v>16</v>
      </c>
      <c r="AF34" s="175"/>
      <c r="AG34" s="136"/>
      <c r="AH34" s="136"/>
      <c r="AI34" s="136"/>
      <c r="AJ34" s="153"/>
    </row>
    <row r="35" spans="2:36" ht="30" customHeight="1">
      <c r="B35" s="276" t="s">
        <v>15</v>
      </c>
      <c r="C35" s="276"/>
      <c r="D35" s="276"/>
      <c r="E35" s="276"/>
      <c r="F35" s="277"/>
      <c r="G35" s="165">
        <f>SUM(G16:G22,G29:G32)</f>
        <v>22</v>
      </c>
      <c r="H35" s="170">
        <f>SUM(J35:K35)/G35</f>
        <v>0.86363636363636365</v>
      </c>
      <c r="I35" s="170">
        <f>SUM(J35:L35)/G35</f>
        <v>0.90909090909090906</v>
      </c>
      <c r="J35" s="165">
        <f>SUM(J16:J22,J29:J32)</f>
        <v>0</v>
      </c>
      <c r="K35" s="165">
        <f t="shared" ref="K35:M35" si="14">SUM(K16:K22,K29:K32)</f>
        <v>19</v>
      </c>
      <c r="L35" s="165">
        <f t="shared" si="14"/>
        <v>1</v>
      </c>
      <c r="M35" s="165">
        <f t="shared" si="14"/>
        <v>2</v>
      </c>
      <c r="N35" s="165">
        <f>SUM(N16:N22,N29:N32)</f>
        <v>34</v>
      </c>
      <c r="O35" s="172">
        <f>IFERROR((P35+Q35)/N35,"-")</f>
        <v>0.97058823529411764</v>
      </c>
      <c r="P35" s="165">
        <f>SUM(P16:P22,P29:P32)</f>
        <v>4</v>
      </c>
      <c r="Q35" s="165">
        <f t="shared" ref="Q35:S35" si="15">SUM(Q16:Q22,Q29:Q32)</f>
        <v>29</v>
      </c>
      <c r="R35" s="165">
        <f t="shared" si="15"/>
        <v>1</v>
      </c>
      <c r="S35" s="165">
        <f t="shared" si="15"/>
        <v>52</v>
      </c>
      <c r="T35" s="172">
        <f>(U35+W35)/S35</f>
        <v>0.84615384615384615</v>
      </c>
      <c r="U35" s="165">
        <f>SUM(U16:U22,U29:U32)</f>
        <v>18</v>
      </c>
      <c r="V35" s="165">
        <f t="shared" ref="V35:Y35" si="16">SUM(V16:V22,V29:V32)</f>
        <v>5</v>
      </c>
      <c r="W35" s="165">
        <f t="shared" si="16"/>
        <v>26</v>
      </c>
      <c r="X35" s="165">
        <f t="shared" si="16"/>
        <v>3</v>
      </c>
      <c r="Y35" s="165">
        <f t="shared" si="16"/>
        <v>52</v>
      </c>
      <c r="Z35" s="172">
        <f>(AA35+AC35)/Y35</f>
        <v>0.65384615384615385</v>
      </c>
      <c r="AA35" s="165">
        <f>SUM(AA16:AA22,AA29:AA32)</f>
        <v>10</v>
      </c>
      <c r="AB35" s="165">
        <f t="shared" ref="AB35:AD35" si="17">SUM(AB16:AB22,AB29:AB32)</f>
        <v>13</v>
      </c>
      <c r="AC35" s="165">
        <f t="shared" si="17"/>
        <v>24</v>
      </c>
      <c r="AD35" s="165">
        <f t="shared" si="17"/>
        <v>5</v>
      </c>
      <c r="AE35" s="213" t="s">
        <v>15</v>
      </c>
      <c r="AF35" s="175"/>
      <c r="AG35" s="136"/>
      <c r="AH35" s="136"/>
      <c r="AI35" s="136"/>
      <c r="AJ35" s="153"/>
    </row>
    <row r="36" spans="2:36" ht="30" customHeight="1">
      <c r="B36" s="278" t="s">
        <v>94</v>
      </c>
      <c r="C36" s="278"/>
      <c r="D36" s="278"/>
      <c r="E36" s="278"/>
      <c r="F36" s="279"/>
      <c r="G36" s="156">
        <f>SUM(G8:G32)</f>
        <v>49</v>
      </c>
      <c r="H36" s="163">
        <f>SUM(J36:K36)/G36</f>
        <v>0.89795918367346939</v>
      </c>
      <c r="I36" s="163">
        <f>SUM(J36:L36)/G36</f>
        <v>0.91836734693877553</v>
      </c>
      <c r="J36" s="156">
        <f>SUM(J8:J32)</f>
        <v>2</v>
      </c>
      <c r="K36" s="156">
        <f>SUM(K8:K32)</f>
        <v>42</v>
      </c>
      <c r="L36" s="156">
        <f>SUM(L8:L32)</f>
        <v>1</v>
      </c>
      <c r="M36" s="184">
        <f>SUM(M8:M32)</f>
        <v>4</v>
      </c>
      <c r="N36" s="156">
        <f>SUM(N8:N32)</f>
        <v>103</v>
      </c>
      <c r="O36" s="157">
        <f>IFERROR((P36+Q36)/N36,"-")</f>
        <v>0.970873786407767</v>
      </c>
      <c r="P36" s="156">
        <f>SUM(P8:P32)</f>
        <v>12</v>
      </c>
      <c r="Q36" s="156">
        <f>SUM(Q8:Q32)</f>
        <v>88</v>
      </c>
      <c r="R36" s="184">
        <f>SUM(R8:R32)</f>
        <v>3</v>
      </c>
      <c r="S36" s="156">
        <f>SUM(S8:S32)</f>
        <v>149</v>
      </c>
      <c r="T36" s="157">
        <f>(U36+W36)/S36</f>
        <v>0.81208053691275173</v>
      </c>
      <c r="U36" s="156">
        <f>SUM(U8:U32)</f>
        <v>31</v>
      </c>
      <c r="V36" s="156">
        <f>SUM(V8:V32)</f>
        <v>17</v>
      </c>
      <c r="W36" s="156">
        <f>SUM(W8:W32)</f>
        <v>90</v>
      </c>
      <c r="X36" s="184">
        <f>SUM(X8:X32)</f>
        <v>11</v>
      </c>
      <c r="Y36" s="156">
        <f>SUM(Y8:Y32)</f>
        <v>149</v>
      </c>
      <c r="Z36" s="157">
        <f>(AA36+AC36)/Y36</f>
        <v>0.57718120805369133</v>
      </c>
      <c r="AA36" s="156">
        <f>SUM(AA8:AA32)</f>
        <v>15</v>
      </c>
      <c r="AB36" s="156">
        <f>SUM(AB8:AB32)</f>
        <v>33</v>
      </c>
      <c r="AC36" s="156">
        <f>SUM(AC8:AC32)</f>
        <v>71</v>
      </c>
      <c r="AD36" s="156">
        <f>SUM(AD8:AD32)</f>
        <v>30</v>
      </c>
      <c r="AE36" s="214" t="s">
        <v>94</v>
      </c>
      <c r="AF36" s="175"/>
      <c r="AG36" s="136"/>
      <c r="AH36" s="136"/>
      <c r="AI36" s="136"/>
      <c r="AJ36" s="153"/>
    </row>
    <row r="37" spans="2:36" ht="30" customHeight="1">
      <c r="B37" s="280" t="s">
        <v>95</v>
      </c>
      <c r="C37" s="280"/>
      <c r="D37" s="280"/>
      <c r="E37" s="280"/>
      <c r="F37" s="281"/>
      <c r="G37" s="167">
        <f>AVERAGE(G8:G32)</f>
        <v>1.96</v>
      </c>
      <c r="H37" s="171"/>
      <c r="I37" s="171"/>
      <c r="J37" s="167">
        <f>AVERAGE(J8:J32)</f>
        <v>0.08</v>
      </c>
      <c r="K37" s="167">
        <f>AVERAGE(K8:K32)</f>
        <v>1.68</v>
      </c>
      <c r="L37" s="167">
        <f>AVERAGE(L8:L32)</f>
        <v>0.04</v>
      </c>
      <c r="M37" s="193">
        <f>AVERAGE(M8:M32)</f>
        <v>0.16</v>
      </c>
      <c r="N37" s="159"/>
      <c r="O37" s="167"/>
      <c r="P37" s="167">
        <f>AVERAGE(P8:P32)</f>
        <v>0.48</v>
      </c>
      <c r="Q37" s="167">
        <f>AVERAGE(Q8:Q32)</f>
        <v>3.52</v>
      </c>
      <c r="R37" s="193">
        <f>AVERAGE(R8:R32)</f>
        <v>0.12</v>
      </c>
      <c r="S37" s="167">
        <f>AVERAGE(S8:S32)</f>
        <v>5.96</v>
      </c>
      <c r="T37" s="159"/>
      <c r="U37" s="167">
        <f>AVERAGE(U8:U32)</f>
        <v>1.24</v>
      </c>
      <c r="V37" s="167">
        <f>AVERAGE(V8:V32)</f>
        <v>0.68</v>
      </c>
      <c r="W37" s="167">
        <f>AVERAGE(W8:W32)</f>
        <v>3.6</v>
      </c>
      <c r="X37" s="193">
        <f>AVERAGE(X8:X32)</f>
        <v>0.44</v>
      </c>
      <c r="Y37" s="167">
        <f>AVERAGE(Y8:Y32)</f>
        <v>5.96</v>
      </c>
      <c r="Z37" s="167"/>
      <c r="AA37" s="167">
        <f>AVERAGE(AA8:AA32)</f>
        <v>0.6</v>
      </c>
      <c r="AB37" s="167">
        <f>AVERAGE(AB8:AB32)</f>
        <v>1.32</v>
      </c>
      <c r="AC37" s="167">
        <f>AVERAGE(AC8:AC32)</f>
        <v>2.84</v>
      </c>
      <c r="AD37" s="167">
        <f>AVERAGE(AD8:AD32)</f>
        <v>1.2</v>
      </c>
      <c r="AE37" s="215" t="s">
        <v>95</v>
      </c>
      <c r="AF37" s="136"/>
      <c r="AG37" s="176"/>
      <c r="AH37" s="176"/>
      <c r="AI37" s="17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AE6:AI6"/>
    <mergeCell ref="S2:T2"/>
    <mergeCell ref="B35:F35"/>
    <mergeCell ref="B36:F36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7:F37"/>
    <mergeCell ref="G6:M6"/>
    <mergeCell ref="N6:R6"/>
    <mergeCell ref="B34:F34"/>
    <mergeCell ref="C2:E2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AD7E-76D7-EA4B-B5A8-2FB43E40BE24}">
  <sheetPr>
    <pageSetUpPr fitToPage="1"/>
  </sheetPr>
  <dimension ref="A1:Z54"/>
  <sheetViews>
    <sheetView zoomScale="75" workbookViewId="0">
      <selection activeCell="Q1" sqref="Q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vs_東洋A'!O3</f>
        <v>東洋大学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465</v>
      </c>
      <c r="O1" s="28" t="s">
        <v>274</v>
      </c>
      <c r="P1" s="28" t="s">
        <v>113</v>
      </c>
      <c r="Q1" s="28" t="s">
        <v>466</v>
      </c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0</v>
      </c>
      <c r="D5" s="97" t="e">
        <f>(E5+F5+G5)/C5</f>
        <v>#DIV/0!</v>
      </c>
      <c r="E5" s="96"/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5</v>
      </c>
      <c r="D6" s="101">
        <f>(E6+F6+G6)/C6</f>
        <v>1</v>
      </c>
      <c r="E6" s="100">
        <v>4</v>
      </c>
      <c r="F6" s="100">
        <v>1</v>
      </c>
      <c r="G6" s="100"/>
      <c r="H6" s="100"/>
      <c r="I6" s="100"/>
      <c r="J6" s="100"/>
      <c r="K6" s="35"/>
      <c r="L6" s="70" t="s">
        <v>455</v>
      </c>
      <c r="M6" s="68" t="s">
        <v>13</v>
      </c>
      <c r="N6" s="314" t="s">
        <v>463</v>
      </c>
      <c r="O6" s="315"/>
      <c r="P6" s="316"/>
      <c r="Q6" s="69" t="s">
        <v>169</v>
      </c>
      <c r="R6" s="68" t="s">
        <v>160</v>
      </c>
      <c r="S6" s="330" t="s">
        <v>220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5</v>
      </c>
      <c r="D7" s="97">
        <f>(E7+F7+G7)/C7</f>
        <v>1</v>
      </c>
      <c r="E7" s="96">
        <f>E5+E6</f>
        <v>4</v>
      </c>
      <c r="F7" s="96">
        <f>F5+F6</f>
        <v>1</v>
      </c>
      <c r="G7" s="96">
        <f>G5+G6</f>
        <v>0</v>
      </c>
      <c r="H7" s="96">
        <f>H5+H6</f>
        <v>0</v>
      </c>
      <c r="I7" s="96">
        <f>I5+I6</f>
        <v>0</v>
      </c>
      <c r="J7" s="96"/>
      <c r="K7" s="35"/>
      <c r="L7" s="70" t="s">
        <v>259</v>
      </c>
      <c r="M7" s="68" t="s">
        <v>160</v>
      </c>
      <c r="N7" s="295" t="s">
        <v>164</v>
      </c>
      <c r="O7" s="296"/>
      <c r="P7" s="300"/>
      <c r="Q7" s="81" t="s">
        <v>462</v>
      </c>
      <c r="R7" s="68" t="s">
        <v>13</v>
      </c>
      <c r="S7" s="330" t="s">
        <v>292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/>
      <c r="M8" s="68"/>
      <c r="N8" s="329"/>
      <c r="O8" s="301"/>
      <c r="P8" s="301"/>
      <c r="Q8" s="81" t="s">
        <v>172</v>
      </c>
      <c r="R8" s="68" t="s">
        <v>160</v>
      </c>
      <c r="S8" s="330" t="s">
        <v>162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10</v>
      </c>
      <c r="D9" s="97">
        <f>(E9+F9+G9)/C9</f>
        <v>1</v>
      </c>
      <c r="E9" s="96">
        <v>10</v>
      </c>
      <c r="F9" s="96"/>
      <c r="G9" s="96"/>
      <c r="H9" s="96"/>
      <c r="I9" s="96"/>
      <c r="J9" s="96"/>
      <c r="K9" s="35"/>
      <c r="L9" s="70"/>
      <c r="M9" s="68"/>
      <c r="N9" s="295"/>
      <c r="O9" s="296"/>
      <c r="P9" s="296"/>
      <c r="Q9" s="81" t="s">
        <v>381</v>
      </c>
      <c r="R9" s="68" t="s">
        <v>160</v>
      </c>
      <c r="S9" s="330" t="s">
        <v>164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3</v>
      </c>
      <c r="D10" s="101">
        <f>(E10+F10+G10)/C10</f>
        <v>1</v>
      </c>
      <c r="E10" s="100">
        <v>3</v>
      </c>
      <c r="F10" s="100"/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 t="s">
        <v>156</v>
      </c>
      <c r="R10" s="68" t="s">
        <v>160</v>
      </c>
      <c r="S10" s="327" t="s">
        <v>464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13</v>
      </c>
      <c r="D11" s="97">
        <f>(E11+F11+G11)/C11</f>
        <v>1</v>
      </c>
      <c r="E11" s="96">
        <f t="shared" ref="E11:J11" si="0">E9+E10</f>
        <v>13</v>
      </c>
      <c r="F11" s="96">
        <f t="shared" si="0"/>
        <v>0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東洋大学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0.8</v>
      </c>
      <c r="E15" s="72">
        <v>2</v>
      </c>
      <c r="F15" s="72">
        <v>2</v>
      </c>
      <c r="G15" s="72"/>
      <c r="H15" s="72"/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2</v>
      </c>
      <c r="D16" s="78">
        <f>(E16+F16+G16)/C16</f>
        <v>1</v>
      </c>
      <c r="E16" s="77">
        <v>2</v>
      </c>
      <c r="F16" s="77"/>
      <c r="G16" s="77"/>
      <c r="H16" s="77"/>
      <c r="I16" s="77"/>
      <c r="J16" s="86"/>
      <c r="K16" s="35"/>
      <c r="L16" s="326" t="str">
        <f>B1</f>
        <v>東洋大学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7</v>
      </c>
      <c r="D17" s="73">
        <f>(E17+F17+G17)/C17</f>
        <v>0.8571428571428571</v>
      </c>
      <c r="E17" s="72">
        <f>E15+E16</f>
        <v>4</v>
      </c>
      <c r="F17" s="72">
        <f>F15+F16</f>
        <v>2</v>
      </c>
      <c r="G17" s="72">
        <f>G15+G16</f>
        <v>0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5" t="s">
        <v>161</v>
      </c>
      <c r="O17" s="315"/>
      <c r="P17" s="315"/>
      <c r="Q17" s="81"/>
      <c r="R17" s="68" t="s">
        <v>13</v>
      </c>
      <c r="S17" s="314" t="s">
        <v>161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410</v>
      </c>
      <c r="O18" s="315"/>
      <c r="P18" s="315"/>
      <c r="Q18" s="81"/>
      <c r="R18" s="68"/>
      <c r="S18" s="314"/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4</v>
      </c>
      <c r="F19" s="72">
        <v>1</v>
      </c>
      <c r="G19" s="72"/>
      <c r="H19" s="72">
        <v>2</v>
      </c>
      <c r="I19" s="72"/>
      <c r="J19" s="72">
        <v>2</v>
      </c>
      <c r="K19" s="35"/>
      <c r="L19" s="70"/>
      <c r="M19" s="68" t="s">
        <v>160</v>
      </c>
      <c r="N19" s="315" t="s">
        <v>164</v>
      </c>
      <c r="O19" s="315"/>
      <c r="P19" s="315"/>
      <c r="Q19" s="69"/>
      <c r="R19" s="68"/>
      <c r="S19" s="314"/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9</v>
      </c>
      <c r="D20" s="78">
        <f>(E20+F20+G20)/C20</f>
        <v>1</v>
      </c>
      <c r="E20" s="77">
        <v>9</v>
      </c>
      <c r="F20" s="77"/>
      <c r="G20" s="77"/>
      <c r="H20" s="77"/>
      <c r="I20" s="77"/>
      <c r="J20" s="77"/>
      <c r="K20" s="76"/>
      <c r="L20" s="70" t="s">
        <v>9</v>
      </c>
      <c r="M20" s="68" t="s">
        <v>13</v>
      </c>
      <c r="N20" s="315" t="s">
        <v>268</v>
      </c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0.875</v>
      </c>
      <c r="E21" s="72">
        <f t="shared" ref="E21:J21" si="1">E19+E20</f>
        <v>13</v>
      </c>
      <c r="F21" s="72">
        <f t="shared" si="1"/>
        <v>1</v>
      </c>
      <c r="G21" s="72">
        <f t="shared" si="1"/>
        <v>0</v>
      </c>
      <c r="H21" s="72">
        <f t="shared" si="1"/>
        <v>2</v>
      </c>
      <c r="I21" s="72">
        <f t="shared" si="1"/>
        <v>0</v>
      </c>
      <c r="J21" s="72">
        <f t="shared" si="1"/>
        <v>2</v>
      </c>
      <c r="K21" s="63"/>
      <c r="L21" s="70"/>
      <c r="M21" s="68" t="s">
        <v>13</v>
      </c>
      <c r="N21" s="314" t="s">
        <v>162</v>
      </c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0.125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260</v>
      </c>
      <c r="M29" s="26"/>
      <c r="N29" s="295" t="s">
        <v>458</v>
      </c>
      <c r="O29" s="296"/>
      <c r="P29" s="300"/>
      <c r="Q29" s="27" t="s">
        <v>260</v>
      </c>
      <c r="R29" s="26"/>
      <c r="S29" s="295" t="s">
        <v>458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271</v>
      </c>
      <c r="M30" s="26"/>
      <c r="N30" s="295" t="s">
        <v>231</v>
      </c>
      <c r="O30" s="296"/>
      <c r="P30" s="300"/>
      <c r="Q30" s="27"/>
      <c r="R30" s="26"/>
      <c r="S30" s="295"/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1</v>
      </c>
      <c r="F31" s="311"/>
      <c r="G31" s="311">
        <f>C31+E31</f>
        <v>3</v>
      </c>
      <c r="H31" s="311"/>
      <c r="I31" s="312">
        <f>G31/G37</f>
        <v>0.1</v>
      </c>
      <c r="J31" s="312"/>
      <c r="K31" s="35"/>
      <c r="L31" s="56"/>
      <c r="M31" s="26"/>
      <c r="N31" s="295"/>
      <c r="O31" s="296"/>
      <c r="P31" s="300"/>
      <c r="Q31" s="55"/>
      <c r="R31" s="26"/>
      <c r="S31" s="295"/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1</v>
      </c>
      <c r="D32" s="296"/>
      <c r="E32" s="296">
        <v>1</v>
      </c>
      <c r="F32" s="296"/>
      <c r="G32" s="296">
        <f>C32+E32</f>
        <v>2</v>
      </c>
      <c r="H32" s="296"/>
      <c r="I32" s="302">
        <f>G32/G37</f>
        <v>6.6666666666666666E-2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1</v>
      </c>
      <c r="F33" s="311"/>
      <c r="G33" s="311">
        <f>C33+E33</f>
        <v>3</v>
      </c>
      <c r="H33" s="311"/>
      <c r="I33" s="312">
        <f>G33/G37</f>
        <v>0.1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7</v>
      </c>
      <c r="D34" s="301"/>
      <c r="E34" s="296">
        <v>12</v>
      </c>
      <c r="F34" s="296"/>
      <c r="G34" s="301">
        <f>C34+E34</f>
        <v>19</v>
      </c>
      <c r="H34" s="301"/>
      <c r="I34" s="302">
        <f>G34/G37</f>
        <v>0.6333333333333333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2</v>
      </c>
      <c r="D35" s="310"/>
      <c r="E35" s="311">
        <v>1</v>
      </c>
      <c r="F35" s="311"/>
      <c r="G35" s="310">
        <f>C35+E35</f>
        <v>3</v>
      </c>
      <c r="H35" s="310"/>
      <c r="I35" s="312">
        <f>G35/G37</f>
        <v>0.1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東洋大学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東洋大学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0</v>
      </c>
      <c r="F39" s="298"/>
      <c r="G39" s="297">
        <f>C39+E39</f>
        <v>2</v>
      </c>
      <c r="H39" s="297"/>
      <c r="I39" s="299">
        <f>G39/H44</f>
        <v>6.6666666666666666E-2</v>
      </c>
      <c r="J39" s="299"/>
      <c r="K39" s="19"/>
      <c r="L39" s="28"/>
      <c r="M39" s="26"/>
      <c r="N39" s="295" t="s">
        <v>174</v>
      </c>
      <c r="O39" s="296"/>
      <c r="P39" s="300"/>
      <c r="Q39" s="27"/>
      <c r="R39" s="26"/>
      <c r="S39" s="295" t="s">
        <v>458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2</v>
      </c>
      <c r="D40" s="296"/>
      <c r="E40" s="296">
        <v>4</v>
      </c>
      <c r="F40" s="296"/>
      <c r="G40" s="296">
        <f>C40+E40</f>
        <v>6</v>
      </c>
      <c r="H40" s="296"/>
      <c r="I40" s="302">
        <f>G40/H44</f>
        <v>0.2</v>
      </c>
      <c r="J40" s="302"/>
      <c r="K40" s="14"/>
      <c r="L40" s="28"/>
      <c r="M40" s="26"/>
      <c r="N40" s="295" t="s">
        <v>458</v>
      </c>
      <c r="O40" s="296"/>
      <c r="P40" s="300"/>
      <c r="Q40" s="27"/>
      <c r="R40" s="26"/>
      <c r="S40" s="295" t="s">
        <v>231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4</v>
      </c>
      <c r="D41" s="298"/>
      <c r="E41" s="298">
        <v>3</v>
      </c>
      <c r="F41" s="298"/>
      <c r="G41" s="298">
        <f>C41+E41</f>
        <v>7</v>
      </c>
      <c r="H41" s="298"/>
      <c r="I41" s="299">
        <f>G41/H44</f>
        <v>0.23333333333333334</v>
      </c>
      <c r="J41" s="299"/>
      <c r="K41" s="14"/>
      <c r="L41" s="28"/>
      <c r="M41" s="26"/>
      <c r="N41" s="295" t="s">
        <v>458</v>
      </c>
      <c r="O41" s="296"/>
      <c r="P41" s="300"/>
      <c r="Q41" s="27"/>
      <c r="R41" s="26"/>
      <c r="S41" s="295" t="s">
        <v>175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6</v>
      </c>
      <c r="D42" s="301"/>
      <c r="E42" s="296">
        <v>8</v>
      </c>
      <c r="F42" s="296"/>
      <c r="G42" s="296">
        <f>C42+E42</f>
        <v>14</v>
      </c>
      <c r="H42" s="296"/>
      <c r="I42" s="302">
        <f>G42/H44</f>
        <v>0.46666666666666667</v>
      </c>
      <c r="J42" s="302"/>
      <c r="K42" s="14"/>
      <c r="L42" s="28"/>
      <c r="M42" s="26"/>
      <c r="N42" s="295" t="s">
        <v>458</v>
      </c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8">
        <f>C43+E43</f>
        <v>1</v>
      </c>
      <c r="H43" s="298"/>
      <c r="I43" s="299">
        <f>G43/H44</f>
        <v>3.3333333333333333E-2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4A77-80B6-F940-B0EC-A326CA86D3AB}">
  <dimension ref="D2:AJ60"/>
  <sheetViews>
    <sheetView topLeftCell="A7" zoomScale="81" zoomScaleNormal="59" zoomScaleSheetLayoutView="50" zoomScalePageLayoutView="59" workbookViewId="0">
      <selection activeCell="S26" sqref="S26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31</v>
      </c>
      <c r="J3" s="268"/>
      <c r="K3" s="269" t="s">
        <v>17</v>
      </c>
      <c r="L3" s="269"/>
      <c r="M3" s="268">
        <v>22</v>
      </c>
      <c r="N3" s="268"/>
      <c r="O3" s="267" t="s">
        <v>448</v>
      </c>
      <c r="P3" s="267"/>
      <c r="Q3" s="267"/>
      <c r="R3" s="267"/>
      <c r="S3" s="267"/>
      <c r="U3" s="270" t="s">
        <v>450</v>
      </c>
      <c r="V3" s="270"/>
      <c r="W3" s="270"/>
      <c r="X3" s="270"/>
      <c r="Y3" s="271" t="s">
        <v>449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451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9</v>
      </c>
      <c r="F14" s="122">
        <f>G17-E17</f>
        <v>23</v>
      </c>
      <c r="G14" s="122"/>
      <c r="K14" s="122">
        <f>K17</f>
        <v>47</v>
      </c>
      <c r="L14" s="122">
        <f>M17-K17</f>
        <v>8</v>
      </c>
      <c r="Q14" s="122">
        <f>Q17</f>
        <v>8</v>
      </c>
      <c r="R14" s="122">
        <f>S17-Q17</f>
        <v>44</v>
      </c>
      <c r="U14" s="122"/>
      <c r="V14" s="122">
        <f>V17</f>
        <v>139</v>
      </c>
      <c r="W14" s="122">
        <f>X17-V17</f>
        <v>35</v>
      </c>
      <c r="X14" s="122"/>
      <c r="Z14" s="122">
        <f>Z17</f>
        <v>13</v>
      </c>
      <c r="AA14" s="122">
        <f>AB17-Z17</f>
        <v>161</v>
      </c>
      <c r="AD14" s="122">
        <f>AD17</f>
        <v>34</v>
      </c>
      <c r="AE14" s="122">
        <f>AF17-AD17</f>
        <v>41</v>
      </c>
      <c r="AH14" s="122">
        <f>AH17</f>
        <v>29</v>
      </c>
      <c r="AI14" s="122">
        <f>AJ17-AH17</f>
        <v>21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0.28125</v>
      </c>
      <c r="E16" s="235"/>
      <c r="F16" s="235"/>
      <c r="G16" s="235"/>
      <c r="H16" s="119"/>
      <c r="I16" s="119"/>
      <c r="J16" s="235">
        <f>K17/M17</f>
        <v>0.8545454545454545</v>
      </c>
      <c r="K16" s="235"/>
      <c r="L16" s="235"/>
      <c r="M16" s="235"/>
      <c r="P16" s="235">
        <f>Q17/S17</f>
        <v>0.15384615384615385</v>
      </c>
      <c r="Q16" s="235"/>
      <c r="R16" s="235"/>
      <c r="S16" s="235"/>
      <c r="U16" s="235">
        <f>V17/X17</f>
        <v>0.79885057471264365</v>
      </c>
      <c r="V16" s="235"/>
      <c r="W16" s="235"/>
      <c r="X16" s="235"/>
      <c r="Y16" s="264">
        <f>Z17/AB17</f>
        <v>7.4712643678160925E-2</v>
      </c>
      <c r="Z16" s="264"/>
      <c r="AA16" s="264"/>
      <c r="AB16" s="264"/>
      <c r="AC16" s="235">
        <f>AD17/AF17</f>
        <v>0.45333333333333331</v>
      </c>
      <c r="AD16" s="235"/>
      <c r="AE16" s="235"/>
      <c r="AF16" s="235"/>
      <c r="AG16" s="264">
        <f>AH17/AJ17</f>
        <v>0.57999999999999996</v>
      </c>
      <c r="AH16" s="264"/>
      <c r="AI16" s="264"/>
      <c r="AJ16" s="264"/>
    </row>
    <row r="17" spans="4:36">
      <c r="D17" s="125" t="s">
        <v>65</v>
      </c>
      <c r="E17" s="120">
        <f>J22+M22+P22</f>
        <v>9</v>
      </c>
      <c r="F17" s="125" t="s">
        <v>64</v>
      </c>
      <c r="G17" s="120">
        <f>J23+M23+P23</f>
        <v>32</v>
      </c>
      <c r="H17" s="119"/>
      <c r="I17" s="119"/>
      <c r="J17" s="125" t="s">
        <v>65</v>
      </c>
      <c r="K17" s="120">
        <f>J26+M26+P26+S26</f>
        <v>47</v>
      </c>
      <c r="L17" s="125" t="s">
        <v>64</v>
      </c>
      <c r="M17" s="120">
        <f>J27+M27+P27+S27</f>
        <v>55</v>
      </c>
      <c r="P17" s="125" t="s">
        <v>65</v>
      </c>
      <c r="Q17" s="120">
        <v>8</v>
      </c>
      <c r="R17" s="125" t="s">
        <v>64</v>
      </c>
      <c r="S17" s="120">
        <v>52</v>
      </c>
      <c r="U17" s="125" t="s">
        <v>65</v>
      </c>
      <c r="V17" s="120">
        <f>'Individual DF 0815_明治A'!K37+'Individual DF 0815_明治A'!L37+'Individual DF 0815_明治A'!T37+'Individual DF 0815_明治A'!U37</f>
        <v>139</v>
      </c>
      <c r="W17" s="125" t="s">
        <v>64</v>
      </c>
      <c r="X17" s="120">
        <f>'Individual DF 0815_明治A'!G37</f>
        <v>174</v>
      </c>
      <c r="Y17" s="134" t="s">
        <v>65</v>
      </c>
      <c r="Z17" s="120">
        <f>'Individual DF 0815_明治A'!K37+'Individual DF 0815_明治A'!T37</f>
        <v>13</v>
      </c>
      <c r="AA17" s="134" t="s">
        <v>64</v>
      </c>
      <c r="AB17" s="120">
        <f>'Individual DF 0815_明治A'!G37</f>
        <v>174</v>
      </c>
      <c r="AC17" s="125" t="s">
        <v>65</v>
      </c>
      <c r="AD17" s="120">
        <v>34</v>
      </c>
      <c r="AE17" s="125" t="s">
        <v>64</v>
      </c>
      <c r="AF17" s="120">
        <v>75</v>
      </c>
      <c r="AG17" s="134" t="s">
        <v>65</v>
      </c>
      <c r="AH17" s="120">
        <v>29</v>
      </c>
      <c r="AI17" s="134" t="s">
        <v>64</v>
      </c>
      <c r="AJ17" s="120">
        <v>50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0.33333333333333331</v>
      </c>
      <c r="I22" s="260"/>
      <c r="J22" s="130">
        <v>6</v>
      </c>
      <c r="K22" s="259">
        <f>M22/M23</f>
        <v>0</v>
      </c>
      <c r="L22" s="260"/>
      <c r="M22" s="130">
        <v>0</v>
      </c>
      <c r="N22" s="259">
        <f>P22/P23</f>
        <v>0.33333333333333331</v>
      </c>
      <c r="O22" s="260"/>
      <c r="P22" s="130">
        <v>3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0.85849056603773588</v>
      </c>
      <c r="Z22" s="260"/>
      <c r="AA22" s="130">
        <f>'Individual DF 0815_明治A'!K35+'Individual DF 0815_明治A'!L35+'Individual DF 0815_明治A'!T35+'Individual DF 0815_明治A'!U35</f>
        <v>91</v>
      </c>
      <c r="AB22" s="259">
        <f>AD22/AD23</f>
        <v>0.70588235294117652</v>
      </c>
      <c r="AC22" s="260"/>
      <c r="AD22" s="132">
        <f>'Individual DF 0815_明治A'!K36+'Individual DF 0815_明治A'!L36+'Individual DF 0815_明治A'!T36+'Individual DF 0815_明治A'!U36</f>
        <v>48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18</v>
      </c>
      <c r="K23" s="261"/>
      <c r="L23" s="262"/>
      <c r="M23" s="128">
        <v>5</v>
      </c>
      <c r="N23" s="261"/>
      <c r="O23" s="262"/>
      <c r="P23" s="128">
        <v>9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0815_明治A'!G35</f>
        <v>106</v>
      </c>
      <c r="AB23" s="261"/>
      <c r="AC23" s="262"/>
      <c r="AD23" s="133">
        <f>'Individual DF 0815_明治A'!G36</f>
        <v>68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0.88888888888888884</v>
      </c>
      <c r="I26" s="260"/>
      <c r="J26" s="130">
        <v>16</v>
      </c>
      <c r="K26" s="259">
        <f>M26/M27</f>
        <v>0.8</v>
      </c>
      <c r="L26" s="260"/>
      <c r="M26" s="130">
        <v>4</v>
      </c>
      <c r="N26" s="259">
        <f>P26/P27</f>
        <v>0.77777777777777779</v>
      </c>
      <c r="O26" s="260"/>
      <c r="P26" s="130">
        <v>7</v>
      </c>
      <c r="Q26" s="259">
        <f>S26/S27</f>
        <v>0.86956521739130432</v>
      </c>
      <c r="R26" s="260"/>
      <c r="S26" s="132">
        <v>20</v>
      </c>
      <c r="U26" s="250"/>
      <c r="V26" s="250"/>
      <c r="W26" s="250"/>
      <c r="X26" s="129" t="s">
        <v>65</v>
      </c>
      <c r="Y26" s="259">
        <f>AA26/AA27</f>
        <v>7.5471698113207544E-2</v>
      </c>
      <c r="Z26" s="260"/>
      <c r="AA26" s="130">
        <f>'Individual DF 0815_明治A'!K35+'Individual DF 0815_明治A'!T35</f>
        <v>8</v>
      </c>
      <c r="AB26" s="259">
        <f>AD26/AD27</f>
        <v>7.3529411764705885E-2</v>
      </c>
      <c r="AC26" s="260"/>
      <c r="AD26" s="132">
        <f>'Individual DF 0815_明治A'!K36+'Individual DF 0815_明治A'!T36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18</v>
      </c>
      <c r="K27" s="261"/>
      <c r="L27" s="262"/>
      <c r="M27" s="128">
        <v>5</v>
      </c>
      <c r="N27" s="261"/>
      <c r="O27" s="262"/>
      <c r="P27" s="128">
        <v>9</v>
      </c>
      <c r="Q27" s="261"/>
      <c r="R27" s="262"/>
      <c r="S27" s="133">
        <v>23</v>
      </c>
      <c r="U27" s="250"/>
      <c r="V27" s="250"/>
      <c r="W27" s="250"/>
      <c r="X27" s="127" t="s">
        <v>64</v>
      </c>
      <c r="Y27" s="261"/>
      <c r="Z27" s="262"/>
      <c r="AA27" s="128">
        <f>'Individual DF 0815_明治A'!G35</f>
        <v>106</v>
      </c>
      <c r="AB27" s="261"/>
      <c r="AC27" s="262"/>
      <c r="AD27" s="133">
        <f>'Individual DF 0815_明治A'!G36</f>
        <v>68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0.48076923076923078</v>
      </c>
      <c r="I30" s="260"/>
      <c r="J30" s="130">
        <v>25</v>
      </c>
      <c r="K30" s="259">
        <f>M30/M31</f>
        <v>0.15384615384615385</v>
      </c>
      <c r="L30" s="260"/>
      <c r="M30" s="130">
        <v>8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52</v>
      </c>
      <c r="K31" s="261"/>
      <c r="L31" s="262"/>
      <c r="M31" s="128">
        <v>52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0815_明治A'!C7</f>
        <v>6</v>
      </c>
      <c r="K39" s="240"/>
      <c r="L39" s="236" t="str">
        <f>D3</f>
        <v>筑波大学</v>
      </c>
      <c r="M39" s="236"/>
      <c r="N39" s="236"/>
      <c r="O39" s="236"/>
      <c r="P39" s="237" t="str">
        <f>O3</f>
        <v>明治大学</v>
      </c>
      <c r="Q39" s="237"/>
      <c r="R39" s="237"/>
      <c r="S39" s="237"/>
      <c r="Y39" s="242" t="str">
        <f>D3</f>
        <v>筑波大学</v>
      </c>
      <c r="Z39" s="243"/>
      <c r="AA39" s="240">
        <f>'Set 0815_明治A'!C11</f>
        <v>11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明治大学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0815_明治A'!D7</f>
        <v>0.83333333333333337</v>
      </c>
      <c r="M41" s="239"/>
      <c r="N41" s="239"/>
      <c r="O41" s="239"/>
      <c r="P41" s="238">
        <f>'Set 0815_明治A'!D17</f>
        <v>0.88888888888888884</v>
      </c>
      <c r="Q41" s="239"/>
      <c r="R41" s="239"/>
      <c r="S41" s="239"/>
      <c r="Y41" s="244"/>
      <c r="Z41" s="245"/>
      <c r="AA41" s="241"/>
      <c r="AB41" s="241"/>
      <c r="AC41" s="238">
        <f>'Set 0815_明治A'!D11</f>
        <v>0.81818181818181823</v>
      </c>
      <c r="AD41" s="239"/>
      <c r="AE41" s="239"/>
      <c r="AF41" s="239"/>
      <c r="AG41" s="238">
        <f>'Set 0815_明治A'!D21</f>
        <v>0.6875</v>
      </c>
      <c r="AH41" s="239"/>
      <c r="AI41" s="239"/>
      <c r="AJ41" s="239"/>
    </row>
    <row r="42" spans="4:36" ht="20" customHeight="1">
      <c r="H42" s="220" t="str">
        <f>O3</f>
        <v>明治大学</v>
      </c>
      <c r="I42" s="221"/>
      <c r="J42" s="226">
        <f>'Set 0815_明治A'!C17</f>
        <v>9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明治大学</v>
      </c>
      <c r="Z42" s="221"/>
      <c r="AA42" s="226">
        <f>'Set 0815_明治A'!C21</f>
        <v>16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6</v>
      </c>
      <c r="F43" s="145">
        <f>J42</f>
        <v>9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11</v>
      </c>
      <c r="W43" s="145">
        <f>AA42</f>
        <v>16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15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27</v>
      </c>
      <c r="AB45" s="233"/>
    </row>
    <row r="46" spans="4:36" ht="29">
      <c r="D46" s="235">
        <f>J39/J45</f>
        <v>0.4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0.40740740740740738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DD45-764D-8F4F-ABBD-A88C6291A145}">
  <dimension ref="B2:AF77"/>
  <sheetViews>
    <sheetView zoomScale="111" zoomScaleNormal="59" zoomScaleSheetLayoutView="50" zoomScalePageLayoutView="59" workbookViewId="0">
      <selection activeCell="C8" sqref="C8:C32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0815_明治A'!O3</f>
        <v>明治大学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174</v>
      </c>
      <c r="I4" s="288"/>
      <c r="J4" s="282" t="s">
        <v>97</v>
      </c>
      <c r="K4" s="282"/>
      <c r="L4" s="282"/>
      <c r="M4" s="284">
        <f>(K37+T37)/G37</f>
        <v>7.4712643678160925E-2</v>
      </c>
      <c r="N4" s="284"/>
      <c r="O4" s="282" t="s">
        <v>98</v>
      </c>
      <c r="P4" s="282"/>
      <c r="Q4" s="282"/>
      <c r="R4" s="284">
        <f>SUM(K37:L37,T37:U37)/G37</f>
        <v>0.79885057471264365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0.5714285714285714</v>
      </c>
      <c r="AB4" s="282" t="s">
        <v>99</v>
      </c>
      <c r="AC4" s="282"/>
      <c r="AD4" s="282"/>
      <c r="AE4" s="173">
        <f>SUM(X35:Y35)/SUM(T35:U35)</f>
        <v>0.42499999999999999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243</v>
      </c>
      <c r="D8" s="156">
        <v>57</v>
      </c>
      <c r="E8" s="156">
        <f>G8+AA8+'Individual AT 0815_明治A'!G8+'Individual AT 0815_明治A'!N8</f>
        <v>29</v>
      </c>
      <c r="F8" s="195">
        <f>IFERROR(E8/D8*80,"-")</f>
        <v>40.701754385964918</v>
      </c>
      <c r="G8" s="156">
        <f>I8+R8</f>
        <v>11</v>
      </c>
      <c r="H8" s="186">
        <f>IFERROR((K8+L8+T8+U8)/G8,"-")</f>
        <v>1</v>
      </c>
      <c r="I8" s="156">
        <f>SUM(K8:M8)</f>
        <v>7</v>
      </c>
      <c r="J8" s="157">
        <f>IFERROR((K8+L8)/I8,"-")</f>
        <v>1</v>
      </c>
      <c r="K8" s="156">
        <v>1</v>
      </c>
      <c r="L8" s="156">
        <v>6</v>
      </c>
      <c r="M8" s="184">
        <v>0</v>
      </c>
      <c r="N8" s="157">
        <f>IFERROR((O8+P8)/I8,"-")</f>
        <v>0.8571428571428571</v>
      </c>
      <c r="O8" s="156">
        <v>1</v>
      </c>
      <c r="P8" s="156">
        <v>5</v>
      </c>
      <c r="Q8" s="184">
        <v>1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0.25</v>
      </c>
      <c r="X8" s="156">
        <v>0</v>
      </c>
      <c r="Y8" s="156">
        <v>1</v>
      </c>
      <c r="Z8" s="184">
        <v>3</v>
      </c>
      <c r="AA8" s="156">
        <f>SUM(AC8:AE8)</f>
        <v>4</v>
      </c>
      <c r="AB8" s="157">
        <f>IFERROR((AC8+AD8)/AA8,"-")</f>
        <v>0.75</v>
      </c>
      <c r="AC8" s="156">
        <v>1</v>
      </c>
      <c r="AD8" s="156">
        <v>2</v>
      </c>
      <c r="AE8" s="156">
        <v>1</v>
      </c>
      <c r="AF8" s="207" t="str">
        <f>C8</f>
        <v>小澤一誠</v>
      </c>
    </row>
    <row r="9" spans="2:32" ht="30" customHeight="1">
      <c r="B9" s="155">
        <v>2</v>
      </c>
      <c r="C9" s="208" t="s">
        <v>187</v>
      </c>
      <c r="D9" s="159">
        <v>61</v>
      </c>
      <c r="E9" s="159">
        <f>G9+AA9+'Individual AT 0815_明治A'!G9+'Individual AT 0815_明治A'!N9</f>
        <v>18</v>
      </c>
      <c r="F9" s="167">
        <f t="shared" ref="F9:F33" si="0">IFERROR(E9/D9*80,"-")</f>
        <v>23.606557377049178</v>
      </c>
      <c r="G9" s="159">
        <f t="shared" ref="G9:G33" si="1">I9+R9</f>
        <v>5</v>
      </c>
      <c r="H9" s="187">
        <f t="shared" ref="H9:H33" si="2">IFERROR((K9+L9+T9+U9)/G9,"-")</f>
        <v>0.8</v>
      </c>
      <c r="I9" s="159">
        <f t="shared" ref="I9:I33" si="3">SUM(K9:M9)</f>
        <v>4</v>
      </c>
      <c r="J9" s="158">
        <f t="shared" ref="J9:J33" si="4">IFERROR((K9+L9)/I9,"-")</f>
        <v>0.75</v>
      </c>
      <c r="K9" s="159">
        <v>0</v>
      </c>
      <c r="L9" s="159">
        <v>3</v>
      </c>
      <c r="M9" s="185">
        <v>1</v>
      </c>
      <c r="N9" s="158">
        <f t="shared" ref="N9:N33" si="5">IFERROR((O9+P9)/I9,"-")</f>
        <v>0</v>
      </c>
      <c r="O9" s="159">
        <v>0</v>
      </c>
      <c r="P9" s="159">
        <v>0</v>
      </c>
      <c r="Q9" s="185">
        <v>3</v>
      </c>
      <c r="R9" s="159">
        <f t="shared" ref="R9:R33" si="6">SUM(T9:V9)</f>
        <v>1</v>
      </c>
      <c r="S9" s="158">
        <f t="shared" ref="S9:S33" si="7">IFERROR((T9+U9)/R9,"-")</f>
        <v>1</v>
      </c>
      <c r="T9" s="159">
        <v>0</v>
      </c>
      <c r="U9" s="159">
        <v>1</v>
      </c>
      <c r="V9" s="185">
        <v>0</v>
      </c>
      <c r="W9" s="158">
        <f t="shared" ref="W9:W33" si="8">IFERROR((X9+Y9)/R9,"-")</f>
        <v>0</v>
      </c>
      <c r="X9" s="159">
        <v>0</v>
      </c>
      <c r="Y9" s="159">
        <v>0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208" t="str">
        <f t="shared" ref="AF9:AF33" si="11">C9</f>
        <v>前川陽来</v>
      </c>
    </row>
    <row r="10" spans="2:32" ht="30" customHeight="1">
      <c r="B10" s="154">
        <v>3</v>
      </c>
      <c r="C10" s="207" t="s">
        <v>442</v>
      </c>
      <c r="D10" s="156">
        <v>57</v>
      </c>
      <c r="E10" s="156">
        <f>G10+AA10+'Individual AT 0815_明治A'!G10+'Individual AT 0815_明治A'!N10</f>
        <v>20</v>
      </c>
      <c r="F10" s="195">
        <f t="shared" si="0"/>
        <v>28.07017543859649</v>
      </c>
      <c r="G10" s="156">
        <f t="shared" si="1"/>
        <v>9</v>
      </c>
      <c r="H10" s="186">
        <f t="shared" si="2"/>
        <v>0.66666666666666663</v>
      </c>
      <c r="I10" s="156">
        <f t="shared" si="3"/>
        <v>4</v>
      </c>
      <c r="J10" s="157">
        <f t="shared" si="4"/>
        <v>0.5</v>
      </c>
      <c r="K10" s="156">
        <v>0</v>
      </c>
      <c r="L10" s="156">
        <v>2</v>
      </c>
      <c r="M10" s="184">
        <v>2</v>
      </c>
      <c r="N10" s="157">
        <f t="shared" si="5"/>
        <v>0</v>
      </c>
      <c r="O10" s="156">
        <v>0</v>
      </c>
      <c r="P10" s="156">
        <v>0</v>
      </c>
      <c r="Q10" s="184">
        <v>2</v>
      </c>
      <c r="R10" s="156">
        <f t="shared" si="6"/>
        <v>5</v>
      </c>
      <c r="S10" s="157">
        <f t="shared" si="7"/>
        <v>0.8</v>
      </c>
      <c r="T10" s="156">
        <v>0</v>
      </c>
      <c r="U10" s="156">
        <v>4</v>
      </c>
      <c r="V10" s="184">
        <v>1</v>
      </c>
      <c r="W10" s="157">
        <f t="shared" si="8"/>
        <v>0</v>
      </c>
      <c r="X10" s="156">
        <v>0</v>
      </c>
      <c r="Y10" s="156">
        <v>0</v>
      </c>
      <c r="Z10" s="184">
        <v>4</v>
      </c>
      <c r="AA10" s="156">
        <f t="shared" si="9"/>
        <v>2</v>
      </c>
      <c r="AB10" s="157">
        <f t="shared" si="10"/>
        <v>0.5</v>
      </c>
      <c r="AC10" s="156">
        <v>1</v>
      </c>
      <c r="AD10" s="156">
        <v>0</v>
      </c>
      <c r="AE10" s="156">
        <v>1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365</v>
      </c>
      <c r="D11" s="159">
        <v>61</v>
      </c>
      <c r="E11" s="159">
        <f>G11+AA11+'Individual AT 0815_明治A'!G11+'Individual AT 0815_明治A'!N11</f>
        <v>17</v>
      </c>
      <c r="F11" s="167">
        <f t="shared" si="0"/>
        <v>22.295081967213115</v>
      </c>
      <c r="G11" s="159">
        <f t="shared" si="1"/>
        <v>7</v>
      </c>
      <c r="H11" s="187">
        <f t="shared" si="2"/>
        <v>0.7142857142857143</v>
      </c>
      <c r="I11" s="159">
        <f t="shared" si="3"/>
        <v>6</v>
      </c>
      <c r="J11" s="158">
        <f t="shared" si="4"/>
        <v>0.66666666666666663</v>
      </c>
      <c r="K11" s="159">
        <v>0</v>
      </c>
      <c r="L11" s="159">
        <v>4</v>
      </c>
      <c r="M11" s="185">
        <v>2</v>
      </c>
      <c r="N11" s="158">
        <f t="shared" si="5"/>
        <v>0.16666666666666666</v>
      </c>
      <c r="O11" s="159">
        <v>1</v>
      </c>
      <c r="P11" s="159">
        <v>0</v>
      </c>
      <c r="Q11" s="185">
        <v>3</v>
      </c>
      <c r="R11" s="159">
        <f t="shared" si="6"/>
        <v>1</v>
      </c>
      <c r="S11" s="158">
        <f t="shared" si="7"/>
        <v>1</v>
      </c>
      <c r="T11" s="159">
        <v>1</v>
      </c>
      <c r="U11" s="159">
        <v>0</v>
      </c>
      <c r="V11" s="185">
        <v>0</v>
      </c>
      <c r="W11" s="158">
        <f t="shared" si="8"/>
        <v>1</v>
      </c>
      <c r="X11" s="159">
        <v>0</v>
      </c>
      <c r="Y11" s="159">
        <v>1</v>
      </c>
      <c r="Z11" s="185">
        <v>0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磯部俊太郎</v>
      </c>
    </row>
    <row r="12" spans="2:32" ht="30" customHeight="1">
      <c r="B12" s="154">
        <v>5</v>
      </c>
      <c r="C12" s="207" t="s">
        <v>335</v>
      </c>
      <c r="D12" s="156">
        <v>63</v>
      </c>
      <c r="E12" s="156">
        <f>G12+AA12+'Individual AT 0815_明治A'!G12+'Individual AT 0815_明治A'!N12</f>
        <v>22</v>
      </c>
      <c r="F12" s="195">
        <f t="shared" si="0"/>
        <v>27.936507936507937</v>
      </c>
      <c r="G12" s="156">
        <f t="shared" si="1"/>
        <v>6</v>
      </c>
      <c r="H12" s="186">
        <f t="shared" si="2"/>
        <v>0.83333333333333337</v>
      </c>
      <c r="I12" s="156">
        <f t="shared" si="3"/>
        <v>3</v>
      </c>
      <c r="J12" s="157">
        <f t="shared" si="4"/>
        <v>0.66666666666666663</v>
      </c>
      <c r="K12" s="156">
        <v>0</v>
      </c>
      <c r="L12" s="156">
        <v>2</v>
      </c>
      <c r="M12" s="184">
        <v>1</v>
      </c>
      <c r="N12" s="157">
        <f t="shared" si="5"/>
        <v>0.33333333333333331</v>
      </c>
      <c r="O12" s="156">
        <v>0</v>
      </c>
      <c r="P12" s="156">
        <v>1</v>
      </c>
      <c r="Q12" s="184">
        <v>1</v>
      </c>
      <c r="R12" s="156">
        <f t="shared" si="6"/>
        <v>3</v>
      </c>
      <c r="S12" s="157">
        <f t="shared" si="7"/>
        <v>1</v>
      </c>
      <c r="T12" s="156">
        <v>0</v>
      </c>
      <c r="U12" s="156">
        <v>3</v>
      </c>
      <c r="V12" s="184">
        <v>0</v>
      </c>
      <c r="W12" s="157">
        <f t="shared" si="8"/>
        <v>1</v>
      </c>
      <c r="X12" s="156">
        <v>1</v>
      </c>
      <c r="Y12" s="156">
        <v>2</v>
      </c>
      <c r="Z12" s="184">
        <v>0</v>
      </c>
      <c r="AA12" s="156">
        <f t="shared" si="9"/>
        <v>2</v>
      </c>
      <c r="AB12" s="157">
        <f t="shared" si="10"/>
        <v>1</v>
      </c>
      <c r="AC12" s="156">
        <v>1</v>
      </c>
      <c r="AD12" s="156">
        <v>1</v>
      </c>
      <c r="AE12" s="156">
        <v>0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373</v>
      </c>
      <c r="D13" s="159">
        <v>61</v>
      </c>
      <c r="E13" s="159">
        <f>G13+AA13+'Individual AT 0815_明治A'!G13+'Individual AT 0815_明治A'!N13</f>
        <v>23</v>
      </c>
      <c r="F13" s="167">
        <f t="shared" si="0"/>
        <v>30.163934426229506</v>
      </c>
      <c r="G13" s="159">
        <f t="shared" si="1"/>
        <v>10</v>
      </c>
      <c r="H13" s="187">
        <f t="shared" si="2"/>
        <v>0.6</v>
      </c>
      <c r="I13" s="159">
        <f t="shared" si="3"/>
        <v>5</v>
      </c>
      <c r="J13" s="158">
        <f t="shared" si="4"/>
        <v>0.8</v>
      </c>
      <c r="K13" s="159">
        <v>0</v>
      </c>
      <c r="L13" s="159">
        <v>4</v>
      </c>
      <c r="M13" s="185">
        <v>1</v>
      </c>
      <c r="N13" s="158">
        <f t="shared" si="5"/>
        <v>0.6</v>
      </c>
      <c r="O13" s="159">
        <v>0</v>
      </c>
      <c r="P13" s="159">
        <v>3</v>
      </c>
      <c r="Q13" s="185">
        <v>1</v>
      </c>
      <c r="R13" s="159">
        <f t="shared" si="6"/>
        <v>5</v>
      </c>
      <c r="S13" s="158">
        <f t="shared" si="7"/>
        <v>0.4</v>
      </c>
      <c r="T13" s="159">
        <v>0</v>
      </c>
      <c r="U13" s="159">
        <v>2</v>
      </c>
      <c r="V13" s="185">
        <v>3</v>
      </c>
      <c r="W13" s="158">
        <f t="shared" si="8"/>
        <v>0</v>
      </c>
      <c r="X13" s="159">
        <v>0</v>
      </c>
      <c r="Y13" s="159">
        <v>0</v>
      </c>
      <c r="Z13" s="185">
        <v>2</v>
      </c>
      <c r="AA13" s="159">
        <f t="shared" si="9"/>
        <v>2</v>
      </c>
      <c r="AB13" s="158">
        <f t="shared" si="10"/>
        <v>0.5</v>
      </c>
      <c r="AC13" s="159">
        <v>1</v>
      </c>
      <c r="AD13" s="159">
        <v>0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397</v>
      </c>
      <c r="D14" s="156">
        <v>61</v>
      </c>
      <c r="E14" s="156">
        <f>G14+AA14+'Individual AT 0815_明治A'!G14+'Individual AT 0815_明治A'!N14</f>
        <v>26</v>
      </c>
      <c r="F14" s="195">
        <f t="shared" si="0"/>
        <v>34.0983606557377</v>
      </c>
      <c r="G14" s="156">
        <f t="shared" si="1"/>
        <v>15</v>
      </c>
      <c r="H14" s="186">
        <f t="shared" si="2"/>
        <v>1</v>
      </c>
      <c r="I14" s="156">
        <f t="shared" si="3"/>
        <v>7</v>
      </c>
      <c r="J14" s="157">
        <f t="shared" si="4"/>
        <v>1</v>
      </c>
      <c r="K14" s="156">
        <v>2</v>
      </c>
      <c r="L14" s="156">
        <v>5</v>
      </c>
      <c r="M14" s="184">
        <v>0</v>
      </c>
      <c r="N14" s="157">
        <f t="shared" si="5"/>
        <v>0.42857142857142855</v>
      </c>
      <c r="O14" s="156">
        <v>0</v>
      </c>
      <c r="P14" s="156">
        <v>3</v>
      </c>
      <c r="Q14" s="184">
        <v>4</v>
      </c>
      <c r="R14" s="156">
        <f t="shared" si="6"/>
        <v>8</v>
      </c>
      <c r="S14" s="157">
        <f t="shared" si="7"/>
        <v>1</v>
      </c>
      <c r="T14" s="156">
        <v>1</v>
      </c>
      <c r="U14" s="156">
        <v>7</v>
      </c>
      <c r="V14" s="184">
        <v>0</v>
      </c>
      <c r="W14" s="157">
        <f t="shared" si="8"/>
        <v>0.5</v>
      </c>
      <c r="X14" s="156">
        <v>3</v>
      </c>
      <c r="Y14" s="156">
        <v>1</v>
      </c>
      <c r="Z14" s="184">
        <v>4</v>
      </c>
      <c r="AA14" s="156">
        <f t="shared" si="9"/>
        <v>1</v>
      </c>
      <c r="AB14" s="157">
        <f t="shared" si="10"/>
        <v>0</v>
      </c>
      <c r="AC14" s="156">
        <v>0</v>
      </c>
      <c r="AD14" s="156">
        <v>0</v>
      </c>
      <c r="AE14" s="156">
        <v>1</v>
      </c>
      <c r="AF14" s="207" t="str">
        <f t="shared" si="11"/>
        <v>大町尚生</v>
      </c>
    </row>
    <row r="15" spans="2:32" ht="30" customHeight="1">
      <c r="B15" s="155">
        <v>8</v>
      </c>
      <c r="C15" s="208" t="s">
        <v>191</v>
      </c>
      <c r="D15" s="159">
        <v>63</v>
      </c>
      <c r="E15" s="159">
        <f>G15+AA15+'Individual AT 0815_明治A'!G15+'Individual AT 0815_明治A'!N15</f>
        <v>25</v>
      </c>
      <c r="F15" s="167">
        <f t="shared" si="0"/>
        <v>31.746031746031743</v>
      </c>
      <c r="G15" s="159">
        <f t="shared" si="1"/>
        <v>13</v>
      </c>
      <c r="H15" s="187">
        <f t="shared" si="2"/>
        <v>1</v>
      </c>
      <c r="I15" s="159">
        <f t="shared" si="3"/>
        <v>9</v>
      </c>
      <c r="J15" s="158">
        <f t="shared" si="4"/>
        <v>1</v>
      </c>
      <c r="K15" s="159">
        <v>0</v>
      </c>
      <c r="L15" s="159">
        <v>9</v>
      </c>
      <c r="M15" s="185">
        <v>0</v>
      </c>
      <c r="N15" s="158">
        <f t="shared" si="5"/>
        <v>0.66666666666666663</v>
      </c>
      <c r="O15" s="159">
        <v>0</v>
      </c>
      <c r="P15" s="159">
        <v>6</v>
      </c>
      <c r="Q15" s="185">
        <v>3</v>
      </c>
      <c r="R15" s="159">
        <f t="shared" si="6"/>
        <v>4</v>
      </c>
      <c r="S15" s="158">
        <f t="shared" si="7"/>
        <v>1</v>
      </c>
      <c r="T15" s="159">
        <v>1</v>
      </c>
      <c r="U15" s="159">
        <v>3</v>
      </c>
      <c r="V15" s="185">
        <v>0</v>
      </c>
      <c r="W15" s="158">
        <f t="shared" si="8"/>
        <v>0.25</v>
      </c>
      <c r="X15" s="159">
        <v>1</v>
      </c>
      <c r="Y15" s="159">
        <v>0</v>
      </c>
      <c r="Z15" s="185">
        <v>3</v>
      </c>
      <c r="AA15" s="159">
        <f t="shared" si="9"/>
        <v>2</v>
      </c>
      <c r="AB15" s="158">
        <f t="shared" si="10"/>
        <v>1</v>
      </c>
      <c r="AC15" s="159">
        <v>2</v>
      </c>
      <c r="AD15" s="159">
        <v>0</v>
      </c>
      <c r="AE15" s="159">
        <v>0</v>
      </c>
      <c r="AF15" s="208" t="str">
        <f t="shared" si="11"/>
        <v>浜浦幸太郎</v>
      </c>
    </row>
    <row r="16" spans="2:32" ht="30" customHeight="1">
      <c r="B16" s="154">
        <v>9</v>
      </c>
      <c r="C16" s="207" t="s">
        <v>398</v>
      </c>
      <c r="D16" s="156">
        <v>61</v>
      </c>
      <c r="E16" s="156">
        <f>G16+AA16+'Individual AT 0815_明治A'!G16+'Individual AT 0815_明治A'!N16</f>
        <v>11</v>
      </c>
      <c r="F16" s="195">
        <f t="shared" si="0"/>
        <v>14.426229508196721</v>
      </c>
      <c r="G16" s="156">
        <f t="shared" si="1"/>
        <v>10</v>
      </c>
      <c r="H16" s="186">
        <f t="shared" si="2"/>
        <v>0.6</v>
      </c>
      <c r="I16" s="156">
        <f t="shared" si="3"/>
        <v>8</v>
      </c>
      <c r="J16" s="157">
        <f t="shared" si="4"/>
        <v>0.625</v>
      </c>
      <c r="K16" s="156">
        <v>0</v>
      </c>
      <c r="L16" s="156">
        <v>5</v>
      </c>
      <c r="M16" s="184">
        <v>3</v>
      </c>
      <c r="N16" s="157">
        <f t="shared" si="5"/>
        <v>0.5</v>
      </c>
      <c r="O16" s="156">
        <v>1</v>
      </c>
      <c r="P16" s="156">
        <v>3</v>
      </c>
      <c r="Q16" s="184">
        <v>1</v>
      </c>
      <c r="R16" s="156">
        <f t="shared" si="6"/>
        <v>2</v>
      </c>
      <c r="S16" s="157">
        <f t="shared" si="7"/>
        <v>0.5</v>
      </c>
      <c r="T16" s="156">
        <v>0</v>
      </c>
      <c r="U16" s="156">
        <v>1</v>
      </c>
      <c r="V16" s="184">
        <v>1</v>
      </c>
      <c r="W16" s="157">
        <f t="shared" si="8"/>
        <v>0.5</v>
      </c>
      <c r="X16" s="156">
        <v>0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1</v>
      </c>
      <c r="AC16" s="156">
        <v>0</v>
      </c>
      <c r="AD16" s="156">
        <v>1</v>
      </c>
      <c r="AE16" s="156">
        <v>0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431</v>
      </c>
      <c r="D17" s="159">
        <v>61</v>
      </c>
      <c r="E17" s="159">
        <f>G17+AA17+'Individual AT 0815_明治A'!G17+'Individual AT 0815_明治A'!N17</f>
        <v>10</v>
      </c>
      <c r="F17" s="167">
        <f t="shared" si="0"/>
        <v>13.114754098360654</v>
      </c>
      <c r="G17" s="159">
        <f t="shared" si="1"/>
        <v>4</v>
      </c>
      <c r="H17" s="187">
        <f t="shared" si="2"/>
        <v>0.5</v>
      </c>
      <c r="I17" s="159">
        <f t="shared" si="3"/>
        <v>4</v>
      </c>
      <c r="J17" s="158">
        <f t="shared" si="4"/>
        <v>0.5</v>
      </c>
      <c r="K17" s="159">
        <v>0</v>
      </c>
      <c r="L17" s="159">
        <v>2</v>
      </c>
      <c r="M17" s="185">
        <v>2</v>
      </c>
      <c r="N17" s="158">
        <f t="shared" si="5"/>
        <v>0.5</v>
      </c>
      <c r="O17" s="159">
        <v>0</v>
      </c>
      <c r="P17" s="159">
        <v>2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1</v>
      </c>
      <c r="AB17" s="158">
        <f t="shared" si="10"/>
        <v>1</v>
      </c>
      <c r="AC17" s="159">
        <v>1</v>
      </c>
      <c r="AD17" s="159">
        <v>0</v>
      </c>
      <c r="AE17" s="159">
        <v>0</v>
      </c>
      <c r="AF17" s="208" t="str">
        <f t="shared" si="11"/>
        <v>楢本幹志朗</v>
      </c>
    </row>
    <row r="18" spans="2:32" ht="30" customHeight="1">
      <c r="B18" s="154">
        <v>11</v>
      </c>
      <c r="C18" s="207" t="s">
        <v>425</v>
      </c>
      <c r="D18" s="156">
        <v>63</v>
      </c>
      <c r="E18" s="156">
        <f>G18+AA18+'Individual AT 0815_明治A'!G18+'Individual AT 0815_明治A'!N18</f>
        <v>13</v>
      </c>
      <c r="F18" s="195">
        <f t="shared" si="0"/>
        <v>16.507936507936506</v>
      </c>
      <c r="G18" s="156">
        <f t="shared" si="1"/>
        <v>7</v>
      </c>
      <c r="H18" s="186">
        <f t="shared" si="2"/>
        <v>0.42857142857142855</v>
      </c>
      <c r="I18" s="156">
        <f t="shared" si="3"/>
        <v>5</v>
      </c>
      <c r="J18" s="157">
        <f t="shared" si="4"/>
        <v>0.2</v>
      </c>
      <c r="K18" s="156">
        <v>1</v>
      </c>
      <c r="L18" s="156">
        <v>0</v>
      </c>
      <c r="M18" s="184">
        <v>4</v>
      </c>
      <c r="N18" s="157">
        <f t="shared" si="5"/>
        <v>0.2</v>
      </c>
      <c r="O18" s="156">
        <v>0</v>
      </c>
      <c r="P18" s="156">
        <v>1</v>
      </c>
      <c r="Q18" s="184">
        <v>0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1</v>
      </c>
      <c r="X18" s="156">
        <v>2</v>
      </c>
      <c r="Y18" s="156">
        <v>0</v>
      </c>
      <c r="Z18" s="184">
        <v>0</v>
      </c>
      <c r="AA18" s="156">
        <f t="shared" si="9"/>
        <v>2</v>
      </c>
      <c r="AB18" s="157">
        <f t="shared" si="10"/>
        <v>0.5</v>
      </c>
      <c r="AC18" s="156">
        <v>0</v>
      </c>
      <c r="AD18" s="156">
        <v>1</v>
      </c>
      <c r="AE18" s="156">
        <v>1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435</v>
      </c>
      <c r="D19" s="159">
        <v>61</v>
      </c>
      <c r="E19" s="159">
        <f>G19+AA19+'Individual AT 0815_明治A'!G19+'Individual AT 0815_明治A'!N19</f>
        <v>22</v>
      </c>
      <c r="F19" s="167">
        <f t="shared" si="0"/>
        <v>28.852459016393443</v>
      </c>
      <c r="G19" s="159">
        <f t="shared" si="1"/>
        <v>8</v>
      </c>
      <c r="H19" s="187">
        <f t="shared" si="2"/>
        <v>0.875</v>
      </c>
      <c r="I19" s="159">
        <f t="shared" si="3"/>
        <v>4</v>
      </c>
      <c r="J19" s="158">
        <f t="shared" si="4"/>
        <v>0.75</v>
      </c>
      <c r="K19" s="159">
        <v>1</v>
      </c>
      <c r="L19" s="159">
        <v>2</v>
      </c>
      <c r="M19" s="185">
        <v>1</v>
      </c>
      <c r="N19" s="158">
        <f t="shared" si="5"/>
        <v>0.5</v>
      </c>
      <c r="O19" s="159">
        <v>1</v>
      </c>
      <c r="P19" s="159">
        <v>1</v>
      </c>
      <c r="Q19" s="185">
        <v>1</v>
      </c>
      <c r="R19" s="159">
        <f t="shared" si="6"/>
        <v>4</v>
      </c>
      <c r="S19" s="158">
        <f t="shared" si="7"/>
        <v>1</v>
      </c>
      <c r="T19" s="159">
        <v>0</v>
      </c>
      <c r="U19" s="159">
        <v>4</v>
      </c>
      <c r="V19" s="185">
        <v>0</v>
      </c>
      <c r="W19" s="158">
        <f t="shared" si="8"/>
        <v>0.5</v>
      </c>
      <c r="X19" s="159">
        <v>2</v>
      </c>
      <c r="Y19" s="159">
        <v>0</v>
      </c>
      <c r="Z19" s="185">
        <v>2</v>
      </c>
      <c r="AA19" s="159">
        <f t="shared" si="9"/>
        <v>2</v>
      </c>
      <c r="AB19" s="158">
        <f t="shared" si="10"/>
        <v>0.5</v>
      </c>
      <c r="AC19" s="159">
        <v>1</v>
      </c>
      <c r="AD19" s="159">
        <v>0</v>
      </c>
      <c r="AE19" s="159">
        <v>1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426</v>
      </c>
      <c r="D20" s="156">
        <v>63</v>
      </c>
      <c r="E20" s="156">
        <f>G20+AA20+'Individual AT 0815_明治A'!G20+'Individual AT 0815_明治A'!N20</f>
        <v>17</v>
      </c>
      <c r="F20" s="195">
        <f t="shared" si="0"/>
        <v>21.587301587301585</v>
      </c>
      <c r="G20" s="156">
        <f t="shared" si="1"/>
        <v>11</v>
      </c>
      <c r="H20" s="186">
        <f t="shared" si="2"/>
        <v>0.45454545454545453</v>
      </c>
      <c r="I20" s="156">
        <f t="shared" si="3"/>
        <v>6</v>
      </c>
      <c r="J20" s="157">
        <f t="shared" si="4"/>
        <v>0.33333333333333331</v>
      </c>
      <c r="K20" s="156">
        <v>1</v>
      </c>
      <c r="L20" s="156">
        <v>1</v>
      </c>
      <c r="M20" s="184">
        <v>4</v>
      </c>
      <c r="N20" s="157">
        <f t="shared" si="5"/>
        <v>0.33333333333333331</v>
      </c>
      <c r="O20" s="156">
        <v>1</v>
      </c>
      <c r="P20" s="156">
        <v>1</v>
      </c>
      <c r="Q20" s="184">
        <v>0</v>
      </c>
      <c r="R20" s="156">
        <f t="shared" si="6"/>
        <v>5</v>
      </c>
      <c r="S20" s="157">
        <f t="shared" si="7"/>
        <v>0.6</v>
      </c>
      <c r="T20" s="156">
        <v>1</v>
      </c>
      <c r="U20" s="156">
        <v>2</v>
      </c>
      <c r="V20" s="184">
        <v>2</v>
      </c>
      <c r="W20" s="157">
        <f t="shared" si="8"/>
        <v>0.2</v>
      </c>
      <c r="X20" s="156">
        <v>0</v>
      </c>
      <c r="Y20" s="156">
        <v>1</v>
      </c>
      <c r="Z20" s="184">
        <v>2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71</v>
      </c>
      <c r="E21" s="159">
        <f>G21+AA21+'Individual AT 0815_明治A'!G21+'Individual AT 0815_明治A'!N21</f>
        <v>18</v>
      </c>
      <c r="F21" s="167">
        <f t="shared" si="0"/>
        <v>20.281690140845072</v>
      </c>
      <c r="G21" s="159">
        <f t="shared" si="1"/>
        <v>7</v>
      </c>
      <c r="H21" s="187">
        <f t="shared" si="2"/>
        <v>0.8571428571428571</v>
      </c>
      <c r="I21" s="159">
        <f t="shared" si="3"/>
        <v>6</v>
      </c>
      <c r="J21" s="158">
        <f t="shared" si="4"/>
        <v>0.83333333333333337</v>
      </c>
      <c r="K21" s="159">
        <v>0</v>
      </c>
      <c r="L21" s="159">
        <v>5</v>
      </c>
      <c r="M21" s="185">
        <v>1</v>
      </c>
      <c r="N21" s="158">
        <f t="shared" si="5"/>
        <v>0.5</v>
      </c>
      <c r="O21" s="159">
        <v>0</v>
      </c>
      <c r="P21" s="159">
        <v>3</v>
      </c>
      <c r="Q21" s="185">
        <v>2</v>
      </c>
      <c r="R21" s="159">
        <f t="shared" si="6"/>
        <v>1</v>
      </c>
      <c r="S21" s="158">
        <f t="shared" si="7"/>
        <v>1</v>
      </c>
      <c r="T21" s="159">
        <v>0</v>
      </c>
      <c r="U21" s="159">
        <v>1</v>
      </c>
      <c r="V21" s="185">
        <v>0</v>
      </c>
      <c r="W21" s="158">
        <f t="shared" si="8"/>
        <v>1</v>
      </c>
      <c r="X21" s="159">
        <v>1</v>
      </c>
      <c r="Y21" s="159">
        <v>0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403</v>
      </c>
      <c r="D22" s="156">
        <v>61</v>
      </c>
      <c r="E22" s="156">
        <f>G22+AA22+'Individual AT 0815_明治A'!G22+'Individual AT 0815_明治A'!N22</f>
        <v>12</v>
      </c>
      <c r="F22" s="195">
        <f t="shared" si="0"/>
        <v>15.737704918032787</v>
      </c>
      <c r="G22" s="156">
        <f t="shared" si="1"/>
        <v>6</v>
      </c>
      <c r="H22" s="186">
        <f t="shared" si="2"/>
        <v>1</v>
      </c>
      <c r="I22" s="156">
        <f t="shared" si="3"/>
        <v>3</v>
      </c>
      <c r="J22" s="157">
        <f t="shared" si="4"/>
        <v>1</v>
      </c>
      <c r="K22" s="156">
        <v>0</v>
      </c>
      <c r="L22" s="156">
        <v>3</v>
      </c>
      <c r="M22" s="184">
        <v>0</v>
      </c>
      <c r="N22" s="157">
        <f t="shared" si="5"/>
        <v>0.33333333333333331</v>
      </c>
      <c r="O22" s="156">
        <v>0</v>
      </c>
      <c r="P22" s="156">
        <v>1</v>
      </c>
      <c r="Q22" s="184">
        <v>2</v>
      </c>
      <c r="R22" s="156">
        <f t="shared" si="6"/>
        <v>3</v>
      </c>
      <c r="S22" s="157">
        <f t="shared" si="7"/>
        <v>1</v>
      </c>
      <c r="T22" s="156">
        <v>0</v>
      </c>
      <c r="U22" s="156">
        <v>3</v>
      </c>
      <c r="V22" s="184">
        <v>0</v>
      </c>
      <c r="W22" s="157">
        <f t="shared" si="8"/>
        <v>1</v>
      </c>
      <c r="X22" s="156">
        <v>2</v>
      </c>
      <c r="Y22" s="156">
        <v>1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203</v>
      </c>
      <c r="D23" s="159">
        <v>26</v>
      </c>
      <c r="E23" s="159">
        <f>G23+AA23+'Individual AT 0815_明治A'!G23+'Individual AT 0815_明治A'!N23</f>
        <v>11</v>
      </c>
      <c r="F23" s="167">
        <f t="shared" si="0"/>
        <v>33.846153846153847</v>
      </c>
      <c r="G23" s="159">
        <f t="shared" si="1"/>
        <v>4</v>
      </c>
      <c r="H23" s="187">
        <f t="shared" si="2"/>
        <v>1</v>
      </c>
      <c r="I23" s="159">
        <f t="shared" si="3"/>
        <v>2</v>
      </c>
      <c r="J23" s="158">
        <f t="shared" si="4"/>
        <v>1</v>
      </c>
      <c r="K23" s="159">
        <v>0</v>
      </c>
      <c r="L23" s="159">
        <v>2</v>
      </c>
      <c r="M23" s="185">
        <v>0</v>
      </c>
      <c r="N23" s="158">
        <f t="shared" si="5"/>
        <v>0</v>
      </c>
      <c r="O23" s="159">
        <v>0</v>
      </c>
      <c r="P23" s="159">
        <v>0</v>
      </c>
      <c r="Q23" s="185">
        <v>2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1</v>
      </c>
      <c r="X23" s="159">
        <v>1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湯浅大心</v>
      </c>
    </row>
    <row r="24" spans="2:32" ht="30" customHeight="1">
      <c r="B24" s="154">
        <v>17</v>
      </c>
      <c r="C24" s="207" t="s">
        <v>154</v>
      </c>
      <c r="D24" s="156">
        <v>26</v>
      </c>
      <c r="E24" s="156">
        <f>G24+AA24+'Individual AT 0815_明治A'!G24+'Individual AT 0815_明治A'!N24</f>
        <v>14</v>
      </c>
      <c r="F24" s="195">
        <f t="shared" si="0"/>
        <v>43.076923076923073</v>
      </c>
      <c r="G24" s="156">
        <f t="shared" si="1"/>
        <v>6</v>
      </c>
      <c r="H24" s="186">
        <f t="shared" si="2"/>
        <v>0.83333333333333337</v>
      </c>
      <c r="I24" s="156">
        <f t="shared" si="3"/>
        <v>4</v>
      </c>
      <c r="J24" s="157">
        <f t="shared" si="4"/>
        <v>0.75</v>
      </c>
      <c r="K24" s="156">
        <v>0</v>
      </c>
      <c r="L24" s="156">
        <v>3</v>
      </c>
      <c r="M24" s="184">
        <v>1</v>
      </c>
      <c r="N24" s="157">
        <f t="shared" si="5"/>
        <v>0.25</v>
      </c>
      <c r="O24" s="156">
        <v>0</v>
      </c>
      <c r="P24" s="156">
        <v>1</v>
      </c>
      <c r="Q24" s="184">
        <v>2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2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イーゴリ</v>
      </c>
    </row>
    <row r="25" spans="2:32" ht="30" customHeight="1">
      <c r="B25" s="155">
        <v>18</v>
      </c>
      <c r="C25" s="208" t="s">
        <v>443</v>
      </c>
      <c r="D25" s="159">
        <v>42</v>
      </c>
      <c r="E25" s="159">
        <f>G25+AA25+'Individual AT 0815_明治A'!G25+'Individual AT 0815_明治A'!N25</f>
        <v>17</v>
      </c>
      <c r="F25" s="167">
        <f t="shared" si="0"/>
        <v>32.38095238095238</v>
      </c>
      <c r="G25" s="159">
        <f t="shared" si="1"/>
        <v>5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0</v>
      </c>
      <c r="L25" s="159">
        <v>2</v>
      </c>
      <c r="M25" s="185">
        <v>0</v>
      </c>
      <c r="N25" s="158">
        <f t="shared" si="5"/>
        <v>0</v>
      </c>
      <c r="O25" s="159">
        <v>0</v>
      </c>
      <c r="P25" s="159">
        <v>0</v>
      </c>
      <c r="Q25" s="185">
        <v>2</v>
      </c>
      <c r="R25" s="159">
        <f t="shared" si="6"/>
        <v>3</v>
      </c>
      <c r="S25" s="158">
        <f t="shared" si="7"/>
        <v>1</v>
      </c>
      <c r="T25" s="159">
        <v>1</v>
      </c>
      <c r="U25" s="159">
        <v>2</v>
      </c>
      <c r="V25" s="185">
        <v>0</v>
      </c>
      <c r="W25" s="158">
        <f t="shared" si="8"/>
        <v>0.33333333333333331</v>
      </c>
      <c r="X25" s="159">
        <v>0</v>
      </c>
      <c r="Y25" s="159">
        <v>1</v>
      </c>
      <c r="Z25" s="185">
        <v>2</v>
      </c>
      <c r="AA25" s="159">
        <f t="shared" si="9"/>
        <v>2</v>
      </c>
      <c r="AB25" s="158">
        <f t="shared" si="10"/>
        <v>0.5</v>
      </c>
      <c r="AC25" s="159">
        <v>0</v>
      </c>
      <c r="AD25" s="159">
        <v>1</v>
      </c>
      <c r="AE25" s="159">
        <v>1</v>
      </c>
      <c r="AF25" s="208" t="str">
        <f t="shared" si="11"/>
        <v>新里堅志</v>
      </c>
    </row>
    <row r="26" spans="2:32" ht="30" customHeight="1">
      <c r="B26" s="154">
        <v>19</v>
      </c>
      <c r="C26" s="207" t="s">
        <v>444</v>
      </c>
      <c r="D26" s="156">
        <v>22</v>
      </c>
      <c r="E26" s="156">
        <f>G26+AA26+'Individual AT 0815_明治A'!G26+'Individual AT 0815_明治A'!N26</f>
        <v>9</v>
      </c>
      <c r="F26" s="195">
        <f t="shared" si="0"/>
        <v>32.727272727272727</v>
      </c>
      <c r="G26" s="156">
        <f t="shared" si="1"/>
        <v>7</v>
      </c>
      <c r="H26" s="186">
        <f t="shared" si="2"/>
        <v>0.8571428571428571</v>
      </c>
      <c r="I26" s="156">
        <f t="shared" si="3"/>
        <v>3</v>
      </c>
      <c r="J26" s="157">
        <f t="shared" si="4"/>
        <v>0.66666666666666663</v>
      </c>
      <c r="K26" s="156">
        <v>0</v>
      </c>
      <c r="L26" s="156">
        <v>2</v>
      </c>
      <c r="M26" s="184">
        <v>1</v>
      </c>
      <c r="N26" s="157">
        <f t="shared" si="5"/>
        <v>0</v>
      </c>
      <c r="O26" s="156">
        <v>0</v>
      </c>
      <c r="P26" s="156">
        <v>0</v>
      </c>
      <c r="Q26" s="184">
        <v>2</v>
      </c>
      <c r="R26" s="156">
        <f t="shared" si="6"/>
        <v>4</v>
      </c>
      <c r="S26" s="157">
        <f t="shared" si="7"/>
        <v>1</v>
      </c>
      <c r="T26" s="156">
        <v>0</v>
      </c>
      <c r="U26" s="156">
        <v>4</v>
      </c>
      <c r="V26" s="184">
        <v>0</v>
      </c>
      <c r="W26" s="157">
        <f t="shared" si="8"/>
        <v>0.75</v>
      </c>
      <c r="X26" s="156">
        <v>1</v>
      </c>
      <c r="Y26" s="156">
        <v>2</v>
      </c>
      <c r="Z26" s="184">
        <v>1</v>
      </c>
      <c r="AA26" s="156">
        <f t="shared" si="9"/>
        <v>2</v>
      </c>
      <c r="AB26" s="157">
        <f t="shared" si="10"/>
        <v>0.5</v>
      </c>
      <c r="AC26" s="156">
        <v>0</v>
      </c>
      <c r="AD26" s="156">
        <v>1</v>
      </c>
      <c r="AE26" s="156">
        <v>1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245</v>
      </c>
      <c r="D27" s="159">
        <v>22</v>
      </c>
      <c r="E27" s="159">
        <f>G27+AA27+'Individual AT 0815_明治A'!G27+'Individual AT 0815_明治A'!N27</f>
        <v>5</v>
      </c>
      <c r="F27" s="167">
        <f t="shared" si="0"/>
        <v>18.18181818181818</v>
      </c>
      <c r="G27" s="159">
        <f t="shared" si="1"/>
        <v>3</v>
      </c>
      <c r="H27" s="187">
        <f t="shared" si="2"/>
        <v>0.33333333333333331</v>
      </c>
      <c r="I27" s="159">
        <f t="shared" si="3"/>
        <v>3</v>
      </c>
      <c r="J27" s="158">
        <f t="shared" si="4"/>
        <v>0.33333333333333331</v>
      </c>
      <c r="K27" s="159">
        <v>1</v>
      </c>
      <c r="L27" s="159">
        <v>0</v>
      </c>
      <c r="M27" s="185">
        <v>2</v>
      </c>
      <c r="N27" s="158">
        <f t="shared" si="5"/>
        <v>0.33333333333333331</v>
      </c>
      <c r="O27" s="159">
        <v>0</v>
      </c>
      <c r="P27" s="159">
        <v>1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中森真翔</v>
      </c>
    </row>
    <row r="28" spans="2:32" ht="30" customHeight="1">
      <c r="B28" s="154">
        <v>21</v>
      </c>
      <c r="C28" s="207" t="s">
        <v>445</v>
      </c>
      <c r="D28" s="156">
        <v>42</v>
      </c>
      <c r="E28" s="156">
        <f>G28+AA28+'Individual AT 0815_明治A'!G28+'Individual AT 0815_明治A'!N28</f>
        <v>17</v>
      </c>
      <c r="F28" s="195">
        <f t="shared" si="0"/>
        <v>32.38095238095238</v>
      </c>
      <c r="G28" s="156">
        <f t="shared" si="1"/>
        <v>5</v>
      </c>
      <c r="H28" s="186">
        <f t="shared" si="2"/>
        <v>1</v>
      </c>
      <c r="I28" s="156">
        <f t="shared" si="3"/>
        <v>3</v>
      </c>
      <c r="J28" s="157">
        <f t="shared" si="4"/>
        <v>1</v>
      </c>
      <c r="K28" s="156">
        <v>0</v>
      </c>
      <c r="L28" s="156">
        <v>3</v>
      </c>
      <c r="M28" s="184">
        <v>0</v>
      </c>
      <c r="N28" s="157">
        <f t="shared" si="5"/>
        <v>0.66666666666666663</v>
      </c>
      <c r="O28" s="156">
        <v>0</v>
      </c>
      <c r="P28" s="156">
        <v>2</v>
      </c>
      <c r="Q28" s="184">
        <v>1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0.5</v>
      </c>
      <c r="X28" s="156">
        <v>0</v>
      </c>
      <c r="Y28" s="156">
        <v>1</v>
      </c>
      <c r="Z28" s="184">
        <v>1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207" t="str">
        <f t="shared" si="11"/>
        <v>髙木海斗</v>
      </c>
    </row>
    <row r="29" spans="2:32" ht="30" customHeight="1">
      <c r="B29" s="155">
        <v>22</v>
      </c>
      <c r="C29" s="208" t="s">
        <v>345</v>
      </c>
      <c r="D29" s="159">
        <v>22</v>
      </c>
      <c r="E29" s="159">
        <f>G29+AA29+'Individual AT 0815_明治A'!G29+'Individual AT 0815_明治A'!N29</f>
        <v>1</v>
      </c>
      <c r="F29" s="167">
        <f t="shared" si="0"/>
        <v>3.6363636363636367</v>
      </c>
      <c r="G29" s="159">
        <f t="shared" si="1"/>
        <v>1</v>
      </c>
      <c r="H29" s="187">
        <f t="shared" si="2"/>
        <v>0</v>
      </c>
      <c r="I29" s="159">
        <f t="shared" si="3"/>
        <v>1</v>
      </c>
      <c r="J29" s="158">
        <f t="shared" si="4"/>
        <v>0</v>
      </c>
      <c r="K29" s="159">
        <v>0</v>
      </c>
      <c r="L29" s="159">
        <v>0</v>
      </c>
      <c r="M29" s="185">
        <v>1</v>
      </c>
      <c r="N29" s="158">
        <f t="shared" si="5"/>
        <v>0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高田健太郎</v>
      </c>
    </row>
    <row r="30" spans="2:32" ht="30" customHeight="1">
      <c r="B30" s="154">
        <v>23</v>
      </c>
      <c r="C30" s="207" t="s">
        <v>446</v>
      </c>
      <c r="D30" s="156">
        <v>22</v>
      </c>
      <c r="E30" s="156">
        <f>G30+AA30+'Individual AT 0815_明治A'!G30+'Individual AT 0815_明治A'!N30</f>
        <v>5</v>
      </c>
      <c r="F30" s="195">
        <f t="shared" si="0"/>
        <v>18.18181818181818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水澤雄太</v>
      </c>
    </row>
    <row r="31" spans="2:32" ht="30" customHeight="1">
      <c r="B31" s="155">
        <v>24</v>
      </c>
      <c r="C31" s="208" t="s">
        <v>447</v>
      </c>
      <c r="D31" s="159">
        <v>42</v>
      </c>
      <c r="E31" s="159">
        <f>G31+AA31+'Individual AT 0815_明治A'!G31+'Individual AT 0815_明治A'!N31</f>
        <v>23</v>
      </c>
      <c r="F31" s="167">
        <f t="shared" si="0"/>
        <v>43.80952380952381</v>
      </c>
      <c r="G31" s="159">
        <f t="shared" si="1"/>
        <v>8</v>
      </c>
      <c r="H31" s="187">
        <f t="shared" si="2"/>
        <v>0.875</v>
      </c>
      <c r="I31" s="159">
        <f t="shared" si="3"/>
        <v>7</v>
      </c>
      <c r="J31" s="158">
        <f t="shared" si="4"/>
        <v>0.8571428571428571</v>
      </c>
      <c r="K31" s="159">
        <v>1</v>
      </c>
      <c r="L31" s="159">
        <v>5</v>
      </c>
      <c r="M31" s="185">
        <v>1</v>
      </c>
      <c r="N31" s="158">
        <f t="shared" si="5"/>
        <v>0.5714285714285714</v>
      </c>
      <c r="O31" s="159">
        <v>1</v>
      </c>
      <c r="P31" s="159">
        <v>3</v>
      </c>
      <c r="Q31" s="185">
        <v>2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1</v>
      </c>
      <c r="Y31" s="159">
        <v>0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208" t="str">
        <f t="shared" si="11"/>
        <v>飯岡健人</v>
      </c>
    </row>
    <row r="32" spans="2:32" ht="30" customHeight="1">
      <c r="B32" s="154">
        <v>25</v>
      </c>
      <c r="C32" s="207" t="s">
        <v>310</v>
      </c>
      <c r="D32" s="156">
        <v>42</v>
      </c>
      <c r="E32" s="156">
        <f>G32+AA32+'Individual AT 0815_明治A'!G32+'Individual AT 0815_明治A'!N32</f>
        <v>9</v>
      </c>
      <c r="F32" s="195">
        <f t="shared" si="0"/>
        <v>17.142857142857142</v>
      </c>
      <c r="G32" s="156">
        <f t="shared" si="1"/>
        <v>5</v>
      </c>
      <c r="H32" s="186">
        <f t="shared" si="2"/>
        <v>1</v>
      </c>
      <c r="I32" s="156">
        <f t="shared" si="3"/>
        <v>5</v>
      </c>
      <c r="J32" s="157">
        <f t="shared" si="4"/>
        <v>1</v>
      </c>
      <c r="K32" s="156">
        <v>0</v>
      </c>
      <c r="L32" s="156">
        <v>5</v>
      </c>
      <c r="M32" s="184">
        <v>0</v>
      </c>
      <c r="N32" s="157">
        <f t="shared" si="5"/>
        <v>0.8</v>
      </c>
      <c r="O32" s="156">
        <v>0</v>
      </c>
      <c r="P32" s="156">
        <v>4</v>
      </c>
      <c r="Q32" s="184">
        <v>1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深田衣咲</v>
      </c>
    </row>
    <row r="33" spans="2:32" ht="30" customHeight="1">
      <c r="B33" s="155">
        <v>26</v>
      </c>
      <c r="C33" s="208" t="s">
        <v>404</v>
      </c>
      <c r="D33" s="159">
        <v>12</v>
      </c>
      <c r="E33" s="159">
        <f>G33+AA33+'Individual AT 0815_明治A'!G33+'Individual AT 0815_明治A'!N33</f>
        <v>2</v>
      </c>
      <c r="F33" s="167">
        <f t="shared" si="0"/>
        <v>13.333333333333332</v>
      </c>
      <c r="G33" s="159">
        <f t="shared" si="1"/>
        <v>1</v>
      </c>
      <c r="H33" s="187">
        <f t="shared" si="2"/>
        <v>1</v>
      </c>
      <c r="I33" s="159">
        <f t="shared" si="3"/>
        <v>1</v>
      </c>
      <c r="J33" s="158">
        <f t="shared" si="4"/>
        <v>1</v>
      </c>
      <c r="K33" s="159">
        <v>0</v>
      </c>
      <c r="L33" s="159">
        <v>1</v>
      </c>
      <c r="M33" s="185">
        <v>0</v>
      </c>
      <c r="N33" s="158">
        <f t="shared" si="5"/>
        <v>1</v>
      </c>
      <c r="O33" s="159">
        <v>0</v>
      </c>
      <c r="P33" s="159">
        <v>1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tr">
        <f t="shared" si="11"/>
        <v>林勇太</v>
      </c>
    </row>
    <row r="34" spans="2:32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2" ht="30" customHeight="1">
      <c r="B35" s="274" t="s">
        <v>16</v>
      </c>
      <c r="C35" s="274"/>
      <c r="D35" s="274"/>
      <c r="E35" s="274"/>
      <c r="F35" s="275"/>
      <c r="G35" s="164">
        <f>SUM(G8:G15,G23:G28)</f>
        <v>106</v>
      </c>
      <c r="H35" s="188"/>
      <c r="I35" s="164">
        <f>SUM(I8:I15,I23:I28)</f>
        <v>62</v>
      </c>
      <c r="J35" s="168">
        <f>SUM(K35:L35)/I35</f>
        <v>0.82258064516129037</v>
      </c>
      <c r="K35" s="164">
        <f>SUM(K8:K15,K23:K28)</f>
        <v>4</v>
      </c>
      <c r="L35" s="164">
        <f t="shared" ref="L35:M35" si="12">SUM(L8:L15,L23:L28)</f>
        <v>47</v>
      </c>
      <c r="M35" s="164">
        <f t="shared" si="12"/>
        <v>11</v>
      </c>
      <c r="N35" s="168">
        <f>SUM(P35:Q35)/I35</f>
        <v>0.79032258064516125</v>
      </c>
      <c r="O35" s="164">
        <f>SUM(O8:O15,O23:O28)</f>
        <v>2</v>
      </c>
      <c r="P35" s="164">
        <f t="shared" ref="P35:R35" si="13">SUM(P8:P15,P23:P28)</f>
        <v>22</v>
      </c>
      <c r="Q35" s="164">
        <f t="shared" si="13"/>
        <v>27</v>
      </c>
      <c r="R35" s="164">
        <f t="shared" si="13"/>
        <v>44</v>
      </c>
      <c r="S35" s="168">
        <f>SUM(T35:U35)/R35</f>
        <v>0.90909090909090906</v>
      </c>
      <c r="T35" s="164">
        <f>SUM(T8:T15,T23:T28)</f>
        <v>4</v>
      </c>
      <c r="U35" s="164">
        <f t="shared" ref="U35:V35" si="14">SUM(U8:U15,U23:U28)</f>
        <v>36</v>
      </c>
      <c r="V35" s="164">
        <f t="shared" si="14"/>
        <v>4</v>
      </c>
      <c r="W35" s="168">
        <f>SUM(X35:Y35)/SUM(X35:Z35)</f>
        <v>0.42499999999999999</v>
      </c>
      <c r="X35" s="164">
        <f>SUM(X8:X15,X23:X28)</f>
        <v>7</v>
      </c>
      <c r="Y35" s="164">
        <f t="shared" ref="Y35:Z35" si="15">SUM(Y8:Y15,Y23:Y28)</f>
        <v>10</v>
      </c>
      <c r="Z35" s="164">
        <f t="shared" si="15"/>
        <v>23</v>
      </c>
      <c r="AA35" s="164">
        <f>SUM(AA8:AA15,AA23:AA28)</f>
        <v>20</v>
      </c>
      <c r="AB35" s="168">
        <f>SUM(AC35:AD35)/SUM(AC35:AE35)</f>
        <v>0.7</v>
      </c>
      <c r="AC35" s="164">
        <f>SUM(AC8:AC15,AC23:AC28)</f>
        <v>6</v>
      </c>
      <c r="AD35" s="164">
        <f>SUM(AD8:AD15,AD23:AD28)</f>
        <v>8</v>
      </c>
      <c r="AE35" s="164">
        <f>SUM(AE8:AE15,AE23:AE28)</f>
        <v>6</v>
      </c>
      <c r="AF35" s="212" t="s">
        <v>16</v>
      </c>
    </row>
    <row r="36" spans="2:32" ht="30" customHeight="1">
      <c r="B36" s="276" t="s">
        <v>15</v>
      </c>
      <c r="C36" s="276"/>
      <c r="D36" s="276"/>
      <c r="E36" s="276"/>
      <c r="F36" s="277"/>
      <c r="G36" s="165">
        <f>SUM(G16:G22,G29:G33)</f>
        <v>68</v>
      </c>
      <c r="H36" s="189"/>
      <c r="I36" s="165">
        <f>SUM(I16:I22,I29:I33)</f>
        <v>50</v>
      </c>
      <c r="J36" s="172">
        <f>SUM(K36:L36)/I36</f>
        <v>0.66</v>
      </c>
      <c r="K36" s="165">
        <f>SUM(K16:K22,K29:K33)</f>
        <v>4</v>
      </c>
      <c r="L36" s="165">
        <f t="shared" ref="L36:M36" si="16">SUM(L16:L22,L29:L33)</f>
        <v>29</v>
      </c>
      <c r="M36" s="165">
        <f t="shared" si="16"/>
        <v>17</v>
      </c>
      <c r="N36" s="172">
        <f>SUM(P36:Q36)/I36</f>
        <v>0.57999999999999996</v>
      </c>
      <c r="O36" s="165">
        <f>SUM(O16:O22,O29:O33)</f>
        <v>4</v>
      </c>
      <c r="P36" s="165">
        <f t="shared" ref="P36:R36" si="17">SUM(P16:P22,P29:P33)</f>
        <v>20</v>
      </c>
      <c r="Q36" s="165">
        <f t="shared" si="17"/>
        <v>9</v>
      </c>
      <c r="R36" s="165">
        <f t="shared" si="17"/>
        <v>18</v>
      </c>
      <c r="S36" s="172">
        <f>SUM(T36:U36)/R36</f>
        <v>0.83333333333333337</v>
      </c>
      <c r="T36" s="165">
        <f>SUM(T16:T22,T29:T33)</f>
        <v>1</v>
      </c>
      <c r="U36" s="165">
        <f t="shared" ref="U36:V36" si="18">SUM(U16:U22,U29:U33)</f>
        <v>14</v>
      </c>
      <c r="V36" s="165">
        <f t="shared" si="18"/>
        <v>3</v>
      </c>
      <c r="W36" s="172">
        <f>SUM(X36:Y36)/SUM(X36:Z36)</f>
        <v>0.73333333333333328</v>
      </c>
      <c r="X36" s="165">
        <f>SUM(X16:X22,X29:X33)</f>
        <v>8</v>
      </c>
      <c r="Y36" s="165">
        <f t="shared" ref="Y36:AA36" si="19">SUM(Y16:Y22,Y29:Y33)</f>
        <v>3</v>
      </c>
      <c r="Z36" s="165">
        <f t="shared" si="19"/>
        <v>4</v>
      </c>
      <c r="AA36" s="165">
        <f t="shared" si="19"/>
        <v>9</v>
      </c>
      <c r="AB36" s="172">
        <f>SUM(AC36:AD36)/SUM(AC36:AE36)</f>
        <v>0.66666666666666663</v>
      </c>
      <c r="AC36" s="165">
        <f>SUM(AC16:AC22,AC29:AC33)</f>
        <v>2</v>
      </c>
      <c r="AD36" s="165">
        <f t="shared" ref="AD36:AE36" si="20">SUM(AD16:AD22,AD29:AD33)</f>
        <v>4</v>
      </c>
      <c r="AE36" s="165">
        <f t="shared" si="20"/>
        <v>3</v>
      </c>
      <c r="AF36" s="165" t="s">
        <v>15</v>
      </c>
    </row>
    <row r="37" spans="2:32" ht="30" customHeight="1">
      <c r="B37" s="278" t="s">
        <v>94</v>
      </c>
      <c r="C37" s="278"/>
      <c r="D37" s="278"/>
      <c r="E37" s="278"/>
      <c r="F37" s="279"/>
      <c r="G37" s="156">
        <f>SUM(G8:G33)</f>
        <v>174</v>
      </c>
      <c r="H37" s="190"/>
      <c r="I37" s="156">
        <f>SUM(I8:I33)</f>
        <v>112</v>
      </c>
      <c r="J37" s="157">
        <f>SUM(K37:L37)/I37</f>
        <v>0.75</v>
      </c>
      <c r="K37" s="156">
        <f>SUM(K8:K33)</f>
        <v>8</v>
      </c>
      <c r="L37" s="156">
        <f>SUM(L8:L33)</f>
        <v>76</v>
      </c>
      <c r="M37" s="184">
        <f>SUM(M8:M33)</f>
        <v>28</v>
      </c>
      <c r="N37" s="157">
        <f>SUM(P37:Q37)/I37</f>
        <v>0.6964285714285714</v>
      </c>
      <c r="O37" s="156">
        <f>SUM(O8:O33)</f>
        <v>6</v>
      </c>
      <c r="P37" s="156">
        <f>SUM(P8:P33)</f>
        <v>42</v>
      </c>
      <c r="Q37" s="184">
        <f>SUM(Q8:Q33)</f>
        <v>36</v>
      </c>
      <c r="R37" s="156">
        <f>SUM(R8:R33)</f>
        <v>62</v>
      </c>
      <c r="S37" s="157">
        <f>SUM(T37:U37)/R37</f>
        <v>0.88709677419354838</v>
      </c>
      <c r="T37" s="156">
        <f>SUM(T8:T33)</f>
        <v>5</v>
      </c>
      <c r="U37" s="156">
        <f>SUM(U8:U33)</f>
        <v>50</v>
      </c>
      <c r="V37" s="184">
        <f>SUM(V8:V33)</f>
        <v>7</v>
      </c>
      <c r="W37" s="157">
        <f>SUM(X37:Y37)/SUM(X37:Z37)</f>
        <v>0.50909090909090904</v>
      </c>
      <c r="X37" s="156">
        <f>SUM(X8:X33)</f>
        <v>15</v>
      </c>
      <c r="Y37" s="156">
        <f>SUM(Y8:Y33)</f>
        <v>13</v>
      </c>
      <c r="Z37" s="184">
        <f>SUM(Z8:Z33)</f>
        <v>27</v>
      </c>
      <c r="AA37" s="156">
        <f>SUM(AA8:AA33)</f>
        <v>29</v>
      </c>
      <c r="AB37" s="157">
        <f>SUM(AC37:AD37)/SUM(AC37:AE37)</f>
        <v>0.68965517241379315</v>
      </c>
      <c r="AC37" s="156">
        <f>SUM(AC8:AC33)</f>
        <v>8</v>
      </c>
      <c r="AD37" s="156">
        <f>SUM(AD8:AD33)</f>
        <v>12</v>
      </c>
      <c r="AE37" s="156">
        <f>SUM(AE8:AE33)</f>
        <v>9</v>
      </c>
      <c r="AF37" s="156" t="s">
        <v>94</v>
      </c>
    </row>
    <row r="38" spans="2:32" ht="30" customHeight="1">
      <c r="B38" s="280" t="s">
        <v>95</v>
      </c>
      <c r="C38" s="280"/>
      <c r="D38" s="280"/>
      <c r="E38" s="280"/>
      <c r="F38" s="281"/>
      <c r="G38" s="166">
        <f>AVERAGE(G8:G33)</f>
        <v>6.6923076923076925</v>
      </c>
      <c r="H38" s="191"/>
      <c r="I38" s="167">
        <f>AVERAGE(I8:I33)</f>
        <v>4.3076923076923075</v>
      </c>
      <c r="J38" s="158"/>
      <c r="K38" s="167">
        <f>AVERAGE(K8:K33)</f>
        <v>0.30769230769230771</v>
      </c>
      <c r="L38" s="167">
        <f>AVERAGE(L8:L33)</f>
        <v>2.9230769230769229</v>
      </c>
      <c r="M38" s="193">
        <f>AVERAGE(M8:M33)</f>
        <v>1.0769230769230769</v>
      </c>
      <c r="N38" s="159"/>
      <c r="O38" s="167">
        <f>AVERAGE(O8:O33)</f>
        <v>0.23076923076923078</v>
      </c>
      <c r="P38" s="167">
        <f>AVERAGE(P8:P33)</f>
        <v>1.6153846153846154</v>
      </c>
      <c r="Q38" s="193">
        <f>AVERAGE(Q8:Q33)</f>
        <v>1.3846153846153846</v>
      </c>
      <c r="R38" s="167">
        <f>AVERAGE(R8:R33)</f>
        <v>2.3846153846153846</v>
      </c>
      <c r="S38" s="159"/>
      <c r="T38" s="167">
        <f>AVERAGE(T8:T33)</f>
        <v>0.19230769230769232</v>
      </c>
      <c r="U38" s="167">
        <f>AVERAGE(U8:U33)</f>
        <v>1.9230769230769231</v>
      </c>
      <c r="V38" s="193">
        <f>AVERAGE(V8:V33)</f>
        <v>0.26923076923076922</v>
      </c>
      <c r="W38" s="159"/>
      <c r="X38" s="167">
        <f>AVERAGE(X8:X33)</f>
        <v>0.57692307692307687</v>
      </c>
      <c r="Y38" s="167">
        <f>AVERAGE(Y8:Y33)</f>
        <v>0.5</v>
      </c>
      <c r="Z38" s="167">
        <f>AVERAGE(Z8:Z33)</f>
        <v>1.0384615384615385</v>
      </c>
      <c r="AA38" s="167">
        <f>AVERAGE(AA8:AA33)</f>
        <v>1.1153846153846154</v>
      </c>
      <c r="AB38" s="159"/>
      <c r="AC38" s="167">
        <f>AVERAGE(AC8:AC33)</f>
        <v>0.30769230769230771</v>
      </c>
      <c r="AD38" s="167">
        <f>AVERAGE(AD8:AD33)</f>
        <v>0.46153846153846156</v>
      </c>
      <c r="AE38" s="167">
        <f>AVERAGE(AE8:AE33)</f>
        <v>0.34615384615384615</v>
      </c>
      <c r="AF38" s="159" t="s">
        <v>95</v>
      </c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2D05-5B6E-EB4D-B69F-0844018D4AE5}">
  <dimension ref="B2:AN77"/>
  <sheetViews>
    <sheetView zoomScale="75" zoomScaleNormal="50" zoomScaleSheetLayoutView="50" zoomScalePageLayoutView="50" workbookViewId="0">
      <selection activeCell="V3" sqref="V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40" ht="39" customHeight="1">
      <c r="B2" s="146" t="s">
        <v>14</v>
      </c>
      <c r="C2" s="289" t="str">
        <f>'Summary 0815_明治A'!O3</f>
        <v>明治大学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460</v>
      </c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40" ht="15" customHeight="1"/>
    <row r="4" spans="2:40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0.91935483870967738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0.90839694656488545</v>
      </c>
      <c r="S4" s="288"/>
      <c r="U4" s="292" t="s">
        <v>11</v>
      </c>
      <c r="V4" s="292"/>
      <c r="W4" s="292"/>
      <c r="X4" s="284">
        <f>T37</f>
        <v>0.7239263803680982</v>
      </c>
      <c r="Y4" s="284"/>
      <c r="Z4" s="292" t="s">
        <v>10</v>
      </c>
      <c r="AA4" s="292"/>
      <c r="AB4" s="292"/>
      <c r="AC4" s="291">
        <f>Z37</f>
        <v>0.50306748466257667</v>
      </c>
      <c r="AD4" s="288"/>
      <c r="AE4" s="178"/>
      <c r="AF4" s="179"/>
      <c r="AG4" s="179"/>
      <c r="AH4" s="179"/>
      <c r="AI4" s="178"/>
    </row>
    <row r="5" spans="2:40" ht="16" customHeight="1"/>
    <row r="6" spans="2:40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40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40" ht="30" customHeight="1">
      <c r="B8" s="154">
        <v>1</v>
      </c>
      <c r="C8" s="207" t="str">
        <f>'Individual DF 0815_明治A'!C8</f>
        <v>小澤一誠</v>
      </c>
      <c r="D8" s="156">
        <f>'Individual DF 0815_明治A'!D8</f>
        <v>57</v>
      </c>
      <c r="E8" s="156">
        <f>'Individual DF 0815_明治A'!E8</f>
        <v>29</v>
      </c>
      <c r="F8" s="196">
        <f>'Individual DF 0815_明治A'!F8</f>
        <v>40.701754385964918</v>
      </c>
      <c r="G8" s="156">
        <f t="shared" ref="G8:G33" si="0">SUM(J8:M8)</f>
        <v>2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1</v>
      </c>
      <c r="L8" s="156">
        <v>0</v>
      </c>
      <c r="M8" s="184">
        <v>0</v>
      </c>
      <c r="N8" s="180">
        <f>SUM(P8:R8)</f>
        <v>12</v>
      </c>
      <c r="O8" s="157">
        <f>IFERROR((P8+Q8)/N8,"-")</f>
        <v>0.83333333333333337</v>
      </c>
      <c r="P8" s="156">
        <v>0</v>
      </c>
      <c r="Q8" s="156">
        <v>10</v>
      </c>
      <c r="R8" s="184">
        <v>2</v>
      </c>
      <c r="S8" s="156">
        <f>SUM(U8:X8)</f>
        <v>9</v>
      </c>
      <c r="T8" s="157">
        <f>IFERROR((U8+W8)/S8,"-")</f>
        <v>0.66666666666666663</v>
      </c>
      <c r="U8" s="156">
        <v>0</v>
      </c>
      <c r="V8" s="156">
        <v>1</v>
      </c>
      <c r="W8" s="156">
        <v>6</v>
      </c>
      <c r="X8" s="184">
        <v>2</v>
      </c>
      <c r="Y8" s="180">
        <f>SUM(AA8:AD8)</f>
        <v>9</v>
      </c>
      <c r="Z8" s="157">
        <f>IFERROR((AA8+AC8)/Y8,"-")</f>
        <v>0.44444444444444442</v>
      </c>
      <c r="AA8" s="156">
        <v>0</v>
      </c>
      <c r="AB8" s="156">
        <v>1</v>
      </c>
      <c r="AC8" s="156">
        <v>4</v>
      </c>
      <c r="AD8" s="156">
        <v>4</v>
      </c>
      <c r="AE8" s="207" t="str">
        <f t="shared" ref="AE8:AE33" si="1">C8</f>
        <v>小澤一誠</v>
      </c>
      <c r="AF8" s="175"/>
      <c r="AG8" s="136"/>
      <c r="AH8" s="136"/>
      <c r="AI8" s="136"/>
      <c r="AJ8" s="153"/>
      <c r="AL8" s="136"/>
      <c r="AM8" s="136"/>
      <c r="AN8" s="136"/>
    </row>
    <row r="9" spans="2:40" ht="30" customHeight="1">
      <c r="B9" s="155">
        <v>2</v>
      </c>
      <c r="C9" s="208" t="str">
        <f>'Individual DF 0815_明治A'!C9</f>
        <v>前川陽来</v>
      </c>
      <c r="D9" s="159">
        <f>'Individual DF 0815_明治A'!D9</f>
        <v>61</v>
      </c>
      <c r="E9" s="159">
        <f>'Individual DF 0815_明治A'!E9</f>
        <v>18</v>
      </c>
      <c r="F9" s="193">
        <f>'Individual DF 0815_明治A'!F9</f>
        <v>23.606557377049178</v>
      </c>
      <c r="G9" s="159">
        <f t="shared" si="0"/>
        <v>6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1</v>
      </c>
      <c r="K9" s="159">
        <v>5</v>
      </c>
      <c r="L9" s="159">
        <v>0</v>
      </c>
      <c r="M9" s="185">
        <v>0</v>
      </c>
      <c r="N9" s="181">
        <f t="shared" ref="N9:N33" si="4">SUM(P9:R9)</f>
        <v>6</v>
      </c>
      <c r="O9" s="158">
        <f t="shared" ref="O9:O32" si="5">IFERROR((P9+Q9)/N9,"-")</f>
        <v>1</v>
      </c>
      <c r="P9" s="159">
        <v>0</v>
      </c>
      <c r="Q9" s="159">
        <v>6</v>
      </c>
      <c r="R9" s="185">
        <v>0</v>
      </c>
      <c r="S9" s="159">
        <f t="shared" ref="S9:S33" si="6">SUM(U9:X9)</f>
        <v>10</v>
      </c>
      <c r="T9" s="158">
        <f t="shared" ref="T9:T33" si="7">IFERROR((U9+W9)/S9,"-")</f>
        <v>0.6</v>
      </c>
      <c r="U9" s="159">
        <v>3</v>
      </c>
      <c r="V9" s="159">
        <v>3</v>
      </c>
      <c r="W9" s="159">
        <v>3</v>
      </c>
      <c r="X9" s="185">
        <v>1</v>
      </c>
      <c r="Y9" s="181">
        <f t="shared" ref="Y9:Y33" si="8">SUM(AA9:AD9)</f>
        <v>10</v>
      </c>
      <c r="Z9" s="158">
        <f t="shared" ref="Z9:Z33" si="9">IFERROR((AA9+AC9)/Y9,"-")</f>
        <v>0.3</v>
      </c>
      <c r="AA9" s="159">
        <v>0</v>
      </c>
      <c r="AB9" s="159">
        <v>6</v>
      </c>
      <c r="AC9" s="159">
        <v>3</v>
      </c>
      <c r="AD9" s="159">
        <v>1</v>
      </c>
      <c r="AE9" s="208" t="str">
        <f t="shared" si="1"/>
        <v>前川陽来</v>
      </c>
      <c r="AF9" s="175"/>
      <c r="AG9" s="136"/>
      <c r="AH9" s="136"/>
      <c r="AI9" s="136"/>
      <c r="AJ9" s="153"/>
      <c r="AL9" s="136"/>
      <c r="AM9" s="136"/>
      <c r="AN9" s="136"/>
    </row>
    <row r="10" spans="2:40" ht="30" customHeight="1">
      <c r="B10" s="154">
        <v>3</v>
      </c>
      <c r="C10" s="207" t="str">
        <f>'Individual DF 0815_明治A'!C10</f>
        <v>茨木海斗</v>
      </c>
      <c r="D10" s="156">
        <f>'Individual DF 0815_明治A'!D10</f>
        <v>57</v>
      </c>
      <c r="E10" s="156">
        <f>'Individual DF 0815_明治A'!E10</f>
        <v>20</v>
      </c>
      <c r="F10" s="196">
        <f>'Individual DF 0815_明治A'!F10</f>
        <v>28.07017543859649</v>
      </c>
      <c r="G10" s="156">
        <f t="shared" si="0"/>
        <v>2</v>
      </c>
      <c r="H10" s="157">
        <f t="shared" si="2"/>
        <v>0.5</v>
      </c>
      <c r="I10" s="157">
        <f t="shared" si="3"/>
        <v>0.5</v>
      </c>
      <c r="J10" s="156">
        <v>0</v>
      </c>
      <c r="K10" s="156">
        <v>1</v>
      </c>
      <c r="L10" s="156">
        <v>0</v>
      </c>
      <c r="M10" s="184">
        <v>1</v>
      </c>
      <c r="N10" s="180">
        <f t="shared" si="4"/>
        <v>7</v>
      </c>
      <c r="O10" s="157">
        <f t="shared" si="5"/>
        <v>1</v>
      </c>
      <c r="P10" s="156">
        <v>0</v>
      </c>
      <c r="Q10" s="156">
        <v>7</v>
      </c>
      <c r="R10" s="184">
        <v>0</v>
      </c>
      <c r="S10" s="156">
        <f t="shared" si="6"/>
        <v>6</v>
      </c>
      <c r="T10" s="157">
        <f t="shared" si="7"/>
        <v>1</v>
      </c>
      <c r="U10" s="156">
        <v>1</v>
      </c>
      <c r="V10" s="156">
        <v>0</v>
      </c>
      <c r="W10" s="156">
        <v>5</v>
      </c>
      <c r="X10" s="184">
        <v>0</v>
      </c>
      <c r="Y10" s="180">
        <f t="shared" si="8"/>
        <v>6</v>
      </c>
      <c r="Z10" s="157">
        <f t="shared" si="9"/>
        <v>0.83333333333333337</v>
      </c>
      <c r="AA10" s="156">
        <v>0</v>
      </c>
      <c r="AB10" s="156">
        <v>1</v>
      </c>
      <c r="AC10" s="156">
        <v>5</v>
      </c>
      <c r="AD10" s="156">
        <v>0</v>
      </c>
      <c r="AE10" s="207" t="str">
        <f t="shared" si="1"/>
        <v>茨木海斗</v>
      </c>
      <c r="AF10" s="175"/>
      <c r="AG10" s="136"/>
      <c r="AH10" s="136"/>
      <c r="AI10" s="136"/>
      <c r="AJ10" s="153"/>
      <c r="AL10" s="136"/>
      <c r="AM10" s="136"/>
      <c r="AN10" s="136"/>
    </row>
    <row r="11" spans="2:40" ht="30" customHeight="1">
      <c r="B11" s="155">
        <v>4</v>
      </c>
      <c r="C11" s="208" t="str">
        <f>'Individual DF 0815_明治A'!C11</f>
        <v>磯部俊太郎</v>
      </c>
      <c r="D11" s="159">
        <f>'Individual DF 0815_明治A'!D11</f>
        <v>61</v>
      </c>
      <c r="E11" s="159">
        <f>'Individual DF 0815_明治A'!E11</f>
        <v>17</v>
      </c>
      <c r="F11" s="193">
        <f>'Individual DF 0815_明治A'!F11</f>
        <v>22.295081967213115</v>
      </c>
      <c r="G11" s="159">
        <f t="shared" si="0"/>
        <v>0</v>
      </c>
      <c r="H11" s="158" t="str">
        <f t="shared" si="2"/>
        <v>-</v>
      </c>
      <c r="I11" s="158" t="str">
        <f t="shared" si="3"/>
        <v>-</v>
      </c>
      <c r="J11" s="159">
        <v>0</v>
      </c>
      <c r="K11" s="159">
        <v>0</v>
      </c>
      <c r="L11" s="159">
        <v>0</v>
      </c>
      <c r="M11" s="185">
        <v>0</v>
      </c>
      <c r="N11" s="181">
        <f t="shared" si="4"/>
        <v>9</v>
      </c>
      <c r="O11" s="158">
        <f t="shared" si="5"/>
        <v>0.88888888888888884</v>
      </c>
      <c r="P11" s="159">
        <v>1</v>
      </c>
      <c r="Q11" s="159">
        <v>7</v>
      </c>
      <c r="R11" s="185">
        <v>1</v>
      </c>
      <c r="S11" s="159">
        <f t="shared" si="6"/>
        <v>14</v>
      </c>
      <c r="T11" s="158">
        <f t="shared" si="7"/>
        <v>0.7857142857142857</v>
      </c>
      <c r="U11" s="159">
        <v>2</v>
      </c>
      <c r="V11" s="159">
        <v>0</v>
      </c>
      <c r="W11" s="159">
        <v>9</v>
      </c>
      <c r="X11" s="185">
        <v>3</v>
      </c>
      <c r="Y11" s="181">
        <f t="shared" si="8"/>
        <v>14</v>
      </c>
      <c r="Z11" s="158">
        <f t="shared" si="9"/>
        <v>0.35714285714285715</v>
      </c>
      <c r="AA11" s="159">
        <v>1</v>
      </c>
      <c r="AB11" s="159">
        <v>1</v>
      </c>
      <c r="AC11" s="159">
        <v>4</v>
      </c>
      <c r="AD11" s="159">
        <v>8</v>
      </c>
      <c r="AE11" s="208" t="str">
        <f t="shared" si="1"/>
        <v>磯部俊太郎</v>
      </c>
      <c r="AF11" s="175"/>
      <c r="AG11" s="136"/>
      <c r="AH11" s="136"/>
      <c r="AI11" s="136"/>
      <c r="AJ11" s="153"/>
      <c r="AL11" s="136"/>
      <c r="AM11" s="136"/>
      <c r="AN11" s="136"/>
    </row>
    <row r="12" spans="2:40" ht="30" customHeight="1">
      <c r="B12" s="154">
        <v>5</v>
      </c>
      <c r="C12" s="207" t="str">
        <f>'Individual DF 0815_明治A'!C12</f>
        <v>白丸智乃祐</v>
      </c>
      <c r="D12" s="156">
        <f>'Individual DF 0815_明治A'!D12</f>
        <v>63</v>
      </c>
      <c r="E12" s="156">
        <f>'Individual DF 0815_明治A'!E12</f>
        <v>22</v>
      </c>
      <c r="F12" s="196">
        <f>'Individual DF 0815_明治A'!F12</f>
        <v>27.936507936507937</v>
      </c>
      <c r="G12" s="156">
        <f t="shared" si="0"/>
        <v>1</v>
      </c>
      <c r="H12" s="157">
        <f t="shared" si="2"/>
        <v>1</v>
      </c>
      <c r="I12" s="157">
        <f t="shared" si="3"/>
        <v>1</v>
      </c>
      <c r="J12" s="156">
        <v>1</v>
      </c>
      <c r="K12" s="156">
        <v>0</v>
      </c>
      <c r="L12" s="156">
        <v>0</v>
      </c>
      <c r="M12" s="184">
        <v>0</v>
      </c>
      <c r="N12" s="180">
        <f t="shared" si="4"/>
        <v>13</v>
      </c>
      <c r="O12" s="157">
        <f t="shared" si="5"/>
        <v>0.92307692307692313</v>
      </c>
      <c r="P12" s="156">
        <v>1</v>
      </c>
      <c r="Q12" s="156">
        <v>11</v>
      </c>
      <c r="R12" s="184">
        <v>1</v>
      </c>
      <c r="S12" s="156">
        <f t="shared" si="6"/>
        <v>7</v>
      </c>
      <c r="T12" s="157">
        <f t="shared" si="7"/>
        <v>1</v>
      </c>
      <c r="U12" s="156">
        <v>0</v>
      </c>
      <c r="V12" s="156">
        <v>0</v>
      </c>
      <c r="W12" s="156">
        <v>7</v>
      </c>
      <c r="X12" s="184">
        <v>0</v>
      </c>
      <c r="Y12" s="180">
        <f t="shared" si="8"/>
        <v>7</v>
      </c>
      <c r="Z12" s="157">
        <f t="shared" si="9"/>
        <v>1</v>
      </c>
      <c r="AA12" s="156">
        <v>0</v>
      </c>
      <c r="AB12" s="156">
        <v>0</v>
      </c>
      <c r="AC12" s="156">
        <v>7</v>
      </c>
      <c r="AD12" s="156">
        <v>0</v>
      </c>
      <c r="AE12" s="207" t="str">
        <f t="shared" si="1"/>
        <v>白丸智乃祐</v>
      </c>
      <c r="AF12" s="175"/>
      <c r="AG12" s="136"/>
      <c r="AH12" s="136"/>
      <c r="AI12" s="136"/>
      <c r="AJ12" s="153"/>
      <c r="AL12" s="136"/>
      <c r="AM12" s="136"/>
      <c r="AN12" s="136"/>
    </row>
    <row r="13" spans="2:40" ht="30" customHeight="1">
      <c r="B13" s="155">
        <v>6</v>
      </c>
      <c r="C13" s="208" t="str">
        <f>'Individual DF 0815_明治A'!C13</f>
        <v>茨木颯</v>
      </c>
      <c r="D13" s="159">
        <f>'Individual DF 0815_明治A'!D13</f>
        <v>61</v>
      </c>
      <c r="E13" s="159">
        <f>'Individual DF 0815_明治A'!E13</f>
        <v>23</v>
      </c>
      <c r="F13" s="193">
        <f>'Individual DF 0815_明治A'!F13</f>
        <v>30.163934426229506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0</v>
      </c>
      <c r="K13" s="159">
        <v>2</v>
      </c>
      <c r="L13" s="159">
        <v>0</v>
      </c>
      <c r="M13" s="185">
        <v>0</v>
      </c>
      <c r="N13" s="181">
        <f t="shared" si="4"/>
        <v>9</v>
      </c>
      <c r="O13" s="158">
        <f t="shared" si="5"/>
        <v>0.88888888888888884</v>
      </c>
      <c r="P13" s="159">
        <v>1</v>
      </c>
      <c r="Q13" s="159">
        <v>7</v>
      </c>
      <c r="R13" s="185">
        <v>1</v>
      </c>
      <c r="S13" s="159">
        <f t="shared" si="6"/>
        <v>8</v>
      </c>
      <c r="T13" s="158">
        <f t="shared" si="7"/>
        <v>0.875</v>
      </c>
      <c r="U13" s="159">
        <v>1</v>
      </c>
      <c r="V13" s="159">
        <v>1</v>
      </c>
      <c r="W13" s="159">
        <v>6</v>
      </c>
      <c r="X13" s="185">
        <v>0</v>
      </c>
      <c r="Y13" s="181">
        <f t="shared" si="8"/>
        <v>8</v>
      </c>
      <c r="Z13" s="158">
        <f t="shared" si="9"/>
        <v>0.75</v>
      </c>
      <c r="AA13" s="159">
        <v>0</v>
      </c>
      <c r="AB13" s="159">
        <v>2</v>
      </c>
      <c r="AC13" s="159">
        <v>6</v>
      </c>
      <c r="AD13" s="159">
        <v>0</v>
      </c>
      <c r="AE13" s="208" t="str">
        <f t="shared" si="1"/>
        <v>茨木颯</v>
      </c>
      <c r="AF13" s="175"/>
      <c r="AG13" s="136"/>
      <c r="AH13" s="136"/>
      <c r="AI13" s="136"/>
      <c r="AJ13" s="153"/>
      <c r="AL13" s="136"/>
      <c r="AM13" s="136"/>
      <c r="AN13" s="136"/>
    </row>
    <row r="14" spans="2:40" ht="30" customHeight="1">
      <c r="B14" s="154">
        <v>7</v>
      </c>
      <c r="C14" s="207" t="str">
        <f>'Individual DF 0815_明治A'!C14</f>
        <v>大町尚生</v>
      </c>
      <c r="D14" s="156">
        <f>'Individual DF 0815_明治A'!D14</f>
        <v>61</v>
      </c>
      <c r="E14" s="156">
        <f>'Individual DF 0815_明治A'!E14</f>
        <v>26</v>
      </c>
      <c r="F14" s="196">
        <f>'Individual DF 0815_明治A'!F14</f>
        <v>34.0983606557377</v>
      </c>
      <c r="G14" s="156">
        <f t="shared" si="0"/>
        <v>6</v>
      </c>
      <c r="H14" s="157">
        <f t="shared" si="2"/>
        <v>0.83333333333333337</v>
      </c>
      <c r="I14" s="157">
        <f>IFERROR(SUM(J14:L14)/SUM(J14:M14),"-")</f>
        <v>1</v>
      </c>
      <c r="J14" s="156">
        <v>0</v>
      </c>
      <c r="K14" s="156">
        <v>5</v>
      </c>
      <c r="L14" s="156">
        <v>1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9</v>
      </c>
      <c r="T14" s="157">
        <f t="shared" si="7"/>
        <v>0.55555555555555558</v>
      </c>
      <c r="U14" s="156">
        <v>3</v>
      </c>
      <c r="V14" s="156">
        <v>3</v>
      </c>
      <c r="W14" s="156">
        <v>2</v>
      </c>
      <c r="X14" s="184">
        <v>1</v>
      </c>
      <c r="Y14" s="180">
        <f t="shared" si="8"/>
        <v>9</v>
      </c>
      <c r="Z14" s="157">
        <f t="shared" si="9"/>
        <v>0.33333333333333331</v>
      </c>
      <c r="AA14" s="156">
        <v>1</v>
      </c>
      <c r="AB14" s="156">
        <v>5</v>
      </c>
      <c r="AC14" s="156">
        <v>2</v>
      </c>
      <c r="AD14" s="156">
        <v>1</v>
      </c>
      <c r="AE14" s="207" t="str">
        <f t="shared" si="1"/>
        <v>大町尚生</v>
      </c>
      <c r="AF14" s="175"/>
      <c r="AG14" s="136"/>
      <c r="AH14" s="136"/>
      <c r="AI14" s="136"/>
      <c r="AJ14" s="153"/>
      <c r="AL14" s="136"/>
      <c r="AM14" s="136"/>
      <c r="AN14" s="136"/>
    </row>
    <row r="15" spans="2:40" ht="30" customHeight="1">
      <c r="B15" s="155">
        <v>8</v>
      </c>
      <c r="C15" s="208" t="str">
        <f>'Individual DF 0815_明治A'!C15</f>
        <v>浜浦幸太郎</v>
      </c>
      <c r="D15" s="159">
        <f>'Individual DF 0815_明治A'!D15</f>
        <v>63</v>
      </c>
      <c r="E15" s="159">
        <f>'Individual DF 0815_明治A'!E15</f>
        <v>25</v>
      </c>
      <c r="F15" s="193">
        <f>'Individual DF 0815_明治A'!F15</f>
        <v>31.746031746031743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1</v>
      </c>
      <c r="K15" s="159">
        <v>1</v>
      </c>
      <c r="L15" s="159">
        <v>0</v>
      </c>
      <c r="M15" s="185">
        <v>0</v>
      </c>
      <c r="N15" s="181">
        <f t="shared" si="4"/>
        <v>8</v>
      </c>
      <c r="O15" s="158">
        <f t="shared" si="5"/>
        <v>0.75</v>
      </c>
      <c r="P15" s="159">
        <v>0</v>
      </c>
      <c r="Q15" s="159">
        <v>6</v>
      </c>
      <c r="R15" s="185">
        <v>2</v>
      </c>
      <c r="S15" s="159">
        <f t="shared" si="6"/>
        <v>8</v>
      </c>
      <c r="T15" s="158">
        <f t="shared" si="7"/>
        <v>0.75</v>
      </c>
      <c r="U15" s="159">
        <v>1</v>
      </c>
      <c r="V15" s="159">
        <v>1</v>
      </c>
      <c r="W15" s="159">
        <v>5</v>
      </c>
      <c r="X15" s="185">
        <v>1</v>
      </c>
      <c r="Y15" s="181">
        <f t="shared" si="8"/>
        <v>8</v>
      </c>
      <c r="Z15" s="158">
        <f t="shared" si="9"/>
        <v>0.5</v>
      </c>
      <c r="AA15" s="159">
        <v>0</v>
      </c>
      <c r="AB15" s="159">
        <v>2</v>
      </c>
      <c r="AC15" s="159">
        <v>4</v>
      </c>
      <c r="AD15" s="159">
        <v>2</v>
      </c>
      <c r="AE15" s="208" t="str">
        <f t="shared" si="1"/>
        <v>浜浦幸太郎</v>
      </c>
      <c r="AF15" s="175"/>
      <c r="AG15" s="136"/>
      <c r="AH15" s="136"/>
      <c r="AI15" s="136"/>
      <c r="AJ15" s="153"/>
      <c r="AL15" s="136"/>
      <c r="AM15" s="136"/>
      <c r="AN15" s="136"/>
    </row>
    <row r="16" spans="2:40" ht="30" customHeight="1">
      <c r="B16" s="154">
        <v>9</v>
      </c>
      <c r="C16" s="207" t="str">
        <f>'Individual DF 0815_明治A'!C16</f>
        <v>高橋佑太朗</v>
      </c>
      <c r="D16" s="156">
        <f>'Individual DF 0815_明治A'!D16</f>
        <v>61</v>
      </c>
      <c r="E16" s="156">
        <f>'Individual DF 0815_明治A'!E16</f>
        <v>11</v>
      </c>
      <c r="F16" s="196">
        <f>'Individual DF 0815_明治A'!F16</f>
        <v>14.426229508196721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1</v>
      </c>
      <c r="T16" s="157">
        <f t="shared" si="7"/>
        <v>0</v>
      </c>
      <c r="U16" s="156">
        <v>0</v>
      </c>
      <c r="V16" s="156">
        <v>1</v>
      </c>
      <c r="W16" s="156">
        <v>0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1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  <c r="AL16" s="136"/>
      <c r="AM16" s="136"/>
      <c r="AN16" s="136"/>
    </row>
    <row r="17" spans="2:40" ht="30" customHeight="1">
      <c r="B17" s="155">
        <v>10</v>
      </c>
      <c r="C17" s="208" t="str">
        <f>'Individual DF 0815_明治A'!C17</f>
        <v>楢本幹志朗</v>
      </c>
      <c r="D17" s="159">
        <f>'Individual DF 0815_明治A'!D17</f>
        <v>61</v>
      </c>
      <c r="E17" s="159">
        <f>'Individual DF 0815_明治A'!E17</f>
        <v>10</v>
      </c>
      <c r="F17" s="193">
        <f>'Individual DF 0815_明治A'!F17</f>
        <v>13.114754098360654</v>
      </c>
      <c r="G17" s="159">
        <f t="shared" si="0"/>
        <v>3</v>
      </c>
      <c r="H17" s="158">
        <f t="shared" si="2"/>
        <v>1</v>
      </c>
      <c r="I17" s="158">
        <f t="shared" si="3"/>
        <v>1</v>
      </c>
      <c r="J17" s="159">
        <v>0</v>
      </c>
      <c r="K17" s="159">
        <v>3</v>
      </c>
      <c r="L17" s="159">
        <v>0</v>
      </c>
      <c r="M17" s="185">
        <v>0</v>
      </c>
      <c r="N17" s="181">
        <f t="shared" si="4"/>
        <v>2</v>
      </c>
      <c r="O17" s="158">
        <f t="shared" si="5"/>
        <v>1</v>
      </c>
      <c r="P17" s="159">
        <v>0</v>
      </c>
      <c r="Q17" s="159">
        <v>2</v>
      </c>
      <c r="R17" s="185">
        <v>0</v>
      </c>
      <c r="S17" s="159">
        <f t="shared" si="6"/>
        <v>2</v>
      </c>
      <c r="T17" s="158">
        <f t="shared" si="7"/>
        <v>1</v>
      </c>
      <c r="U17" s="159">
        <v>0</v>
      </c>
      <c r="V17" s="159">
        <v>0</v>
      </c>
      <c r="W17" s="159">
        <v>2</v>
      </c>
      <c r="X17" s="185">
        <v>0</v>
      </c>
      <c r="Y17" s="181">
        <f t="shared" si="8"/>
        <v>2</v>
      </c>
      <c r="Z17" s="158">
        <f t="shared" si="9"/>
        <v>0.5</v>
      </c>
      <c r="AA17" s="159">
        <v>0</v>
      </c>
      <c r="AB17" s="159">
        <v>0</v>
      </c>
      <c r="AC17" s="159">
        <v>1</v>
      </c>
      <c r="AD17" s="159">
        <v>1</v>
      </c>
      <c r="AE17" s="208" t="str">
        <f t="shared" si="1"/>
        <v>楢本幹志朗</v>
      </c>
      <c r="AF17" s="175"/>
      <c r="AG17" s="136"/>
      <c r="AH17" s="136"/>
      <c r="AI17" s="136"/>
      <c r="AJ17" s="153"/>
      <c r="AL17" s="136"/>
      <c r="AM17" s="136"/>
      <c r="AN17" s="136"/>
    </row>
    <row r="18" spans="2:40" ht="30" customHeight="1">
      <c r="B18" s="154">
        <v>11</v>
      </c>
      <c r="C18" s="207" t="str">
        <f>'Individual DF 0815_明治A'!C18</f>
        <v>内田慎之甫</v>
      </c>
      <c r="D18" s="156">
        <f>'Individual DF 0815_明治A'!D18</f>
        <v>63</v>
      </c>
      <c r="E18" s="156">
        <f>'Individual DF 0815_明治A'!E18</f>
        <v>13</v>
      </c>
      <c r="F18" s="196">
        <f>'Individual DF 0815_明治A'!F18</f>
        <v>16.507936507936506</v>
      </c>
      <c r="G18" s="156">
        <f t="shared" si="0"/>
        <v>1</v>
      </c>
      <c r="H18" s="157">
        <f t="shared" si="2"/>
        <v>1</v>
      </c>
      <c r="I18" s="157">
        <f t="shared" si="3"/>
        <v>1</v>
      </c>
      <c r="J18" s="156">
        <v>1</v>
      </c>
      <c r="K18" s="156">
        <v>0</v>
      </c>
      <c r="L18" s="156">
        <v>0</v>
      </c>
      <c r="M18" s="184">
        <v>0</v>
      </c>
      <c r="N18" s="180">
        <f t="shared" si="4"/>
        <v>3</v>
      </c>
      <c r="O18" s="157">
        <f t="shared" si="5"/>
        <v>1</v>
      </c>
      <c r="P18" s="156">
        <v>0</v>
      </c>
      <c r="Q18" s="156">
        <v>3</v>
      </c>
      <c r="R18" s="184">
        <v>0</v>
      </c>
      <c r="S18" s="156">
        <f t="shared" si="6"/>
        <v>4</v>
      </c>
      <c r="T18" s="157">
        <f t="shared" si="7"/>
        <v>0.75</v>
      </c>
      <c r="U18" s="156">
        <v>0</v>
      </c>
      <c r="V18" s="156">
        <v>1</v>
      </c>
      <c r="W18" s="156">
        <v>3</v>
      </c>
      <c r="X18" s="184">
        <v>0</v>
      </c>
      <c r="Y18" s="180">
        <f t="shared" si="8"/>
        <v>4</v>
      </c>
      <c r="Z18" s="157">
        <f t="shared" si="9"/>
        <v>0.5</v>
      </c>
      <c r="AA18" s="156">
        <v>0</v>
      </c>
      <c r="AB18" s="156">
        <v>1</v>
      </c>
      <c r="AC18" s="156">
        <v>2</v>
      </c>
      <c r="AD18" s="156">
        <v>1</v>
      </c>
      <c r="AE18" s="207" t="str">
        <f t="shared" si="1"/>
        <v>内田慎之甫</v>
      </c>
      <c r="AF18" s="175"/>
      <c r="AG18" s="136"/>
      <c r="AH18" s="136"/>
      <c r="AI18" s="136"/>
      <c r="AJ18" s="153"/>
      <c r="AL18" s="136"/>
      <c r="AM18" s="136"/>
      <c r="AN18" s="136"/>
    </row>
    <row r="19" spans="2:40" ht="30" customHeight="1">
      <c r="B19" s="155">
        <v>12</v>
      </c>
      <c r="C19" s="208" t="str">
        <f>'Individual DF 0815_明治A'!C19</f>
        <v>今村颯汰</v>
      </c>
      <c r="D19" s="159">
        <f>'Individual DF 0815_明治A'!D19</f>
        <v>61</v>
      </c>
      <c r="E19" s="159">
        <f>'Individual DF 0815_明治A'!E19</f>
        <v>22</v>
      </c>
      <c r="F19" s="193">
        <f>'Individual DF 0815_明治A'!F19</f>
        <v>28.852459016393443</v>
      </c>
      <c r="G19" s="159">
        <f t="shared" si="0"/>
        <v>5</v>
      </c>
      <c r="H19" s="158">
        <f t="shared" si="2"/>
        <v>0.8</v>
      </c>
      <c r="I19" s="158">
        <f t="shared" si="3"/>
        <v>0.8</v>
      </c>
      <c r="J19" s="159">
        <v>2</v>
      </c>
      <c r="K19" s="159">
        <v>2</v>
      </c>
      <c r="L19" s="159">
        <v>0</v>
      </c>
      <c r="M19" s="185">
        <v>1</v>
      </c>
      <c r="N19" s="181">
        <f t="shared" si="4"/>
        <v>7</v>
      </c>
      <c r="O19" s="158">
        <f t="shared" si="5"/>
        <v>0.8571428571428571</v>
      </c>
      <c r="P19" s="159">
        <v>0</v>
      </c>
      <c r="Q19" s="159">
        <v>6</v>
      </c>
      <c r="R19" s="185">
        <v>1</v>
      </c>
      <c r="S19" s="159">
        <f t="shared" si="6"/>
        <v>7</v>
      </c>
      <c r="T19" s="158">
        <f t="shared" si="7"/>
        <v>0.8571428571428571</v>
      </c>
      <c r="U19" s="159">
        <v>2</v>
      </c>
      <c r="V19" s="159">
        <v>1</v>
      </c>
      <c r="W19" s="159">
        <v>4</v>
      </c>
      <c r="X19" s="185">
        <v>0</v>
      </c>
      <c r="Y19" s="181">
        <f t="shared" si="8"/>
        <v>7</v>
      </c>
      <c r="Z19" s="158">
        <f t="shared" si="9"/>
        <v>0.7142857142857143</v>
      </c>
      <c r="AA19" s="159">
        <v>1</v>
      </c>
      <c r="AB19" s="159">
        <v>2</v>
      </c>
      <c r="AC19" s="159">
        <v>4</v>
      </c>
      <c r="AD19" s="159">
        <v>0</v>
      </c>
      <c r="AE19" s="208" t="str">
        <f t="shared" si="1"/>
        <v>今村颯汰</v>
      </c>
      <c r="AF19" s="175"/>
      <c r="AG19" s="136"/>
      <c r="AH19" s="136"/>
      <c r="AI19" s="136"/>
      <c r="AJ19" s="153"/>
      <c r="AL19" s="136"/>
      <c r="AM19" s="136"/>
      <c r="AN19" s="136"/>
    </row>
    <row r="20" spans="2:40" ht="30" customHeight="1">
      <c r="B20" s="154">
        <v>13</v>
      </c>
      <c r="C20" s="207" t="str">
        <f>'Individual DF 0815_明治A'!C20</f>
        <v>東島和哉</v>
      </c>
      <c r="D20" s="156">
        <f>'Individual DF 0815_明治A'!D20</f>
        <v>63</v>
      </c>
      <c r="E20" s="156">
        <f>'Individual DF 0815_明治A'!E20</f>
        <v>17</v>
      </c>
      <c r="F20" s="196">
        <f>'Individual DF 0815_明治A'!F20</f>
        <v>21.587301587301585</v>
      </c>
      <c r="G20" s="156">
        <f t="shared" si="0"/>
        <v>4</v>
      </c>
      <c r="H20" s="157">
        <f t="shared" si="2"/>
        <v>0.5</v>
      </c>
      <c r="I20" s="157">
        <f t="shared" si="3"/>
        <v>0.75</v>
      </c>
      <c r="J20" s="156">
        <v>0</v>
      </c>
      <c r="K20" s="156">
        <v>2</v>
      </c>
      <c r="L20" s="156">
        <v>1</v>
      </c>
      <c r="M20" s="184">
        <v>1</v>
      </c>
      <c r="N20" s="180">
        <f t="shared" si="4"/>
        <v>1</v>
      </c>
      <c r="O20" s="157">
        <f t="shared" si="5"/>
        <v>1</v>
      </c>
      <c r="P20" s="156">
        <v>0</v>
      </c>
      <c r="Q20" s="156">
        <v>1</v>
      </c>
      <c r="R20" s="184">
        <v>0</v>
      </c>
      <c r="S20" s="156">
        <f t="shared" si="6"/>
        <v>6</v>
      </c>
      <c r="T20" s="157">
        <f t="shared" si="7"/>
        <v>0.66666666666666663</v>
      </c>
      <c r="U20" s="156">
        <v>2</v>
      </c>
      <c r="V20" s="156">
        <v>2</v>
      </c>
      <c r="W20" s="156">
        <v>2</v>
      </c>
      <c r="X20" s="184">
        <v>0</v>
      </c>
      <c r="Y20" s="180">
        <f t="shared" si="8"/>
        <v>6</v>
      </c>
      <c r="Z20" s="157">
        <f t="shared" si="9"/>
        <v>0.33333333333333331</v>
      </c>
      <c r="AA20" s="156">
        <v>1</v>
      </c>
      <c r="AB20" s="156">
        <v>3</v>
      </c>
      <c r="AC20" s="156">
        <v>1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  <c r="AL20" s="136"/>
      <c r="AM20" s="136"/>
      <c r="AN20" s="136"/>
    </row>
    <row r="21" spans="2:40" ht="30" customHeight="1">
      <c r="B21" s="155">
        <v>14</v>
      </c>
      <c r="C21" s="208" t="str">
        <f>'Individual DF 0815_明治A'!C21</f>
        <v>濱島遼</v>
      </c>
      <c r="D21" s="159">
        <f>'Individual DF 0815_明治A'!D21</f>
        <v>71</v>
      </c>
      <c r="E21" s="159">
        <f>'Individual DF 0815_明治A'!E21</f>
        <v>18</v>
      </c>
      <c r="F21" s="193">
        <f>'Individual DF 0815_明治A'!F21</f>
        <v>20.281690140845072</v>
      </c>
      <c r="G21" s="159">
        <f t="shared" si="0"/>
        <v>5</v>
      </c>
      <c r="H21" s="158">
        <f t="shared" si="2"/>
        <v>1</v>
      </c>
      <c r="I21" s="158">
        <f t="shared" si="3"/>
        <v>1</v>
      </c>
      <c r="J21" s="159">
        <v>3</v>
      </c>
      <c r="K21" s="159">
        <v>2</v>
      </c>
      <c r="L21" s="159">
        <v>0</v>
      </c>
      <c r="M21" s="185">
        <v>0</v>
      </c>
      <c r="N21" s="181">
        <f t="shared" si="4"/>
        <v>5</v>
      </c>
      <c r="O21" s="158">
        <f t="shared" si="5"/>
        <v>1</v>
      </c>
      <c r="P21" s="159">
        <v>0</v>
      </c>
      <c r="Q21" s="159">
        <v>5</v>
      </c>
      <c r="R21" s="185">
        <v>0</v>
      </c>
      <c r="S21" s="159">
        <f t="shared" si="6"/>
        <v>9</v>
      </c>
      <c r="T21" s="158">
        <f t="shared" si="7"/>
        <v>0.77777777777777779</v>
      </c>
      <c r="U21" s="159">
        <v>4</v>
      </c>
      <c r="V21" s="159">
        <v>1</v>
      </c>
      <c r="W21" s="159">
        <v>3</v>
      </c>
      <c r="X21" s="185">
        <v>1</v>
      </c>
      <c r="Y21" s="181">
        <f t="shared" si="8"/>
        <v>9</v>
      </c>
      <c r="Z21" s="158">
        <f t="shared" si="9"/>
        <v>0.44444444444444442</v>
      </c>
      <c r="AA21" s="159">
        <v>1</v>
      </c>
      <c r="AB21" s="159">
        <v>4</v>
      </c>
      <c r="AC21" s="159">
        <v>3</v>
      </c>
      <c r="AD21" s="159">
        <v>1</v>
      </c>
      <c r="AE21" s="208" t="str">
        <f t="shared" si="1"/>
        <v>濱島遼</v>
      </c>
      <c r="AF21" s="175"/>
      <c r="AG21" s="136"/>
      <c r="AH21" s="136"/>
      <c r="AI21" s="136"/>
      <c r="AJ21" s="153"/>
      <c r="AL21" s="136"/>
      <c r="AM21" s="136"/>
      <c r="AN21" s="136"/>
    </row>
    <row r="22" spans="2:40" ht="30" customHeight="1">
      <c r="B22" s="154">
        <v>15</v>
      </c>
      <c r="C22" s="207" t="str">
        <f>'Individual DF 0815_明治A'!C22</f>
        <v>増山将</v>
      </c>
      <c r="D22" s="156">
        <f>'Individual DF 0815_明治A'!D22</f>
        <v>61</v>
      </c>
      <c r="E22" s="156">
        <f>'Individual DF 0815_明治A'!E22</f>
        <v>12</v>
      </c>
      <c r="F22" s="196">
        <f>'Individual DF 0815_明治A'!F22</f>
        <v>15.737704918032787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6</v>
      </c>
      <c r="O22" s="157">
        <f t="shared" si="5"/>
        <v>1</v>
      </c>
      <c r="P22" s="156">
        <v>0</v>
      </c>
      <c r="Q22" s="156">
        <v>6</v>
      </c>
      <c r="R22" s="184">
        <v>0</v>
      </c>
      <c r="S22" s="156">
        <f t="shared" si="6"/>
        <v>6</v>
      </c>
      <c r="T22" s="157">
        <f t="shared" si="7"/>
        <v>1</v>
      </c>
      <c r="U22" s="156">
        <v>0</v>
      </c>
      <c r="V22" s="156">
        <v>0</v>
      </c>
      <c r="W22" s="156">
        <v>6</v>
      </c>
      <c r="X22" s="184">
        <v>0</v>
      </c>
      <c r="Y22" s="180">
        <f t="shared" si="8"/>
        <v>6</v>
      </c>
      <c r="Z22" s="157">
        <f t="shared" si="9"/>
        <v>0.83333333333333337</v>
      </c>
      <c r="AA22" s="156">
        <v>0</v>
      </c>
      <c r="AB22" s="156">
        <v>0</v>
      </c>
      <c r="AC22" s="156">
        <v>5</v>
      </c>
      <c r="AD22" s="156">
        <v>1</v>
      </c>
      <c r="AE22" s="207" t="str">
        <f t="shared" si="1"/>
        <v>増山将</v>
      </c>
      <c r="AF22" s="175"/>
      <c r="AG22" s="136"/>
      <c r="AH22" s="136"/>
      <c r="AI22" s="136"/>
      <c r="AJ22" s="153"/>
      <c r="AL22" s="136"/>
      <c r="AM22" s="136"/>
      <c r="AN22" s="136"/>
    </row>
    <row r="23" spans="2:40" ht="30" customHeight="1">
      <c r="B23" s="155">
        <v>16</v>
      </c>
      <c r="C23" s="208" t="str">
        <f>'Individual DF 0815_明治A'!C23</f>
        <v>湯浅大心</v>
      </c>
      <c r="D23" s="159">
        <f>'Individual DF 0815_明治A'!D23</f>
        <v>26</v>
      </c>
      <c r="E23" s="159">
        <f>'Individual DF 0815_明治A'!E23</f>
        <v>11</v>
      </c>
      <c r="F23" s="193">
        <f>'Individual DF 0815_明治A'!F23</f>
        <v>33.846153846153847</v>
      </c>
      <c r="G23" s="159">
        <f t="shared" si="0"/>
        <v>4</v>
      </c>
      <c r="H23" s="158">
        <f t="shared" si="2"/>
        <v>1</v>
      </c>
      <c r="I23" s="158">
        <f t="shared" si="3"/>
        <v>1</v>
      </c>
      <c r="J23" s="159">
        <v>3</v>
      </c>
      <c r="K23" s="159">
        <v>1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6</v>
      </c>
      <c r="T23" s="158">
        <f t="shared" si="7"/>
        <v>0.83333333333333337</v>
      </c>
      <c r="U23" s="159">
        <v>2</v>
      </c>
      <c r="V23" s="159">
        <v>1</v>
      </c>
      <c r="W23" s="159">
        <v>3</v>
      </c>
      <c r="X23" s="185">
        <v>0</v>
      </c>
      <c r="Y23" s="181">
        <f t="shared" si="8"/>
        <v>6</v>
      </c>
      <c r="Z23" s="158">
        <f t="shared" si="9"/>
        <v>0.66666666666666663</v>
      </c>
      <c r="AA23" s="159">
        <v>1</v>
      </c>
      <c r="AB23" s="159">
        <v>2</v>
      </c>
      <c r="AC23" s="159">
        <v>3</v>
      </c>
      <c r="AD23" s="159">
        <v>0</v>
      </c>
      <c r="AE23" s="208" t="str">
        <f t="shared" si="1"/>
        <v>湯浅大心</v>
      </c>
      <c r="AF23" s="175"/>
      <c r="AG23" s="136"/>
      <c r="AH23" s="136"/>
      <c r="AI23" s="136"/>
      <c r="AJ23" s="153"/>
      <c r="AL23" s="136"/>
      <c r="AM23" s="136"/>
      <c r="AN23" s="136"/>
    </row>
    <row r="24" spans="2:40" ht="30" customHeight="1">
      <c r="B24" s="154">
        <v>17</v>
      </c>
      <c r="C24" s="207" t="str">
        <f>'Individual DF 0815_明治A'!C24</f>
        <v>イーゴリ</v>
      </c>
      <c r="D24" s="156">
        <f>'Individual DF 0815_明治A'!D24</f>
        <v>26</v>
      </c>
      <c r="E24" s="156">
        <f>'Individual DF 0815_明治A'!E24</f>
        <v>14</v>
      </c>
      <c r="F24" s="196">
        <f>'Individual DF 0815_明治A'!F24</f>
        <v>43.076923076923073</v>
      </c>
      <c r="G24" s="156">
        <f t="shared" si="0"/>
        <v>1</v>
      </c>
      <c r="H24" s="157">
        <f t="shared" si="2"/>
        <v>1</v>
      </c>
      <c r="I24" s="157">
        <f t="shared" si="3"/>
        <v>1</v>
      </c>
      <c r="J24" s="156">
        <v>1</v>
      </c>
      <c r="K24" s="156">
        <v>0</v>
      </c>
      <c r="L24" s="156">
        <v>0</v>
      </c>
      <c r="M24" s="184">
        <v>0</v>
      </c>
      <c r="N24" s="180">
        <f t="shared" si="4"/>
        <v>7</v>
      </c>
      <c r="O24" s="157">
        <f t="shared" si="5"/>
        <v>1</v>
      </c>
      <c r="P24" s="156">
        <v>0</v>
      </c>
      <c r="Q24" s="156">
        <v>7</v>
      </c>
      <c r="R24" s="184">
        <v>0</v>
      </c>
      <c r="S24" s="156">
        <f t="shared" si="6"/>
        <v>9</v>
      </c>
      <c r="T24" s="157">
        <f t="shared" si="7"/>
        <v>0.88888888888888884</v>
      </c>
      <c r="U24" s="156">
        <v>1</v>
      </c>
      <c r="V24" s="156">
        <v>0</v>
      </c>
      <c r="W24" s="156">
        <v>7</v>
      </c>
      <c r="X24" s="184">
        <v>1</v>
      </c>
      <c r="Y24" s="180">
        <f t="shared" si="8"/>
        <v>9</v>
      </c>
      <c r="Z24" s="157">
        <f t="shared" si="9"/>
        <v>0.66666666666666663</v>
      </c>
      <c r="AA24" s="156">
        <v>1</v>
      </c>
      <c r="AB24" s="156">
        <v>0</v>
      </c>
      <c r="AC24" s="156">
        <v>5</v>
      </c>
      <c r="AD24" s="156">
        <v>3</v>
      </c>
      <c r="AE24" s="207" t="str">
        <f t="shared" si="1"/>
        <v>イーゴリ</v>
      </c>
      <c r="AF24" s="175"/>
      <c r="AG24" s="136"/>
      <c r="AH24" s="136"/>
      <c r="AI24" s="136"/>
      <c r="AJ24" s="153"/>
      <c r="AL24" s="136"/>
      <c r="AM24" s="136"/>
      <c r="AN24" s="136"/>
    </row>
    <row r="25" spans="2:40" ht="30" customHeight="1">
      <c r="B25" s="155">
        <v>18</v>
      </c>
      <c r="C25" s="208" t="str">
        <f>'Individual DF 0815_明治A'!C25</f>
        <v>新里堅志</v>
      </c>
      <c r="D25" s="159">
        <f>'Individual DF 0815_明治A'!D25</f>
        <v>42</v>
      </c>
      <c r="E25" s="159">
        <f>'Individual DF 0815_明治A'!E25</f>
        <v>17</v>
      </c>
      <c r="F25" s="193">
        <f>'Individual DF 0815_明治A'!F25</f>
        <v>32.38095238095238</v>
      </c>
      <c r="G25" s="159">
        <f t="shared" si="0"/>
        <v>4</v>
      </c>
      <c r="H25" s="158">
        <f t="shared" si="2"/>
        <v>1</v>
      </c>
      <c r="I25" s="158">
        <f t="shared" si="3"/>
        <v>1</v>
      </c>
      <c r="J25" s="159">
        <v>0</v>
      </c>
      <c r="K25" s="159">
        <v>4</v>
      </c>
      <c r="L25" s="159">
        <v>0</v>
      </c>
      <c r="M25" s="185">
        <v>0</v>
      </c>
      <c r="N25" s="181">
        <f t="shared" si="4"/>
        <v>6</v>
      </c>
      <c r="O25" s="158">
        <f t="shared" si="5"/>
        <v>0.83333333333333337</v>
      </c>
      <c r="P25" s="159">
        <v>1</v>
      </c>
      <c r="Q25" s="159">
        <v>4</v>
      </c>
      <c r="R25" s="185">
        <v>1</v>
      </c>
      <c r="S25" s="159">
        <f t="shared" si="6"/>
        <v>11</v>
      </c>
      <c r="T25" s="158">
        <f t="shared" si="7"/>
        <v>0.45454545454545453</v>
      </c>
      <c r="U25" s="159">
        <v>0</v>
      </c>
      <c r="V25" s="159">
        <v>3</v>
      </c>
      <c r="W25" s="159">
        <v>5</v>
      </c>
      <c r="X25" s="185">
        <v>3</v>
      </c>
      <c r="Y25" s="181">
        <f t="shared" si="8"/>
        <v>11</v>
      </c>
      <c r="Z25" s="158">
        <f t="shared" si="9"/>
        <v>0.45454545454545453</v>
      </c>
      <c r="AA25" s="159">
        <v>0</v>
      </c>
      <c r="AB25" s="159">
        <v>3</v>
      </c>
      <c r="AC25" s="159">
        <v>5</v>
      </c>
      <c r="AD25" s="159">
        <v>3</v>
      </c>
      <c r="AE25" s="208" t="str">
        <f t="shared" si="1"/>
        <v>新里堅志</v>
      </c>
      <c r="AF25" s="175"/>
      <c r="AG25" s="136"/>
      <c r="AH25" s="136"/>
      <c r="AI25" s="136"/>
      <c r="AJ25" s="153"/>
      <c r="AL25" s="136"/>
      <c r="AM25" s="136"/>
      <c r="AN25" s="136"/>
    </row>
    <row r="26" spans="2:40" ht="30" customHeight="1">
      <c r="B26" s="154">
        <v>19</v>
      </c>
      <c r="C26" s="207" t="str">
        <f>'Individual DF 0815_明治A'!C26</f>
        <v>加島優陽</v>
      </c>
      <c r="D26" s="156">
        <f>'Individual DF 0815_明治A'!D26</f>
        <v>22</v>
      </c>
      <c r="E26" s="156">
        <f>'Individual DF 0815_明治A'!E26</f>
        <v>9</v>
      </c>
      <c r="F26" s="196">
        <f>'Individual DF 0815_明治A'!F26</f>
        <v>32.727272727272727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4</v>
      </c>
      <c r="T26" s="157">
        <f t="shared" si="7"/>
        <v>1</v>
      </c>
      <c r="U26" s="156">
        <v>0</v>
      </c>
      <c r="V26" s="156">
        <v>0</v>
      </c>
      <c r="W26" s="156">
        <v>4</v>
      </c>
      <c r="X26" s="184">
        <v>0</v>
      </c>
      <c r="Y26" s="180">
        <f t="shared" si="8"/>
        <v>4</v>
      </c>
      <c r="Z26" s="157">
        <f t="shared" si="9"/>
        <v>0.75</v>
      </c>
      <c r="AA26" s="156">
        <v>0</v>
      </c>
      <c r="AB26" s="156">
        <v>0</v>
      </c>
      <c r="AC26" s="156">
        <v>3</v>
      </c>
      <c r="AD26" s="156">
        <v>1</v>
      </c>
      <c r="AE26" s="207" t="str">
        <f t="shared" si="1"/>
        <v>加島優陽</v>
      </c>
      <c r="AF26" s="175"/>
      <c r="AG26" s="136"/>
      <c r="AH26" s="136"/>
      <c r="AI26" s="136"/>
      <c r="AJ26" s="153"/>
      <c r="AL26" s="136"/>
      <c r="AM26" s="136"/>
      <c r="AN26" s="136"/>
    </row>
    <row r="27" spans="2:40" ht="30" customHeight="1">
      <c r="B27" s="155">
        <v>20</v>
      </c>
      <c r="C27" s="208" t="str">
        <f>'Individual DF 0815_明治A'!C27</f>
        <v>中森真翔</v>
      </c>
      <c r="D27" s="159">
        <f>'Individual DF 0815_明治A'!D27</f>
        <v>22</v>
      </c>
      <c r="E27" s="159">
        <f>'Individual DF 0815_明治A'!E27</f>
        <v>5</v>
      </c>
      <c r="F27" s="193">
        <f>'Individual DF 0815_明治A'!F27</f>
        <v>18.18181818181818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1</v>
      </c>
      <c r="K27" s="159">
        <v>1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3</v>
      </c>
      <c r="T27" s="158">
        <f t="shared" si="7"/>
        <v>0.66666666666666663</v>
      </c>
      <c r="U27" s="159">
        <v>2</v>
      </c>
      <c r="V27" s="159">
        <v>1</v>
      </c>
      <c r="W27" s="159">
        <v>0</v>
      </c>
      <c r="X27" s="185">
        <v>0</v>
      </c>
      <c r="Y27" s="181">
        <f t="shared" si="8"/>
        <v>3</v>
      </c>
      <c r="Z27" s="158">
        <f t="shared" si="9"/>
        <v>0.33333333333333331</v>
      </c>
      <c r="AA27" s="159">
        <v>1</v>
      </c>
      <c r="AB27" s="159">
        <v>2</v>
      </c>
      <c r="AC27" s="159">
        <v>0</v>
      </c>
      <c r="AD27" s="159">
        <v>0</v>
      </c>
      <c r="AE27" s="208" t="str">
        <f t="shared" si="1"/>
        <v>中森真翔</v>
      </c>
      <c r="AF27" s="175"/>
      <c r="AG27" s="136"/>
      <c r="AH27" s="136"/>
      <c r="AI27" s="136"/>
      <c r="AJ27" s="153"/>
      <c r="AL27" s="136"/>
      <c r="AM27" s="136"/>
      <c r="AN27" s="136"/>
    </row>
    <row r="28" spans="2:40" ht="30" customHeight="1">
      <c r="B28" s="154">
        <v>21</v>
      </c>
      <c r="C28" s="207" t="str">
        <f>'Individual DF 0815_明治A'!C28</f>
        <v>髙木海斗</v>
      </c>
      <c r="D28" s="156">
        <f>'Individual DF 0815_明治A'!D28</f>
        <v>42</v>
      </c>
      <c r="E28" s="156">
        <f>'Individual DF 0815_明治A'!E28</f>
        <v>17</v>
      </c>
      <c r="F28" s="196">
        <f>'Individual DF 0815_明治A'!F28</f>
        <v>32.38095238095238</v>
      </c>
      <c r="G28" s="156">
        <f t="shared" si="0"/>
        <v>2</v>
      </c>
      <c r="H28" s="157">
        <f t="shared" si="2"/>
        <v>1</v>
      </c>
      <c r="I28" s="157">
        <f t="shared" si="3"/>
        <v>1</v>
      </c>
      <c r="J28" s="156">
        <v>1</v>
      </c>
      <c r="K28" s="156">
        <v>1</v>
      </c>
      <c r="L28" s="156">
        <v>0</v>
      </c>
      <c r="M28" s="184">
        <v>0</v>
      </c>
      <c r="N28" s="180">
        <f t="shared" si="4"/>
        <v>9</v>
      </c>
      <c r="O28" s="157">
        <f t="shared" si="5"/>
        <v>0.88888888888888884</v>
      </c>
      <c r="P28" s="156">
        <v>1</v>
      </c>
      <c r="Q28" s="156">
        <v>7</v>
      </c>
      <c r="R28" s="184">
        <v>1</v>
      </c>
      <c r="S28" s="156">
        <f t="shared" si="6"/>
        <v>9</v>
      </c>
      <c r="T28" s="157">
        <f t="shared" si="7"/>
        <v>0.44444444444444442</v>
      </c>
      <c r="U28" s="156">
        <v>0</v>
      </c>
      <c r="V28" s="156">
        <v>2</v>
      </c>
      <c r="W28" s="156">
        <v>4</v>
      </c>
      <c r="X28" s="184">
        <v>3</v>
      </c>
      <c r="Y28" s="180">
        <f t="shared" si="8"/>
        <v>9</v>
      </c>
      <c r="Z28" s="157">
        <f t="shared" si="9"/>
        <v>0.33333333333333331</v>
      </c>
      <c r="AA28" s="156">
        <v>0</v>
      </c>
      <c r="AB28" s="156">
        <v>2</v>
      </c>
      <c r="AC28" s="156">
        <v>3</v>
      </c>
      <c r="AD28" s="156">
        <v>4</v>
      </c>
      <c r="AE28" s="207" t="str">
        <f t="shared" si="1"/>
        <v>髙木海斗</v>
      </c>
      <c r="AF28" s="175"/>
      <c r="AG28" s="136"/>
      <c r="AH28" s="136"/>
      <c r="AI28" s="136"/>
      <c r="AJ28" s="153"/>
      <c r="AL28" s="136"/>
      <c r="AM28" s="136"/>
      <c r="AN28" s="136"/>
    </row>
    <row r="29" spans="2:40" ht="30" customHeight="1">
      <c r="B29" s="155">
        <v>22</v>
      </c>
      <c r="C29" s="208" t="str">
        <f>'Individual DF 0815_明治A'!C29</f>
        <v>高田健太郎</v>
      </c>
      <c r="D29" s="159">
        <f>'Individual DF 0815_明治A'!D29</f>
        <v>22</v>
      </c>
      <c r="E29" s="159">
        <f>'Individual DF 0815_明治A'!E29</f>
        <v>1</v>
      </c>
      <c r="F29" s="193">
        <f>'Individual DF 0815_明治A'!F29</f>
        <v>3.6363636363636367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高田健太郎</v>
      </c>
      <c r="AF29" s="175"/>
      <c r="AG29" s="136"/>
      <c r="AH29" s="136"/>
      <c r="AI29" s="136"/>
      <c r="AJ29" s="153"/>
      <c r="AL29" s="136"/>
      <c r="AM29" s="136"/>
      <c r="AN29" s="136"/>
    </row>
    <row r="30" spans="2:40" ht="30" customHeight="1">
      <c r="B30" s="154">
        <v>23</v>
      </c>
      <c r="C30" s="207" t="str">
        <f>'Individual DF 0815_明治A'!C30</f>
        <v>水澤雄太</v>
      </c>
      <c r="D30" s="156">
        <f>'Individual DF 0815_明治A'!D30</f>
        <v>22</v>
      </c>
      <c r="E30" s="156">
        <f>'Individual DF 0815_明治A'!E30</f>
        <v>5</v>
      </c>
      <c r="F30" s="196">
        <f>'Individual DF 0815_明治A'!F30</f>
        <v>18.18181818181818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5</v>
      </c>
      <c r="O30" s="157">
        <f t="shared" si="5"/>
        <v>1</v>
      </c>
      <c r="P30" s="156">
        <v>0</v>
      </c>
      <c r="Q30" s="156">
        <v>5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207" t="str">
        <f t="shared" si="1"/>
        <v>水澤雄太</v>
      </c>
      <c r="AF30" s="175"/>
      <c r="AG30" s="136"/>
      <c r="AH30" s="136"/>
      <c r="AI30" s="136"/>
      <c r="AJ30" s="153"/>
      <c r="AL30" s="136"/>
      <c r="AM30" s="136"/>
      <c r="AN30" s="136"/>
    </row>
    <row r="31" spans="2:40" ht="30" customHeight="1">
      <c r="B31" s="155">
        <v>24</v>
      </c>
      <c r="C31" s="208" t="str">
        <f>'Individual DF 0815_明治A'!C31</f>
        <v>飯岡健人</v>
      </c>
      <c r="D31" s="159">
        <f>'Individual DF 0815_明治A'!D31</f>
        <v>42</v>
      </c>
      <c r="E31" s="159">
        <f>'Individual DF 0815_明治A'!E31</f>
        <v>23</v>
      </c>
      <c r="F31" s="193">
        <f>'Individual DF 0815_明治A'!F31</f>
        <v>43.80952380952381</v>
      </c>
      <c r="G31" s="159">
        <f t="shared" si="0"/>
        <v>8</v>
      </c>
      <c r="H31" s="158">
        <f t="shared" si="2"/>
        <v>1</v>
      </c>
      <c r="I31" s="158">
        <f t="shared" si="3"/>
        <v>1</v>
      </c>
      <c r="J31" s="159">
        <v>3</v>
      </c>
      <c r="K31" s="159">
        <v>5</v>
      </c>
      <c r="L31" s="159">
        <v>0</v>
      </c>
      <c r="M31" s="185">
        <v>0</v>
      </c>
      <c r="N31" s="181">
        <f t="shared" si="4"/>
        <v>6</v>
      </c>
      <c r="O31" s="158">
        <f t="shared" si="5"/>
        <v>1</v>
      </c>
      <c r="P31" s="159">
        <v>0</v>
      </c>
      <c r="Q31" s="159">
        <v>6</v>
      </c>
      <c r="R31" s="185">
        <v>0</v>
      </c>
      <c r="S31" s="159">
        <f t="shared" si="6"/>
        <v>11</v>
      </c>
      <c r="T31" s="158">
        <f t="shared" si="7"/>
        <v>0.63636363636363635</v>
      </c>
      <c r="U31" s="159">
        <v>3</v>
      </c>
      <c r="V31" s="159">
        <v>2</v>
      </c>
      <c r="W31" s="159">
        <v>4</v>
      </c>
      <c r="X31" s="185">
        <v>2</v>
      </c>
      <c r="Y31" s="181">
        <f t="shared" si="8"/>
        <v>11</v>
      </c>
      <c r="Z31" s="158">
        <f t="shared" si="9"/>
        <v>0.27272727272727271</v>
      </c>
      <c r="AA31" s="159">
        <v>1</v>
      </c>
      <c r="AB31" s="159">
        <v>4</v>
      </c>
      <c r="AC31" s="159">
        <v>2</v>
      </c>
      <c r="AD31" s="159">
        <v>4</v>
      </c>
      <c r="AE31" s="208" t="str">
        <f t="shared" si="1"/>
        <v>飯岡健人</v>
      </c>
      <c r="AF31" s="175"/>
      <c r="AG31" s="136"/>
      <c r="AH31" s="136"/>
      <c r="AI31" s="136"/>
      <c r="AJ31" s="153"/>
      <c r="AL31" s="136"/>
      <c r="AM31" s="136"/>
      <c r="AN31" s="136"/>
    </row>
    <row r="32" spans="2:40" ht="30" customHeight="1">
      <c r="B32" s="154">
        <v>25</v>
      </c>
      <c r="C32" s="207" t="str">
        <f>'Individual DF 0815_明治A'!C32</f>
        <v>深田衣咲</v>
      </c>
      <c r="D32" s="156">
        <f>'Individual DF 0815_明治A'!D32</f>
        <v>42</v>
      </c>
      <c r="E32" s="156">
        <f>'Individual DF 0815_明治A'!E32</f>
        <v>9</v>
      </c>
      <c r="F32" s="196">
        <f>'Individual DF 0815_明治A'!F32</f>
        <v>17.142857142857142</v>
      </c>
      <c r="G32" s="156">
        <f t="shared" si="0"/>
        <v>1</v>
      </c>
      <c r="H32" s="157">
        <f t="shared" si="2"/>
        <v>1</v>
      </c>
      <c r="I32" s="157">
        <f t="shared" si="3"/>
        <v>1</v>
      </c>
      <c r="J32" s="156">
        <v>1</v>
      </c>
      <c r="K32" s="156">
        <v>0</v>
      </c>
      <c r="L32" s="156">
        <v>0</v>
      </c>
      <c r="M32" s="184">
        <v>0</v>
      </c>
      <c r="N32" s="180">
        <f t="shared" si="4"/>
        <v>3</v>
      </c>
      <c r="O32" s="157">
        <f t="shared" si="5"/>
        <v>0.33333333333333331</v>
      </c>
      <c r="P32" s="156">
        <v>0</v>
      </c>
      <c r="Q32" s="156">
        <v>1</v>
      </c>
      <c r="R32" s="184">
        <v>2</v>
      </c>
      <c r="S32" s="156">
        <f t="shared" si="6"/>
        <v>4</v>
      </c>
      <c r="T32" s="157">
        <f t="shared" si="7"/>
        <v>0.25</v>
      </c>
      <c r="U32" s="156">
        <v>0</v>
      </c>
      <c r="V32" s="156">
        <v>1</v>
      </c>
      <c r="W32" s="156">
        <v>1</v>
      </c>
      <c r="X32" s="184">
        <v>2</v>
      </c>
      <c r="Y32" s="180">
        <f t="shared" si="8"/>
        <v>4</v>
      </c>
      <c r="Z32" s="157">
        <f t="shared" si="9"/>
        <v>0.25</v>
      </c>
      <c r="AA32" s="156">
        <v>0</v>
      </c>
      <c r="AB32" s="156">
        <v>1</v>
      </c>
      <c r="AC32" s="156">
        <v>1</v>
      </c>
      <c r="AD32" s="156">
        <v>2</v>
      </c>
      <c r="AE32" s="207" t="str">
        <f t="shared" si="1"/>
        <v>深田衣咲</v>
      </c>
      <c r="AF32" s="175"/>
      <c r="AG32" s="136"/>
      <c r="AH32" s="136"/>
      <c r="AI32" s="136"/>
      <c r="AJ32" s="153"/>
      <c r="AL32" s="136"/>
      <c r="AM32" s="136"/>
      <c r="AN32" s="136"/>
    </row>
    <row r="33" spans="2:40" ht="30" customHeight="1">
      <c r="B33" s="155">
        <v>26</v>
      </c>
      <c r="C33" s="208" t="str">
        <f>'Individual DF 0815_明治A'!C33</f>
        <v>林勇太</v>
      </c>
      <c r="D33" s="159">
        <f>'Individual DF 0815_明治A'!D33</f>
        <v>12</v>
      </c>
      <c r="E33" s="159">
        <f>'Individual DF 0815_明治A'!E33</f>
        <v>2</v>
      </c>
      <c r="F33" s="193">
        <f>'Individual DF 0815_明治A'!F33</f>
        <v>13.333333333333332</v>
      </c>
      <c r="G33" s="159">
        <f t="shared" si="0"/>
        <v>1</v>
      </c>
      <c r="H33" s="158">
        <f t="shared" si="2"/>
        <v>1</v>
      </c>
      <c r="I33" s="158">
        <f t="shared" si="3"/>
        <v>1</v>
      </c>
      <c r="J33" s="159">
        <v>0</v>
      </c>
      <c r="K33" s="159">
        <v>1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str">
        <f t="shared" si="1"/>
        <v>林勇太</v>
      </c>
      <c r="AF33" s="175"/>
      <c r="AG33" s="136"/>
      <c r="AH33" s="136"/>
      <c r="AI33" s="136"/>
      <c r="AJ33" s="153"/>
      <c r="AL33" s="136"/>
      <c r="AM33" s="136"/>
      <c r="AN33" s="136"/>
    </row>
    <row r="34" spans="2:40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  <c r="AL34" s="136"/>
      <c r="AM34" s="136"/>
      <c r="AN34" s="136"/>
    </row>
    <row r="35" spans="2:40" ht="30" customHeight="1">
      <c r="B35" s="274" t="s">
        <v>16</v>
      </c>
      <c r="C35" s="274"/>
      <c r="D35" s="274"/>
      <c r="E35" s="274"/>
      <c r="F35" s="275"/>
      <c r="G35" s="164">
        <f>SUM(G8:G15,G23:G28)</f>
        <v>34</v>
      </c>
      <c r="H35" s="169">
        <f>SUM(J35:K35)/G35</f>
        <v>0.94117647058823528</v>
      </c>
      <c r="I35" s="169">
        <f>SUM(J35:L35)/G35</f>
        <v>0.97058823529411764</v>
      </c>
      <c r="J35" s="164">
        <f>SUM(J8:J15,J23:J28)</f>
        <v>10</v>
      </c>
      <c r="K35" s="164">
        <f t="shared" ref="K35:N35" si="10">SUM(K8:K15,K23:K28)</f>
        <v>22</v>
      </c>
      <c r="L35" s="164">
        <f t="shared" si="10"/>
        <v>1</v>
      </c>
      <c r="M35" s="164">
        <f t="shared" si="10"/>
        <v>1</v>
      </c>
      <c r="N35" s="164">
        <f t="shared" si="10"/>
        <v>93</v>
      </c>
      <c r="O35" s="168">
        <f>IFERROR((P35+Q35)/N35,"-")</f>
        <v>0.81720430107526887</v>
      </c>
      <c r="P35" s="164">
        <f>SUM(P8:P15,P23:P27)</f>
        <v>4</v>
      </c>
      <c r="Q35" s="164">
        <f>SUM(Q8:Q15,Q23:Q27)</f>
        <v>72</v>
      </c>
      <c r="R35" s="182">
        <f>SUM(R8:R15,R23:R27)</f>
        <v>8</v>
      </c>
      <c r="S35" s="164">
        <f>SUM(S8:S15,S23:S28)</f>
        <v>113</v>
      </c>
      <c r="T35" s="168">
        <f>(U35+W35)/S35</f>
        <v>0.72566371681415931</v>
      </c>
      <c r="U35" s="164">
        <f>SUM(U8:U15,U23:U28)</f>
        <v>16</v>
      </c>
      <c r="V35" s="164">
        <f t="shared" ref="V35:X35" si="11">SUM(V8:V15,V23:V28)</f>
        <v>16</v>
      </c>
      <c r="W35" s="164">
        <f t="shared" si="11"/>
        <v>66</v>
      </c>
      <c r="X35" s="164">
        <f t="shared" si="11"/>
        <v>15</v>
      </c>
      <c r="Y35" s="164">
        <f>SUM(Y8:Y15,Y23:Y28)</f>
        <v>113</v>
      </c>
      <c r="Z35" s="168">
        <f>(AA35+AC35)/Y35</f>
        <v>0.52212389380530977</v>
      </c>
      <c r="AA35" s="164">
        <f>SUM(AA8:AA15,AA23:AA28)</f>
        <v>5</v>
      </c>
      <c r="AB35" s="164">
        <f t="shared" ref="AB35:AD35" si="12">SUM(AB8:AB15,AB23:AB28)</f>
        <v>27</v>
      </c>
      <c r="AC35" s="164">
        <f t="shared" si="12"/>
        <v>54</v>
      </c>
      <c r="AD35" s="164">
        <f t="shared" si="12"/>
        <v>27</v>
      </c>
      <c r="AE35" s="212" t="s">
        <v>16</v>
      </c>
      <c r="AF35" s="175"/>
      <c r="AG35" s="136"/>
      <c r="AH35" s="136"/>
      <c r="AI35" s="136"/>
      <c r="AJ35" s="153"/>
      <c r="AL35" s="136"/>
      <c r="AM35" s="136"/>
      <c r="AN35" s="136"/>
    </row>
    <row r="36" spans="2:40" ht="30" customHeight="1">
      <c r="B36" s="276" t="s">
        <v>15</v>
      </c>
      <c r="C36" s="276"/>
      <c r="D36" s="276"/>
      <c r="E36" s="276"/>
      <c r="F36" s="277"/>
      <c r="G36" s="165">
        <f>SUM(G16:G22,G29:G33)</f>
        <v>28</v>
      </c>
      <c r="H36" s="170">
        <f>SUM(J36:K36)/G36</f>
        <v>0.8928571428571429</v>
      </c>
      <c r="I36" s="170">
        <f>SUM(J36:L36)/G36</f>
        <v>0.9285714285714286</v>
      </c>
      <c r="J36" s="165">
        <f>SUM(J16:J22,J29:J33)</f>
        <v>10</v>
      </c>
      <c r="K36" s="165">
        <f t="shared" ref="K36:N36" si="13">SUM(K16:K22,K29:K33)</f>
        <v>15</v>
      </c>
      <c r="L36" s="165">
        <f t="shared" si="13"/>
        <v>1</v>
      </c>
      <c r="M36" s="165">
        <f t="shared" si="13"/>
        <v>2</v>
      </c>
      <c r="N36" s="165">
        <f t="shared" si="13"/>
        <v>38</v>
      </c>
      <c r="O36" s="172">
        <f>IFERROR((P36+Q36)/N36,"-")</f>
        <v>1.131578947368421</v>
      </c>
      <c r="P36" s="165">
        <f>SUM(P16:P22,P28:P33)</f>
        <v>1</v>
      </c>
      <c r="Q36" s="165">
        <f>SUM(Q16:Q22,Q28:Q33)</f>
        <v>42</v>
      </c>
      <c r="R36" s="183">
        <f>SUM(R16:R22,R28:R33)</f>
        <v>4</v>
      </c>
      <c r="S36" s="165">
        <f>SUM(S16:S22,S29:S33)</f>
        <v>50</v>
      </c>
      <c r="T36" s="172">
        <f>(U36+W36)/S36</f>
        <v>0.72</v>
      </c>
      <c r="U36" s="165">
        <f>SUM(U16:U22,U29:U33)</f>
        <v>11</v>
      </c>
      <c r="V36" s="165">
        <f t="shared" ref="V36:X36" si="14">SUM(V16:V22,V29:V33)</f>
        <v>9</v>
      </c>
      <c r="W36" s="165">
        <f t="shared" si="14"/>
        <v>25</v>
      </c>
      <c r="X36" s="165">
        <f t="shared" si="14"/>
        <v>5</v>
      </c>
      <c r="Y36" s="165">
        <f>SUM(Y16:Y22,Y29:Y33)</f>
        <v>50</v>
      </c>
      <c r="Z36" s="172">
        <f>(AA36+AC36)/Y36</f>
        <v>0.46</v>
      </c>
      <c r="AA36" s="165">
        <f>SUM(AA16:AA22,AA29:AA33)</f>
        <v>4</v>
      </c>
      <c r="AB36" s="165">
        <f t="shared" ref="AB36:AC36" si="15">SUM(AB16:AB22,AB29:AB33)</f>
        <v>16</v>
      </c>
      <c r="AC36" s="165">
        <f t="shared" si="15"/>
        <v>19</v>
      </c>
      <c r="AD36" s="165">
        <f>SUM(AD16:AD22,AD29:AD33)</f>
        <v>11</v>
      </c>
      <c r="AE36" s="213" t="s">
        <v>15</v>
      </c>
      <c r="AF36" s="175"/>
      <c r="AG36" s="136"/>
      <c r="AH36" s="136"/>
      <c r="AI36" s="136"/>
      <c r="AJ36" s="153"/>
    </row>
    <row r="37" spans="2:40" ht="30" customHeight="1">
      <c r="B37" s="278" t="s">
        <v>94</v>
      </c>
      <c r="C37" s="278"/>
      <c r="D37" s="278"/>
      <c r="E37" s="278"/>
      <c r="F37" s="279"/>
      <c r="G37" s="156">
        <f>SUM(G8:G33)</f>
        <v>62</v>
      </c>
      <c r="H37" s="163">
        <f>SUM(J37:K37)/G37</f>
        <v>0.91935483870967738</v>
      </c>
      <c r="I37" s="163">
        <f>SUM(J37:L37)/G37</f>
        <v>0.95161290322580649</v>
      </c>
      <c r="J37" s="156">
        <f>SUM(J8:J33)</f>
        <v>20</v>
      </c>
      <c r="K37" s="156">
        <f>SUM(K8:K33)</f>
        <v>37</v>
      </c>
      <c r="L37" s="156">
        <f>SUM(L8:L33)</f>
        <v>2</v>
      </c>
      <c r="M37" s="184">
        <f>SUM(M8:M33)</f>
        <v>3</v>
      </c>
      <c r="N37" s="156">
        <f>SUM(N8:N33)</f>
        <v>131</v>
      </c>
      <c r="O37" s="157">
        <f>IFERROR((P37+Q37)/N37,"-")</f>
        <v>0.90839694656488545</v>
      </c>
      <c r="P37" s="156">
        <f>SUM(P8:P33)</f>
        <v>5</v>
      </c>
      <c r="Q37" s="156">
        <f>SUM(Q8:Q33)</f>
        <v>114</v>
      </c>
      <c r="R37" s="184">
        <f>SUM(R8:R33)</f>
        <v>12</v>
      </c>
      <c r="S37" s="156">
        <f>SUM(S8:S33)</f>
        <v>163</v>
      </c>
      <c r="T37" s="157">
        <f>(U37+W37)/S37</f>
        <v>0.7239263803680982</v>
      </c>
      <c r="U37" s="156">
        <f>SUM(U8:U33)</f>
        <v>27</v>
      </c>
      <c r="V37" s="156">
        <f>SUM(V8:V33)</f>
        <v>25</v>
      </c>
      <c r="W37" s="156">
        <f>SUM(W8:W33)</f>
        <v>91</v>
      </c>
      <c r="X37" s="184">
        <f>SUM(X8:X33)</f>
        <v>20</v>
      </c>
      <c r="Y37" s="156">
        <f>SUM(Y8:Y33)</f>
        <v>163</v>
      </c>
      <c r="Z37" s="157">
        <f>(AA37+AC37)/Y37</f>
        <v>0.50306748466257667</v>
      </c>
      <c r="AA37" s="156">
        <f>SUM(AA8:AA33)</f>
        <v>9</v>
      </c>
      <c r="AB37" s="156">
        <f>SUM(AB8:AB33)</f>
        <v>43</v>
      </c>
      <c r="AC37" s="156">
        <f>SUM(AC8:AC33)</f>
        <v>73</v>
      </c>
      <c r="AD37" s="156">
        <f>SUM(AD8:AD33)</f>
        <v>38</v>
      </c>
      <c r="AE37" s="214" t="s">
        <v>94</v>
      </c>
      <c r="AF37" s="175"/>
      <c r="AG37" s="136"/>
      <c r="AH37" s="136"/>
      <c r="AI37" s="136"/>
      <c r="AJ37" s="153"/>
    </row>
    <row r="38" spans="2:40" ht="30" customHeight="1">
      <c r="B38" s="280" t="s">
        <v>95</v>
      </c>
      <c r="C38" s="280"/>
      <c r="D38" s="280"/>
      <c r="E38" s="280"/>
      <c r="F38" s="281"/>
      <c r="G38" s="167">
        <f>AVERAGE(G8:G33)</f>
        <v>2.3846153846153846</v>
      </c>
      <c r="H38" s="171"/>
      <c r="I38" s="171"/>
      <c r="J38" s="167">
        <f>AVERAGE(J8:J33)</f>
        <v>0.76923076923076927</v>
      </c>
      <c r="K38" s="167">
        <f>AVERAGE(K8:K33)</f>
        <v>1.4230769230769231</v>
      </c>
      <c r="L38" s="167">
        <f>AVERAGE(L8:L33)</f>
        <v>7.6923076923076927E-2</v>
      </c>
      <c r="M38" s="193">
        <f>AVERAGE(M8:M33)</f>
        <v>0.11538461538461539</v>
      </c>
      <c r="N38" s="159"/>
      <c r="O38" s="167"/>
      <c r="P38" s="167">
        <f>AVERAGE(P8:P33)</f>
        <v>0.19230769230769232</v>
      </c>
      <c r="Q38" s="167">
        <f>AVERAGE(Q8:Q33)</f>
        <v>4.384615384615385</v>
      </c>
      <c r="R38" s="193">
        <f>AVERAGE(R8:R33)</f>
        <v>0.46153846153846156</v>
      </c>
      <c r="S38" s="167">
        <f>AVERAGE(S8:S33)</f>
        <v>6.2692307692307692</v>
      </c>
      <c r="T38" s="159"/>
      <c r="U38" s="167">
        <f>AVERAGE(U8:U33)</f>
        <v>1.0384615384615385</v>
      </c>
      <c r="V38" s="167">
        <f>AVERAGE(V8:V33)</f>
        <v>0.96153846153846156</v>
      </c>
      <c r="W38" s="167">
        <f>AVERAGE(W8:W33)</f>
        <v>3.5</v>
      </c>
      <c r="X38" s="193">
        <f>AVERAGE(X8:X33)</f>
        <v>0.76923076923076927</v>
      </c>
      <c r="Y38" s="167">
        <f>AVERAGE(Y8:Y33)</f>
        <v>6.2692307692307692</v>
      </c>
      <c r="Z38" s="167"/>
      <c r="AA38" s="167">
        <f>AVERAGE(AA8:AA33)</f>
        <v>0.34615384615384615</v>
      </c>
      <c r="AB38" s="167">
        <f>AVERAGE(AB8:AB33)</f>
        <v>1.6538461538461537</v>
      </c>
      <c r="AC38" s="167">
        <f>AVERAGE(AC8:AC33)</f>
        <v>2.8076923076923075</v>
      </c>
      <c r="AD38" s="167">
        <f>AVERAGE(AD8:AD33)</f>
        <v>1.4615384615384615</v>
      </c>
      <c r="AE38" s="215" t="s">
        <v>95</v>
      </c>
      <c r="AF38" s="136"/>
      <c r="AG38" s="176"/>
      <c r="AH38" s="176"/>
      <c r="AI38" s="176"/>
      <c r="AJ38" s="153"/>
    </row>
    <row r="39" spans="2:40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40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40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40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40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40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40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40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40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40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798B-1BE0-634F-87B6-E9BBB950135D}">
  <sheetPr>
    <pageSetUpPr fitToPage="1"/>
  </sheetPr>
  <dimension ref="A1:Z54"/>
  <sheetViews>
    <sheetView zoomScale="75" workbookViewId="0">
      <selection activeCell="P1" sqref="P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0815_明治A'!O3</f>
        <v>明治大学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459</v>
      </c>
      <c r="O1" s="28" t="s">
        <v>361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0.66666666666666663</v>
      </c>
      <c r="E5" s="96">
        <v>1</v>
      </c>
      <c r="F5" s="96">
        <v>0</v>
      </c>
      <c r="G5" s="96">
        <v>1</v>
      </c>
      <c r="H5" s="96">
        <v>0</v>
      </c>
      <c r="I5" s="96">
        <v>1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1</v>
      </c>
      <c r="E6" s="100">
        <v>3</v>
      </c>
      <c r="F6" s="100">
        <v>0</v>
      </c>
      <c r="G6" s="100">
        <v>0</v>
      </c>
      <c r="H6" s="100">
        <v>0</v>
      </c>
      <c r="I6" s="100">
        <v>0</v>
      </c>
      <c r="J6" s="100"/>
      <c r="K6" s="35"/>
      <c r="L6" s="70" t="s">
        <v>9</v>
      </c>
      <c r="M6" s="68" t="s">
        <v>160</v>
      </c>
      <c r="N6" s="314" t="s">
        <v>322</v>
      </c>
      <c r="O6" s="315"/>
      <c r="P6" s="316"/>
      <c r="Q6" s="69" t="s">
        <v>455</v>
      </c>
      <c r="R6" s="68" t="s">
        <v>160</v>
      </c>
      <c r="S6" s="330" t="s">
        <v>293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6</v>
      </c>
      <c r="D7" s="97">
        <f>(E7+F7+G7)/C7</f>
        <v>0.83333333333333337</v>
      </c>
      <c r="E7" s="96">
        <f>E5+E6</f>
        <v>4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1</v>
      </c>
      <c r="J7" s="96"/>
      <c r="K7" s="35"/>
      <c r="L7" s="70" t="s">
        <v>224</v>
      </c>
      <c r="M7" s="68" t="s">
        <v>160</v>
      </c>
      <c r="N7" s="295" t="s">
        <v>453</v>
      </c>
      <c r="O7" s="296"/>
      <c r="P7" s="300"/>
      <c r="Q7" s="81" t="s">
        <v>456</v>
      </c>
      <c r="R7" s="68" t="s">
        <v>13</v>
      </c>
      <c r="S7" s="330" t="s">
        <v>161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29" t="s">
        <v>454</v>
      </c>
      <c r="O8" s="301"/>
      <c r="P8" s="301"/>
      <c r="Q8" s="81"/>
      <c r="R8" s="68"/>
      <c r="S8" s="330"/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0.75</v>
      </c>
      <c r="E9" s="96">
        <v>4</v>
      </c>
      <c r="F9" s="96">
        <v>2</v>
      </c>
      <c r="G9" s="96">
        <v>0</v>
      </c>
      <c r="H9" s="96">
        <v>2</v>
      </c>
      <c r="I9" s="96">
        <v>0</v>
      </c>
      <c r="J9" s="96">
        <v>0</v>
      </c>
      <c r="K9" s="35"/>
      <c r="L9" s="70" t="s">
        <v>9</v>
      </c>
      <c r="M9" s="68" t="s">
        <v>13</v>
      </c>
      <c r="N9" s="295" t="s">
        <v>217</v>
      </c>
      <c r="O9" s="296"/>
      <c r="P9" s="29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3</v>
      </c>
      <c r="D10" s="101">
        <f>(E10+F10+G10)/C10</f>
        <v>1</v>
      </c>
      <c r="E10" s="100">
        <v>3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 t="s">
        <v>452</v>
      </c>
      <c r="M10" s="68" t="s">
        <v>160</v>
      </c>
      <c r="N10" s="295" t="s">
        <v>164</v>
      </c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0.81818181818181823</v>
      </c>
      <c r="E11" s="96">
        <f t="shared" ref="E11:J11" si="0">E9+E10</f>
        <v>7</v>
      </c>
      <c r="F11" s="96">
        <f t="shared" si="0"/>
        <v>2</v>
      </c>
      <c r="G11" s="96">
        <f t="shared" si="0"/>
        <v>0</v>
      </c>
      <c r="H11" s="96">
        <f t="shared" si="0"/>
        <v>2</v>
      </c>
      <c r="I11" s="96">
        <f t="shared" si="0"/>
        <v>0</v>
      </c>
      <c r="J11" s="96">
        <f t="shared" si="0"/>
        <v>0</v>
      </c>
      <c r="K11" s="35"/>
      <c r="L11" s="70" t="s">
        <v>406</v>
      </c>
      <c r="M11" s="68" t="s">
        <v>160</v>
      </c>
      <c r="N11" s="295" t="s">
        <v>220</v>
      </c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 t="s">
        <v>359</v>
      </c>
      <c r="M12" s="68" t="s">
        <v>160</v>
      </c>
      <c r="N12" s="295" t="s">
        <v>220</v>
      </c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明治大学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0.8</v>
      </c>
      <c r="E15" s="72">
        <v>3</v>
      </c>
      <c r="F15" s="72">
        <v>0</v>
      </c>
      <c r="G15" s="72">
        <v>1</v>
      </c>
      <c r="H15" s="72">
        <v>0</v>
      </c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4</v>
      </c>
      <c r="D16" s="78">
        <f>(E16+F16+G16)/C16</f>
        <v>1</v>
      </c>
      <c r="E16" s="77">
        <v>4</v>
      </c>
      <c r="F16" s="77">
        <v>0</v>
      </c>
      <c r="G16" s="77">
        <v>0</v>
      </c>
      <c r="H16" s="77">
        <v>0</v>
      </c>
      <c r="I16" s="77">
        <v>0</v>
      </c>
      <c r="J16" s="86"/>
      <c r="K16" s="35"/>
      <c r="L16" s="326" t="str">
        <f>B1</f>
        <v>明治大学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0.88888888888888884</v>
      </c>
      <c r="E17" s="72">
        <f>E15+E16</f>
        <v>7</v>
      </c>
      <c r="F17" s="72">
        <f>F15+F16</f>
        <v>0</v>
      </c>
      <c r="G17" s="72">
        <f>G15+G16</f>
        <v>1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5" t="s">
        <v>410</v>
      </c>
      <c r="O17" s="315"/>
      <c r="P17" s="315"/>
      <c r="Q17" s="81"/>
      <c r="R17" s="68" t="s">
        <v>160</v>
      </c>
      <c r="S17" s="314" t="s">
        <v>220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296</v>
      </c>
      <c r="O18" s="315"/>
      <c r="P18" s="315"/>
      <c r="Q18" s="81"/>
      <c r="R18" s="68"/>
      <c r="S18" s="314"/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9</v>
      </c>
      <c r="D19" s="73">
        <f>(E19+F19+G19)/C19</f>
        <v>0.66666666666666663</v>
      </c>
      <c r="E19" s="72">
        <v>5</v>
      </c>
      <c r="F19" s="72">
        <v>0</v>
      </c>
      <c r="G19" s="72">
        <v>1</v>
      </c>
      <c r="H19" s="72">
        <v>3</v>
      </c>
      <c r="I19" s="72">
        <v>0</v>
      </c>
      <c r="J19" s="72">
        <v>3</v>
      </c>
      <c r="K19" s="35"/>
      <c r="L19" s="70"/>
      <c r="M19" s="68" t="s">
        <v>13</v>
      </c>
      <c r="N19" s="315" t="s">
        <v>385</v>
      </c>
      <c r="O19" s="315"/>
      <c r="P19" s="315"/>
      <c r="Q19" s="69"/>
      <c r="R19" s="68"/>
      <c r="S19" s="314"/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7</v>
      </c>
      <c r="D20" s="78">
        <f>(E20+F20+G20)/C20</f>
        <v>0.7142857142857143</v>
      </c>
      <c r="E20" s="77">
        <v>3</v>
      </c>
      <c r="F20" s="77">
        <v>1</v>
      </c>
      <c r="G20" s="77">
        <v>1</v>
      </c>
      <c r="H20" s="77">
        <v>2</v>
      </c>
      <c r="I20" s="77">
        <v>0</v>
      </c>
      <c r="J20" s="77">
        <v>1</v>
      </c>
      <c r="K20" s="76"/>
      <c r="L20" s="70"/>
      <c r="M20" s="68" t="s">
        <v>160</v>
      </c>
      <c r="N20" s="315" t="s">
        <v>322</v>
      </c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0.6875</v>
      </c>
      <c r="E21" s="72">
        <f t="shared" ref="E21:J21" si="1">E19+E20</f>
        <v>8</v>
      </c>
      <c r="F21" s="72">
        <f t="shared" si="1"/>
        <v>1</v>
      </c>
      <c r="G21" s="72">
        <f t="shared" si="1"/>
        <v>2</v>
      </c>
      <c r="H21" s="72">
        <f t="shared" si="1"/>
        <v>5</v>
      </c>
      <c r="I21" s="72">
        <f t="shared" si="1"/>
        <v>0</v>
      </c>
      <c r="J21" s="72">
        <f t="shared" si="1"/>
        <v>4</v>
      </c>
      <c r="K21" s="63"/>
      <c r="L21" s="70"/>
      <c r="M21" s="68"/>
      <c r="N21" s="314"/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0.25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290</v>
      </c>
      <c r="M29" s="26" t="s">
        <v>13</v>
      </c>
      <c r="N29" s="295" t="s">
        <v>458</v>
      </c>
      <c r="O29" s="296"/>
      <c r="P29" s="300"/>
      <c r="Q29" s="27" t="s">
        <v>170</v>
      </c>
      <c r="R29" s="26" t="s">
        <v>13</v>
      </c>
      <c r="S29" s="295" t="s">
        <v>458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407</v>
      </c>
      <c r="M30" s="26" t="s">
        <v>13</v>
      </c>
      <c r="N30" s="295" t="s">
        <v>458</v>
      </c>
      <c r="O30" s="296"/>
      <c r="P30" s="300"/>
      <c r="Q30" s="27"/>
      <c r="R30" s="26"/>
      <c r="S30" s="295"/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0</v>
      </c>
      <c r="F31" s="311"/>
      <c r="G31" s="311">
        <f>C31+E31</f>
        <v>2</v>
      </c>
      <c r="H31" s="311"/>
      <c r="I31" s="312">
        <f>G31/G37</f>
        <v>6.6666666666666666E-2</v>
      </c>
      <c r="J31" s="312"/>
      <c r="K31" s="35"/>
      <c r="L31" s="56" t="s">
        <v>172</v>
      </c>
      <c r="M31" s="26" t="s">
        <v>13</v>
      </c>
      <c r="N31" s="295" t="s">
        <v>458</v>
      </c>
      <c r="O31" s="296"/>
      <c r="P31" s="300"/>
      <c r="Q31" s="55"/>
      <c r="R31" s="26"/>
      <c r="S31" s="295"/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0</v>
      </c>
      <c r="D32" s="296"/>
      <c r="E32" s="296">
        <v>3</v>
      </c>
      <c r="F32" s="296"/>
      <c r="G32" s="296">
        <f>C32+E32</f>
        <v>3</v>
      </c>
      <c r="H32" s="296"/>
      <c r="I32" s="302">
        <f>G32/G37</f>
        <v>0.1</v>
      </c>
      <c r="J32" s="302"/>
      <c r="K32" s="35"/>
      <c r="L32" s="56" t="s">
        <v>457</v>
      </c>
      <c r="M32" s="26" t="s">
        <v>13</v>
      </c>
      <c r="N32" s="295" t="s">
        <v>458</v>
      </c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6</v>
      </c>
      <c r="D33" s="311"/>
      <c r="E33" s="311">
        <v>1</v>
      </c>
      <c r="F33" s="311"/>
      <c r="G33" s="311">
        <f>C33+E33</f>
        <v>7</v>
      </c>
      <c r="H33" s="311"/>
      <c r="I33" s="312">
        <f>G33/G37</f>
        <v>0.23333333333333334</v>
      </c>
      <c r="J33" s="312"/>
      <c r="K33" s="35"/>
      <c r="L33" s="28" t="s">
        <v>438</v>
      </c>
      <c r="M33" s="26" t="s">
        <v>13</v>
      </c>
      <c r="N33" s="295" t="s">
        <v>228</v>
      </c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8</v>
      </c>
      <c r="D34" s="301"/>
      <c r="E34" s="296">
        <v>10</v>
      </c>
      <c r="F34" s="296"/>
      <c r="G34" s="301">
        <f>C34+E34</f>
        <v>18</v>
      </c>
      <c r="H34" s="301"/>
      <c r="I34" s="302">
        <f>G34/G37</f>
        <v>0.6</v>
      </c>
      <c r="J34" s="302"/>
      <c r="K34" s="35"/>
      <c r="L34" s="28" t="s">
        <v>173</v>
      </c>
      <c r="M34" s="26" t="s">
        <v>13</v>
      </c>
      <c r="N34" s="295" t="s">
        <v>458</v>
      </c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明治大学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明治大学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2</v>
      </c>
      <c r="F39" s="298"/>
      <c r="G39" s="297">
        <f>C39+E39</f>
        <v>4</v>
      </c>
      <c r="H39" s="297"/>
      <c r="I39" s="299">
        <f>G39/H44</f>
        <v>0.13793103448275862</v>
      </c>
      <c r="J39" s="299"/>
      <c r="K39" s="19"/>
      <c r="L39" s="28"/>
      <c r="M39" s="26" t="s">
        <v>13</v>
      </c>
      <c r="N39" s="295" t="s">
        <v>228</v>
      </c>
      <c r="O39" s="296"/>
      <c r="P39" s="300"/>
      <c r="Q39" s="27"/>
      <c r="R39" s="26" t="s">
        <v>13</v>
      </c>
      <c r="S39" s="295" t="s">
        <v>458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1</v>
      </c>
      <c r="D40" s="296"/>
      <c r="E40" s="296">
        <v>1</v>
      </c>
      <c r="F40" s="296"/>
      <c r="G40" s="296">
        <f>C40+E40</f>
        <v>2</v>
      </c>
      <c r="H40" s="296"/>
      <c r="I40" s="302">
        <f>G40/H44</f>
        <v>6.8965517241379309E-2</v>
      </c>
      <c r="J40" s="302"/>
      <c r="K40" s="14"/>
      <c r="L40" s="28"/>
      <c r="M40" s="26" t="s">
        <v>13</v>
      </c>
      <c r="N40" s="295" t="s">
        <v>458</v>
      </c>
      <c r="O40" s="296"/>
      <c r="P40" s="300"/>
      <c r="Q40" s="27"/>
      <c r="R40" s="26" t="s">
        <v>13</v>
      </c>
      <c r="S40" s="295" t="s">
        <v>458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4</v>
      </c>
      <c r="D41" s="298"/>
      <c r="E41" s="298">
        <v>5</v>
      </c>
      <c r="F41" s="298"/>
      <c r="G41" s="298">
        <f>C41+E41</f>
        <v>9</v>
      </c>
      <c r="H41" s="298"/>
      <c r="I41" s="299">
        <f>G41/H44</f>
        <v>0.31034482758620691</v>
      </c>
      <c r="J41" s="299"/>
      <c r="K41" s="14"/>
      <c r="L41" s="28"/>
      <c r="M41" s="26" t="s">
        <v>13</v>
      </c>
      <c r="N41" s="295" t="s">
        <v>458</v>
      </c>
      <c r="O41" s="296"/>
      <c r="P41" s="300"/>
      <c r="Q41" s="27"/>
      <c r="R41" s="26" t="s">
        <v>13</v>
      </c>
      <c r="S41" s="295" t="s">
        <v>458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4</v>
      </c>
      <c r="F42" s="296"/>
      <c r="G42" s="296">
        <f>C42+E42</f>
        <v>13</v>
      </c>
      <c r="H42" s="296"/>
      <c r="I42" s="302">
        <f>G42/H44</f>
        <v>0.44827586206896552</v>
      </c>
      <c r="J42" s="302"/>
      <c r="K42" s="14"/>
      <c r="L42" s="28"/>
      <c r="M42" s="26" t="s">
        <v>13</v>
      </c>
      <c r="N42" s="295" t="s">
        <v>299</v>
      </c>
      <c r="O42" s="296"/>
      <c r="P42" s="300"/>
      <c r="Q42" s="27"/>
      <c r="R42" s="26" t="s">
        <v>13</v>
      </c>
      <c r="S42" s="295" t="s">
        <v>227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8">
        <f>C43+E43</f>
        <v>1</v>
      </c>
      <c r="H43" s="298"/>
      <c r="I43" s="299">
        <f>G43/H44</f>
        <v>3.4482758620689655E-2</v>
      </c>
      <c r="J43" s="299"/>
      <c r="K43" s="14"/>
      <c r="L43" s="28"/>
      <c r="M43" s="26"/>
      <c r="N43" s="295"/>
      <c r="O43" s="296"/>
      <c r="P43" s="300"/>
      <c r="Q43" s="27"/>
      <c r="R43" s="26" t="s">
        <v>13</v>
      </c>
      <c r="S43" s="295" t="s">
        <v>458</v>
      </c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29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C46A-2F55-B04F-8181-3C882BD194C2}">
  <dimension ref="D2:AJ60"/>
  <sheetViews>
    <sheetView zoomScale="81" zoomScaleNormal="59" zoomScaleSheetLayoutView="50" zoomScalePageLayoutView="59" workbookViewId="0">
      <selection activeCell="S27" sqref="S27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54</v>
      </c>
      <c r="J3" s="268"/>
      <c r="K3" s="269" t="s">
        <v>17</v>
      </c>
      <c r="L3" s="269"/>
      <c r="M3" s="268">
        <v>28</v>
      </c>
      <c r="N3" s="268"/>
      <c r="O3" s="267" t="s">
        <v>419</v>
      </c>
      <c r="P3" s="267"/>
      <c r="Q3" s="267"/>
      <c r="R3" s="267"/>
      <c r="S3" s="267"/>
      <c r="U3" s="270" t="s">
        <v>420</v>
      </c>
      <c r="V3" s="270"/>
      <c r="W3" s="270"/>
      <c r="X3" s="270"/>
      <c r="Y3" s="271" t="s">
        <v>421</v>
      </c>
      <c r="Z3" s="271"/>
      <c r="AA3" s="271"/>
      <c r="AB3" s="271"/>
      <c r="AC3" s="271" t="s">
        <v>422</v>
      </c>
      <c r="AD3" s="271"/>
      <c r="AE3" s="271"/>
      <c r="AF3" s="271"/>
      <c r="AG3" s="271" t="s">
        <v>423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49</v>
      </c>
      <c r="F14" s="122">
        <f>G17-E17</f>
        <v>18</v>
      </c>
      <c r="G14" s="122"/>
      <c r="K14" s="122">
        <f>K17</f>
        <v>90</v>
      </c>
      <c r="L14" s="122">
        <f>M17-K17</f>
        <v>8</v>
      </c>
      <c r="Q14" s="122">
        <f>Q17</f>
        <v>33</v>
      </c>
      <c r="R14" s="122">
        <f>S17-Q17</f>
        <v>48</v>
      </c>
      <c r="U14" s="122"/>
      <c r="V14" s="122">
        <f>V17</f>
        <v>90</v>
      </c>
      <c r="W14" s="122">
        <f>X17-V17</f>
        <v>9</v>
      </c>
      <c r="X14" s="122"/>
      <c r="Z14" s="122">
        <f>Z17</f>
        <v>9</v>
      </c>
      <c r="AA14" s="122">
        <f>AB17-Z17</f>
        <v>90</v>
      </c>
      <c r="AD14" s="122">
        <f>AD17</f>
        <v>23</v>
      </c>
      <c r="AE14" s="122">
        <f>AF17-AD17</f>
        <v>24</v>
      </c>
      <c r="AH14" s="122">
        <f>AH17</f>
        <v>11</v>
      </c>
      <c r="AI14" s="122">
        <f>AJ17-AH17</f>
        <v>13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0.73134328358208955</v>
      </c>
      <c r="E16" s="235"/>
      <c r="F16" s="235"/>
      <c r="G16" s="235"/>
      <c r="H16" s="119"/>
      <c r="I16" s="119"/>
      <c r="J16" s="235">
        <f>K17/M17</f>
        <v>0.91836734693877553</v>
      </c>
      <c r="K16" s="235"/>
      <c r="L16" s="235"/>
      <c r="M16" s="235"/>
      <c r="P16" s="235">
        <f>Q17/S17</f>
        <v>0.40740740740740738</v>
      </c>
      <c r="Q16" s="235"/>
      <c r="R16" s="235"/>
      <c r="S16" s="235"/>
      <c r="U16" s="235">
        <f>V17/X17</f>
        <v>0.90909090909090906</v>
      </c>
      <c r="V16" s="235"/>
      <c r="W16" s="235"/>
      <c r="X16" s="235"/>
      <c r="Y16" s="264">
        <f>Z17/AB17</f>
        <v>9.0909090909090912E-2</v>
      </c>
      <c r="Z16" s="264"/>
      <c r="AA16" s="264"/>
      <c r="AB16" s="264"/>
      <c r="AC16" s="235">
        <f>AD17/AF17</f>
        <v>0.48936170212765956</v>
      </c>
      <c r="AD16" s="235"/>
      <c r="AE16" s="235"/>
      <c r="AF16" s="235"/>
      <c r="AG16" s="264">
        <f>AH17/AJ17</f>
        <v>0.45833333333333331</v>
      </c>
      <c r="AH16" s="264"/>
      <c r="AI16" s="264"/>
      <c r="AJ16" s="264"/>
    </row>
    <row r="17" spans="4:36">
      <c r="D17" s="125" t="s">
        <v>65</v>
      </c>
      <c r="E17" s="120">
        <f>J22+M22+P22</f>
        <v>49</v>
      </c>
      <c r="F17" s="125" t="s">
        <v>64</v>
      </c>
      <c r="G17" s="120">
        <f>J23+M23+P23</f>
        <v>67</v>
      </c>
      <c r="H17" s="119"/>
      <c r="I17" s="119"/>
      <c r="J17" s="125" t="s">
        <v>65</v>
      </c>
      <c r="K17" s="120">
        <f>J26+M26+P26+S26</f>
        <v>90</v>
      </c>
      <c r="L17" s="125" t="s">
        <v>64</v>
      </c>
      <c r="M17" s="120">
        <f>J27+M27+P27+S27</f>
        <v>98</v>
      </c>
      <c r="P17" s="125" t="s">
        <v>65</v>
      </c>
      <c r="Q17" s="120">
        <v>33</v>
      </c>
      <c r="R17" s="125" t="s">
        <v>64</v>
      </c>
      <c r="S17" s="120">
        <v>81</v>
      </c>
      <c r="U17" s="125" t="s">
        <v>65</v>
      </c>
      <c r="V17" s="120">
        <f>'Individual DF 0726_東海'!K36+'Individual DF 0726_東海'!L36+'Individual DF 0726_東海'!T36+'Individual DF 0726_東海'!U36</f>
        <v>90</v>
      </c>
      <c r="W17" s="125" t="s">
        <v>64</v>
      </c>
      <c r="X17" s="120">
        <f>'Individual DF 0726_東海'!G36</f>
        <v>99</v>
      </c>
      <c r="Y17" s="134" t="s">
        <v>65</v>
      </c>
      <c r="Z17" s="120">
        <f>'Individual DF 0726_東海'!K36+'Individual DF 0726_東海'!T36</f>
        <v>9</v>
      </c>
      <c r="AA17" s="134" t="s">
        <v>64</v>
      </c>
      <c r="AB17" s="120">
        <f>'Individual DF 0726_東海'!G36</f>
        <v>99</v>
      </c>
      <c r="AC17" s="125" t="s">
        <v>65</v>
      </c>
      <c r="AD17" s="120">
        <v>23</v>
      </c>
      <c r="AE17" s="125" t="s">
        <v>64</v>
      </c>
      <c r="AF17" s="120">
        <v>47</v>
      </c>
      <c r="AG17" s="134" t="s">
        <v>65</v>
      </c>
      <c r="AH17" s="120">
        <v>11</v>
      </c>
      <c r="AI17" s="134" t="s">
        <v>64</v>
      </c>
      <c r="AJ17" s="120">
        <v>24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0.64516129032258063</v>
      </c>
      <c r="I22" s="260"/>
      <c r="J22" s="130">
        <v>20</v>
      </c>
      <c r="K22" s="259">
        <f>M22/M23</f>
        <v>0</v>
      </c>
      <c r="L22" s="260"/>
      <c r="M22" s="130">
        <v>0</v>
      </c>
      <c r="N22" s="259">
        <f>P22/P23</f>
        <v>0.96666666666666667</v>
      </c>
      <c r="O22" s="260"/>
      <c r="P22" s="130">
        <v>29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0.94</v>
      </c>
      <c r="Z22" s="260"/>
      <c r="AA22" s="130">
        <f>'Individual DF 0726_東海'!K34+'Individual DF 0726_東海'!L34+'Individual DF 0726_東海'!T34+'Individual DF 0726_東海'!U34</f>
        <v>47</v>
      </c>
      <c r="AB22" s="259">
        <f>AD22/AD23</f>
        <v>0.87755102040816324</v>
      </c>
      <c r="AC22" s="260"/>
      <c r="AD22" s="132">
        <f>'Individual DF 0726_東海'!K35+'Individual DF 0726_東海'!L35+'Individual DF 0726_東海'!T35+'Individual DF 0726_東海'!U35</f>
        <v>43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31</v>
      </c>
      <c r="K23" s="261"/>
      <c r="L23" s="262"/>
      <c r="M23" s="128">
        <v>6</v>
      </c>
      <c r="N23" s="261"/>
      <c r="O23" s="262"/>
      <c r="P23" s="128">
        <v>30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0726_東海'!G34</f>
        <v>50</v>
      </c>
      <c r="AB23" s="261"/>
      <c r="AC23" s="262"/>
      <c r="AD23" s="133">
        <f>'Individual DF 0726_東海'!G35</f>
        <v>49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0.967741935483871</v>
      </c>
      <c r="I26" s="260"/>
      <c r="J26" s="130">
        <v>30</v>
      </c>
      <c r="K26" s="259">
        <f>M26/M27</f>
        <v>0.83333333333333337</v>
      </c>
      <c r="L26" s="260"/>
      <c r="M26" s="130">
        <v>5</v>
      </c>
      <c r="N26" s="259">
        <f>P26/P27</f>
        <v>0.7</v>
      </c>
      <c r="O26" s="260"/>
      <c r="P26" s="130">
        <v>21</v>
      </c>
      <c r="Q26" s="259">
        <f>S26/S27</f>
        <v>1.096774193548387</v>
      </c>
      <c r="R26" s="260"/>
      <c r="S26" s="132">
        <v>34</v>
      </c>
      <c r="U26" s="250"/>
      <c r="V26" s="250"/>
      <c r="W26" s="250"/>
      <c r="X26" s="129" t="s">
        <v>65</v>
      </c>
      <c r="Y26" s="259">
        <f>AA26/AA27</f>
        <v>0.04</v>
      </c>
      <c r="Z26" s="260"/>
      <c r="AA26" s="130">
        <f>'Individual DF 0726_東海'!K34+'Individual DF 0726_東海'!T34</f>
        <v>2</v>
      </c>
      <c r="AB26" s="259">
        <f>AD26/AD27</f>
        <v>0.14285714285714285</v>
      </c>
      <c r="AC26" s="260"/>
      <c r="AD26" s="132">
        <f>'Individual DF 0726_東海'!K35+'Individual DF 0726_東海'!T35</f>
        <v>7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31</v>
      </c>
      <c r="K27" s="261"/>
      <c r="L27" s="262"/>
      <c r="M27" s="128">
        <v>6</v>
      </c>
      <c r="N27" s="261"/>
      <c r="O27" s="262"/>
      <c r="P27" s="128">
        <v>30</v>
      </c>
      <c r="Q27" s="261"/>
      <c r="R27" s="262"/>
      <c r="S27" s="133">
        <v>31</v>
      </c>
      <c r="U27" s="250"/>
      <c r="V27" s="250"/>
      <c r="W27" s="250"/>
      <c r="X27" s="127" t="s">
        <v>64</v>
      </c>
      <c r="Y27" s="261"/>
      <c r="Z27" s="262"/>
      <c r="AA27" s="128">
        <f>'Individual DF 0726_東海'!G34</f>
        <v>50</v>
      </c>
      <c r="AB27" s="261"/>
      <c r="AC27" s="262"/>
      <c r="AD27" s="133">
        <f>'Individual DF 0726_東海'!G35</f>
        <v>49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0.66666666666666663</v>
      </c>
      <c r="I30" s="260"/>
      <c r="J30" s="130">
        <v>54</v>
      </c>
      <c r="K30" s="259">
        <f>M30/M31</f>
        <v>0.40740740740740738</v>
      </c>
      <c r="L30" s="260"/>
      <c r="M30" s="130">
        <v>33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81</v>
      </c>
      <c r="K31" s="261"/>
      <c r="L31" s="262"/>
      <c r="M31" s="128">
        <v>81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0726_東海'!C7</f>
        <v>9</v>
      </c>
      <c r="K39" s="240"/>
      <c r="L39" s="236" t="str">
        <f>D3</f>
        <v>筑波大学</v>
      </c>
      <c r="M39" s="236"/>
      <c r="N39" s="236"/>
      <c r="O39" s="236"/>
      <c r="P39" s="237" t="str">
        <f>O3</f>
        <v>東海大学</v>
      </c>
      <c r="Q39" s="237"/>
      <c r="R39" s="237"/>
      <c r="S39" s="237"/>
      <c r="Y39" s="242" t="str">
        <f>D3</f>
        <v>筑波大学</v>
      </c>
      <c r="Z39" s="243"/>
      <c r="AA39" s="240">
        <f>'Set 0726_東海'!C11</f>
        <v>11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東海大学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0726_東海'!D7</f>
        <v>1</v>
      </c>
      <c r="M41" s="239"/>
      <c r="N41" s="239"/>
      <c r="O41" s="239"/>
      <c r="P41" s="238">
        <f>'Set 0726_東海'!D17</f>
        <v>1</v>
      </c>
      <c r="Q41" s="239"/>
      <c r="R41" s="239"/>
      <c r="S41" s="239"/>
      <c r="Y41" s="244"/>
      <c r="Z41" s="245"/>
      <c r="AA41" s="241"/>
      <c r="AB41" s="241"/>
      <c r="AC41" s="238">
        <f>'Set 0726_東海'!D11</f>
        <v>1</v>
      </c>
      <c r="AD41" s="239"/>
      <c r="AE41" s="239"/>
      <c r="AF41" s="239"/>
      <c r="AG41" s="238">
        <f>'Set 0726_東海'!D21</f>
        <v>0.70588235294117652</v>
      </c>
      <c r="AH41" s="239"/>
      <c r="AI41" s="239"/>
      <c r="AJ41" s="239"/>
    </row>
    <row r="42" spans="4:36" ht="20" customHeight="1">
      <c r="H42" s="220" t="str">
        <f>O3</f>
        <v>東海大学</v>
      </c>
      <c r="I42" s="221"/>
      <c r="J42" s="226">
        <f>'Set 0726_東海'!C17</f>
        <v>9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東海大学</v>
      </c>
      <c r="Z42" s="221"/>
      <c r="AA42" s="226">
        <f>'Set 0726_東海'!C21</f>
        <v>17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9</v>
      </c>
      <c r="F43" s="145">
        <f>J42</f>
        <v>9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11</v>
      </c>
      <c r="W43" s="145">
        <f>AA42</f>
        <v>17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18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28</v>
      </c>
      <c r="AB45" s="233"/>
    </row>
    <row r="46" spans="4:36" ht="29">
      <c r="D46" s="235">
        <f>J39/J45</f>
        <v>0.5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0.39285714285714285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74BA-5AE4-F949-B219-5BDA07F536FC}">
  <dimension ref="B2:AF76"/>
  <sheetViews>
    <sheetView topLeftCell="A7" zoomScale="84" zoomScaleNormal="59" zoomScaleSheetLayoutView="50" zoomScalePageLayoutView="59" workbookViewId="0">
      <selection activeCell="C11" sqref="C11:C22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0726_東海'!O3</f>
        <v>東海大学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433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G36</f>
        <v>99</v>
      </c>
      <c r="I4" s="288"/>
      <c r="J4" s="282" t="s">
        <v>97</v>
      </c>
      <c r="K4" s="282"/>
      <c r="L4" s="282"/>
      <c r="M4" s="284">
        <f>(K36+T36)/G36</f>
        <v>9.0909090909090912E-2</v>
      </c>
      <c r="N4" s="284"/>
      <c r="O4" s="282" t="s">
        <v>98</v>
      </c>
      <c r="P4" s="282"/>
      <c r="Q4" s="282"/>
      <c r="R4" s="284">
        <f>SUM(K36:L36,T36:U36)/G36</f>
        <v>0.90909090909090906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SUM(O36:P36)/SUM(K36:L36)</f>
        <v>0.58490566037735847</v>
      </c>
      <c r="AB4" s="282" t="s">
        <v>99</v>
      </c>
      <c r="AC4" s="282"/>
      <c r="AD4" s="282"/>
      <c r="AE4" s="173">
        <f>SUM(X34:Y34)/SUM(T34:U34)</f>
        <v>0.59090909090909094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186</v>
      </c>
      <c r="D8" s="156">
        <v>54</v>
      </c>
      <c r="E8" s="156">
        <f>G8+AA8+'Individual AT 0726_東海'!G8+'Individual AT 0726_東海'!N8</f>
        <v>16</v>
      </c>
      <c r="F8" s="195">
        <f>IFERROR(E8/D8*80,"-")</f>
        <v>23.703703703703702</v>
      </c>
      <c r="G8" s="156">
        <f>I8+R8</f>
        <v>4</v>
      </c>
      <c r="H8" s="186">
        <f>IFERROR((K8+L8+T8+U8)/G8,"-")</f>
        <v>0.75</v>
      </c>
      <c r="I8" s="156">
        <f>SUM(K8:M8)</f>
        <v>2</v>
      </c>
      <c r="J8" s="157">
        <f>IFERROR((K8+L8)/I8,"-")</f>
        <v>0.5</v>
      </c>
      <c r="K8" s="156">
        <v>0</v>
      </c>
      <c r="L8" s="156">
        <v>1</v>
      </c>
      <c r="M8" s="184">
        <v>1</v>
      </c>
      <c r="N8" s="157">
        <f>IFERROR((O8+P8)/I8,"-")</f>
        <v>0</v>
      </c>
      <c r="O8" s="156">
        <v>0</v>
      </c>
      <c r="P8" s="156">
        <v>0</v>
      </c>
      <c r="Q8" s="184">
        <v>1</v>
      </c>
      <c r="R8" s="156">
        <f>SUM(T8:V8)</f>
        <v>2</v>
      </c>
      <c r="S8" s="157">
        <f>IFERROR((T8+U8)/R8,"-")</f>
        <v>1</v>
      </c>
      <c r="T8" s="156">
        <v>0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1</v>
      </c>
      <c r="Z8" s="184">
        <v>0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207" t="str">
        <f>C8</f>
        <v>小澤一誠</v>
      </c>
    </row>
    <row r="9" spans="2:32" ht="30" customHeight="1">
      <c r="B9" s="155">
        <v>2</v>
      </c>
      <c r="C9" s="208" t="s">
        <v>434</v>
      </c>
      <c r="D9" s="159">
        <v>48</v>
      </c>
      <c r="E9" s="159">
        <f>G9+AA9+'Individual AT 0726_東海'!G9+'Individual AT 0726_東海'!N9</f>
        <v>20</v>
      </c>
      <c r="F9" s="167">
        <f t="shared" ref="F9:F32" si="0">IFERROR(E9/D9*80,"-")</f>
        <v>33.333333333333336</v>
      </c>
      <c r="G9" s="159">
        <f t="shared" ref="G9:G32" si="1">I9+R9</f>
        <v>7</v>
      </c>
      <c r="H9" s="187">
        <f t="shared" ref="H9:H32" si="2">IFERROR((K9+L9+T9+U9)/G9,"-")</f>
        <v>0.8571428571428571</v>
      </c>
      <c r="I9" s="159">
        <f t="shared" ref="I9:I32" si="3">SUM(K9:M9)</f>
        <v>2</v>
      </c>
      <c r="J9" s="158">
        <f t="shared" ref="J9:J32" si="4">IFERROR((K9+L9)/I9,"-")</f>
        <v>0.5</v>
      </c>
      <c r="K9" s="159">
        <v>0</v>
      </c>
      <c r="L9" s="159">
        <v>1</v>
      </c>
      <c r="M9" s="185">
        <v>1</v>
      </c>
      <c r="N9" s="158">
        <f t="shared" ref="N9:N32" si="5">IFERROR((O9+P9)/I9,"-")</f>
        <v>0</v>
      </c>
      <c r="O9" s="159">
        <v>0</v>
      </c>
      <c r="P9" s="159">
        <v>0</v>
      </c>
      <c r="Q9" s="185">
        <v>1</v>
      </c>
      <c r="R9" s="159">
        <f t="shared" ref="R9:R32" si="6">SUM(T9:V9)</f>
        <v>5</v>
      </c>
      <c r="S9" s="158">
        <f t="shared" ref="S9:S32" si="7">IFERROR((T9+U9)/R9,"-")</f>
        <v>1</v>
      </c>
      <c r="T9" s="159">
        <v>0</v>
      </c>
      <c r="U9" s="159">
        <v>5</v>
      </c>
      <c r="V9" s="185">
        <v>0</v>
      </c>
      <c r="W9" s="158">
        <f t="shared" ref="W9:W32" si="8">IFERROR((X9+Y9)/R9,"-")</f>
        <v>0.4</v>
      </c>
      <c r="X9" s="159">
        <v>1</v>
      </c>
      <c r="Y9" s="159">
        <v>1</v>
      </c>
      <c r="Z9" s="185">
        <v>3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2" si="11">C9</f>
        <v>前川陽来</v>
      </c>
    </row>
    <row r="10" spans="2:32" ht="30" customHeight="1">
      <c r="B10" s="154">
        <v>3</v>
      </c>
      <c r="C10" s="207" t="s">
        <v>395</v>
      </c>
      <c r="D10" s="156">
        <v>48</v>
      </c>
      <c r="E10" s="156">
        <f>G10+AA10+'Individual AT 0726_東海'!G10+'Individual AT 0726_東海'!N10</f>
        <v>17</v>
      </c>
      <c r="F10" s="195">
        <f t="shared" si="0"/>
        <v>28.333333333333336</v>
      </c>
      <c r="G10" s="156">
        <f t="shared" si="1"/>
        <v>6</v>
      </c>
      <c r="H10" s="186">
        <f t="shared" si="2"/>
        <v>1</v>
      </c>
      <c r="I10" s="156">
        <f t="shared" si="3"/>
        <v>2</v>
      </c>
      <c r="J10" s="157">
        <f t="shared" si="4"/>
        <v>1</v>
      </c>
      <c r="K10" s="156">
        <v>0</v>
      </c>
      <c r="L10" s="156">
        <v>2</v>
      </c>
      <c r="M10" s="184">
        <v>0</v>
      </c>
      <c r="N10" s="157">
        <f t="shared" si="5"/>
        <v>0.5</v>
      </c>
      <c r="O10" s="156">
        <v>1</v>
      </c>
      <c r="P10" s="156">
        <v>0</v>
      </c>
      <c r="Q10" s="184">
        <v>1</v>
      </c>
      <c r="R10" s="156">
        <f t="shared" si="6"/>
        <v>4</v>
      </c>
      <c r="S10" s="157">
        <f t="shared" si="7"/>
        <v>1</v>
      </c>
      <c r="T10" s="156">
        <v>0</v>
      </c>
      <c r="U10" s="156">
        <v>4</v>
      </c>
      <c r="V10" s="184">
        <v>0</v>
      </c>
      <c r="W10" s="157">
        <f t="shared" si="8"/>
        <v>0.75</v>
      </c>
      <c r="X10" s="156">
        <v>2</v>
      </c>
      <c r="Y10" s="156">
        <v>1</v>
      </c>
      <c r="Z10" s="184">
        <v>1</v>
      </c>
      <c r="AA10" s="156">
        <f t="shared" si="9"/>
        <v>2</v>
      </c>
      <c r="AB10" s="157">
        <f t="shared" si="10"/>
        <v>0</v>
      </c>
      <c r="AC10" s="156">
        <v>0</v>
      </c>
      <c r="AD10" s="156">
        <v>0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335</v>
      </c>
      <c r="D11" s="159">
        <v>62</v>
      </c>
      <c r="E11" s="159">
        <f>G11+AA11+'Individual AT 0726_東海'!G11+'Individual AT 0726_東海'!N11</f>
        <v>11</v>
      </c>
      <c r="F11" s="167">
        <f t="shared" si="0"/>
        <v>14.193548387096776</v>
      </c>
      <c r="G11" s="159">
        <f t="shared" si="1"/>
        <v>0</v>
      </c>
      <c r="H11" s="187" t="str">
        <f t="shared" si="2"/>
        <v>-</v>
      </c>
      <c r="I11" s="159">
        <f t="shared" si="3"/>
        <v>0</v>
      </c>
      <c r="J11" s="158" t="str">
        <f t="shared" si="4"/>
        <v>-</v>
      </c>
      <c r="K11" s="159">
        <v>0</v>
      </c>
      <c r="L11" s="159">
        <v>0</v>
      </c>
      <c r="M11" s="185">
        <v>0</v>
      </c>
      <c r="N11" s="158" t="str">
        <f t="shared" si="5"/>
        <v>-</v>
      </c>
      <c r="O11" s="159">
        <v>0</v>
      </c>
      <c r="P11" s="159">
        <v>0</v>
      </c>
      <c r="Q11" s="185">
        <v>0</v>
      </c>
      <c r="R11" s="159">
        <f t="shared" si="6"/>
        <v>0</v>
      </c>
      <c r="S11" s="158" t="str">
        <f t="shared" si="7"/>
        <v>-</v>
      </c>
      <c r="T11" s="159">
        <v>0</v>
      </c>
      <c r="U11" s="159">
        <v>0</v>
      </c>
      <c r="V11" s="185">
        <v>0</v>
      </c>
      <c r="W11" s="158" t="str">
        <f t="shared" si="8"/>
        <v>-</v>
      </c>
      <c r="X11" s="159">
        <v>0</v>
      </c>
      <c r="Y11" s="159">
        <v>0</v>
      </c>
      <c r="Z11" s="185">
        <v>0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白丸智乃祐</v>
      </c>
    </row>
    <row r="12" spans="2:32" ht="30" customHeight="1">
      <c r="B12" s="154">
        <v>5</v>
      </c>
      <c r="C12" s="207" t="s">
        <v>365</v>
      </c>
      <c r="D12" s="156">
        <v>70</v>
      </c>
      <c r="E12" s="156">
        <f>G12+AA12+'Individual AT 0726_東海'!G12+'Individual AT 0726_東海'!N12</f>
        <v>27</v>
      </c>
      <c r="F12" s="195">
        <f t="shared" si="0"/>
        <v>30.857142857142858</v>
      </c>
      <c r="G12" s="156">
        <f t="shared" si="1"/>
        <v>3</v>
      </c>
      <c r="H12" s="186">
        <f t="shared" si="2"/>
        <v>1</v>
      </c>
      <c r="I12" s="156">
        <f t="shared" si="3"/>
        <v>2</v>
      </c>
      <c r="J12" s="157">
        <f t="shared" si="4"/>
        <v>1</v>
      </c>
      <c r="K12" s="156">
        <v>0</v>
      </c>
      <c r="L12" s="156">
        <v>2</v>
      </c>
      <c r="M12" s="184">
        <v>0</v>
      </c>
      <c r="N12" s="157">
        <f t="shared" si="5"/>
        <v>0</v>
      </c>
      <c r="O12" s="156">
        <v>0</v>
      </c>
      <c r="P12" s="156">
        <v>0</v>
      </c>
      <c r="Q12" s="184">
        <v>2</v>
      </c>
      <c r="R12" s="156">
        <f t="shared" si="6"/>
        <v>1</v>
      </c>
      <c r="S12" s="157">
        <f t="shared" si="7"/>
        <v>1</v>
      </c>
      <c r="T12" s="156">
        <v>0</v>
      </c>
      <c r="U12" s="156">
        <v>1</v>
      </c>
      <c r="V12" s="184">
        <v>0</v>
      </c>
      <c r="W12" s="157">
        <f t="shared" si="8"/>
        <v>0</v>
      </c>
      <c r="X12" s="156">
        <v>0</v>
      </c>
      <c r="Y12" s="156">
        <v>0</v>
      </c>
      <c r="Z12" s="184">
        <v>1</v>
      </c>
      <c r="AA12" s="156">
        <f t="shared" si="9"/>
        <v>3</v>
      </c>
      <c r="AB12" s="157">
        <f t="shared" si="10"/>
        <v>0.66666666666666663</v>
      </c>
      <c r="AC12" s="156">
        <v>1</v>
      </c>
      <c r="AD12" s="156">
        <v>1</v>
      </c>
      <c r="AE12" s="156">
        <v>1</v>
      </c>
      <c r="AF12" s="207" t="str">
        <f t="shared" si="11"/>
        <v>磯部俊太郎</v>
      </c>
    </row>
    <row r="13" spans="2:32" ht="30" customHeight="1">
      <c r="B13" s="155">
        <v>6</v>
      </c>
      <c r="C13" s="208" t="s">
        <v>373</v>
      </c>
      <c r="D13" s="159">
        <v>58</v>
      </c>
      <c r="E13" s="159">
        <f>G13+AA13+'Individual AT 0726_東海'!G13+'Individual AT 0726_東海'!N13</f>
        <v>18</v>
      </c>
      <c r="F13" s="167">
        <f t="shared" si="0"/>
        <v>24.827586206896552</v>
      </c>
      <c r="G13" s="159">
        <f t="shared" si="1"/>
        <v>5</v>
      </c>
      <c r="H13" s="187">
        <f t="shared" si="2"/>
        <v>1</v>
      </c>
      <c r="I13" s="159">
        <f t="shared" si="3"/>
        <v>3</v>
      </c>
      <c r="J13" s="158">
        <f t="shared" si="4"/>
        <v>1</v>
      </c>
      <c r="K13" s="159">
        <v>0</v>
      </c>
      <c r="L13" s="159">
        <v>3</v>
      </c>
      <c r="M13" s="185">
        <v>0</v>
      </c>
      <c r="N13" s="158">
        <f t="shared" si="5"/>
        <v>1</v>
      </c>
      <c r="O13" s="159">
        <v>1</v>
      </c>
      <c r="P13" s="159">
        <v>2</v>
      </c>
      <c r="Q13" s="185">
        <v>0</v>
      </c>
      <c r="R13" s="159">
        <f t="shared" si="6"/>
        <v>2</v>
      </c>
      <c r="S13" s="158">
        <f t="shared" si="7"/>
        <v>1</v>
      </c>
      <c r="T13" s="159">
        <v>0</v>
      </c>
      <c r="U13" s="159">
        <v>2</v>
      </c>
      <c r="V13" s="185">
        <v>0</v>
      </c>
      <c r="W13" s="158">
        <f t="shared" si="8"/>
        <v>0.5</v>
      </c>
      <c r="X13" s="159">
        <v>1</v>
      </c>
      <c r="Y13" s="159">
        <v>0</v>
      </c>
      <c r="Z13" s="185">
        <v>1</v>
      </c>
      <c r="AA13" s="159">
        <f t="shared" si="9"/>
        <v>2</v>
      </c>
      <c r="AB13" s="158">
        <f t="shared" si="10"/>
        <v>1</v>
      </c>
      <c r="AC13" s="159">
        <v>0</v>
      </c>
      <c r="AD13" s="159">
        <v>2</v>
      </c>
      <c r="AE13" s="159">
        <v>0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424</v>
      </c>
      <c r="D14" s="156">
        <v>62</v>
      </c>
      <c r="E14" s="156">
        <f>G14+AA14+'Individual AT 0726_東海'!G14+'Individual AT 0726_東海'!N14</f>
        <v>28</v>
      </c>
      <c r="F14" s="195">
        <f t="shared" si="0"/>
        <v>36.129032258064512</v>
      </c>
      <c r="G14" s="156">
        <f t="shared" si="1"/>
        <v>5</v>
      </c>
      <c r="H14" s="186">
        <f t="shared" si="2"/>
        <v>1</v>
      </c>
      <c r="I14" s="156">
        <f t="shared" si="3"/>
        <v>4</v>
      </c>
      <c r="J14" s="157">
        <f t="shared" si="4"/>
        <v>1</v>
      </c>
      <c r="K14" s="156">
        <v>0</v>
      </c>
      <c r="L14" s="156">
        <v>4</v>
      </c>
      <c r="M14" s="184">
        <v>0</v>
      </c>
      <c r="N14" s="157">
        <f t="shared" si="5"/>
        <v>0.5</v>
      </c>
      <c r="O14" s="156">
        <v>1</v>
      </c>
      <c r="P14" s="156">
        <v>1</v>
      </c>
      <c r="Q14" s="184">
        <v>2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1</v>
      </c>
      <c r="X14" s="156">
        <v>0</v>
      </c>
      <c r="Y14" s="156">
        <v>1</v>
      </c>
      <c r="Z14" s="184">
        <v>0</v>
      </c>
      <c r="AA14" s="156">
        <f t="shared" si="9"/>
        <v>1</v>
      </c>
      <c r="AB14" s="157">
        <f t="shared" si="10"/>
        <v>1</v>
      </c>
      <c r="AC14" s="156">
        <v>1</v>
      </c>
      <c r="AD14" s="156">
        <v>0</v>
      </c>
      <c r="AE14" s="156">
        <v>0</v>
      </c>
      <c r="AF14" s="207" t="str">
        <f t="shared" si="11"/>
        <v>高木海斗</v>
      </c>
    </row>
    <row r="15" spans="2:32" ht="30" customHeight="1">
      <c r="B15" s="155">
        <v>8</v>
      </c>
      <c r="C15" s="208" t="s">
        <v>397</v>
      </c>
      <c r="D15" s="159">
        <v>61</v>
      </c>
      <c r="E15" s="159">
        <f>G15+AA15+'Individual AT 0726_東海'!G15+'Individual AT 0726_東海'!N15</f>
        <v>25</v>
      </c>
      <c r="F15" s="167">
        <f t="shared" si="0"/>
        <v>32.786885245901644</v>
      </c>
      <c r="G15" s="159">
        <f t="shared" si="1"/>
        <v>7</v>
      </c>
      <c r="H15" s="187">
        <f t="shared" si="2"/>
        <v>0.8571428571428571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0.25</v>
      </c>
      <c r="O15" s="159">
        <v>0</v>
      </c>
      <c r="P15" s="159">
        <v>1</v>
      </c>
      <c r="Q15" s="185">
        <v>3</v>
      </c>
      <c r="R15" s="159">
        <f t="shared" si="6"/>
        <v>3</v>
      </c>
      <c r="S15" s="158">
        <f t="shared" si="7"/>
        <v>0.66666666666666663</v>
      </c>
      <c r="T15" s="159">
        <v>0</v>
      </c>
      <c r="U15" s="159">
        <v>2</v>
      </c>
      <c r="V15" s="185">
        <v>1</v>
      </c>
      <c r="W15" s="158">
        <f t="shared" si="8"/>
        <v>0.33333333333333331</v>
      </c>
      <c r="X15" s="159">
        <v>0</v>
      </c>
      <c r="Y15" s="159">
        <v>1</v>
      </c>
      <c r="Z15" s="185">
        <v>1</v>
      </c>
      <c r="AA15" s="159">
        <f t="shared" si="9"/>
        <v>1</v>
      </c>
      <c r="AB15" s="158">
        <f t="shared" si="10"/>
        <v>0</v>
      </c>
      <c r="AC15" s="159">
        <v>0</v>
      </c>
      <c r="AD15" s="159">
        <v>0</v>
      </c>
      <c r="AE15" s="159">
        <v>1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65</v>
      </c>
      <c r="E16" s="156">
        <f>G16+AA16+'Individual AT 0726_東海'!G16+'Individual AT 0726_東海'!N16</f>
        <v>13</v>
      </c>
      <c r="F16" s="195">
        <f t="shared" si="0"/>
        <v>16</v>
      </c>
      <c r="G16" s="156">
        <f t="shared" si="1"/>
        <v>9</v>
      </c>
      <c r="H16" s="186">
        <f t="shared" si="2"/>
        <v>0.88888888888888884</v>
      </c>
      <c r="I16" s="156">
        <f t="shared" si="3"/>
        <v>7</v>
      </c>
      <c r="J16" s="157">
        <f t="shared" si="4"/>
        <v>0.8571428571428571</v>
      </c>
      <c r="K16" s="156">
        <v>1</v>
      </c>
      <c r="L16" s="156">
        <v>5</v>
      </c>
      <c r="M16" s="184">
        <v>1</v>
      </c>
      <c r="N16" s="157">
        <f t="shared" si="5"/>
        <v>0.5714285714285714</v>
      </c>
      <c r="O16" s="156">
        <v>1</v>
      </c>
      <c r="P16" s="156">
        <v>3</v>
      </c>
      <c r="Q16" s="184">
        <v>2</v>
      </c>
      <c r="R16" s="156">
        <f t="shared" si="6"/>
        <v>2</v>
      </c>
      <c r="S16" s="157">
        <f t="shared" si="7"/>
        <v>1</v>
      </c>
      <c r="T16" s="156">
        <v>0</v>
      </c>
      <c r="U16" s="156">
        <v>2</v>
      </c>
      <c r="V16" s="184">
        <v>0</v>
      </c>
      <c r="W16" s="157">
        <f t="shared" si="8"/>
        <v>1</v>
      </c>
      <c r="X16" s="156">
        <v>0</v>
      </c>
      <c r="Y16" s="156">
        <v>2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247</v>
      </c>
      <c r="D17" s="159">
        <v>54</v>
      </c>
      <c r="E17" s="159">
        <f>G17+AA17+'Individual AT 0726_東海'!G17+'Individual AT 0726_東海'!N17</f>
        <v>2</v>
      </c>
      <c r="F17" s="167">
        <f t="shared" si="0"/>
        <v>2.9629629629629628</v>
      </c>
      <c r="G17" s="159">
        <f t="shared" si="1"/>
        <v>1</v>
      </c>
      <c r="H17" s="187">
        <f t="shared" si="2"/>
        <v>0</v>
      </c>
      <c r="I17" s="159">
        <f t="shared" si="3"/>
        <v>0</v>
      </c>
      <c r="J17" s="158" t="str">
        <f t="shared" si="4"/>
        <v>-</v>
      </c>
      <c r="K17" s="159">
        <v>0</v>
      </c>
      <c r="L17" s="159">
        <v>0</v>
      </c>
      <c r="M17" s="185">
        <v>0</v>
      </c>
      <c r="N17" s="158" t="str">
        <f t="shared" si="5"/>
        <v>-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0</v>
      </c>
      <c r="T17" s="159">
        <v>0</v>
      </c>
      <c r="U17" s="159">
        <v>0</v>
      </c>
      <c r="V17" s="185">
        <v>1</v>
      </c>
      <c r="W17" s="158">
        <f t="shared" si="8"/>
        <v>0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</row>
    <row r="18" spans="2:32" ht="30" customHeight="1">
      <c r="B18" s="154">
        <v>11</v>
      </c>
      <c r="C18" s="207" t="s">
        <v>425</v>
      </c>
      <c r="D18" s="156">
        <v>62</v>
      </c>
      <c r="E18" s="156">
        <f>G18+AA18+'Individual AT 0726_東海'!G18+'Individual AT 0726_東海'!N18</f>
        <v>16</v>
      </c>
      <c r="F18" s="195">
        <f t="shared" si="0"/>
        <v>20.64516129032258</v>
      </c>
      <c r="G18" s="156">
        <f t="shared" si="1"/>
        <v>7</v>
      </c>
      <c r="H18" s="186">
        <f t="shared" si="2"/>
        <v>1</v>
      </c>
      <c r="I18" s="156">
        <f t="shared" si="3"/>
        <v>5</v>
      </c>
      <c r="J18" s="157">
        <f t="shared" si="4"/>
        <v>1</v>
      </c>
      <c r="K18" s="156">
        <v>1</v>
      </c>
      <c r="L18" s="156">
        <v>4</v>
      </c>
      <c r="M18" s="184">
        <v>0</v>
      </c>
      <c r="N18" s="157">
        <f t="shared" si="5"/>
        <v>0.6</v>
      </c>
      <c r="O18" s="156">
        <v>0</v>
      </c>
      <c r="P18" s="156">
        <v>3</v>
      </c>
      <c r="Q18" s="184">
        <v>2</v>
      </c>
      <c r="R18" s="156">
        <f t="shared" si="6"/>
        <v>2</v>
      </c>
      <c r="S18" s="157">
        <f t="shared" si="7"/>
        <v>1</v>
      </c>
      <c r="T18" s="156">
        <v>0</v>
      </c>
      <c r="U18" s="156">
        <v>2</v>
      </c>
      <c r="V18" s="184">
        <v>0</v>
      </c>
      <c r="W18" s="157">
        <f t="shared" si="8"/>
        <v>1</v>
      </c>
      <c r="X18" s="156">
        <v>0</v>
      </c>
      <c r="Y18" s="156">
        <v>2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207" t="str">
        <f t="shared" si="11"/>
        <v>内田慎之甫</v>
      </c>
    </row>
    <row r="19" spans="2:32" ht="30" customHeight="1">
      <c r="B19" s="155">
        <v>12</v>
      </c>
      <c r="C19" s="208" t="s">
        <v>435</v>
      </c>
      <c r="D19" s="159">
        <v>61</v>
      </c>
      <c r="E19" s="159">
        <f>G19+AA19+'Individual AT 0726_東海'!G19+'Individual AT 0726_東海'!N19</f>
        <v>24</v>
      </c>
      <c r="F19" s="167">
        <f t="shared" si="0"/>
        <v>31.475409836065573</v>
      </c>
      <c r="G19" s="159">
        <f t="shared" si="1"/>
        <v>6</v>
      </c>
      <c r="H19" s="187">
        <f t="shared" si="2"/>
        <v>1</v>
      </c>
      <c r="I19" s="159">
        <f t="shared" si="3"/>
        <v>3</v>
      </c>
      <c r="J19" s="158">
        <f t="shared" si="4"/>
        <v>1</v>
      </c>
      <c r="K19" s="159">
        <v>0</v>
      </c>
      <c r="L19" s="159">
        <v>3</v>
      </c>
      <c r="M19" s="185">
        <v>0</v>
      </c>
      <c r="N19" s="158">
        <f t="shared" si="5"/>
        <v>0</v>
      </c>
      <c r="O19" s="159">
        <v>0</v>
      </c>
      <c r="P19" s="159">
        <v>0</v>
      </c>
      <c r="Q19" s="185">
        <v>3</v>
      </c>
      <c r="R19" s="159">
        <f t="shared" si="6"/>
        <v>3</v>
      </c>
      <c r="S19" s="158">
        <f t="shared" si="7"/>
        <v>1</v>
      </c>
      <c r="T19" s="159">
        <v>0</v>
      </c>
      <c r="U19" s="159">
        <v>3</v>
      </c>
      <c r="V19" s="185">
        <v>0</v>
      </c>
      <c r="W19" s="158">
        <f t="shared" si="8"/>
        <v>0.33333333333333331</v>
      </c>
      <c r="X19" s="159">
        <v>0</v>
      </c>
      <c r="Y19" s="159">
        <v>1</v>
      </c>
      <c r="Z19" s="185">
        <v>2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208" t="str">
        <f t="shared" si="11"/>
        <v>今村颯汰</v>
      </c>
    </row>
    <row r="20" spans="2:32" ht="30" customHeight="1">
      <c r="B20" s="154">
        <v>13</v>
      </c>
      <c r="C20" s="207" t="s">
        <v>426</v>
      </c>
      <c r="D20" s="156">
        <v>62</v>
      </c>
      <c r="E20" s="156">
        <f>G20+AA20+'Individual AT 0726_東海'!G20+'Individual AT 0726_東海'!N20</f>
        <v>15</v>
      </c>
      <c r="F20" s="195">
        <f t="shared" si="0"/>
        <v>19.35483870967742</v>
      </c>
      <c r="G20" s="156">
        <f t="shared" si="1"/>
        <v>4</v>
      </c>
      <c r="H20" s="186">
        <f t="shared" si="2"/>
        <v>1</v>
      </c>
      <c r="I20" s="156">
        <f t="shared" si="3"/>
        <v>2</v>
      </c>
      <c r="J20" s="157">
        <f t="shared" si="4"/>
        <v>1</v>
      </c>
      <c r="K20" s="156">
        <v>0</v>
      </c>
      <c r="L20" s="156">
        <v>2</v>
      </c>
      <c r="M20" s="184">
        <v>0</v>
      </c>
      <c r="N20" s="157">
        <f t="shared" si="5"/>
        <v>0</v>
      </c>
      <c r="O20" s="156">
        <v>0</v>
      </c>
      <c r="P20" s="156">
        <v>0</v>
      </c>
      <c r="Q20" s="184">
        <v>2</v>
      </c>
      <c r="R20" s="156">
        <f t="shared" si="6"/>
        <v>2</v>
      </c>
      <c r="S20" s="157">
        <f t="shared" si="7"/>
        <v>1</v>
      </c>
      <c r="T20" s="156">
        <v>1</v>
      </c>
      <c r="U20" s="156">
        <v>1</v>
      </c>
      <c r="V20" s="184">
        <v>0</v>
      </c>
      <c r="W20" s="157">
        <f t="shared" si="8"/>
        <v>0</v>
      </c>
      <c r="X20" s="156">
        <v>0</v>
      </c>
      <c r="Y20" s="156">
        <v>0</v>
      </c>
      <c r="Z20" s="184">
        <v>2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東島和哉</v>
      </c>
    </row>
    <row r="21" spans="2:32" ht="30" customHeight="1">
      <c r="B21" s="155">
        <v>14</v>
      </c>
      <c r="C21" s="208" t="s">
        <v>195</v>
      </c>
      <c r="D21" s="159">
        <v>83</v>
      </c>
      <c r="E21" s="159">
        <f>G21+AA21+'Individual AT 0726_東海'!G21+'Individual AT 0726_東海'!N21</f>
        <v>19</v>
      </c>
      <c r="F21" s="167">
        <f t="shared" si="0"/>
        <v>18.313253012048193</v>
      </c>
      <c r="G21" s="159">
        <f t="shared" si="1"/>
        <v>7</v>
      </c>
      <c r="H21" s="187">
        <f t="shared" si="2"/>
        <v>0.7142857142857143</v>
      </c>
      <c r="I21" s="159">
        <f t="shared" si="3"/>
        <v>5</v>
      </c>
      <c r="J21" s="158">
        <f t="shared" si="4"/>
        <v>0.6</v>
      </c>
      <c r="K21" s="159">
        <v>1</v>
      </c>
      <c r="L21" s="159">
        <v>2</v>
      </c>
      <c r="M21" s="185">
        <v>2</v>
      </c>
      <c r="N21" s="158">
        <f t="shared" si="5"/>
        <v>0.6</v>
      </c>
      <c r="O21" s="159">
        <v>0</v>
      </c>
      <c r="P21" s="159">
        <v>3</v>
      </c>
      <c r="Q21" s="185">
        <v>0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0</v>
      </c>
      <c r="X21" s="159">
        <v>0</v>
      </c>
      <c r="Y21" s="159">
        <v>0</v>
      </c>
      <c r="Z21" s="185">
        <v>2</v>
      </c>
      <c r="AA21" s="159">
        <f t="shared" si="9"/>
        <v>2</v>
      </c>
      <c r="AB21" s="158">
        <f t="shared" si="10"/>
        <v>0.5</v>
      </c>
      <c r="AC21" s="159">
        <v>1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403</v>
      </c>
      <c r="D22" s="156">
        <v>61</v>
      </c>
      <c r="E22" s="156">
        <f>G22+AA22+'Individual AT 0726_東海'!G22+'Individual AT 0726_東海'!N22</f>
        <v>15</v>
      </c>
      <c r="F22" s="195">
        <f t="shared" si="0"/>
        <v>19.672131147540984</v>
      </c>
      <c r="G22" s="156">
        <f t="shared" si="1"/>
        <v>6</v>
      </c>
      <c r="H22" s="186">
        <f t="shared" si="2"/>
        <v>1</v>
      </c>
      <c r="I22" s="156">
        <f t="shared" si="3"/>
        <v>5</v>
      </c>
      <c r="J22" s="157">
        <f t="shared" si="4"/>
        <v>1</v>
      </c>
      <c r="K22" s="156">
        <v>2</v>
      </c>
      <c r="L22" s="156">
        <v>3</v>
      </c>
      <c r="M22" s="184">
        <v>0</v>
      </c>
      <c r="N22" s="157">
        <f t="shared" si="5"/>
        <v>1</v>
      </c>
      <c r="O22" s="156">
        <v>1</v>
      </c>
      <c r="P22" s="156">
        <v>4</v>
      </c>
      <c r="Q22" s="184">
        <v>0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0</v>
      </c>
      <c r="X22" s="156">
        <v>0</v>
      </c>
      <c r="Y22" s="156">
        <v>0</v>
      </c>
      <c r="Z22" s="184">
        <v>1</v>
      </c>
      <c r="AA22" s="156">
        <f t="shared" si="9"/>
        <v>1</v>
      </c>
      <c r="AB22" s="157">
        <f t="shared" si="10"/>
        <v>1</v>
      </c>
      <c r="AC22" s="156">
        <v>1</v>
      </c>
      <c r="AD22" s="156">
        <v>0</v>
      </c>
      <c r="AE22" s="156">
        <v>0</v>
      </c>
      <c r="AF22" s="207" t="str">
        <f t="shared" si="11"/>
        <v>増山将</v>
      </c>
    </row>
    <row r="23" spans="2:32" ht="30" customHeight="1">
      <c r="B23" s="155">
        <v>16</v>
      </c>
      <c r="C23" s="208" t="s">
        <v>394</v>
      </c>
      <c r="D23" s="159">
        <v>35</v>
      </c>
      <c r="E23" s="159">
        <f>G23+AA23+'Individual AT 0726_東海'!G23+'Individual AT 0726_東海'!N23</f>
        <v>16</v>
      </c>
      <c r="F23" s="167">
        <f t="shared" si="0"/>
        <v>36.571428571428569</v>
      </c>
      <c r="G23" s="159">
        <f t="shared" si="1"/>
        <v>2</v>
      </c>
      <c r="H23" s="187">
        <f t="shared" si="2"/>
        <v>1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0.5</v>
      </c>
      <c r="X23" s="159">
        <v>0</v>
      </c>
      <c r="Y23" s="159">
        <v>1</v>
      </c>
      <c r="Z23" s="185">
        <v>1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208" t="str">
        <f t="shared" si="11"/>
        <v>前澤徹馬</v>
      </c>
    </row>
    <row r="24" spans="2:32" ht="30" customHeight="1">
      <c r="B24" s="154">
        <v>17</v>
      </c>
      <c r="C24" s="207" t="s">
        <v>401</v>
      </c>
      <c r="D24" s="156">
        <v>29</v>
      </c>
      <c r="E24" s="156">
        <f>G24+AA24+'Individual AT 0726_東海'!G24+'Individual AT 0726_東海'!N24</f>
        <v>18</v>
      </c>
      <c r="F24" s="195">
        <f t="shared" si="0"/>
        <v>49.655172413793103</v>
      </c>
      <c r="G24" s="156">
        <f t="shared" si="1"/>
        <v>3</v>
      </c>
      <c r="H24" s="186">
        <f t="shared" si="2"/>
        <v>1</v>
      </c>
      <c r="I24" s="156">
        <f t="shared" si="3"/>
        <v>3</v>
      </c>
      <c r="J24" s="157">
        <f t="shared" si="4"/>
        <v>1</v>
      </c>
      <c r="K24" s="156">
        <v>1</v>
      </c>
      <c r="L24" s="156">
        <v>2</v>
      </c>
      <c r="M24" s="184">
        <v>0</v>
      </c>
      <c r="N24" s="157">
        <f t="shared" si="5"/>
        <v>1</v>
      </c>
      <c r="O24" s="156">
        <v>1</v>
      </c>
      <c r="P24" s="156">
        <v>2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佐野凉太</v>
      </c>
    </row>
    <row r="25" spans="2:32" ht="30" customHeight="1">
      <c r="B25" s="155">
        <v>18</v>
      </c>
      <c r="C25" s="208" t="s">
        <v>344</v>
      </c>
      <c r="D25" s="159">
        <v>35</v>
      </c>
      <c r="E25" s="159">
        <f>G25+AA25+'Individual AT 0726_東海'!G25+'Individual AT 0726_東海'!N25</f>
        <v>9</v>
      </c>
      <c r="F25" s="167">
        <f t="shared" si="0"/>
        <v>20.571428571428569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黒澤俊太郎</v>
      </c>
    </row>
    <row r="26" spans="2:32" ht="30" customHeight="1">
      <c r="B26" s="154">
        <v>19</v>
      </c>
      <c r="C26" s="207" t="s">
        <v>427</v>
      </c>
      <c r="D26" s="156">
        <v>34</v>
      </c>
      <c r="E26" s="156">
        <f>G26+AA26+'Individual AT 0726_東海'!G26+'Individual AT 0726_東海'!N26</f>
        <v>10</v>
      </c>
      <c r="F26" s="195">
        <f t="shared" si="0"/>
        <v>23.529411764705884</v>
      </c>
      <c r="G26" s="156">
        <f t="shared" si="1"/>
        <v>2</v>
      </c>
      <c r="H26" s="186">
        <f t="shared" si="2"/>
        <v>1</v>
      </c>
      <c r="I26" s="156">
        <f t="shared" si="3"/>
        <v>2</v>
      </c>
      <c r="J26" s="157">
        <f t="shared" si="4"/>
        <v>1</v>
      </c>
      <c r="K26" s="156">
        <v>0</v>
      </c>
      <c r="L26" s="156">
        <v>2</v>
      </c>
      <c r="M26" s="184">
        <v>0</v>
      </c>
      <c r="N26" s="157">
        <f t="shared" si="5"/>
        <v>0.5</v>
      </c>
      <c r="O26" s="156">
        <v>0</v>
      </c>
      <c r="P26" s="156">
        <v>1</v>
      </c>
      <c r="Q26" s="184">
        <v>1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加島優陽</v>
      </c>
    </row>
    <row r="27" spans="2:32" ht="30" customHeight="1">
      <c r="B27" s="155">
        <v>20</v>
      </c>
      <c r="C27" s="208" t="s">
        <v>428</v>
      </c>
      <c r="D27" s="159">
        <v>31</v>
      </c>
      <c r="E27" s="159">
        <f>G27+AA27+'Individual AT 0726_東海'!G27+'Individual AT 0726_東海'!N27</f>
        <v>12</v>
      </c>
      <c r="F27" s="167">
        <f t="shared" si="0"/>
        <v>30.967741935483872</v>
      </c>
      <c r="G27" s="159">
        <f t="shared" si="1"/>
        <v>3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1</v>
      </c>
      <c r="R27" s="159">
        <f t="shared" si="6"/>
        <v>2</v>
      </c>
      <c r="S27" s="158">
        <f t="shared" si="7"/>
        <v>1</v>
      </c>
      <c r="T27" s="159">
        <v>1</v>
      </c>
      <c r="U27" s="159">
        <v>1</v>
      </c>
      <c r="V27" s="185">
        <v>0</v>
      </c>
      <c r="W27" s="158">
        <f t="shared" si="8"/>
        <v>0.5</v>
      </c>
      <c r="X27" s="159">
        <v>0</v>
      </c>
      <c r="Y27" s="159">
        <v>1</v>
      </c>
      <c r="Z27" s="185">
        <v>1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中森真翔</v>
      </c>
    </row>
    <row r="28" spans="2:32" ht="30" customHeight="1">
      <c r="B28" s="154">
        <v>21</v>
      </c>
      <c r="C28" s="207" t="s">
        <v>429</v>
      </c>
      <c r="D28" s="156">
        <v>37</v>
      </c>
      <c r="E28" s="156">
        <f>G28+AA28+'Individual AT 0726_東海'!G28+'Individual AT 0726_東海'!N28</f>
        <v>20</v>
      </c>
      <c r="F28" s="195">
        <f t="shared" si="0"/>
        <v>43.243243243243242</v>
      </c>
      <c r="G28" s="156">
        <f t="shared" si="1"/>
        <v>3</v>
      </c>
      <c r="H28" s="186">
        <f t="shared" si="2"/>
        <v>1</v>
      </c>
      <c r="I28" s="156">
        <f t="shared" si="3"/>
        <v>2</v>
      </c>
      <c r="J28" s="157">
        <f t="shared" si="4"/>
        <v>1</v>
      </c>
      <c r="K28" s="156">
        <v>0</v>
      </c>
      <c r="L28" s="156">
        <v>2</v>
      </c>
      <c r="M28" s="184">
        <v>0</v>
      </c>
      <c r="N28" s="157">
        <f t="shared" si="5"/>
        <v>1</v>
      </c>
      <c r="O28" s="156">
        <v>0</v>
      </c>
      <c r="P28" s="156">
        <v>2</v>
      </c>
      <c r="Q28" s="184">
        <v>0</v>
      </c>
      <c r="R28" s="156">
        <f t="shared" si="6"/>
        <v>1</v>
      </c>
      <c r="S28" s="157">
        <f t="shared" si="7"/>
        <v>1</v>
      </c>
      <c r="T28" s="156">
        <v>0</v>
      </c>
      <c r="U28" s="156">
        <v>1</v>
      </c>
      <c r="V28" s="184">
        <v>0</v>
      </c>
      <c r="W28" s="157">
        <f t="shared" si="8"/>
        <v>1</v>
      </c>
      <c r="X28" s="156">
        <v>1</v>
      </c>
      <c r="Y28" s="156">
        <v>0</v>
      </c>
      <c r="Z28" s="184">
        <v>0</v>
      </c>
      <c r="AA28" s="156">
        <f t="shared" si="9"/>
        <v>2</v>
      </c>
      <c r="AB28" s="157">
        <f t="shared" si="10"/>
        <v>1</v>
      </c>
      <c r="AC28" s="156">
        <v>1</v>
      </c>
      <c r="AD28" s="156">
        <v>1</v>
      </c>
      <c r="AE28" s="156">
        <v>0</v>
      </c>
      <c r="AF28" s="207" t="str">
        <f t="shared" si="11"/>
        <v>浜浦幸太郎</v>
      </c>
    </row>
    <row r="29" spans="2:32" ht="30" customHeight="1">
      <c r="B29" s="155">
        <v>22</v>
      </c>
      <c r="C29" s="208" t="s">
        <v>430</v>
      </c>
      <c r="D29" s="159">
        <v>18</v>
      </c>
      <c r="E29" s="159">
        <f>G29+AA29+'Individual AT 0726_東海'!G29+'Individual AT 0726_東海'!N29</f>
        <v>2</v>
      </c>
      <c r="F29" s="167">
        <f t="shared" si="0"/>
        <v>8.8888888888888893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廣瀬研太郎</v>
      </c>
    </row>
    <row r="30" spans="2:32" ht="30" customHeight="1">
      <c r="B30" s="154">
        <v>23</v>
      </c>
      <c r="C30" s="207" t="s">
        <v>431</v>
      </c>
      <c r="D30" s="156">
        <v>29</v>
      </c>
      <c r="E30" s="156">
        <f>G30+AA30+'Individual AT 0726_東海'!G30+'Individual AT 0726_東海'!N30</f>
        <v>3</v>
      </c>
      <c r="F30" s="195">
        <f t="shared" si="0"/>
        <v>8.2758620689655178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楢本幹志朗</v>
      </c>
    </row>
    <row r="31" spans="2:32" ht="30" customHeight="1">
      <c r="B31" s="155">
        <v>24</v>
      </c>
      <c r="C31" s="208" t="s">
        <v>432</v>
      </c>
      <c r="D31" s="159">
        <v>43</v>
      </c>
      <c r="E31" s="159">
        <f>G31+AA31+'Individual AT 0726_東海'!G31+'Individual AT 0726_東海'!N31</f>
        <v>19</v>
      </c>
      <c r="F31" s="167">
        <f t="shared" si="0"/>
        <v>35.348837209302324</v>
      </c>
      <c r="G31" s="159">
        <f t="shared" si="1"/>
        <v>6</v>
      </c>
      <c r="H31" s="187">
        <f t="shared" si="2"/>
        <v>0.83333333333333337</v>
      </c>
      <c r="I31" s="159">
        <f t="shared" si="3"/>
        <v>3</v>
      </c>
      <c r="J31" s="158">
        <f t="shared" si="4"/>
        <v>0.66666666666666663</v>
      </c>
      <c r="K31" s="159">
        <v>0</v>
      </c>
      <c r="L31" s="159">
        <v>2</v>
      </c>
      <c r="M31" s="185">
        <v>1</v>
      </c>
      <c r="N31" s="158">
        <f t="shared" si="5"/>
        <v>0.66666666666666663</v>
      </c>
      <c r="O31" s="159">
        <v>0</v>
      </c>
      <c r="P31" s="159">
        <v>2</v>
      </c>
      <c r="Q31" s="185">
        <v>0</v>
      </c>
      <c r="R31" s="159">
        <f t="shared" si="6"/>
        <v>3</v>
      </c>
      <c r="S31" s="158">
        <f t="shared" si="7"/>
        <v>1</v>
      </c>
      <c r="T31" s="159">
        <v>1</v>
      </c>
      <c r="U31" s="159">
        <v>2</v>
      </c>
      <c r="V31" s="185">
        <v>0</v>
      </c>
      <c r="W31" s="158">
        <f t="shared" si="8"/>
        <v>1</v>
      </c>
      <c r="X31" s="159">
        <v>1</v>
      </c>
      <c r="Y31" s="159">
        <v>2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1</v>
      </c>
      <c r="AD31" s="159">
        <v>0</v>
      </c>
      <c r="AE31" s="159">
        <v>0</v>
      </c>
      <c r="AF31" s="208" t="str">
        <f t="shared" si="11"/>
        <v>飯岡健人</v>
      </c>
    </row>
    <row r="32" spans="2:32" ht="30" customHeight="1">
      <c r="B32" s="154">
        <v>25</v>
      </c>
      <c r="C32" s="207" t="s">
        <v>310</v>
      </c>
      <c r="D32" s="156">
        <v>43</v>
      </c>
      <c r="E32" s="156">
        <f>G32+AA32+'Individual AT 0726_東海'!G32+'Individual AT 0726_東海'!N32</f>
        <v>12</v>
      </c>
      <c r="F32" s="195">
        <f t="shared" si="0"/>
        <v>22.325581395348838</v>
      </c>
      <c r="G32" s="156">
        <f t="shared" si="1"/>
        <v>3</v>
      </c>
      <c r="H32" s="186">
        <f t="shared" si="2"/>
        <v>0.66666666666666663</v>
      </c>
      <c r="I32" s="156">
        <f t="shared" si="3"/>
        <v>3</v>
      </c>
      <c r="J32" s="157">
        <f t="shared" si="4"/>
        <v>0.66666666666666663</v>
      </c>
      <c r="K32" s="156">
        <v>0</v>
      </c>
      <c r="L32" s="156">
        <v>2</v>
      </c>
      <c r="M32" s="184">
        <v>1</v>
      </c>
      <c r="N32" s="157">
        <f t="shared" si="5"/>
        <v>0.33333333333333331</v>
      </c>
      <c r="O32" s="156">
        <v>0</v>
      </c>
      <c r="P32" s="156">
        <v>1</v>
      </c>
      <c r="Q32" s="184">
        <v>1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1</v>
      </c>
      <c r="AB32" s="157">
        <f t="shared" si="10"/>
        <v>1</v>
      </c>
      <c r="AC32" s="156">
        <v>1</v>
      </c>
      <c r="AD32" s="156">
        <v>0</v>
      </c>
      <c r="AE32" s="156">
        <v>0</v>
      </c>
      <c r="AF32" s="207" t="str">
        <f t="shared" si="11"/>
        <v>深田衣咲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74" t="s">
        <v>16</v>
      </c>
      <c r="C34" s="274"/>
      <c r="D34" s="274"/>
      <c r="E34" s="274"/>
      <c r="F34" s="275"/>
      <c r="G34" s="164">
        <f>SUM(G8:G15,G23:G28)</f>
        <v>50</v>
      </c>
      <c r="H34" s="188"/>
      <c r="I34" s="164">
        <f>SUM(I8:I15,I23:I28)</f>
        <v>27</v>
      </c>
      <c r="J34" s="168">
        <f>SUM(K34:L34)/I34</f>
        <v>0.92592592592592593</v>
      </c>
      <c r="K34" s="164">
        <f>SUM(K8:K15,K23:K28)</f>
        <v>1</v>
      </c>
      <c r="L34" s="164">
        <f t="shared" ref="L34:M34" si="12">SUM(L8:L15,L23:L28)</f>
        <v>24</v>
      </c>
      <c r="M34" s="164">
        <f t="shared" si="12"/>
        <v>2</v>
      </c>
      <c r="N34" s="168">
        <f>SUM(P34:Q34)/I34</f>
        <v>0.77777777777777779</v>
      </c>
      <c r="O34" s="164">
        <f>SUM(O8:O15,O23:O28)</f>
        <v>4</v>
      </c>
      <c r="P34" s="164">
        <f t="shared" ref="P34:R34" si="13">SUM(P8:P15,P23:P28)</f>
        <v>9</v>
      </c>
      <c r="Q34" s="164">
        <f t="shared" si="13"/>
        <v>12</v>
      </c>
      <c r="R34" s="164">
        <f t="shared" si="13"/>
        <v>23</v>
      </c>
      <c r="S34" s="168">
        <f>SUM(T34:U34)/R34</f>
        <v>0.95652173913043481</v>
      </c>
      <c r="T34" s="164">
        <f>SUM(T8:T15,T23:T28)</f>
        <v>1</v>
      </c>
      <c r="U34" s="164">
        <f t="shared" ref="U34:V34" si="14">SUM(U8:U15,U23:U28)</f>
        <v>21</v>
      </c>
      <c r="V34" s="164">
        <f t="shared" si="14"/>
        <v>1</v>
      </c>
      <c r="W34" s="168">
        <f>SUM(X34:Y34)/SUM(X34:Z34)</f>
        <v>0.59090909090909094</v>
      </c>
      <c r="X34" s="164">
        <f>SUM(X8:X15,X23:X28)</f>
        <v>6</v>
      </c>
      <c r="Y34" s="164">
        <f t="shared" ref="Y34:AA34" si="15">SUM(Y8:Y15,Y23:Y28)</f>
        <v>7</v>
      </c>
      <c r="Z34" s="164">
        <f t="shared" si="15"/>
        <v>9</v>
      </c>
      <c r="AA34" s="164">
        <f t="shared" si="15"/>
        <v>13</v>
      </c>
      <c r="AB34" s="168">
        <f>SUM(AC34:AD34)/SUM(AC34:AE34)</f>
        <v>0.61538461538461542</v>
      </c>
      <c r="AC34" s="164">
        <f>SUM(AC8:AC15,AC23:AC28)</f>
        <v>3</v>
      </c>
      <c r="AD34" s="164">
        <f t="shared" ref="AD34" si="16">SUM(AD8:AD15,AD23:AD28)</f>
        <v>5</v>
      </c>
      <c r="AE34" s="164">
        <f>SUM(AE8:AE15,AE23:AE28)</f>
        <v>5</v>
      </c>
      <c r="AF34" s="212" t="s">
        <v>16</v>
      </c>
    </row>
    <row r="35" spans="2:32" ht="30" customHeight="1">
      <c r="B35" s="276" t="s">
        <v>15</v>
      </c>
      <c r="C35" s="276"/>
      <c r="D35" s="276"/>
      <c r="E35" s="276"/>
      <c r="F35" s="277"/>
      <c r="G35" s="165">
        <f>SUM(G16:G22,G29:G32)</f>
        <v>49</v>
      </c>
      <c r="H35" s="189"/>
      <c r="I35" s="165">
        <f>SUM(I16:I22,I29:I32)</f>
        <v>33</v>
      </c>
      <c r="J35" s="172">
        <f>SUM(K35:L35)/I35</f>
        <v>0.84848484848484851</v>
      </c>
      <c r="K35" s="165">
        <f>SUM(K16:K22,K29:K32)</f>
        <v>5</v>
      </c>
      <c r="L35" s="165">
        <f>SUM(L16:L22,L29:L32)</f>
        <v>23</v>
      </c>
      <c r="M35" s="165">
        <f>SUM(M16:M22,M29:M32)</f>
        <v>5</v>
      </c>
      <c r="N35" s="172">
        <f>SUM(P35:Q35)/I35</f>
        <v>0.78787878787878785</v>
      </c>
      <c r="O35" s="165">
        <f>SUM(O16:O22,O29:O32)</f>
        <v>2</v>
      </c>
      <c r="P35" s="165">
        <f t="shared" ref="P35:Q35" si="17">SUM(P16:P22,P29:P32)</f>
        <v>16</v>
      </c>
      <c r="Q35" s="165">
        <f t="shared" si="17"/>
        <v>10</v>
      </c>
      <c r="R35" s="165">
        <f>SUM(R16:R22,R29:R32)</f>
        <v>16</v>
      </c>
      <c r="S35" s="172">
        <f>SUM(T35:U35)/R35</f>
        <v>0.9375</v>
      </c>
      <c r="T35" s="165">
        <f>SUM(T16:T22,T29:T32)</f>
        <v>2</v>
      </c>
      <c r="U35" s="165">
        <f t="shared" ref="U35:V35" si="18">SUM(U16:U22,U29:U32)</f>
        <v>13</v>
      </c>
      <c r="V35" s="165">
        <f t="shared" si="18"/>
        <v>1</v>
      </c>
      <c r="W35" s="172">
        <f>SUM(X35:Y35)/SUM(X35:Z35)</f>
        <v>0.53333333333333333</v>
      </c>
      <c r="X35" s="165">
        <f>SUM(X16:X22,X29:X32)</f>
        <v>1</v>
      </c>
      <c r="Y35" s="165">
        <f t="shared" ref="Y35:AA35" si="19">SUM(Y16:Y22,Y29:Y32)</f>
        <v>7</v>
      </c>
      <c r="Z35" s="165">
        <f t="shared" si="19"/>
        <v>7</v>
      </c>
      <c r="AA35" s="165">
        <f t="shared" si="19"/>
        <v>8</v>
      </c>
      <c r="AB35" s="172">
        <f>SUM(AC35:AD35)/SUM(AC35:AE35)</f>
        <v>0.75</v>
      </c>
      <c r="AC35" s="165">
        <f>SUM(AC16:AC22,AC29:AC32)</f>
        <v>4</v>
      </c>
      <c r="AD35" s="165">
        <f t="shared" ref="AD35:AE35" si="20">SUM(AD16:AD22,AD29:AD32)</f>
        <v>2</v>
      </c>
      <c r="AE35" s="165">
        <f t="shared" si="20"/>
        <v>2</v>
      </c>
      <c r="AF35" s="165" t="s">
        <v>15</v>
      </c>
    </row>
    <row r="36" spans="2:32" ht="30" customHeight="1">
      <c r="B36" s="278" t="s">
        <v>94</v>
      </c>
      <c r="C36" s="278"/>
      <c r="D36" s="278"/>
      <c r="E36" s="278"/>
      <c r="F36" s="279"/>
      <c r="G36" s="156">
        <f>SUM(G8:G32)</f>
        <v>99</v>
      </c>
      <c r="H36" s="190"/>
      <c r="I36" s="156">
        <f>SUM(I8:I32)</f>
        <v>60</v>
      </c>
      <c r="J36" s="157">
        <f>SUM(K36:L36)/I36</f>
        <v>0.8833333333333333</v>
      </c>
      <c r="K36" s="156">
        <f>SUM(K8:K32)</f>
        <v>6</v>
      </c>
      <c r="L36" s="156">
        <f>SUM(L8:L32)</f>
        <v>47</v>
      </c>
      <c r="M36" s="184">
        <f>SUM(M8:M32)</f>
        <v>7</v>
      </c>
      <c r="N36" s="157">
        <f>SUM(P36:Q36)/I36</f>
        <v>0.78333333333333333</v>
      </c>
      <c r="O36" s="156">
        <f>SUM(O8:O32)</f>
        <v>6</v>
      </c>
      <c r="P36" s="156">
        <f>SUM(P8:P32)</f>
        <v>25</v>
      </c>
      <c r="Q36" s="184">
        <f>SUM(Q8:Q32)</f>
        <v>22</v>
      </c>
      <c r="R36" s="156">
        <f>SUM(R8:R32)</f>
        <v>39</v>
      </c>
      <c r="S36" s="157">
        <f>SUM(T36:U36)/R36</f>
        <v>0.94871794871794868</v>
      </c>
      <c r="T36" s="156">
        <f>SUM(T8:T32)</f>
        <v>3</v>
      </c>
      <c r="U36" s="156">
        <f>SUM(U8:U32)</f>
        <v>34</v>
      </c>
      <c r="V36" s="184">
        <f>SUM(V8:V32)</f>
        <v>2</v>
      </c>
      <c r="W36" s="157">
        <f>SUM(X36:Y36)/SUM(X36:Z36)</f>
        <v>0.56756756756756754</v>
      </c>
      <c r="X36" s="156">
        <f>SUM(X8:X32)</f>
        <v>7</v>
      </c>
      <c r="Y36" s="156">
        <f>SUM(Y8:Y32)</f>
        <v>14</v>
      </c>
      <c r="Z36" s="184">
        <f>SUM(Z8:Z32)</f>
        <v>16</v>
      </c>
      <c r="AA36" s="156">
        <f>SUM(AA8:AA32)</f>
        <v>21</v>
      </c>
      <c r="AB36" s="157">
        <f>SUM(AC36:AD36)/SUM(AC36:AE36)</f>
        <v>0.66666666666666663</v>
      </c>
      <c r="AC36" s="156">
        <f>SUM(AC8:AC32)</f>
        <v>7</v>
      </c>
      <c r="AD36" s="156">
        <f>SUM(AD8:AD32)</f>
        <v>7</v>
      </c>
      <c r="AE36" s="156">
        <f>SUM(AE8:AE32)</f>
        <v>7</v>
      </c>
      <c r="AF36" s="156" t="s">
        <v>94</v>
      </c>
    </row>
    <row r="37" spans="2:32" ht="30" customHeight="1">
      <c r="B37" s="280" t="s">
        <v>95</v>
      </c>
      <c r="C37" s="280"/>
      <c r="D37" s="280"/>
      <c r="E37" s="280"/>
      <c r="F37" s="281"/>
      <c r="G37" s="166">
        <f>AVERAGE(G8:G32)</f>
        <v>3.96</v>
      </c>
      <c r="H37" s="191"/>
      <c r="I37" s="167">
        <f>AVERAGE(I8:I32)</f>
        <v>2.4</v>
      </c>
      <c r="J37" s="158"/>
      <c r="K37" s="167">
        <f>AVERAGE(K8:K32)</f>
        <v>0.24</v>
      </c>
      <c r="L37" s="167">
        <f>AVERAGE(L8:L32)</f>
        <v>1.88</v>
      </c>
      <c r="M37" s="193">
        <f>AVERAGE(M8:M32)</f>
        <v>0.28000000000000003</v>
      </c>
      <c r="N37" s="159"/>
      <c r="O37" s="167">
        <f>AVERAGE(O8:O32)</f>
        <v>0.24</v>
      </c>
      <c r="P37" s="167">
        <f>AVERAGE(P8:P32)</f>
        <v>1</v>
      </c>
      <c r="Q37" s="193">
        <f>AVERAGE(Q8:Q32)</f>
        <v>0.88</v>
      </c>
      <c r="R37" s="167">
        <f>AVERAGE(R8:R32)</f>
        <v>1.56</v>
      </c>
      <c r="S37" s="159"/>
      <c r="T37" s="167">
        <f>AVERAGE(T8:T32)</f>
        <v>0.12</v>
      </c>
      <c r="U37" s="167">
        <f>AVERAGE(U8:U32)</f>
        <v>1.36</v>
      </c>
      <c r="V37" s="193">
        <f>AVERAGE(V8:V32)</f>
        <v>0.08</v>
      </c>
      <c r="W37" s="159"/>
      <c r="X37" s="167">
        <f>AVERAGE(X8:X32)</f>
        <v>0.28000000000000003</v>
      </c>
      <c r="Y37" s="167">
        <f>AVERAGE(Y8:Y32)</f>
        <v>0.56000000000000005</v>
      </c>
      <c r="Z37" s="167">
        <f>AVERAGE(Z8:Z32)</f>
        <v>0.64</v>
      </c>
      <c r="AA37" s="167">
        <f>AVERAGE(AA8:AA32)</f>
        <v>0.84</v>
      </c>
      <c r="AB37" s="159"/>
      <c r="AC37" s="167">
        <f>AVERAGE(AC8:AC32)</f>
        <v>0.28000000000000003</v>
      </c>
      <c r="AD37" s="167">
        <f>AVERAGE(AD8:AD32)</f>
        <v>0.28000000000000003</v>
      </c>
      <c r="AE37" s="167">
        <f>AVERAGE(AE8:AE32)</f>
        <v>0.28000000000000003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4:F34"/>
    <mergeCell ref="B35:F35"/>
    <mergeCell ref="B36:F36"/>
    <mergeCell ref="B37:F37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9EC6-A9E1-1749-9C5C-FB2A98B07FBD}">
  <dimension ref="B2:AJ76"/>
  <sheetViews>
    <sheetView topLeftCell="L7" zoomScaleNormal="50" zoomScaleSheetLayoutView="50" zoomScalePageLayoutView="50" workbookViewId="0">
      <selection activeCell="Z23" sqref="Z2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0726_東海'!O3</f>
        <v>東海大学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 t="s">
        <v>433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H36</f>
        <v>0.94230769230769229</v>
      </c>
      <c r="K4" s="291"/>
      <c r="L4" s="291"/>
      <c r="M4" s="288"/>
      <c r="N4" s="282" t="s">
        <v>30</v>
      </c>
      <c r="O4" s="282"/>
      <c r="P4" s="282"/>
      <c r="Q4" s="282"/>
      <c r="R4" s="291">
        <f>O36</f>
        <v>0.96932515337423308</v>
      </c>
      <c r="S4" s="288"/>
      <c r="U4" s="292" t="s">
        <v>11</v>
      </c>
      <c r="V4" s="292"/>
      <c r="W4" s="292"/>
      <c r="X4" s="284">
        <f>T36</f>
        <v>0.83122362869198307</v>
      </c>
      <c r="Y4" s="284"/>
      <c r="Z4" s="292" t="s">
        <v>10</v>
      </c>
      <c r="AA4" s="292"/>
      <c r="AB4" s="292"/>
      <c r="AC4" s="291">
        <f>Z36</f>
        <v>0.64135021097046419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0726_東海'!C8</f>
        <v>小澤一誠</v>
      </c>
      <c r="D8" s="156">
        <f>'Individual DF 0726_東海'!D8</f>
        <v>54</v>
      </c>
      <c r="E8" s="156">
        <f>'Individual DF 0726_東海'!E8</f>
        <v>16</v>
      </c>
      <c r="F8" s="196">
        <f>'Individual DF 0726_東海'!F8</f>
        <v>23.703703703703702</v>
      </c>
      <c r="G8" s="156">
        <f t="shared" ref="G8:G32" si="0">SUM(J8:M8)</f>
        <v>6</v>
      </c>
      <c r="H8" s="157">
        <f>IFERROR((J8+K8)/SUM(J8:M8),"-")</f>
        <v>1</v>
      </c>
      <c r="I8" s="157">
        <f>IFERROR(SUM(J8:L8)/SUM(J8:M8),"-")</f>
        <v>1</v>
      </c>
      <c r="J8" s="156">
        <v>3</v>
      </c>
      <c r="K8" s="156">
        <v>3</v>
      </c>
      <c r="L8" s="156">
        <v>0</v>
      </c>
      <c r="M8" s="184">
        <v>0</v>
      </c>
      <c r="N8" s="180">
        <f>SUM(P8:R8)</f>
        <v>6</v>
      </c>
      <c r="O8" s="157">
        <f>IFERROR((P8+Q8)/N8,"-")</f>
        <v>1</v>
      </c>
      <c r="P8" s="156">
        <v>2</v>
      </c>
      <c r="Q8" s="156">
        <v>4</v>
      </c>
      <c r="R8" s="184">
        <v>0</v>
      </c>
      <c r="S8" s="156">
        <f>SUM(U8:X8)</f>
        <v>10</v>
      </c>
      <c r="T8" s="157">
        <f>IFERROR((U8+W8)/S8,"-")</f>
        <v>0.8</v>
      </c>
      <c r="U8" s="156">
        <v>4</v>
      </c>
      <c r="V8" s="156">
        <v>2</v>
      </c>
      <c r="W8" s="156">
        <v>4</v>
      </c>
      <c r="X8" s="156">
        <v>0</v>
      </c>
      <c r="Y8" s="180">
        <f>SUM(AA8:AD8)</f>
        <v>10</v>
      </c>
      <c r="Z8" s="157">
        <f>IFERROR((AA8+AC8)/Y8,"-")</f>
        <v>0.6</v>
      </c>
      <c r="AA8" s="156">
        <v>2</v>
      </c>
      <c r="AB8" s="156">
        <v>4</v>
      </c>
      <c r="AC8" s="156">
        <v>4</v>
      </c>
      <c r="AD8" s="156">
        <v>0</v>
      </c>
      <c r="AE8" s="207" t="str">
        <f t="shared" ref="AE8:AE32" si="1">C8</f>
        <v>小澤一誠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 t="str">
        <f>'Individual DF 0726_東海'!C9</f>
        <v>前川陽来</v>
      </c>
      <c r="D9" s="159">
        <f>'Individual DF 0726_東海'!D9</f>
        <v>48</v>
      </c>
      <c r="E9" s="159">
        <f>'Individual DF 0726_東海'!E9</f>
        <v>20</v>
      </c>
      <c r="F9" s="193">
        <f>'Individual DF 0726_東海'!F9</f>
        <v>33.333333333333336</v>
      </c>
      <c r="G9" s="159">
        <f t="shared" si="0"/>
        <v>2</v>
      </c>
      <c r="H9" s="158">
        <f t="shared" ref="H9:H32" si="2">IFERROR((J9+K9)/SUM(J9:M9),"-")</f>
        <v>1</v>
      </c>
      <c r="I9" s="158">
        <f t="shared" ref="I9:I32" si="3">IFERROR(SUM(J9:L9)/SUM(J9:M9),"-")</f>
        <v>1</v>
      </c>
      <c r="J9" s="159">
        <v>2</v>
      </c>
      <c r="K9" s="159">
        <v>0</v>
      </c>
      <c r="L9" s="159">
        <v>0</v>
      </c>
      <c r="M9" s="185">
        <v>0</v>
      </c>
      <c r="N9" s="181">
        <f t="shared" ref="N9:N32" si="4">SUM(P9:R9)</f>
        <v>11</v>
      </c>
      <c r="O9" s="158">
        <f t="shared" ref="O9:O32" si="5">IFERROR((P9+Q9)/N9,"-")</f>
        <v>1</v>
      </c>
      <c r="P9" s="159">
        <v>0</v>
      </c>
      <c r="Q9" s="159">
        <v>11</v>
      </c>
      <c r="R9" s="185">
        <v>0</v>
      </c>
      <c r="S9" s="159">
        <f t="shared" ref="S9:S32" si="6">SUM(U9:X9)</f>
        <v>14</v>
      </c>
      <c r="T9" s="158">
        <f t="shared" ref="T9:T32" si="7">IFERROR((U9+W9)/S9,"-")</f>
        <v>0.9285714285714286</v>
      </c>
      <c r="U9" s="159">
        <v>3</v>
      </c>
      <c r="V9" s="159">
        <v>0</v>
      </c>
      <c r="W9" s="159">
        <v>10</v>
      </c>
      <c r="X9" s="159">
        <v>1</v>
      </c>
      <c r="Y9" s="181">
        <f t="shared" ref="Y9:Y32" si="8">SUM(AA9:AD9)</f>
        <v>14</v>
      </c>
      <c r="Z9" s="158">
        <f t="shared" ref="Z9:Z32" si="9">IFERROR((AA9+AC9)/Y9,"-")</f>
        <v>0.5714285714285714</v>
      </c>
      <c r="AA9" s="159">
        <v>1</v>
      </c>
      <c r="AB9" s="159">
        <v>2</v>
      </c>
      <c r="AC9" s="159">
        <v>7</v>
      </c>
      <c r="AD9" s="159">
        <v>4</v>
      </c>
      <c r="AE9" s="208" t="str">
        <f t="shared" si="1"/>
        <v>前川陽来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 t="str">
        <f>'Individual DF 0726_東海'!C10</f>
        <v>茨木海斗</v>
      </c>
      <c r="D10" s="156">
        <f>'Individual DF 0726_東海'!D10</f>
        <v>48</v>
      </c>
      <c r="E10" s="156">
        <f>'Individual DF 0726_東海'!E10</f>
        <v>17</v>
      </c>
      <c r="F10" s="196">
        <f>'Individual DF 0726_東海'!F10</f>
        <v>28.333333333333336</v>
      </c>
      <c r="G10" s="156">
        <f t="shared" si="0"/>
        <v>5</v>
      </c>
      <c r="H10" s="157">
        <f t="shared" si="2"/>
        <v>0.8</v>
      </c>
      <c r="I10" s="157">
        <f t="shared" si="3"/>
        <v>0.8</v>
      </c>
      <c r="J10" s="156">
        <v>0</v>
      </c>
      <c r="K10" s="156">
        <v>4</v>
      </c>
      <c r="L10" s="156">
        <v>0</v>
      </c>
      <c r="M10" s="184">
        <v>1</v>
      </c>
      <c r="N10" s="180">
        <f t="shared" si="4"/>
        <v>4</v>
      </c>
      <c r="O10" s="157">
        <f t="shared" si="5"/>
        <v>1</v>
      </c>
      <c r="P10" s="156">
        <v>1</v>
      </c>
      <c r="Q10" s="156">
        <v>3</v>
      </c>
      <c r="R10" s="184">
        <v>0</v>
      </c>
      <c r="S10" s="156">
        <f t="shared" si="6"/>
        <v>8</v>
      </c>
      <c r="T10" s="157">
        <f t="shared" si="7"/>
        <v>0.75</v>
      </c>
      <c r="U10" s="156">
        <v>2</v>
      </c>
      <c r="V10" s="156">
        <v>2</v>
      </c>
      <c r="W10" s="156">
        <v>4</v>
      </c>
      <c r="X10" s="156">
        <v>0</v>
      </c>
      <c r="Y10" s="180">
        <f t="shared" si="8"/>
        <v>8</v>
      </c>
      <c r="Z10" s="157">
        <f t="shared" si="9"/>
        <v>0.625</v>
      </c>
      <c r="AA10" s="156">
        <v>2</v>
      </c>
      <c r="AB10" s="156">
        <v>2</v>
      </c>
      <c r="AC10" s="156">
        <v>3</v>
      </c>
      <c r="AD10" s="156">
        <v>1</v>
      </c>
      <c r="AE10" s="207" t="str">
        <f t="shared" si="1"/>
        <v>茨木海斗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 t="str">
        <f>'Individual DF 0726_東海'!C11</f>
        <v>白丸智乃祐</v>
      </c>
      <c r="D11" s="159">
        <f>'Individual DF 0726_東海'!D11</f>
        <v>62</v>
      </c>
      <c r="E11" s="159">
        <f>'Individual DF 0726_東海'!E11</f>
        <v>11</v>
      </c>
      <c r="F11" s="193">
        <f>'Individual DF 0726_東海'!F11</f>
        <v>14.193548387096776</v>
      </c>
      <c r="G11" s="159">
        <f t="shared" si="0"/>
        <v>4</v>
      </c>
      <c r="H11" s="158">
        <f t="shared" si="2"/>
        <v>1</v>
      </c>
      <c r="I11" s="158">
        <f t="shared" si="3"/>
        <v>1</v>
      </c>
      <c r="J11" s="159">
        <v>4</v>
      </c>
      <c r="K11" s="159">
        <v>0</v>
      </c>
      <c r="L11" s="159">
        <v>0</v>
      </c>
      <c r="M11" s="185">
        <v>0</v>
      </c>
      <c r="N11" s="181">
        <f t="shared" si="4"/>
        <v>6</v>
      </c>
      <c r="O11" s="158">
        <f t="shared" si="5"/>
        <v>0.83333333333333337</v>
      </c>
      <c r="P11" s="159">
        <v>2</v>
      </c>
      <c r="Q11" s="159">
        <v>3</v>
      </c>
      <c r="R11" s="185">
        <v>1</v>
      </c>
      <c r="S11" s="159">
        <f t="shared" si="6"/>
        <v>15</v>
      </c>
      <c r="T11" s="158">
        <f t="shared" si="7"/>
        <v>0.93333333333333335</v>
      </c>
      <c r="U11" s="159">
        <v>2</v>
      </c>
      <c r="V11" s="159">
        <v>1</v>
      </c>
      <c r="W11" s="159">
        <v>12</v>
      </c>
      <c r="X11" s="159">
        <v>0</v>
      </c>
      <c r="Y11" s="181">
        <f t="shared" si="8"/>
        <v>15</v>
      </c>
      <c r="Z11" s="158">
        <f t="shared" si="9"/>
        <v>0.66666666666666663</v>
      </c>
      <c r="AA11" s="159">
        <v>1</v>
      </c>
      <c r="AB11" s="159">
        <v>2</v>
      </c>
      <c r="AC11" s="159">
        <v>9</v>
      </c>
      <c r="AD11" s="159">
        <v>3</v>
      </c>
      <c r="AE11" s="208" t="str">
        <f t="shared" si="1"/>
        <v>白丸智乃祐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 t="str">
        <f>'Individual DF 0726_東海'!C12</f>
        <v>磯部俊太郎</v>
      </c>
      <c r="D12" s="156">
        <f>'Individual DF 0726_東海'!D12</f>
        <v>70</v>
      </c>
      <c r="E12" s="156">
        <f>'Individual DF 0726_東海'!E12</f>
        <v>27</v>
      </c>
      <c r="F12" s="196">
        <f>'Individual DF 0726_東海'!F12</f>
        <v>30.857142857142858</v>
      </c>
      <c r="G12" s="156">
        <f t="shared" si="0"/>
        <v>5</v>
      </c>
      <c r="H12" s="157">
        <f t="shared" si="2"/>
        <v>1</v>
      </c>
      <c r="I12" s="157">
        <f t="shared" si="3"/>
        <v>1</v>
      </c>
      <c r="J12" s="156">
        <v>4</v>
      </c>
      <c r="K12" s="156">
        <v>1</v>
      </c>
      <c r="L12" s="156">
        <v>0</v>
      </c>
      <c r="M12" s="184">
        <v>0</v>
      </c>
      <c r="N12" s="180">
        <f t="shared" si="4"/>
        <v>16</v>
      </c>
      <c r="O12" s="157">
        <f t="shared" si="5"/>
        <v>1</v>
      </c>
      <c r="P12" s="156">
        <v>4</v>
      </c>
      <c r="Q12" s="156">
        <v>12</v>
      </c>
      <c r="R12" s="184">
        <v>0</v>
      </c>
      <c r="S12" s="156">
        <f t="shared" si="6"/>
        <v>8</v>
      </c>
      <c r="T12" s="157">
        <f t="shared" si="7"/>
        <v>0.75</v>
      </c>
      <c r="U12" s="156">
        <v>0</v>
      </c>
      <c r="V12" s="156">
        <v>1</v>
      </c>
      <c r="W12" s="156">
        <v>6</v>
      </c>
      <c r="X12" s="156">
        <v>1</v>
      </c>
      <c r="Y12" s="180">
        <f t="shared" si="8"/>
        <v>8</v>
      </c>
      <c r="Z12" s="157">
        <f t="shared" si="9"/>
        <v>0.625</v>
      </c>
      <c r="AA12" s="156">
        <v>0</v>
      </c>
      <c r="AB12" s="156">
        <v>1</v>
      </c>
      <c r="AC12" s="156">
        <v>5</v>
      </c>
      <c r="AD12" s="156">
        <v>2</v>
      </c>
      <c r="AE12" s="207" t="str">
        <f t="shared" si="1"/>
        <v>磯部俊太郎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 t="str">
        <f>'Individual DF 0726_東海'!C13</f>
        <v>茨木颯</v>
      </c>
      <c r="D13" s="159">
        <f>'Individual DF 0726_東海'!D13</f>
        <v>58</v>
      </c>
      <c r="E13" s="159">
        <f>'Individual DF 0726_東海'!E13</f>
        <v>18</v>
      </c>
      <c r="F13" s="193">
        <f>'Individual DF 0726_東海'!F13</f>
        <v>24.827586206896552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3</v>
      </c>
      <c r="K13" s="159">
        <v>0</v>
      </c>
      <c r="L13" s="159">
        <v>0</v>
      </c>
      <c r="M13" s="185">
        <v>0</v>
      </c>
      <c r="N13" s="181">
        <f t="shared" si="4"/>
        <v>8</v>
      </c>
      <c r="O13" s="158">
        <f t="shared" si="5"/>
        <v>0.875</v>
      </c>
      <c r="P13" s="159">
        <v>2</v>
      </c>
      <c r="Q13" s="159">
        <v>5</v>
      </c>
      <c r="R13" s="185">
        <v>1</v>
      </c>
      <c r="S13" s="159">
        <f t="shared" si="6"/>
        <v>10</v>
      </c>
      <c r="T13" s="158">
        <f t="shared" si="7"/>
        <v>0.9</v>
      </c>
      <c r="U13" s="159">
        <v>1</v>
      </c>
      <c r="V13" s="159">
        <v>0</v>
      </c>
      <c r="W13" s="159">
        <v>8</v>
      </c>
      <c r="X13" s="159">
        <v>1</v>
      </c>
      <c r="Y13" s="181">
        <f t="shared" si="8"/>
        <v>10</v>
      </c>
      <c r="Z13" s="158">
        <f t="shared" si="9"/>
        <v>0.7</v>
      </c>
      <c r="AA13" s="159">
        <v>0</v>
      </c>
      <c r="AB13" s="159">
        <v>1</v>
      </c>
      <c r="AC13" s="159">
        <v>7</v>
      </c>
      <c r="AD13" s="159">
        <v>2</v>
      </c>
      <c r="AE13" s="208" t="str">
        <f t="shared" si="1"/>
        <v>茨木颯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 t="str">
        <f>'Individual DF 0726_東海'!C14</f>
        <v>高木海斗</v>
      </c>
      <c r="D14" s="156">
        <f>'Individual DF 0726_東海'!D14</f>
        <v>62</v>
      </c>
      <c r="E14" s="156">
        <f>'Individual DF 0726_東海'!E14</f>
        <v>28</v>
      </c>
      <c r="F14" s="196">
        <f>'Individual DF 0726_東海'!F14</f>
        <v>36.129032258064512</v>
      </c>
      <c r="G14" s="156">
        <f t="shared" si="0"/>
        <v>5</v>
      </c>
      <c r="H14" s="157">
        <f t="shared" si="2"/>
        <v>1</v>
      </c>
      <c r="I14" s="157">
        <f>IFERROR(SUM(J14:L14)/SUM(J14:M14),"-")</f>
        <v>1</v>
      </c>
      <c r="J14" s="156">
        <v>4</v>
      </c>
      <c r="K14" s="156">
        <v>1</v>
      </c>
      <c r="L14" s="156">
        <v>0</v>
      </c>
      <c r="M14" s="184">
        <v>0</v>
      </c>
      <c r="N14" s="180">
        <f t="shared" si="4"/>
        <v>17</v>
      </c>
      <c r="O14" s="157">
        <f t="shared" si="5"/>
        <v>1</v>
      </c>
      <c r="P14" s="156">
        <v>5</v>
      </c>
      <c r="Q14" s="156">
        <v>12</v>
      </c>
      <c r="R14" s="184">
        <v>0</v>
      </c>
      <c r="S14" s="156">
        <f t="shared" si="6"/>
        <v>23</v>
      </c>
      <c r="T14" s="157">
        <f t="shared" si="7"/>
        <v>0.82608695652173914</v>
      </c>
      <c r="U14" s="156">
        <v>2</v>
      </c>
      <c r="V14" s="156">
        <v>3</v>
      </c>
      <c r="W14" s="156">
        <v>17</v>
      </c>
      <c r="X14" s="156">
        <v>1</v>
      </c>
      <c r="Y14" s="180">
        <f t="shared" si="8"/>
        <v>23</v>
      </c>
      <c r="Z14" s="157">
        <f t="shared" si="9"/>
        <v>0.56521739130434778</v>
      </c>
      <c r="AA14" s="156">
        <v>1</v>
      </c>
      <c r="AB14" s="156">
        <v>4</v>
      </c>
      <c r="AC14" s="156">
        <v>12</v>
      </c>
      <c r="AD14" s="156">
        <v>6</v>
      </c>
      <c r="AE14" s="207" t="str">
        <f t="shared" si="1"/>
        <v>高木海斗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 t="str">
        <f>'Individual DF 0726_東海'!C15</f>
        <v>大町尚生</v>
      </c>
      <c r="D15" s="159">
        <f>'Individual DF 0726_東海'!D15</f>
        <v>61</v>
      </c>
      <c r="E15" s="159">
        <f>'Individual DF 0726_東海'!E15</f>
        <v>25</v>
      </c>
      <c r="F15" s="193">
        <f>'Individual DF 0726_東海'!F15</f>
        <v>32.786885245901644</v>
      </c>
      <c r="G15" s="159">
        <f t="shared" si="0"/>
        <v>4</v>
      </c>
      <c r="H15" s="158">
        <f t="shared" si="2"/>
        <v>1</v>
      </c>
      <c r="I15" s="158">
        <f t="shared" si="3"/>
        <v>1</v>
      </c>
      <c r="J15" s="159">
        <v>1</v>
      </c>
      <c r="K15" s="159">
        <v>3</v>
      </c>
      <c r="L15" s="159">
        <v>0</v>
      </c>
      <c r="M15" s="185">
        <v>0</v>
      </c>
      <c r="N15" s="181">
        <f t="shared" si="4"/>
        <v>13</v>
      </c>
      <c r="O15" s="158">
        <f t="shared" si="5"/>
        <v>1</v>
      </c>
      <c r="P15" s="159">
        <v>1</v>
      </c>
      <c r="Q15" s="159">
        <v>12</v>
      </c>
      <c r="R15" s="185">
        <v>0</v>
      </c>
      <c r="S15" s="159">
        <f t="shared" si="6"/>
        <v>17</v>
      </c>
      <c r="T15" s="158">
        <f t="shared" si="7"/>
        <v>0.94117647058823528</v>
      </c>
      <c r="U15" s="159">
        <v>3</v>
      </c>
      <c r="V15" s="159">
        <v>1</v>
      </c>
      <c r="W15" s="159">
        <v>13</v>
      </c>
      <c r="X15" s="159">
        <v>0</v>
      </c>
      <c r="Y15" s="181">
        <f t="shared" si="8"/>
        <v>17</v>
      </c>
      <c r="Z15" s="158">
        <f t="shared" si="9"/>
        <v>0.88235294117647056</v>
      </c>
      <c r="AA15" s="159">
        <v>2</v>
      </c>
      <c r="AB15" s="159">
        <v>2</v>
      </c>
      <c r="AC15" s="159">
        <v>13</v>
      </c>
      <c r="AD15" s="159">
        <v>0</v>
      </c>
      <c r="AE15" s="208" t="str">
        <f t="shared" si="1"/>
        <v>大町尚生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 t="str">
        <f>'Individual DF 0726_東海'!C16</f>
        <v>高橋佑太朗</v>
      </c>
      <c r="D16" s="156">
        <f>'Individual DF 0726_東海'!D16</f>
        <v>65</v>
      </c>
      <c r="E16" s="156">
        <f>'Individual DF 0726_東海'!E16</f>
        <v>13</v>
      </c>
      <c r="F16" s="196">
        <f>'Individual DF 0726_東海'!F16</f>
        <v>16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3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1</v>
      </c>
      <c r="T16" s="157">
        <f t="shared" si="7"/>
        <v>1</v>
      </c>
      <c r="U16" s="156">
        <v>1</v>
      </c>
      <c r="V16" s="156">
        <v>0</v>
      </c>
      <c r="W16" s="156">
        <v>0</v>
      </c>
      <c r="X16" s="156">
        <v>0</v>
      </c>
      <c r="Y16" s="180">
        <f t="shared" si="8"/>
        <v>1</v>
      </c>
      <c r="Z16" s="157">
        <f t="shared" si="9"/>
        <v>1</v>
      </c>
      <c r="AA16" s="156">
        <v>1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 t="str">
        <f>'Individual DF 0726_東海'!C17</f>
        <v>水澤雄太</v>
      </c>
      <c r="D17" s="159">
        <f>'Individual DF 0726_東海'!D17</f>
        <v>54</v>
      </c>
      <c r="E17" s="159">
        <f>'Individual DF 0726_東海'!E17</f>
        <v>2</v>
      </c>
      <c r="F17" s="193">
        <f>'Individual DF 0726_東海'!F17</f>
        <v>2.9629629629629628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1</v>
      </c>
      <c r="T17" s="158">
        <f t="shared" si="7"/>
        <v>1</v>
      </c>
      <c r="U17" s="159">
        <v>1</v>
      </c>
      <c r="V17" s="159">
        <v>0</v>
      </c>
      <c r="W17" s="159">
        <v>0</v>
      </c>
      <c r="X17" s="159">
        <v>0</v>
      </c>
      <c r="Y17" s="181">
        <f t="shared" si="8"/>
        <v>1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0</v>
      </c>
      <c r="AE17" s="208" t="str">
        <f t="shared" si="1"/>
        <v>水澤雄太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 t="str">
        <f>'Individual DF 0726_東海'!C18</f>
        <v>内田慎之甫</v>
      </c>
      <c r="D18" s="156">
        <f>'Individual DF 0726_東海'!D18</f>
        <v>62</v>
      </c>
      <c r="E18" s="156">
        <f>'Individual DF 0726_東海'!E18</f>
        <v>16</v>
      </c>
      <c r="F18" s="196">
        <f>'Individual DF 0726_東海'!F18</f>
        <v>20.64516129032258</v>
      </c>
      <c r="G18" s="156">
        <f t="shared" si="0"/>
        <v>1</v>
      </c>
      <c r="H18" s="157">
        <f t="shared" si="2"/>
        <v>1</v>
      </c>
      <c r="I18" s="157">
        <f t="shared" si="3"/>
        <v>1</v>
      </c>
      <c r="J18" s="156">
        <v>1</v>
      </c>
      <c r="K18" s="156">
        <v>0</v>
      </c>
      <c r="L18" s="156">
        <v>0</v>
      </c>
      <c r="M18" s="184">
        <v>0</v>
      </c>
      <c r="N18" s="180">
        <f t="shared" si="4"/>
        <v>7</v>
      </c>
      <c r="O18" s="157">
        <f t="shared" si="5"/>
        <v>0.8571428571428571</v>
      </c>
      <c r="P18" s="156">
        <v>0</v>
      </c>
      <c r="Q18" s="156">
        <v>6</v>
      </c>
      <c r="R18" s="184">
        <v>1</v>
      </c>
      <c r="S18" s="156">
        <f t="shared" si="6"/>
        <v>9</v>
      </c>
      <c r="T18" s="157">
        <f t="shared" si="7"/>
        <v>0.77777777777777779</v>
      </c>
      <c r="U18" s="156">
        <v>1</v>
      </c>
      <c r="V18" s="156">
        <v>0</v>
      </c>
      <c r="W18" s="156">
        <v>6</v>
      </c>
      <c r="X18" s="156">
        <v>2</v>
      </c>
      <c r="Y18" s="180">
        <f t="shared" si="8"/>
        <v>9</v>
      </c>
      <c r="Z18" s="157">
        <f t="shared" si="9"/>
        <v>0.33333333333333331</v>
      </c>
      <c r="AA18" s="156">
        <v>0</v>
      </c>
      <c r="AB18" s="156">
        <v>1</v>
      </c>
      <c r="AC18" s="156">
        <v>3</v>
      </c>
      <c r="AD18" s="156">
        <v>5</v>
      </c>
      <c r="AE18" s="207" t="str">
        <f t="shared" si="1"/>
        <v>内田慎之甫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 t="str">
        <f>'Individual DF 0726_東海'!C19</f>
        <v>今村颯汰</v>
      </c>
      <c r="D19" s="159">
        <f>'Individual DF 0726_東海'!D19</f>
        <v>61</v>
      </c>
      <c r="E19" s="159">
        <f>'Individual DF 0726_東海'!E19</f>
        <v>24</v>
      </c>
      <c r="F19" s="193">
        <f>'Individual DF 0726_東海'!F19</f>
        <v>31.475409836065573</v>
      </c>
      <c r="G19" s="159">
        <f t="shared" si="0"/>
        <v>13</v>
      </c>
      <c r="H19" s="158">
        <f t="shared" si="2"/>
        <v>0.92307692307692313</v>
      </c>
      <c r="I19" s="158">
        <f t="shared" si="3"/>
        <v>0.92307692307692313</v>
      </c>
      <c r="J19" s="159">
        <v>9</v>
      </c>
      <c r="K19" s="159">
        <v>3</v>
      </c>
      <c r="L19" s="159">
        <v>0</v>
      </c>
      <c r="M19" s="185">
        <v>1</v>
      </c>
      <c r="N19" s="181">
        <f t="shared" si="4"/>
        <v>4</v>
      </c>
      <c r="O19" s="158">
        <f t="shared" si="5"/>
        <v>0.75</v>
      </c>
      <c r="P19" s="159">
        <v>0</v>
      </c>
      <c r="Q19" s="159">
        <v>3</v>
      </c>
      <c r="R19" s="185">
        <v>1</v>
      </c>
      <c r="S19" s="159">
        <f t="shared" si="6"/>
        <v>14</v>
      </c>
      <c r="T19" s="158">
        <f t="shared" si="7"/>
        <v>0.9285714285714286</v>
      </c>
      <c r="U19" s="159">
        <v>11</v>
      </c>
      <c r="V19" s="159">
        <v>0</v>
      </c>
      <c r="W19" s="159">
        <v>2</v>
      </c>
      <c r="X19" s="159">
        <v>1</v>
      </c>
      <c r="Y19" s="181">
        <f t="shared" si="8"/>
        <v>14</v>
      </c>
      <c r="Z19" s="158">
        <f t="shared" si="9"/>
        <v>0.7142857142857143</v>
      </c>
      <c r="AA19" s="159">
        <v>8</v>
      </c>
      <c r="AB19" s="159">
        <v>3</v>
      </c>
      <c r="AC19" s="159">
        <v>2</v>
      </c>
      <c r="AD19" s="159">
        <v>1</v>
      </c>
      <c r="AE19" s="208" t="str">
        <f t="shared" si="1"/>
        <v>今村颯汰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 t="str">
        <f>'Individual DF 0726_東海'!C20</f>
        <v>東島和哉</v>
      </c>
      <c r="D20" s="156">
        <f>'Individual DF 0726_東海'!D20</f>
        <v>62</v>
      </c>
      <c r="E20" s="156">
        <f>'Individual DF 0726_東海'!E20</f>
        <v>15</v>
      </c>
      <c r="F20" s="196">
        <f>'Individual DF 0726_東海'!F20</f>
        <v>19.35483870967742</v>
      </c>
      <c r="G20" s="156">
        <f t="shared" si="0"/>
        <v>6</v>
      </c>
      <c r="H20" s="157">
        <f t="shared" si="2"/>
        <v>1</v>
      </c>
      <c r="I20" s="157">
        <f t="shared" si="3"/>
        <v>1</v>
      </c>
      <c r="J20" s="156">
        <v>4</v>
      </c>
      <c r="K20" s="156">
        <v>2</v>
      </c>
      <c r="L20" s="156">
        <v>0</v>
      </c>
      <c r="M20" s="184">
        <v>0</v>
      </c>
      <c r="N20" s="180">
        <f t="shared" si="4"/>
        <v>5</v>
      </c>
      <c r="O20" s="157">
        <f t="shared" si="5"/>
        <v>1</v>
      </c>
      <c r="P20" s="156">
        <v>0</v>
      </c>
      <c r="Q20" s="156">
        <v>5</v>
      </c>
      <c r="R20" s="184">
        <v>0</v>
      </c>
      <c r="S20" s="156">
        <f t="shared" si="6"/>
        <v>10</v>
      </c>
      <c r="T20" s="157">
        <f t="shared" si="7"/>
        <v>0.6</v>
      </c>
      <c r="U20" s="156">
        <v>2</v>
      </c>
      <c r="V20" s="156">
        <v>3</v>
      </c>
      <c r="W20" s="156">
        <v>4</v>
      </c>
      <c r="X20" s="156">
        <v>1</v>
      </c>
      <c r="Y20" s="180">
        <f t="shared" si="8"/>
        <v>10</v>
      </c>
      <c r="Z20" s="157">
        <f t="shared" si="9"/>
        <v>0.4</v>
      </c>
      <c r="AA20" s="156">
        <v>0</v>
      </c>
      <c r="AB20" s="156">
        <v>5</v>
      </c>
      <c r="AC20" s="156">
        <v>4</v>
      </c>
      <c r="AD20" s="156">
        <v>1</v>
      </c>
      <c r="AE20" s="207" t="str">
        <f t="shared" si="1"/>
        <v>東島和哉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 t="str">
        <f>'Individual DF 0726_東海'!C21</f>
        <v>濱島遼</v>
      </c>
      <c r="D21" s="159">
        <f>'Individual DF 0726_東海'!D21</f>
        <v>83</v>
      </c>
      <c r="E21" s="159">
        <f>'Individual DF 0726_東海'!E21</f>
        <v>19</v>
      </c>
      <c r="F21" s="193">
        <f>'Individual DF 0726_東海'!F21</f>
        <v>18.313253012048193</v>
      </c>
      <c r="G21" s="159">
        <f t="shared" si="0"/>
        <v>7</v>
      </c>
      <c r="H21" s="158">
        <f t="shared" si="2"/>
        <v>0.8571428571428571</v>
      </c>
      <c r="I21" s="158">
        <f t="shared" si="3"/>
        <v>0.8571428571428571</v>
      </c>
      <c r="J21" s="159">
        <v>3</v>
      </c>
      <c r="K21" s="159">
        <v>3</v>
      </c>
      <c r="L21" s="159">
        <v>0</v>
      </c>
      <c r="M21" s="185">
        <v>1</v>
      </c>
      <c r="N21" s="181">
        <f t="shared" si="4"/>
        <v>3</v>
      </c>
      <c r="O21" s="158">
        <f t="shared" si="5"/>
        <v>1</v>
      </c>
      <c r="P21" s="159">
        <v>0</v>
      </c>
      <c r="Q21" s="159">
        <v>3</v>
      </c>
      <c r="R21" s="185">
        <v>0</v>
      </c>
      <c r="S21" s="159">
        <f t="shared" si="6"/>
        <v>7</v>
      </c>
      <c r="T21" s="158">
        <f t="shared" si="7"/>
        <v>0.42857142857142855</v>
      </c>
      <c r="U21" s="159">
        <v>2</v>
      </c>
      <c r="V21" s="159">
        <v>4</v>
      </c>
      <c r="W21" s="159">
        <v>1</v>
      </c>
      <c r="X21" s="159">
        <v>0</v>
      </c>
      <c r="Y21" s="181">
        <f t="shared" si="8"/>
        <v>7</v>
      </c>
      <c r="Z21" s="158">
        <f t="shared" si="9"/>
        <v>0.2857142857142857</v>
      </c>
      <c r="AA21" s="159">
        <v>1</v>
      </c>
      <c r="AB21" s="159">
        <v>5</v>
      </c>
      <c r="AC21" s="159">
        <v>1</v>
      </c>
      <c r="AD21" s="159">
        <v>0</v>
      </c>
      <c r="AE21" s="208" t="str">
        <f t="shared" si="1"/>
        <v>濱島遼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 t="str">
        <f>'Individual DF 0726_東海'!C22</f>
        <v>増山将</v>
      </c>
      <c r="D22" s="156">
        <f>'Individual DF 0726_東海'!D22</f>
        <v>61</v>
      </c>
      <c r="E22" s="156">
        <f>'Individual DF 0726_東海'!E22</f>
        <v>15</v>
      </c>
      <c r="F22" s="196">
        <f>'Individual DF 0726_東海'!F22</f>
        <v>19.672131147540984</v>
      </c>
      <c r="G22" s="156">
        <f t="shared" si="0"/>
        <v>3</v>
      </c>
      <c r="H22" s="157">
        <f t="shared" si="2"/>
        <v>0.66666666666666663</v>
      </c>
      <c r="I22" s="157">
        <f t="shared" si="3"/>
        <v>0.66666666666666663</v>
      </c>
      <c r="J22" s="156">
        <v>2</v>
      </c>
      <c r="K22" s="156">
        <v>0</v>
      </c>
      <c r="L22" s="156">
        <v>0</v>
      </c>
      <c r="M22" s="184">
        <v>1</v>
      </c>
      <c r="N22" s="180">
        <f t="shared" si="4"/>
        <v>5</v>
      </c>
      <c r="O22" s="157">
        <f t="shared" si="5"/>
        <v>0.8</v>
      </c>
      <c r="P22" s="156">
        <v>1</v>
      </c>
      <c r="Q22" s="156">
        <v>3</v>
      </c>
      <c r="R22" s="184">
        <v>1</v>
      </c>
      <c r="S22" s="156">
        <f t="shared" si="6"/>
        <v>7</v>
      </c>
      <c r="T22" s="157">
        <f t="shared" si="7"/>
        <v>0.5714285714285714</v>
      </c>
      <c r="U22" s="156">
        <v>2</v>
      </c>
      <c r="V22" s="156">
        <v>1</v>
      </c>
      <c r="W22" s="156">
        <v>2</v>
      </c>
      <c r="X22" s="156">
        <v>2</v>
      </c>
      <c r="Y22" s="180">
        <f t="shared" si="8"/>
        <v>7</v>
      </c>
      <c r="Z22" s="157">
        <f t="shared" si="9"/>
        <v>0.42857142857142855</v>
      </c>
      <c r="AA22" s="156">
        <v>1</v>
      </c>
      <c r="AB22" s="156">
        <v>2</v>
      </c>
      <c r="AC22" s="156">
        <v>2</v>
      </c>
      <c r="AD22" s="156">
        <v>2</v>
      </c>
      <c r="AE22" s="207" t="str">
        <f t="shared" si="1"/>
        <v>増山将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 t="str">
        <f>'Individual DF 0726_東海'!C23</f>
        <v>前澤徹馬</v>
      </c>
      <c r="D23" s="159">
        <f>'Individual DF 0726_東海'!D23</f>
        <v>35</v>
      </c>
      <c r="E23" s="159">
        <f>'Individual DF 0726_東海'!E23</f>
        <v>16</v>
      </c>
      <c r="F23" s="193">
        <f>'Individual DF 0726_東海'!F23</f>
        <v>36.571428571428569</v>
      </c>
      <c r="G23" s="159">
        <f t="shared" si="0"/>
        <v>5</v>
      </c>
      <c r="H23" s="158">
        <f t="shared" si="2"/>
        <v>1</v>
      </c>
      <c r="I23" s="158">
        <f t="shared" si="3"/>
        <v>1</v>
      </c>
      <c r="J23" s="159">
        <v>1</v>
      </c>
      <c r="K23" s="159">
        <v>4</v>
      </c>
      <c r="L23" s="159">
        <v>0</v>
      </c>
      <c r="M23" s="185">
        <v>0</v>
      </c>
      <c r="N23" s="181">
        <f t="shared" si="4"/>
        <v>8</v>
      </c>
      <c r="O23" s="158">
        <f t="shared" si="5"/>
        <v>1</v>
      </c>
      <c r="P23" s="159">
        <v>0</v>
      </c>
      <c r="Q23" s="159">
        <v>8</v>
      </c>
      <c r="R23" s="185">
        <v>0</v>
      </c>
      <c r="S23" s="159">
        <f t="shared" si="6"/>
        <v>12</v>
      </c>
      <c r="T23" s="158">
        <f t="shared" si="7"/>
        <v>0.83333333333333337</v>
      </c>
      <c r="U23" s="159">
        <v>2</v>
      </c>
      <c r="V23" s="159">
        <v>2</v>
      </c>
      <c r="W23" s="159">
        <v>8</v>
      </c>
      <c r="X23" s="159">
        <v>0</v>
      </c>
      <c r="Y23" s="181">
        <f t="shared" si="8"/>
        <v>12</v>
      </c>
      <c r="Z23" s="158">
        <f t="shared" si="9"/>
        <v>0.75</v>
      </c>
      <c r="AA23" s="159">
        <v>2</v>
      </c>
      <c r="AB23" s="159">
        <v>2</v>
      </c>
      <c r="AC23" s="159">
        <v>7</v>
      </c>
      <c r="AD23" s="159">
        <v>1</v>
      </c>
      <c r="AE23" s="208" t="str">
        <f t="shared" si="1"/>
        <v>前澤徹馬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 t="str">
        <f>'Individual DF 0726_東海'!C24</f>
        <v>佐野凉太</v>
      </c>
      <c r="D24" s="156">
        <f>'Individual DF 0726_東海'!D24</f>
        <v>29</v>
      </c>
      <c r="E24" s="156">
        <f>'Individual DF 0726_東海'!E24</f>
        <v>18</v>
      </c>
      <c r="F24" s="196">
        <f>'Individual DF 0726_東海'!F24</f>
        <v>49.655172413793103</v>
      </c>
      <c r="G24" s="156">
        <f t="shared" si="0"/>
        <v>6</v>
      </c>
      <c r="H24" s="157">
        <f t="shared" si="2"/>
        <v>1</v>
      </c>
      <c r="I24" s="157">
        <f t="shared" si="3"/>
        <v>1</v>
      </c>
      <c r="J24" s="156">
        <v>3</v>
      </c>
      <c r="K24" s="156">
        <v>3</v>
      </c>
      <c r="L24" s="156">
        <v>0</v>
      </c>
      <c r="M24" s="184">
        <v>0</v>
      </c>
      <c r="N24" s="180">
        <f t="shared" si="4"/>
        <v>9</v>
      </c>
      <c r="O24" s="157">
        <f t="shared" si="5"/>
        <v>1</v>
      </c>
      <c r="P24" s="156">
        <v>1</v>
      </c>
      <c r="Q24" s="156">
        <v>8</v>
      </c>
      <c r="R24" s="184">
        <v>0</v>
      </c>
      <c r="S24" s="156">
        <f t="shared" si="6"/>
        <v>14</v>
      </c>
      <c r="T24" s="157">
        <f t="shared" si="7"/>
        <v>0.8571428571428571</v>
      </c>
      <c r="U24" s="156">
        <v>4</v>
      </c>
      <c r="V24" s="156">
        <v>1</v>
      </c>
      <c r="W24" s="156">
        <v>8</v>
      </c>
      <c r="X24" s="156">
        <v>1</v>
      </c>
      <c r="Y24" s="180">
        <f t="shared" si="8"/>
        <v>14</v>
      </c>
      <c r="Z24" s="157">
        <f t="shared" si="9"/>
        <v>0.6428571428571429</v>
      </c>
      <c r="AA24" s="156">
        <v>3</v>
      </c>
      <c r="AB24" s="156">
        <v>2</v>
      </c>
      <c r="AC24" s="156">
        <v>6</v>
      </c>
      <c r="AD24" s="156">
        <v>3</v>
      </c>
      <c r="AE24" s="207" t="str">
        <f t="shared" si="1"/>
        <v>佐野凉太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 t="str">
        <f>'Individual DF 0726_東海'!C25</f>
        <v>黒澤俊太郎</v>
      </c>
      <c r="D25" s="159">
        <f>'Individual DF 0726_東海'!D25</f>
        <v>35</v>
      </c>
      <c r="E25" s="159">
        <f>'Individual DF 0726_東海'!E25</f>
        <v>9</v>
      </c>
      <c r="F25" s="193">
        <f>'Individual DF 0726_東海'!F25</f>
        <v>20.571428571428569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1</v>
      </c>
      <c r="K25" s="159">
        <v>0</v>
      </c>
      <c r="L25" s="159">
        <v>0</v>
      </c>
      <c r="M25" s="185">
        <v>0</v>
      </c>
      <c r="N25" s="181">
        <f t="shared" si="4"/>
        <v>8</v>
      </c>
      <c r="O25" s="158">
        <f t="shared" si="5"/>
        <v>1</v>
      </c>
      <c r="P25" s="159">
        <v>0</v>
      </c>
      <c r="Q25" s="159">
        <v>8</v>
      </c>
      <c r="R25" s="185">
        <v>0</v>
      </c>
      <c r="S25" s="159">
        <f t="shared" si="6"/>
        <v>10</v>
      </c>
      <c r="T25" s="158">
        <f t="shared" si="7"/>
        <v>1</v>
      </c>
      <c r="U25" s="159">
        <v>1</v>
      </c>
      <c r="V25" s="159">
        <v>0</v>
      </c>
      <c r="W25" s="159">
        <v>9</v>
      </c>
      <c r="X25" s="159">
        <v>0</v>
      </c>
      <c r="Y25" s="181">
        <f t="shared" si="8"/>
        <v>10</v>
      </c>
      <c r="Z25" s="158">
        <f t="shared" si="9"/>
        <v>0.7</v>
      </c>
      <c r="AA25" s="159">
        <v>1</v>
      </c>
      <c r="AB25" s="159">
        <v>0</v>
      </c>
      <c r="AC25" s="159">
        <v>6</v>
      </c>
      <c r="AD25" s="159">
        <v>3</v>
      </c>
      <c r="AE25" s="208" t="str">
        <f t="shared" si="1"/>
        <v>黒澤俊太郎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 t="str">
        <f>'Individual DF 0726_東海'!C26</f>
        <v>加島優陽</v>
      </c>
      <c r="D26" s="156">
        <f>'Individual DF 0726_東海'!D26</f>
        <v>34</v>
      </c>
      <c r="E26" s="156">
        <f>'Individual DF 0726_東海'!E26</f>
        <v>10</v>
      </c>
      <c r="F26" s="196">
        <f>'Individual DF 0726_東海'!F26</f>
        <v>23.529411764705884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8</v>
      </c>
      <c r="O26" s="157">
        <f t="shared" si="5"/>
        <v>1</v>
      </c>
      <c r="P26" s="156">
        <v>3</v>
      </c>
      <c r="Q26" s="156">
        <v>5</v>
      </c>
      <c r="R26" s="184">
        <v>0</v>
      </c>
      <c r="S26" s="156">
        <f t="shared" si="6"/>
        <v>7</v>
      </c>
      <c r="T26" s="157">
        <f t="shared" si="7"/>
        <v>1</v>
      </c>
      <c r="U26" s="156">
        <v>0</v>
      </c>
      <c r="V26" s="156">
        <v>0</v>
      </c>
      <c r="W26" s="156">
        <v>7</v>
      </c>
      <c r="X26" s="156">
        <v>0</v>
      </c>
      <c r="Y26" s="180">
        <f t="shared" si="8"/>
        <v>7</v>
      </c>
      <c r="Z26" s="157">
        <f t="shared" si="9"/>
        <v>1</v>
      </c>
      <c r="AA26" s="156">
        <v>0</v>
      </c>
      <c r="AB26" s="156">
        <v>0</v>
      </c>
      <c r="AC26" s="156">
        <v>7</v>
      </c>
      <c r="AD26" s="156">
        <v>0</v>
      </c>
      <c r="AE26" s="207" t="str">
        <f t="shared" si="1"/>
        <v>加島優陽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 t="str">
        <f>'Individual DF 0726_東海'!C27</f>
        <v>中森真翔</v>
      </c>
      <c r="D27" s="159">
        <f>'Individual DF 0726_東海'!D27</f>
        <v>31</v>
      </c>
      <c r="E27" s="159">
        <f>'Individual DF 0726_東海'!E27</f>
        <v>12</v>
      </c>
      <c r="F27" s="193">
        <f>'Individual DF 0726_東海'!F27</f>
        <v>30.967741935483872</v>
      </c>
      <c r="G27" s="159">
        <f t="shared" si="0"/>
        <v>4</v>
      </c>
      <c r="H27" s="158">
        <f t="shared" si="2"/>
        <v>1</v>
      </c>
      <c r="I27" s="158">
        <f t="shared" si="3"/>
        <v>1</v>
      </c>
      <c r="J27" s="159">
        <v>2</v>
      </c>
      <c r="K27" s="159">
        <v>2</v>
      </c>
      <c r="L27" s="159">
        <v>0</v>
      </c>
      <c r="M27" s="185">
        <v>0</v>
      </c>
      <c r="N27" s="181">
        <f t="shared" si="4"/>
        <v>5</v>
      </c>
      <c r="O27" s="158">
        <f t="shared" si="5"/>
        <v>1</v>
      </c>
      <c r="P27" s="159">
        <v>0</v>
      </c>
      <c r="Q27" s="159">
        <v>5</v>
      </c>
      <c r="R27" s="185">
        <v>0</v>
      </c>
      <c r="S27" s="159">
        <f t="shared" si="6"/>
        <v>9</v>
      </c>
      <c r="T27" s="158">
        <f t="shared" si="7"/>
        <v>0.77777777777777779</v>
      </c>
      <c r="U27" s="159">
        <v>2</v>
      </c>
      <c r="V27" s="159">
        <v>2</v>
      </c>
      <c r="W27" s="159">
        <v>5</v>
      </c>
      <c r="X27" s="159">
        <v>0</v>
      </c>
      <c r="Y27" s="181">
        <f t="shared" si="8"/>
        <v>9</v>
      </c>
      <c r="Z27" s="158">
        <f t="shared" si="9"/>
        <v>0.66666666666666663</v>
      </c>
      <c r="AA27" s="159">
        <v>2</v>
      </c>
      <c r="AB27" s="159">
        <v>2</v>
      </c>
      <c r="AC27" s="159">
        <v>4</v>
      </c>
      <c r="AD27" s="159">
        <v>1</v>
      </c>
      <c r="AE27" s="208" t="str">
        <f t="shared" si="1"/>
        <v>中森真翔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 t="str">
        <f>'Individual DF 0726_東海'!C28</f>
        <v>浜浦幸太郎</v>
      </c>
      <c r="D28" s="156">
        <f>'Individual DF 0726_東海'!D28</f>
        <v>37</v>
      </c>
      <c r="E28" s="156">
        <f>'Individual DF 0726_東海'!E28</f>
        <v>20</v>
      </c>
      <c r="F28" s="196">
        <f>'Individual DF 0726_東海'!F28</f>
        <v>43.243243243243242</v>
      </c>
      <c r="G28" s="156">
        <f t="shared" si="0"/>
        <v>6</v>
      </c>
      <c r="H28" s="157">
        <f t="shared" si="2"/>
        <v>1</v>
      </c>
      <c r="I28" s="157">
        <f t="shared" si="3"/>
        <v>1</v>
      </c>
      <c r="J28" s="156">
        <v>5</v>
      </c>
      <c r="K28" s="156">
        <v>1</v>
      </c>
      <c r="L28" s="156">
        <v>0</v>
      </c>
      <c r="M28" s="184">
        <v>0</v>
      </c>
      <c r="N28" s="180">
        <f t="shared" si="4"/>
        <v>9</v>
      </c>
      <c r="O28" s="157">
        <f t="shared" si="5"/>
        <v>1</v>
      </c>
      <c r="P28" s="156">
        <v>3</v>
      </c>
      <c r="Q28" s="156">
        <v>6</v>
      </c>
      <c r="R28" s="184">
        <v>0</v>
      </c>
      <c r="S28" s="156">
        <f t="shared" si="6"/>
        <v>11</v>
      </c>
      <c r="T28" s="157">
        <f t="shared" si="7"/>
        <v>0.81818181818181823</v>
      </c>
      <c r="U28" s="156">
        <v>1</v>
      </c>
      <c r="V28" s="156">
        <v>2</v>
      </c>
      <c r="W28" s="156">
        <v>8</v>
      </c>
      <c r="X28" s="156">
        <v>0</v>
      </c>
      <c r="Y28" s="180">
        <f t="shared" si="8"/>
        <v>11</v>
      </c>
      <c r="Z28" s="157">
        <f t="shared" si="9"/>
        <v>0.63636363636363635</v>
      </c>
      <c r="AA28" s="156">
        <v>0</v>
      </c>
      <c r="AB28" s="156">
        <v>3</v>
      </c>
      <c r="AC28" s="156">
        <v>7</v>
      </c>
      <c r="AD28" s="156">
        <v>1</v>
      </c>
      <c r="AE28" s="207" t="str">
        <f t="shared" si="1"/>
        <v>浜浦幸太郎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 t="str">
        <f>'Individual DF 0726_東海'!C29</f>
        <v>廣瀬研太郎</v>
      </c>
      <c r="D29" s="159">
        <f>'Individual DF 0726_東海'!D29</f>
        <v>18</v>
      </c>
      <c r="E29" s="159">
        <f>'Individual DF 0726_東海'!E29</f>
        <v>2</v>
      </c>
      <c r="F29" s="193">
        <f>'Individual DF 0726_東海'!F29</f>
        <v>8.8888888888888893</v>
      </c>
      <c r="G29" s="159">
        <f t="shared" si="0"/>
        <v>2</v>
      </c>
      <c r="H29" s="158">
        <f t="shared" si="2"/>
        <v>1</v>
      </c>
      <c r="I29" s="158">
        <f t="shared" si="3"/>
        <v>1</v>
      </c>
      <c r="J29" s="159">
        <v>1</v>
      </c>
      <c r="K29" s="159">
        <v>1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2</v>
      </c>
      <c r="T29" s="158">
        <f t="shared" si="7"/>
        <v>0.5</v>
      </c>
      <c r="U29" s="159">
        <v>1</v>
      </c>
      <c r="V29" s="159">
        <v>1</v>
      </c>
      <c r="W29" s="159">
        <v>0</v>
      </c>
      <c r="X29" s="159">
        <v>0</v>
      </c>
      <c r="Y29" s="181">
        <f t="shared" si="8"/>
        <v>2</v>
      </c>
      <c r="Z29" s="158">
        <f t="shared" si="9"/>
        <v>0.5</v>
      </c>
      <c r="AA29" s="159">
        <v>1</v>
      </c>
      <c r="AB29" s="159">
        <v>1</v>
      </c>
      <c r="AC29" s="159">
        <v>0</v>
      </c>
      <c r="AD29" s="159">
        <v>0</v>
      </c>
      <c r="AE29" s="208" t="str">
        <f t="shared" si="1"/>
        <v>廣瀬研太郎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 t="str">
        <f>'Individual DF 0726_東海'!C30</f>
        <v>楢本幹志朗</v>
      </c>
      <c r="D30" s="156">
        <f>'Individual DF 0726_東海'!D30</f>
        <v>29</v>
      </c>
      <c r="E30" s="156">
        <f>'Individual DF 0726_東海'!E30</f>
        <v>3</v>
      </c>
      <c r="F30" s="196">
        <f>'Individual DF 0726_東海'!F30</f>
        <v>8.2758620689655178</v>
      </c>
      <c r="G30" s="156">
        <f t="shared" si="0"/>
        <v>3</v>
      </c>
      <c r="H30" s="157">
        <f t="shared" si="2"/>
        <v>0.66666666666666663</v>
      </c>
      <c r="I30" s="157">
        <f t="shared" si="3"/>
        <v>0.66666666666666663</v>
      </c>
      <c r="J30" s="156">
        <v>1</v>
      </c>
      <c r="K30" s="156">
        <v>1</v>
      </c>
      <c r="L30" s="156">
        <v>0</v>
      </c>
      <c r="M30" s="184">
        <v>1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2</v>
      </c>
      <c r="T30" s="157">
        <f t="shared" si="7"/>
        <v>1</v>
      </c>
      <c r="U30" s="156">
        <v>2</v>
      </c>
      <c r="V30" s="156">
        <v>0</v>
      </c>
      <c r="W30" s="156">
        <v>0</v>
      </c>
      <c r="X30" s="156">
        <v>0</v>
      </c>
      <c r="Y30" s="180">
        <f t="shared" si="8"/>
        <v>2</v>
      </c>
      <c r="Z30" s="157">
        <f t="shared" si="9"/>
        <v>1</v>
      </c>
      <c r="AA30" s="156">
        <v>2</v>
      </c>
      <c r="AB30" s="156">
        <v>0</v>
      </c>
      <c r="AC30" s="156">
        <v>0</v>
      </c>
      <c r="AD30" s="156">
        <v>0</v>
      </c>
      <c r="AE30" s="207" t="str">
        <f t="shared" si="1"/>
        <v>楢本幹志朗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 t="str">
        <f>'Individual DF 0726_東海'!C31</f>
        <v>飯岡健人</v>
      </c>
      <c r="D31" s="159">
        <f>'Individual DF 0726_東海'!D31</f>
        <v>43</v>
      </c>
      <c r="E31" s="159">
        <f>'Individual DF 0726_東海'!E31</f>
        <v>19</v>
      </c>
      <c r="F31" s="193">
        <f>'Individual DF 0726_東海'!F31</f>
        <v>35.348837209302324</v>
      </c>
      <c r="G31" s="159">
        <f t="shared" si="0"/>
        <v>5</v>
      </c>
      <c r="H31" s="158">
        <f t="shared" si="2"/>
        <v>1</v>
      </c>
      <c r="I31" s="158">
        <f t="shared" si="3"/>
        <v>1</v>
      </c>
      <c r="J31" s="159">
        <v>4</v>
      </c>
      <c r="K31" s="159">
        <v>1</v>
      </c>
      <c r="L31" s="159">
        <v>0</v>
      </c>
      <c r="M31" s="185">
        <v>0</v>
      </c>
      <c r="N31" s="181">
        <f t="shared" si="4"/>
        <v>7</v>
      </c>
      <c r="O31" s="158">
        <f t="shared" si="5"/>
        <v>1</v>
      </c>
      <c r="P31" s="159">
        <v>1</v>
      </c>
      <c r="Q31" s="159">
        <v>6</v>
      </c>
      <c r="R31" s="185">
        <v>0</v>
      </c>
      <c r="S31" s="159">
        <f t="shared" si="6"/>
        <v>10</v>
      </c>
      <c r="T31" s="158">
        <f t="shared" si="7"/>
        <v>0.8</v>
      </c>
      <c r="U31" s="159">
        <v>2</v>
      </c>
      <c r="V31" s="159">
        <v>1</v>
      </c>
      <c r="W31" s="159">
        <v>6</v>
      </c>
      <c r="X31" s="159">
        <v>1</v>
      </c>
      <c r="Y31" s="181">
        <f t="shared" si="8"/>
        <v>10</v>
      </c>
      <c r="Z31" s="158">
        <f t="shared" si="9"/>
        <v>0.7</v>
      </c>
      <c r="AA31" s="159">
        <v>1</v>
      </c>
      <c r="AB31" s="159">
        <v>2</v>
      </c>
      <c r="AC31" s="159">
        <v>6</v>
      </c>
      <c r="AD31" s="159">
        <v>1</v>
      </c>
      <c r="AE31" s="208" t="str">
        <f t="shared" si="1"/>
        <v>飯岡健人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 t="str">
        <f>'Individual DF 0726_東海'!C32</f>
        <v>深田衣咲</v>
      </c>
      <c r="D32" s="156">
        <f>'Individual DF 0726_東海'!D32</f>
        <v>43</v>
      </c>
      <c r="E32" s="156">
        <f>'Individual DF 0726_東海'!E32</f>
        <v>12</v>
      </c>
      <c r="F32" s="196">
        <f>'Individual DF 0726_東海'!F32</f>
        <v>22.325581395348838</v>
      </c>
      <c r="G32" s="156">
        <f t="shared" si="0"/>
        <v>4</v>
      </c>
      <c r="H32" s="157">
        <f t="shared" si="2"/>
        <v>0.75</v>
      </c>
      <c r="I32" s="157">
        <f t="shared" si="3"/>
        <v>0.75</v>
      </c>
      <c r="J32" s="156">
        <v>3</v>
      </c>
      <c r="K32" s="156">
        <v>0</v>
      </c>
      <c r="L32" s="156">
        <v>0</v>
      </c>
      <c r="M32" s="184">
        <v>1</v>
      </c>
      <c r="N32" s="180">
        <f t="shared" si="4"/>
        <v>4</v>
      </c>
      <c r="O32" s="157">
        <f t="shared" si="5"/>
        <v>1</v>
      </c>
      <c r="P32" s="156">
        <v>0</v>
      </c>
      <c r="Q32" s="156">
        <v>4</v>
      </c>
      <c r="R32" s="184">
        <v>0</v>
      </c>
      <c r="S32" s="156">
        <f t="shared" si="6"/>
        <v>6</v>
      </c>
      <c r="T32" s="157">
        <f t="shared" si="7"/>
        <v>0.83333333333333337</v>
      </c>
      <c r="U32" s="156">
        <v>1</v>
      </c>
      <c r="V32" s="156">
        <v>1</v>
      </c>
      <c r="W32" s="156">
        <v>4</v>
      </c>
      <c r="X32" s="156">
        <v>0</v>
      </c>
      <c r="Y32" s="180">
        <f t="shared" si="8"/>
        <v>6</v>
      </c>
      <c r="Z32" s="157">
        <f t="shared" si="9"/>
        <v>0.83333333333333337</v>
      </c>
      <c r="AA32" s="156">
        <v>1</v>
      </c>
      <c r="AB32" s="156">
        <v>1</v>
      </c>
      <c r="AC32" s="156">
        <v>4</v>
      </c>
      <c r="AD32" s="156">
        <v>0</v>
      </c>
      <c r="AE32" s="207" t="str">
        <f t="shared" si="1"/>
        <v>深田衣咲</v>
      </c>
      <c r="AF32" s="175"/>
      <c r="AG32" s="136"/>
      <c r="AH32" s="136"/>
      <c r="AI32" s="136"/>
      <c r="AJ32" s="153"/>
    </row>
    <row r="33" spans="2:36" ht="14" customHeight="1">
      <c r="B33" s="136"/>
      <c r="C33" s="153"/>
      <c r="D33" s="153"/>
      <c r="E33" s="153"/>
      <c r="F33" s="153"/>
      <c r="G33" s="153"/>
      <c r="H33" s="153"/>
      <c r="I33" s="153"/>
      <c r="J33" s="136"/>
      <c r="K33" s="136"/>
      <c r="L33" s="136"/>
      <c r="M33" s="192"/>
      <c r="N33" s="136"/>
      <c r="O33" s="136"/>
      <c r="P33" s="136"/>
      <c r="Q33" s="136"/>
      <c r="R33" s="192"/>
      <c r="S33" s="136"/>
      <c r="T33" s="136"/>
      <c r="U33" s="136"/>
      <c r="V33" s="136"/>
      <c r="W33" s="136"/>
      <c r="X33" s="192"/>
      <c r="Y33" s="136"/>
      <c r="Z33" s="136"/>
      <c r="AA33" s="136"/>
      <c r="AB33" s="136"/>
      <c r="AC33" s="136"/>
      <c r="AD33" s="136"/>
      <c r="AE33" s="211"/>
      <c r="AF33" s="136"/>
      <c r="AG33" s="136"/>
      <c r="AH33" s="136"/>
      <c r="AI33" s="136"/>
      <c r="AJ33" s="153"/>
    </row>
    <row r="34" spans="2:36" ht="30" customHeight="1">
      <c r="B34" s="274" t="s">
        <v>16</v>
      </c>
      <c r="C34" s="274"/>
      <c r="D34" s="274"/>
      <c r="E34" s="274"/>
      <c r="F34" s="275"/>
      <c r="G34" s="164">
        <f>SUM(G8:G15,G23:G28)</f>
        <v>56</v>
      </c>
      <c r="H34" s="169">
        <f>SUM(J34:K34)/G34</f>
        <v>0.9821428571428571</v>
      </c>
      <c r="I34" s="169">
        <f>SUM(J34:L34)/G34</f>
        <v>0.9821428571428571</v>
      </c>
      <c r="J34" s="164">
        <f>SUM(J8:J15,J23:J28)</f>
        <v>33</v>
      </c>
      <c r="K34" s="164">
        <f t="shared" ref="K34:N34" si="10">SUM(K8:K15,K23:K28)</f>
        <v>22</v>
      </c>
      <c r="L34" s="164">
        <f t="shared" si="10"/>
        <v>0</v>
      </c>
      <c r="M34" s="164">
        <f t="shared" si="10"/>
        <v>1</v>
      </c>
      <c r="N34" s="164">
        <f t="shared" si="10"/>
        <v>128</v>
      </c>
      <c r="O34" s="168">
        <f>IFERROR((P34+Q34)/N34,"-")</f>
        <v>0.984375</v>
      </c>
      <c r="P34" s="164">
        <f>SUM(P8:P15,P23:P28)</f>
        <v>24</v>
      </c>
      <c r="Q34" s="164">
        <f t="shared" ref="Q34:S34" si="11">SUM(Q8:Q15,Q23:Q28)</f>
        <v>102</v>
      </c>
      <c r="R34" s="164">
        <f t="shared" si="11"/>
        <v>2</v>
      </c>
      <c r="S34" s="164">
        <f t="shared" si="11"/>
        <v>168</v>
      </c>
      <c r="T34" s="168">
        <f>(U34+W34)/S34</f>
        <v>0.86904761904761907</v>
      </c>
      <c r="U34" s="164">
        <f>SUM(U8:U15,U23:U28)</f>
        <v>27</v>
      </c>
      <c r="V34" s="164">
        <f t="shared" ref="V34:Y34" si="12">SUM(V8:V15,V23:V28)</f>
        <v>17</v>
      </c>
      <c r="W34" s="164">
        <f t="shared" si="12"/>
        <v>119</v>
      </c>
      <c r="X34" s="164">
        <f t="shared" si="12"/>
        <v>5</v>
      </c>
      <c r="Y34" s="164">
        <f t="shared" si="12"/>
        <v>168</v>
      </c>
      <c r="Z34" s="168">
        <f>(AA34+AC34)/Y34</f>
        <v>0.6785714285714286</v>
      </c>
      <c r="AA34" s="164">
        <f>SUM(AA8:AA15,AA23:AA28)</f>
        <v>17</v>
      </c>
      <c r="AB34" s="164">
        <f t="shared" ref="AB34:AD34" si="13">SUM(AB8:AB15,AB23:AB28)</f>
        <v>27</v>
      </c>
      <c r="AC34" s="164">
        <f t="shared" si="13"/>
        <v>97</v>
      </c>
      <c r="AD34" s="164">
        <f t="shared" si="13"/>
        <v>27</v>
      </c>
      <c r="AE34" s="212" t="s">
        <v>16</v>
      </c>
      <c r="AF34" s="175"/>
      <c r="AG34" s="136"/>
      <c r="AH34" s="136"/>
      <c r="AI34" s="136"/>
      <c r="AJ34" s="153"/>
    </row>
    <row r="35" spans="2:36" ht="30" customHeight="1">
      <c r="B35" s="276" t="s">
        <v>15</v>
      </c>
      <c r="C35" s="276"/>
      <c r="D35" s="276"/>
      <c r="E35" s="276"/>
      <c r="F35" s="277"/>
      <c r="G35" s="165">
        <f>SUM(G16:G22,G29:G32)</f>
        <v>48</v>
      </c>
      <c r="H35" s="170">
        <f>SUM(J35:K35)/G35</f>
        <v>0.89583333333333337</v>
      </c>
      <c r="I35" s="170">
        <f>SUM(J35:L35)/G35</f>
        <v>0.89583333333333337</v>
      </c>
      <c r="J35" s="165">
        <f>SUM(J16:J22,J29:J32)</f>
        <v>32</v>
      </c>
      <c r="K35" s="165">
        <f t="shared" ref="K35:N35" si="14">SUM(K16:K22,K29:K32)</f>
        <v>11</v>
      </c>
      <c r="L35" s="165">
        <f t="shared" si="14"/>
        <v>0</v>
      </c>
      <c r="M35" s="165">
        <f t="shared" si="14"/>
        <v>5</v>
      </c>
      <c r="N35" s="165">
        <f t="shared" si="14"/>
        <v>35</v>
      </c>
      <c r="O35" s="172">
        <f>IFERROR((P35+Q35)/N35,"-")</f>
        <v>0.91428571428571426</v>
      </c>
      <c r="P35" s="165">
        <f>SUM(P16:P22,P29:P32)</f>
        <v>2</v>
      </c>
      <c r="Q35" s="165">
        <f t="shared" ref="Q35:S35" si="15">SUM(Q16:Q22,Q29:Q32)</f>
        <v>30</v>
      </c>
      <c r="R35" s="165">
        <f t="shared" si="15"/>
        <v>3</v>
      </c>
      <c r="S35" s="165">
        <f t="shared" si="15"/>
        <v>69</v>
      </c>
      <c r="T35" s="172">
        <f>(U35+W35)/S35</f>
        <v>0.73913043478260865</v>
      </c>
      <c r="U35" s="165">
        <f>SUM(U16:U22,U29:U32)</f>
        <v>26</v>
      </c>
      <c r="V35" s="165">
        <f t="shared" ref="V35:Y35" si="16">SUM(V16:V22,V29:V32)</f>
        <v>11</v>
      </c>
      <c r="W35" s="165">
        <f t="shared" si="16"/>
        <v>25</v>
      </c>
      <c r="X35" s="165">
        <f t="shared" si="16"/>
        <v>7</v>
      </c>
      <c r="Y35" s="165">
        <f t="shared" si="16"/>
        <v>69</v>
      </c>
      <c r="Z35" s="172">
        <f>(AA35+AC35)/Y35</f>
        <v>0.55072463768115942</v>
      </c>
      <c r="AA35" s="165">
        <f>SUM(AA16:AA22,AA29:AA32)</f>
        <v>16</v>
      </c>
      <c r="AB35" s="165">
        <f t="shared" ref="AB35:AD35" si="17">SUM(AB16:AB22,AB29:AB32)</f>
        <v>21</v>
      </c>
      <c r="AC35" s="165">
        <f t="shared" si="17"/>
        <v>22</v>
      </c>
      <c r="AD35" s="165">
        <f t="shared" si="17"/>
        <v>10</v>
      </c>
      <c r="AE35" s="213" t="s">
        <v>15</v>
      </c>
      <c r="AF35" s="175"/>
      <c r="AG35" s="136"/>
      <c r="AH35" s="136"/>
      <c r="AI35" s="136"/>
      <c r="AJ35" s="153"/>
    </row>
    <row r="36" spans="2:36" ht="30" customHeight="1">
      <c r="B36" s="278" t="s">
        <v>94</v>
      </c>
      <c r="C36" s="278"/>
      <c r="D36" s="278"/>
      <c r="E36" s="278"/>
      <c r="F36" s="279"/>
      <c r="G36" s="156">
        <f>SUM(G8:G32)</f>
        <v>104</v>
      </c>
      <c r="H36" s="163">
        <f>SUM(J36:K36)/G36</f>
        <v>0.94230769230769229</v>
      </c>
      <c r="I36" s="163">
        <f>SUM(J36:L36)/G36</f>
        <v>0.94230769230769229</v>
      </c>
      <c r="J36" s="156">
        <f>SUM(J8:J32)</f>
        <v>65</v>
      </c>
      <c r="K36" s="156">
        <f>SUM(K8:K32)</f>
        <v>33</v>
      </c>
      <c r="L36" s="156">
        <f>SUM(L8:L32)</f>
        <v>0</v>
      </c>
      <c r="M36" s="184">
        <f>SUM(M8:M32)</f>
        <v>6</v>
      </c>
      <c r="N36" s="156">
        <f>SUM(N8:N32)</f>
        <v>163</v>
      </c>
      <c r="O36" s="157">
        <f>IFERROR((P36+Q36)/N36,"-")</f>
        <v>0.96932515337423308</v>
      </c>
      <c r="P36" s="156">
        <f>SUM(P8:P32)</f>
        <v>26</v>
      </c>
      <c r="Q36" s="156">
        <f>SUM(Q8:Q32)</f>
        <v>132</v>
      </c>
      <c r="R36" s="184">
        <f>SUM(R8:R32)</f>
        <v>5</v>
      </c>
      <c r="S36" s="156">
        <f>SUM(S8:S32)</f>
        <v>237</v>
      </c>
      <c r="T36" s="157">
        <f>(U36+W36)/S36</f>
        <v>0.83122362869198307</v>
      </c>
      <c r="U36" s="156">
        <f>SUM(U8:U32)</f>
        <v>53</v>
      </c>
      <c r="V36" s="156">
        <f>SUM(V8:V32)</f>
        <v>28</v>
      </c>
      <c r="W36" s="156">
        <f>SUM(W8:W32)</f>
        <v>144</v>
      </c>
      <c r="X36" s="184">
        <f>SUM(X8:X32)</f>
        <v>12</v>
      </c>
      <c r="Y36" s="156">
        <f>SUM(Y8:Y32)</f>
        <v>237</v>
      </c>
      <c r="Z36" s="157">
        <f>(AA36+AC36)/Y36</f>
        <v>0.64135021097046419</v>
      </c>
      <c r="AA36" s="156">
        <f>SUM(AA8:AA32)</f>
        <v>33</v>
      </c>
      <c r="AB36" s="156">
        <f>SUM(AB8:AB32)</f>
        <v>48</v>
      </c>
      <c r="AC36" s="156">
        <f>SUM(AC8:AC32)</f>
        <v>119</v>
      </c>
      <c r="AD36" s="156">
        <f>SUM(AD8:AD32)</f>
        <v>37</v>
      </c>
      <c r="AE36" s="214" t="s">
        <v>94</v>
      </c>
      <c r="AF36" s="175"/>
      <c r="AG36" s="136"/>
      <c r="AH36" s="136"/>
      <c r="AI36" s="136"/>
      <c r="AJ36" s="153"/>
    </row>
    <row r="37" spans="2:36" ht="30" customHeight="1">
      <c r="B37" s="280" t="s">
        <v>95</v>
      </c>
      <c r="C37" s="280"/>
      <c r="D37" s="280"/>
      <c r="E37" s="280"/>
      <c r="F37" s="281"/>
      <c r="G37" s="167">
        <f>AVERAGE(G8:G32)</f>
        <v>4.16</v>
      </c>
      <c r="H37" s="171"/>
      <c r="I37" s="171"/>
      <c r="J37" s="167">
        <f>AVERAGE(J8:J32)</f>
        <v>2.6</v>
      </c>
      <c r="K37" s="167">
        <f>AVERAGE(K8:K32)</f>
        <v>1.32</v>
      </c>
      <c r="L37" s="167">
        <f>AVERAGE(L8:L32)</f>
        <v>0</v>
      </c>
      <c r="M37" s="193">
        <f>AVERAGE(M8:M32)</f>
        <v>0.24</v>
      </c>
      <c r="N37" s="159"/>
      <c r="O37" s="167"/>
      <c r="P37" s="167">
        <f>AVERAGE(P8:P32)</f>
        <v>1.04</v>
      </c>
      <c r="Q37" s="167">
        <f>AVERAGE(Q8:Q32)</f>
        <v>5.28</v>
      </c>
      <c r="R37" s="193">
        <f>AVERAGE(R8:R32)</f>
        <v>0.2</v>
      </c>
      <c r="S37" s="167">
        <f>AVERAGE(S8:S32)</f>
        <v>9.48</v>
      </c>
      <c r="T37" s="159"/>
      <c r="U37" s="167">
        <f>AVERAGE(U8:U32)</f>
        <v>2.12</v>
      </c>
      <c r="V37" s="167">
        <f>AVERAGE(V8:V32)</f>
        <v>1.1200000000000001</v>
      </c>
      <c r="W37" s="167">
        <f>AVERAGE(W8:W32)</f>
        <v>5.76</v>
      </c>
      <c r="X37" s="193">
        <f>AVERAGE(X8:X32)</f>
        <v>0.48</v>
      </c>
      <c r="Y37" s="167">
        <f>AVERAGE(Y8:Y32)</f>
        <v>9.48</v>
      </c>
      <c r="Z37" s="167"/>
      <c r="AA37" s="167">
        <f>AVERAGE(AA8:AA32)</f>
        <v>1.32</v>
      </c>
      <c r="AB37" s="167">
        <f>AVERAGE(AB8:AB32)</f>
        <v>1.92</v>
      </c>
      <c r="AC37" s="167">
        <f>AVERAGE(AC8:AC32)</f>
        <v>4.76</v>
      </c>
      <c r="AD37" s="167">
        <f>AVERAGE(AD8:AD32)</f>
        <v>1.48</v>
      </c>
      <c r="AE37" s="215" t="s">
        <v>95</v>
      </c>
      <c r="AF37" s="136"/>
      <c r="AG37" s="176"/>
      <c r="AH37" s="176"/>
      <c r="AI37" s="17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F2:N2"/>
    <mergeCell ref="O2:R2"/>
    <mergeCell ref="U2:X2"/>
    <mergeCell ref="Y2:Z2"/>
    <mergeCell ref="B37:F37"/>
    <mergeCell ref="G6:M6"/>
    <mergeCell ref="N6:R6"/>
    <mergeCell ref="B34:F34"/>
    <mergeCell ref="C2:E2"/>
    <mergeCell ref="AE6:AI6"/>
    <mergeCell ref="S2:T2"/>
    <mergeCell ref="B35:F35"/>
    <mergeCell ref="B36:F36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8733-C1BB-8545-8E7D-0B7CE193C3E7}">
  <sheetPr>
    <pageSetUpPr fitToPage="1"/>
  </sheetPr>
  <dimension ref="A1:Z54"/>
  <sheetViews>
    <sheetView zoomScale="75" workbookViewId="0">
      <selection activeCell="P1" sqref="P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9.42578125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0726_東海'!O3</f>
        <v>東海大学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440</v>
      </c>
      <c r="O1" s="28" t="s">
        <v>441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2</v>
      </c>
      <c r="D5" s="97">
        <f>(E5+F5+G5)/C5</f>
        <v>1</v>
      </c>
      <c r="E5" s="96">
        <v>1</v>
      </c>
      <c r="F5" s="96">
        <v>0</v>
      </c>
      <c r="G5" s="96">
        <v>1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1</v>
      </c>
      <c r="E6" s="100">
        <v>6</v>
      </c>
      <c r="F6" s="100">
        <v>1</v>
      </c>
      <c r="G6" s="100">
        <v>0</v>
      </c>
      <c r="H6" s="100">
        <v>0</v>
      </c>
      <c r="I6" s="100">
        <v>0</v>
      </c>
      <c r="J6" s="100"/>
      <c r="K6" s="35"/>
      <c r="L6" s="70" t="s">
        <v>9</v>
      </c>
      <c r="M6" s="68" t="s">
        <v>160</v>
      </c>
      <c r="N6" s="314" t="s">
        <v>437</v>
      </c>
      <c r="O6" s="315"/>
      <c r="P6" s="316"/>
      <c r="Q6" s="81" t="s">
        <v>9</v>
      </c>
      <c r="R6" s="68" t="s">
        <v>160</v>
      </c>
      <c r="S6" s="330" t="s">
        <v>217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9</v>
      </c>
      <c r="D7" s="97">
        <f>(E7+F7+G7)/C7</f>
        <v>1</v>
      </c>
      <c r="E7" s="96">
        <f>E5+E6</f>
        <v>7</v>
      </c>
      <c r="F7" s="96">
        <f>F5+F6</f>
        <v>1</v>
      </c>
      <c r="G7" s="96">
        <f>G5+G6</f>
        <v>1</v>
      </c>
      <c r="H7" s="96">
        <f>H5+H6</f>
        <v>0</v>
      </c>
      <c r="I7" s="96">
        <f>I5+I6</f>
        <v>0</v>
      </c>
      <c r="J7" s="96"/>
      <c r="K7" s="35"/>
      <c r="L7" s="70" t="s">
        <v>270</v>
      </c>
      <c r="M7" s="68" t="s">
        <v>13</v>
      </c>
      <c r="N7" s="295" t="s">
        <v>161</v>
      </c>
      <c r="O7" s="296"/>
      <c r="P7" s="300"/>
      <c r="Q7" s="81" t="s">
        <v>9</v>
      </c>
      <c r="R7" s="68" t="s">
        <v>160</v>
      </c>
      <c r="S7" s="330" t="s">
        <v>291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264</v>
      </c>
      <c r="M8" s="68" t="s">
        <v>160</v>
      </c>
      <c r="N8" s="329" t="s">
        <v>164</v>
      </c>
      <c r="O8" s="301"/>
      <c r="P8" s="301"/>
      <c r="Q8" s="81" t="s">
        <v>9</v>
      </c>
      <c r="R8" s="68" t="s">
        <v>160</v>
      </c>
      <c r="S8" s="330" t="s">
        <v>411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1</v>
      </c>
      <c r="E9" s="96">
        <v>8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260</v>
      </c>
      <c r="M9" s="68" t="s">
        <v>13</v>
      </c>
      <c r="N9" s="295" t="s">
        <v>410</v>
      </c>
      <c r="O9" s="296"/>
      <c r="P9" s="296"/>
      <c r="Q9" s="81" t="s">
        <v>224</v>
      </c>
      <c r="R9" s="68" t="s">
        <v>160</v>
      </c>
      <c r="S9" s="330" t="s">
        <v>220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3</v>
      </c>
      <c r="D10" s="101">
        <f>(E10+F10+G10)/C10</f>
        <v>1</v>
      </c>
      <c r="E10" s="100">
        <v>2</v>
      </c>
      <c r="F10" s="100">
        <v>1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 t="s">
        <v>9</v>
      </c>
      <c r="M10" s="68" t="s">
        <v>160</v>
      </c>
      <c r="N10" s="295" t="s">
        <v>322</v>
      </c>
      <c r="O10" s="296"/>
      <c r="P10" s="300"/>
      <c r="Q10" s="81" t="s">
        <v>381</v>
      </c>
      <c r="R10" s="68" t="s">
        <v>160</v>
      </c>
      <c r="S10" s="327" t="s">
        <v>220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1</v>
      </c>
      <c r="E11" s="96">
        <f t="shared" ref="E11:J11" si="0">E9+E10</f>
        <v>10</v>
      </c>
      <c r="F11" s="96">
        <f t="shared" si="0"/>
        <v>1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 t="s">
        <v>436</v>
      </c>
      <c r="M11" s="68" t="s">
        <v>160</v>
      </c>
      <c r="N11" s="295" t="s">
        <v>218</v>
      </c>
      <c r="O11" s="296"/>
      <c r="P11" s="300"/>
      <c r="Q11" s="81" t="s">
        <v>172</v>
      </c>
      <c r="R11" s="68" t="s">
        <v>160</v>
      </c>
      <c r="S11" s="327" t="s">
        <v>293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 t="s">
        <v>265</v>
      </c>
      <c r="M12" s="68" t="s">
        <v>160</v>
      </c>
      <c r="N12" s="295" t="s">
        <v>164</v>
      </c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 t="s">
        <v>9</v>
      </c>
      <c r="M13" s="68" t="s">
        <v>160</v>
      </c>
      <c r="N13" s="329" t="s">
        <v>322</v>
      </c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東海大学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 t="s">
        <v>9</v>
      </c>
      <c r="M14" s="68" t="s">
        <v>160</v>
      </c>
      <c r="N14" s="329" t="s">
        <v>217</v>
      </c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4</v>
      </c>
      <c r="D15" s="73">
        <f>(E15+F15+G15)/C15</f>
        <v>1</v>
      </c>
      <c r="E15" s="72">
        <v>1</v>
      </c>
      <c r="F15" s="72">
        <v>0</v>
      </c>
      <c r="G15" s="72">
        <v>3</v>
      </c>
      <c r="H15" s="72">
        <v>0</v>
      </c>
      <c r="I15" s="72">
        <v>0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1</v>
      </c>
      <c r="E16" s="77">
        <v>2</v>
      </c>
      <c r="F16" s="77">
        <v>0</v>
      </c>
      <c r="G16" s="77">
        <v>3</v>
      </c>
      <c r="H16" s="77">
        <v>0</v>
      </c>
      <c r="I16" s="77">
        <v>0</v>
      </c>
      <c r="J16" s="86"/>
      <c r="K16" s="35"/>
      <c r="L16" s="326" t="str">
        <f>B1</f>
        <v>東海大学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9</v>
      </c>
      <c r="D17" s="73">
        <f>(E17+F17+G17)/C17</f>
        <v>1</v>
      </c>
      <c r="E17" s="72">
        <f>E15+E16</f>
        <v>3</v>
      </c>
      <c r="F17" s="72">
        <f>F15+F16</f>
        <v>0</v>
      </c>
      <c r="G17" s="72">
        <f>G15+G16</f>
        <v>6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5" t="s">
        <v>293</v>
      </c>
      <c r="O17" s="315"/>
      <c r="P17" s="315"/>
      <c r="Q17" s="81"/>
      <c r="R17" s="68" t="s">
        <v>160</v>
      </c>
      <c r="S17" s="314" t="s">
        <v>218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218</v>
      </c>
      <c r="O18" s="315"/>
      <c r="P18" s="315"/>
      <c r="Q18" s="81"/>
      <c r="R18" s="68"/>
      <c r="S18" s="314"/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11</v>
      </c>
      <c r="D19" s="73">
        <f>(E19+F19+G19)/C19</f>
        <v>0.81818181818181823</v>
      </c>
      <c r="E19" s="72">
        <v>8</v>
      </c>
      <c r="F19" s="72">
        <v>0</v>
      </c>
      <c r="G19" s="72">
        <v>1</v>
      </c>
      <c r="H19" s="72">
        <v>1</v>
      </c>
      <c r="I19" s="72">
        <v>1</v>
      </c>
      <c r="J19" s="72">
        <v>1</v>
      </c>
      <c r="K19" s="35"/>
      <c r="L19" s="70"/>
      <c r="M19" s="68" t="s">
        <v>160</v>
      </c>
      <c r="N19" s="315" t="s">
        <v>322</v>
      </c>
      <c r="O19" s="315"/>
      <c r="P19" s="315"/>
      <c r="Q19" s="69"/>
      <c r="R19" s="68"/>
      <c r="S19" s="314"/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0.5</v>
      </c>
      <c r="E20" s="77">
        <v>3</v>
      </c>
      <c r="F20" s="77">
        <v>0</v>
      </c>
      <c r="G20" s="77">
        <v>0</v>
      </c>
      <c r="H20" s="77">
        <v>1</v>
      </c>
      <c r="I20" s="77">
        <v>2</v>
      </c>
      <c r="J20" s="77">
        <v>2</v>
      </c>
      <c r="K20" s="76"/>
      <c r="L20" s="70"/>
      <c r="M20" s="68" t="s">
        <v>160</v>
      </c>
      <c r="N20" s="315" t="s">
        <v>220</v>
      </c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17</v>
      </c>
      <c r="D21" s="73">
        <f>(E21+F21+G21)/C21</f>
        <v>0.70588235294117652</v>
      </c>
      <c r="E21" s="72">
        <f t="shared" ref="E21:J21" si="1">E19+E20</f>
        <v>11</v>
      </c>
      <c r="F21" s="72">
        <f t="shared" si="1"/>
        <v>0</v>
      </c>
      <c r="G21" s="72">
        <f t="shared" si="1"/>
        <v>1</v>
      </c>
      <c r="H21" s="72">
        <f t="shared" si="1"/>
        <v>2</v>
      </c>
      <c r="I21" s="72">
        <f t="shared" si="1"/>
        <v>3</v>
      </c>
      <c r="J21" s="72">
        <f t="shared" si="1"/>
        <v>3</v>
      </c>
      <c r="K21" s="63"/>
      <c r="L21" s="70"/>
      <c r="M21" s="68" t="s">
        <v>160</v>
      </c>
      <c r="N21" s="314" t="s">
        <v>410</v>
      </c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0.17647058823529413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358</v>
      </c>
      <c r="M29" s="26" t="s">
        <v>13</v>
      </c>
      <c r="N29" s="295" t="s">
        <v>171</v>
      </c>
      <c r="O29" s="296"/>
      <c r="P29" s="300"/>
      <c r="Q29" s="27" t="s">
        <v>216</v>
      </c>
      <c r="R29" s="26" t="s">
        <v>13</v>
      </c>
      <c r="S29" s="295" t="s">
        <v>231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216</v>
      </c>
      <c r="M30" s="26" t="s">
        <v>13</v>
      </c>
      <c r="N30" s="295" t="s">
        <v>228</v>
      </c>
      <c r="O30" s="296"/>
      <c r="P30" s="300"/>
      <c r="Q30" s="27" t="s">
        <v>229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0</v>
      </c>
      <c r="D31" s="311"/>
      <c r="E31" s="311">
        <v>0</v>
      </c>
      <c r="F31" s="311"/>
      <c r="G31" s="311">
        <f>C31+E31</f>
        <v>0</v>
      </c>
      <c r="H31" s="311"/>
      <c r="I31" s="312">
        <f>G31/G37</f>
        <v>0</v>
      </c>
      <c r="J31" s="312"/>
      <c r="K31" s="35"/>
      <c r="L31" s="56"/>
      <c r="M31" s="26"/>
      <c r="N31" s="295"/>
      <c r="O31" s="296"/>
      <c r="P31" s="300"/>
      <c r="Q31" s="55" t="s">
        <v>438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3</v>
      </c>
      <c r="D32" s="296"/>
      <c r="E32" s="296">
        <v>0</v>
      </c>
      <c r="F32" s="296"/>
      <c r="G32" s="296">
        <f>C32+E32</f>
        <v>3</v>
      </c>
      <c r="H32" s="296"/>
      <c r="I32" s="302">
        <f>G32/G37</f>
        <v>0.125</v>
      </c>
      <c r="J32" s="302"/>
      <c r="K32" s="35"/>
      <c r="L32" s="56"/>
      <c r="M32" s="26"/>
      <c r="N32" s="295"/>
      <c r="O32" s="296"/>
      <c r="P32" s="300"/>
      <c r="Q32" s="55" t="s">
        <v>358</v>
      </c>
      <c r="R32" s="26" t="s">
        <v>13</v>
      </c>
      <c r="S32" s="295" t="s">
        <v>171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4</v>
      </c>
      <c r="F33" s="311"/>
      <c r="G33" s="311">
        <f>C33+E33</f>
        <v>6</v>
      </c>
      <c r="H33" s="311"/>
      <c r="I33" s="312">
        <f>G33/G37</f>
        <v>0.25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8</v>
      </c>
      <c r="D34" s="301"/>
      <c r="E34" s="296">
        <v>7</v>
      </c>
      <c r="F34" s="296"/>
      <c r="G34" s="301">
        <f>C34+E34</f>
        <v>15</v>
      </c>
      <c r="H34" s="301"/>
      <c r="I34" s="302">
        <f>G34/G37</f>
        <v>0.625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24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東海大学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東海大学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3</v>
      </c>
      <c r="F39" s="298"/>
      <c r="G39" s="297">
        <f>C39+E39</f>
        <v>5</v>
      </c>
      <c r="H39" s="297"/>
      <c r="I39" s="299">
        <f>G39/H44</f>
        <v>0.20833333333333334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439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1</v>
      </c>
      <c r="D40" s="296"/>
      <c r="E40" s="296">
        <v>2</v>
      </c>
      <c r="F40" s="296"/>
      <c r="G40" s="296">
        <f>C40+E40</f>
        <v>3</v>
      </c>
      <c r="H40" s="296"/>
      <c r="I40" s="302">
        <f>G40/H44</f>
        <v>0.125</v>
      </c>
      <c r="J40" s="302"/>
      <c r="K40" s="14"/>
      <c r="L40" s="28"/>
      <c r="M40" s="26" t="s">
        <v>13</v>
      </c>
      <c r="N40" s="295" t="s">
        <v>171</v>
      </c>
      <c r="O40" s="296"/>
      <c r="P40" s="300"/>
      <c r="Q40" s="27"/>
      <c r="R40" s="26" t="s">
        <v>13</v>
      </c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3</v>
      </c>
      <c r="D41" s="298"/>
      <c r="E41" s="298">
        <v>3</v>
      </c>
      <c r="F41" s="298"/>
      <c r="G41" s="298">
        <f>C41+E41</f>
        <v>6</v>
      </c>
      <c r="H41" s="298"/>
      <c r="I41" s="299">
        <f>G41/H44</f>
        <v>0.25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 t="s">
        <v>13</v>
      </c>
      <c r="S41" s="295" t="s">
        <v>299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7</v>
      </c>
      <c r="D42" s="301"/>
      <c r="E42" s="296">
        <v>3</v>
      </c>
      <c r="F42" s="296"/>
      <c r="G42" s="296">
        <f>C42+E42</f>
        <v>10</v>
      </c>
      <c r="H42" s="296"/>
      <c r="I42" s="302">
        <f>G42/H44</f>
        <v>0.41666666666666669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0</v>
      </c>
      <c r="F43" s="298"/>
      <c r="G43" s="298">
        <f>C43+E43</f>
        <v>0</v>
      </c>
      <c r="H43" s="298"/>
      <c r="I43" s="299">
        <f>G43/H44</f>
        <v>0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24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S29:U29"/>
    <mergeCell ref="C30:D30"/>
    <mergeCell ref="E30:F30"/>
    <mergeCell ref="G30:H30"/>
    <mergeCell ref="I30:J30"/>
    <mergeCell ref="N29:P29"/>
    <mergeCell ref="S30:U30"/>
    <mergeCell ref="N30:P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AC53-2237-654F-A43C-1B79D2060C47}">
  <dimension ref="D2:AJ60"/>
  <sheetViews>
    <sheetView zoomScale="81" zoomScaleNormal="59" zoomScaleSheetLayoutView="50" zoomScalePageLayoutView="59" workbookViewId="0">
      <selection activeCell="AD8" sqref="AD8:AG8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35</v>
      </c>
      <c r="J3" s="268"/>
      <c r="K3" s="269" t="s">
        <v>17</v>
      </c>
      <c r="L3" s="269"/>
      <c r="M3" s="268">
        <v>33</v>
      </c>
      <c r="N3" s="268"/>
      <c r="O3" s="267" t="s">
        <v>390</v>
      </c>
      <c r="P3" s="267"/>
      <c r="Q3" s="267"/>
      <c r="R3" s="267"/>
      <c r="S3" s="267"/>
      <c r="U3" s="270" t="s">
        <v>393</v>
      </c>
      <c r="V3" s="270"/>
      <c r="W3" s="270"/>
      <c r="X3" s="270"/>
      <c r="Y3" s="271" t="s">
        <v>392</v>
      </c>
      <c r="Z3" s="271"/>
      <c r="AA3" s="271"/>
      <c r="AB3" s="271"/>
      <c r="AC3" s="271" t="s">
        <v>236</v>
      </c>
      <c r="AD3" s="271"/>
      <c r="AE3" s="271"/>
      <c r="AF3" s="271"/>
      <c r="AG3" s="271" t="s">
        <v>391</v>
      </c>
      <c r="AH3" s="271"/>
      <c r="AI3" s="271"/>
      <c r="AJ3" s="271"/>
    </row>
    <row r="4" spans="4:36">
      <c r="U4" t="s">
        <v>405</v>
      </c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  <c r="AD8" s="271" t="s">
        <v>279</v>
      </c>
      <c r="AE8" s="271"/>
      <c r="AF8" s="271"/>
      <c r="AG8" s="271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12</v>
      </c>
      <c r="F14" s="122">
        <f>G17-E17</f>
        <v>9</v>
      </c>
      <c r="G14" s="122"/>
      <c r="K14" s="122">
        <f>K17</f>
        <v>36</v>
      </c>
      <c r="L14" s="122">
        <f>M17-K17</f>
        <v>17</v>
      </c>
      <c r="Q14" s="122">
        <f>Q17</f>
        <v>3</v>
      </c>
      <c r="R14" s="122">
        <f>S17-Q17</f>
        <v>20</v>
      </c>
      <c r="U14" s="122"/>
      <c r="V14" s="122">
        <f>V17</f>
        <v>145</v>
      </c>
      <c r="W14" s="122">
        <f>X17-V17</f>
        <v>39</v>
      </c>
      <c r="X14" s="122"/>
      <c r="Z14" s="122">
        <f>Z17</f>
        <v>17</v>
      </c>
      <c r="AA14" s="122">
        <f>AB17-Z17</f>
        <v>167</v>
      </c>
      <c r="AD14" s="122">
        <f>AD17</f>
        <v>40</v>
      </c>
      <c r="AE14" s="122">
        <f>AF17-AD17</f>
        <v>34</v>
      </c>
      <c r="AH14" s="122">
        <f>AH17</f>
        <v>32</v>
      </c>
      <c r="AI14" s="122">
        <f>AJ17-AH17</f>
        <v>15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0.5714285714285714</v>
      </c>
      <c r="E16" s="235"/>
      <c r="F16" s="235"/>
      <c r="G16" s="235"/>
      <c r="H16" s="119"/>
      <c r="I16" s="119"/>
      <c r="J16" s="235">
        <f>K17/M17</f>
        <v>0.67924528301886788</v>
      </c>
      <c r="K16" s="235"/>
      <c r="L16" s="235"/>
      <c r="M16" s="235"/>
      <c r="P16" s="235">
        <f>Q17/S17</f>
        <v>0.13043478260869565</v>
      </c>
      <c r="Q16" s="235"/>
      <c r="R16" s="235"/>
      <c r="S16" s="235"/>
      <c r="U16" s="235">
        <f>V17/X17</f>
        <v>0.78804347826086951</v>
      </c>
      <c r="V16" s="235"/>
      <c r="W16" s="235"/>
      <c r="X16" s="235"/>
      <c r="Y16" s="264">
        <f>Z17/AB17</f>
        <v>9.2391304347826081E-2</v>
      </c>
      <c r="Z16" s="264"/>
      <c r="AA16" s="264"/>
      <c r="AB16" s="264"/>
      <c r="AC16" s="235">
        <f>AD17/AF17</f>
        <v>0.54054054054054057</v>
      </c>
      <c r="AD16" s="235"/>
      <c r="AE16" s="235"/>
      <c r="AF16" s="235"/>
      <c r="AG16" s="264">
        <f>AH17/AJ17</f>
        <v>0.68085106382978722</v>
      </c>
      <c r="AH16" s="264"/>
      <c r="AI16" s="264"/>
      <c r="AJ16" s="264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21</v>
      </c>
      <c r="H17" s="119"/>
      <c r="I17" s="119"/>
      <c r="J17" s="125" t="s">
        <v>65</v>
      </c>
      <c r="K17" s="120">
        <f>J26+M26+P26+S26</f>
        <v>36</v>
      </c>
      <c r="L17" s="125" t="s">
        <v>64</v>
      </c>
      <c r="M17" s="120">
        <f>J27+M27+P27+S27</f>
        <v>53</v>
      </c>
      <c r="P17" s="125" t="s">
        <v>65</v>
      </c>
      <c r="Q17" s="120">
        <f>M30</f>
        <v>3</v>
      </c>
      <c r="R17" s="125" t="s">
        <v>64</v>
      </c>
      <c r="S17" s="120">
        <f>M31</f>
        <v>23</v>
      </c>
      <c r="U17" s="125" t="s">
        <v>65</v>
      </c>
      <c r="V17" s="120">
        <f>'Individual DF 0622 流通経済'!K37+'Individual DF 0622 流通経済'!L37+'Individual DF 0622 流通経済'!T37+'Individual DF 0622 流通経済'!U37</f>
        <v>145</v>
      </c>
      <c r="W17" s="125" t="s">
        <v>64</v>
      </c>
      <c r="X17" s="120">
        <f>'Individual DF 0622 流通経済'!G37</f>
        <v>184</v>
      </c>
      <c r="Y17" s="134" t="s">
        <v>65</v>
      </c>
      <c r="Z17" s="120">
        <f>'Individual DF 0622 流通経済'!K37+'Individual DF 0622 流通経済'!T37</f>
        <v>17</v>
      </c>
      <c r="AA17" s="134" t="s">
        <v>64</v>
      </c>
      <c r="AB17" s="120">
        <f>'Individual DF 0622 流通経済'!G37</f>
        <v>184</v>
      </c>
      <c r="AC17" s="125" t="s">
        <v>65</v>
      </c>
      <c r="AD17" s="120">
        <v>40</v>
      </c>
      <c r="AE17" s="125" t="s">
        <v>64</v>
      </c>
      <c r="AF17" s="120">
        <v>74</v>
      </c>
      <c r="AG17" s="134" t="s">
        <v>65</v>
      </c>
      <c r="AH17" s="120">
        <v>32</v>
      </c>
      <c r="AI17" s="134" t="s">
        <v>64</v>
      </c>
      <c r="AJ17" s="120">
        <v>47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0.44444444444444442</v>
      </c>
      <c r="I22" s="260"/>
      <c r="J22" s="130">
        <v>4</v>
      </c>
      <c r="K22" s="259" t="e">
        <f>M22/M23</f>
        <v>#DIV/0!</v>
      </c>
      <c r="L22" s="260"/>
      <c r="M22" s="130">
        <v>0</v>
      </c>
      <c r="N22" s="259">
        <f>P22/P23</f>
        <v>0.66666666666666663</v>
      </c>
      <c r="O22" s="260"/>
      <c r="P22" s="130">
        <v>8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0.86554621848739499</v>
      </c>
      <c r="Z22" s="260"/>
      <c r="AA22" s="130">
        <f>'Individual DF 0622 流通経済'!K35+'Individual DF 0622 流通経済'!L35+'Individual DF 0622 流通経済'!T35+'Individual DF 0622 流通経済'!U35</f>
        <v>103</v>
      </c>
      <c r="AB22" s="259">
        <f>AD22/AD23</f>
        <v>0.64615384615384619</v>
      </c>
      <c r="AC22" s="260"/>
      <c r="AD22" s="132">
        <f>'Individual DF 0622 流通経済'!K36+'Individual DF 0622 流通経済'!L36+'Individual DF 0622 流通経済'!T36+'Individual DF 0622 流通経済'!U36</f>
        <v>42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9</v>
      </c>
      <c r="K23" s="261"/>
      <c r="L23" s="262"/>
      <c r="M23" s="128">
        <v>0</v>
      </c>
      <c r="N23" s="261"/>
      <c r="O23" s="262"/>
      <c r="P23" s="128">
        <v>12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0622 流通経済'!G35</f>
        <v>119</v>
      </c>
      <c r="AB23" s="261"/>
      <c r="AC23" s="262"/>
      <c r="AD23" s="133">
        <f>'Individual DF 0622 流通経済'!G36</f>
        <v>65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0.7857142857142857</v>
      </c>
      <c r="I26" s="260"/>
      <c r="J26" s="130">
        <v>11</v>
      </c>
      <c r="K26" s="259" t="e">
        <f>M26/M27</f>
        <v>#DIV/0!</v>
      </c>
      <c r="L26" s="260"/>
      <c r="M26" s="130">
        <v>0</v>
      </c>
      <c r="N26" s="259">
        <f>P26/P27</f>
        <v>0.58333333333333337</v>
      </c>
      <c r="O26" s="260"/>
      <c r="P26" s="130">
        <v>7</v>
      </c>
      <c r="Q26" s="259">
        <f>S26/S27</f>
        <v>0.66666666666666663</v>
      </c>
      <c r="R26" s="260"/>
      <c r="S26" s="132">
        <v>18</v>
      </c>
      <c r="U26" s="250"/>
      <c r="V26" s="250"/>
      <c r="W26" s="250"/>
      <c r="X26" s="129" t="s">
        <v>65</v>
      </c>
      <c r="Y26" s="259">
        <f>AA26/AA27</f>
        <v>0.10084033613445378</v>
      </c>
      <c r="Z26" s="260"/>
      <c r="AA26" s="130">
        <f>'Individual DF 0622 流通経済'!K35+'Individual DF 0622 流通経済'!T35</f>
        <v>12</v>
      </c>
      <c r="AB26" s="259">
        <f>AD26/AD27</f>
        <v>7.6923076923076927E-2</v>
      </c>
      <c r="AC26" s="260"/>
      <c r="AD26" s="132">
        <f>'Individual DF 0622 流通経済'!K36+'Individual DF 0622 流通経済'!T36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14</v>
      </c>
      <c r="K27" s="261"/>
      <c r="L27" s="262"/>
      <c r="M27" s="128">
        <v>0</v>
      </c>
      <c r="N27" s="261"/>
      <c r="O27" s="262"/>
      <c r="P27" s="128">
        <v>12</v>
      </c>
      <c r="Q27" s="261"/>
      <c r="R27" s="262"/>
      <c r="S27" s="133">
        <v>27</v>
      </c>
      <c r="U27" s="250"/>
      <c r="V27" s="250"/>
      <c r="W27" s="250"/>
      <c r="X27" s="127" t="s">
        <v>64</v>
      </c>
      <c r="Y27" s="261"/>
      <c r="Z27" s="262"/>
      <c r="AA27" s="128">
        <f>'Individual DF 0622 流通経済'!G35</f>
        <v>119</v>
      </c>
      <c r="AB27" s="261"/>
      <c r="AC27" s="262"/>
      <c r="AD27" s="133">
        <f>'Individual DF 0622 流通経済'!G36</f>
        <v>65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0.52173913043478259</v>
      </c>
      <c r="I30" s="260"/>
      <c r="J30" s="130">
        <v>12</v>
      </c>
      <c r="K30" s="259">
        <f>M30/M31</f>
        <v>0.13043478260869565</v>
      </c>
      <c r="L30" s="260"/>
      <c r="M30" s="130">
        <v>3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23</v>
      </c>
      <c r="K31" s="261"/>
      <c r="L31" s="262"/>
      <c r="M31" s="128">
        <v>23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0622 流通経済 '!C7</f>
        <v>7</v>
      </c>
      <c r="K39" s="240"/>
      <c r="L39" s="236" t="str">
        <f>D3</f>
        <v>筑波大学</v>
      </c>
      <c r="M39" s="236"/>
      <c r="N39" s="236"/>
      <c r="O39" s="236"/>
      <c r="P39" s="237" t="str">
        <f>O3</f>
        <v>流通経済大学</v>
      </c>
      <c r="Q39" s="237"/>
      <c r="R39" s="237"/>
      <c r="S39" s="237"/>
      <c r="Y39" s="242" t="str">
        <f>D3</f>
        <v>筑波大学</v>
      </c>
      <c r="Z39" s="243"/>
      <c r="AA39" s="240">
        <f>'Set 0622 流通経済 '!C11</f>
        <v>19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流通経済大学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0622 流通経済 '!D7</f>
        <v>1</v>
      </c>
      <c r="M41" s="239"/>
      <c r="N41" s="239"/>
      <c r="O41" s="239"/>
      <c r="P41" s="238">
        <f>'Set 0622 流通経済 '!D17</f>
        <v>0.83333333333333337</v>
      </c>
      <c r="Q41" s="239"/>
      <c r="R41" s="239"/>
      <c r="S41" s="239"/>
      <c r="Y41" s="244"/>
      <c r="Z41" s="245"/>
      <c r="AA41" s="241"/>
      <c r="AB41" s="241"/>
      <c r="AC41" s="238">
        <f>'Set 0622 流通経済 '!D11</f>
        <v>0.57894736842105265</v>
      </c>
      <c r="AD41" s="239"/>
      <c r="AE41" s="239"/>
      <c r="AF41" s="239"/>
      <c r="AG41" s="238">
        <f>'Set 0622 流通経済 '!D21</f>
        <v>0.75</v>
      </c>
      <c r="AH41" s="239"/>
      <c r="AI41" s="239"/>
      <c r="AJ41" s="239"/>
    </row>
    <row r="42" spans="4:36" ht="20" customHeight="1">
      <c r="H42" s="220" t="str">
        <f>O3</f>
        <v>流通経済大学</v>
      </c>
      <c r="I42" s="221"/>
      <c r="J42" s="226">
        <f>'Set 0622 流通経済 '!C17</f>
        <v>12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流通経済大学</v>
      </c>
      <c r="Z42" s="221"/>
      <c r="AA42" s="226">
        <f>'Set 0622 流通経済 '!C21</f>
        <v>16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7</v>
      </c>
      <c r="F43" s="145">
        <f>J42</f>
        <v>12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19</v>
      </c>
      <c r="W43" s="145">
        <f>AA42</f>
        <v>16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19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35</v>
      </c>
      <c r="AB45" s="233"/>
    </row>
    <row r="46" spans="4:36" ht="29">
      <c r="D46" s="235">
        <f>J39/J45</f>
        <v>0.36842105263157893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0.54285714285714282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6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H29:J29"/>
    <mergeCell ref="K29:M29"/>
    <mergeCell ref="N29:P29"/>
    <mergeCell ref="Q29:S29"/>
    <mergeCell ref="H30:I31"/>
    <mergeCell ref="K30:L31"/>
    <mergeCell ref="N30:O31"/>
    <mergeCell ref="Q30:R31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AD8:AG8"/>
    <mergeCell ref="H42:I44"/>
    <mergeCell ref="J42:K44"/>
    <mergeCell ref="Y42:Z44"/>
    <mergeCell ref="H45:I46"/>
    <mergeCell ref="J45:K46"/>
    <mergeCell ref="Y45:Z46"/>
    <mergeCell ref="AA45:AB46"/>
    <mergeCell ref="D34:AJ34"/>
    <mergeCell ref="D36:S36"/>
    <mergeCell ref="U36:AJ36"/>
    <mergeCell ref="D38:K38"/>
    <mergeCell ref="L38:S38"/>
    <mergeCell ref="U38:AB38"/>
    <mergeCell ref="AC38:AJ38"/>
    <mergeCell ref="D29:F31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99F4-EA01-6147-A929-61A868CB0CA7}">
  <dimension ref="B2:AF77"/>
  <sheetViews>
    <sheetView topLeftCell="A6" zoomScale="75" zoomScaleNormal="59" zoomScaleSheetLayoutView="50" zoomScalePageLayoutView="59" workbookViewId="0">
      <selection activeCell="C8" sqref="C8:C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'Summary 0622 流通経済'!O3</f>
        <v>流通経済大学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184</v>
      </c>
      <c r="I4" s="288"/>
      <c r="J4" s="282" t="s">
        <v>97</v>
      </c>
      <c r="K4" s="282"/>
      <c r="L4" s="282"/>
      <c r="M4" s="284">
        <f>(K37+T37)/G37</f>
        <v>9.2391304347826081E-2</v>
      </c>
      <c r="N4" s="284"/>
      <c r="O4" s="282" t="s">
        <v>98</v>
      </c>
      <c r="P4" s="282"/>
      <c r="Q4" s="282"/>
      <c r="R4" s="284">
        <f>SUM(K37:L37,T37:U37)/G37</f>
        <v>0.78804347826086951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0.7</v>
      </c>
      <c r="AB4" s="282" t="s">
        <v>99</v>
      </c>
      <c r="AC4" s="282"/>
      <c r="AD4" s="282"/>
      <c r="AE4" s="173">
        <f>SUM(X35:Y35)/SUM(T35:U35)</f>
        <v>0.64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 t="s">
        <v>186</v>
      </c>
      <c r="D8" s="156">
        <v>61</v>
      </c>
      <c r="E8" s="156">
        <f>G8+AA8+'Individual AT 0622 流通経済'!G8+'Individual AT 0622 流通経済'!N8</f>
        <v>17</v>
      </c>
      <c r="F8" s="195">
        <f>IFERROR(E8/D8*80,"-")</f>
        <v>22.295081967213115</v>
      </c>
      <c r="G8" s="156">
        <f>I8+R8</f>
        <v>9</v>
      </c>
      <c r="H8" s="186">
        <f>IFERROR((K8+L8+T8+U8)/G8,"-")</f>
        <v>0.66666666666666663</v>
      </c>
      <c r="I8" s="156">
        <f>SUM(K8:M8)</f>
        <v>5</v>
      </c>
      <c r="J8" s="157">
        <f>IFERROR((K8+L8)/I8,"-")</f>
        <v>0.4</v>
      </c>
      <c r="K8" s="156">
        <v>0</v>
      </c>
      <c r="L8" s="156">
        <v>2</v>
      </c>
      <c r="M8" s="184">
        <v>3</v>
      </c>
      <c r="N8" s="157">
        <f>IFERROR((O8+P8)/I8,"-")</f>
        <v>0</v>
      </c>
      <c r="O8" s="217">
        <v>0</v>
      </c>
      <c r="P8" s="156">
        <v>0</v>
      </c>
      <c r="Q8" s="184">
        <v>2</v>
      </c>
      <c r="R8" s="156">
        <f>SUM(T8:V8)</f>
        <v>4</v>
      </c>
      <c r="S8" s="157">
        <f>IFERROR((T8+U8)/R8,"-")</f>
        <v>1</v>
      </c>
      <c r="T8" s="156">
        <v>0</v>
      </c>
      <c r="U8" s="156">
        <v>4</v>
      </c>
      <c r="V8" s="184">
        <v>0</v>
      </c>
      <c r="W8" s="157">
        <f>IFERROR((X8+Y8)/R8,"-")</f>
        <v>0.75</v>
      </c>
      <c r="X8" s="217">
        <v>2</v>
      </c>
      <c r="Y8" s="156">
        <v>1</v>
      </c>
      <c r="Z8" s="184">
        <v>1</v>
      </c>
      <c r="AA8" s="156">
        <f>SUM(AC8:AE8)</f>
        <v>1</v>
      </c>
      <c r="AB8" s="157">
        <f>IFERROR((AC8+AD8)/AA8,"-")</f>
        <v>1</v>
      </c>
      <c r="AC8" s="156">
        <v>1</v>
      </c>
      <c r="AD8" s="156">
        <v>0</v>
      </c>
      <c r="AE8" s="156">
        <v>0</v>
      </c>
      <c r="AF8" s="207" t="str">
        <f>C8</f>
        <v>小澤一誠</v>
      </c>
    </row>
    <row r="9" spans="2:32" ht="30" customHeight="1">
      <c r="B9" s="155">
        <v>2</v>
      </c>
      <c r="C9" s="208" t="s">
        <v>394</v>
      </c>
      <c r="D9" s="159">
        <v>61</v>
      </c>
      <c r="E9" s="159">
        <f>G9+AA9+'Individual AT 0622 流通経済'!G9+'Individual AT 0622 流通経済'!N9</f>
        <v>16</v>
      </c>
      <c r="F9" s="167">
        <f t="shared" ref="F9:F33" si="0">IFERROR(E9/D9*80,"-")</f>
        <v>20.983606557377051</v>
      </c>
      <c r="G9" s="159">
        <f t="shared" ref="G9:G33" si="1">I9+R9</f>
        <v>8</v>
      </c>
      <c r="H9" s="187">
        <f t="shared" ref="H9:H33" si="2">IFERROR((K9+L9+T9+U9)/G9,"-")</f>
        <v>0.625</v>
      </c>
      <c r="I9" s="159">
        <f t="shared" ref="I9:I33" si="3">SUM(K9:M9)</f>
        <v>3</v>
      </c>
      <c r="J9" s="158">
        <f t="shared" ref="J9:J33" si="4">IFERROR((K9+L9)/I9,"-")</f>
        <v>0.66666666666666663</v>
      </c>
      <c r="K9" s="159">
        <v>0</v>
      </c>
      <c r="L9" s="159">
        <v>2</v>
      </c>
      <c r="M9" s="185">
        <v>1</v>
      </c>
      <c r="N9" s="158">
        <f t="shared" ref="N9:N33" si="5">IFERROR((O9+P9)/I9,"-")</f>
        <v>0.66666666666666663</v>
      </c>
      <c r="O9" s="159">
        <v>0</v>
      </c>
      <c r="P9" s="159">
        <v>2</v>
      </c>
      <c r="Q9" s="185">
        <v>0</v>
      </c>
      <c r="R9" s="159">
        <f t="shared" ref="R9:R33" si="6">SUM(T9:V9)</f>
        <v>5</v>
      </c>
      <c r="S9" s="158">
        <f t="shared" ref="S9:S33" si="7">IFERROR((T9+U9)/R9,"-")</f>
        <v>0.6</v>
      </c>
      <c r="T9" s="159">
        <v>1</v>
      </c>
      <c r="U9" s="159">
        <v>2</v>
      </c>
      <c r="V9" s="185">
        <v>2</v>
      </c>
      <c r="W9" s="158">
        <f t="shared" ref="W9:W33" si="8">IFERROR((X9+Y9)/R9,"-")</f>
        <v>0.6</v>
      </c>
      <c r="X9" s="159">
        <v>3</v>
      </c>
      <c r="Y9" s="159">
        <v>0</v>
      </c>
      <c r="Z9" s="185">
        <v>0</v>
      </c>
      <c r="AA9" s="159">
        <f t="shared" ref="AA9:AA33" si="9">SUM(AC9:AE9)</f>
        <v>0</v>
      </c>
      <c r="AB9" s="158" t="str">
        <f t="shared" ref="AB9:AB33" si="10">IFERROR((AC9+AD9)/AA9,"-")</f>
        <v>-</v>
      </c>
      <c r="AC9" s="159">
        <v>0</v>
      </c>
      <c r="AD9" s="159">
        <v>0</v>
      </c>
      <c r="AE9" s="159">
        <v>0</v>
      </c>
      <c r="AF9" s="208" t="str">
        <f t="shared" ref="AF9:AF33" si="11">C9</f>
        <v>前澤徹馬</v>
      </c>
    </row>
    <row r="10" spans="2:32" ht="30" customHeight="1">
      <c r="B10" s="154">
        <v>3</v>
      </c>
      <c r="C10" s="207" t="s">
        <v>395</v>
      </c>
      <c r="D10" s="156">
        <v>51</v>
      </c>
      <c r="E10" s="156">
        <f>G10+AA10+'Individual AT 0622 流通経済'!G10+'Individual AT 0622 流通経済'!N10</f>
        <v>14</v>
      </c>
      <c r="F10" s="195">
        <f t="shared" si="0"/>
        <v>21.96078431372549</v>
      </c>
      <c r="G10" s="156">
        <f t="shared" si="1"/>
        <v>6</v>
      </c>
      <c r="H10" s="186">
        <f t="shared" si="2"/>
        <v>0.83333333333333337</v>
      </c>
      <c r="I10" s="156">
        <f t="shared" si="3"/>
        <v>3</v>
      </c>
      <c r="J10" s="157">
        <f t="shared" si="4"/>
        <v>0.66666666666666663</v>
      </c>
      <c r="K10" s="156">
        <v>0</v>
      </c>
      <c r="L10" s="156">
        <v>2</v>
      </c>
      <c r="M10" s="184">
        <v>1</v>
      </c>
      <c r="N10" s="157">
        <f t="shared" si="5"/>
        <v>0.33333333333333331</v>
      </c>
      <c r="O10" s="156">
        <v>0</v>
      </c>
      <c r="P10" s="156">
        <v>1</v>
      </c>
      <c r="Q10" s="218">
        <v>1</v>
      </c>
      <c r="R10" s="156">
        <f t="shared" si="6"/>
        <v>3</v>
      </c>
      <c r="S10" s="157">
        <f t="shared" si="7"/>
        <v>1</v>
      </c>
      <c r="T10" s="156">
        <v>1</v>
      </c>
      <c r="U10" s="156">
        <v>2</v>
      </c>
      <c r="V10" s="184">
        <v>0</v>
      </c>
      <c r="W10" s="157">
        <f t="shared" si="8"/>
        <v>0.33333333333333331</v>
      </c>
      <c r="X10" s="156">
        <v>1</v>
      </c>
      <c r="Y10" s="156">
        <v>0</v>
      </c>
      <c r="Z10" s="218">
        <v>2</v>
      </c>
      <c r="AA10" s="156">
        <f t="shared" si="9"/>
        <v>4</v>
      </c>
      <c r="AB10" s="157">
        <f t="shared" si="10"/>
        <v>0.5</v>
      </c>
      <c r="AC10" s="156">
        <v>1</v>
      </c>
      <c r="AD10" s="156">
        <v>1</v>
      </c>
      <c r="AE10" s="156">
        <v>2</v>
      </c>
      <c r="AF10" s="207" t="str">
        <f t="shared" si="11"/>
        <v>茨木海斗</v>
      </c>
    </row>
    <row r="11" spans="2:32" ht="30" customHeight="1">
      <c r="B11" s="155">
        <v>4</v>
      </c>
      <c r="C11" s="208" t="s">
        <v>334</v>
      </c>
      <c r="D11" s="159">
        <v>89</v>
      </c>
      <c r="E11" s="159">
        <f>G11+AA11+'Individual AT 0622 流通経済'!G11+'Individual AT 0622 流通経済'!N11</f>
        <v>26</v>
      </c>
      <c r="F11" s="167">
        <f t="shared" si="0"/>
        <v>23.370786516853933</v>
      </c>
      <c r="G11" s="159">
        <f t="shared" si="1"/>
        <v>13</v>
      </c>
      <c r="H11" s="187">
        <f t="shared" si="2"/>
        <v>0.84615384615384615</v>
      </c>
      <c r="I11" s="159">
        <f t="shared" si="3"/>
        <v>8</v>
      </c>
      <c r="J11" s="158">
        <f t="shared" si="4"/>
        <v>0.875</v>
      </c>
      <c r="K11" s="159">
        <v>0</v>
      </c>
      <c r="L11" s="159">
        <v>7</v>
      </c>
      <c r="M11" s="185">
        <v>1</v>
      </c>
      <c r="N11" s="158">
        <f t="shared" si="5"/>
        <v>0.625</v>
      </c>
      <c r="O11" s="159">
        <v>1</v>
      </c>
      <c r="P11" s="159">
        <v>4</v>
      </c>
      <c r="Q11" s="185">
        <v>2</v>
      </c>
      <c r="R11" s="159">
        <f t="shared" si="6"/>
        <v>5</v>
      </c>
      <c r="S11" s="158">
        <f t="shared" si="7"/>
        <v>0.8</v>
      </c>
      <c r="T11" s="159">
        <v>0</v>
      </c>
      <c r="U11" s="159">
        <v>4</v>
      </c>
      <c r="V11" s="185">
        <v>1</v>
      </c>
      <c r="W11" s="158">
        <f t="shared" si="8"/>
        <v>0.6</v>
      </c>
      <c r="X11" s="159">
        <v>2</v>
      </c>
      <c r="Y11" s="159">
        <v>1</v>
      </c>
      <c r="Z11" s="185">
        <v>1</v>
      </c>
      <c r="AA11" s="159">
        <f t="shared" si="9"/>
        <v>5</v>
      </c>
      <c r="AB11" s="158">
        <f t="shared" si="10"/>
        <v>1</v>
      </c>
      <c r="AC11" s="159">
        <v>1</v>
      </c>
      <c r="AD11" s="159">
        <v>4</v>
      </c>
      <c r="AE11" s="159">
        <v>0</v>
      </c>
      <c r="AF11" s="208" t="str">
        <f t="shared" si="11"/>
        <v>磯部俊太朗</v>
      </c>
    </row>
    <row r="12" spans="2:32" ht="30" customHeight="1">
      <c r="B12" s="154">
        <v>5</v>
      </c>
      <c r="C12" s="207" t="s">
        <v>335</v>
      </c>
      <c r="D12" s="156">
        <v>45</v>
      </c>
      <c r="E12" s="156">
        <f>G12+AA12+'Individual AT 0622 流通経済'!G12+'Individual AT 0622 流通経済'!N12</f>
        <v>7</v>
      </c>
      <c r="F12" s="195">
        <f t="shared" si="0"/>
        <v>12.444444444444445</v>
      </c>
      <c r="G12" s="156">
        <f t="shared" si="1"/>
        <v>2</v>
      </c>
      <c r="H12" s="186">
        <f t="shared" si="2"/>
        <v>1</v>
      </c>
      <c r="I12" s="156">
        <f t="shared" si="3"/>
        <v>1</v>
      </c>
      <c r="J12" s="157">
        <f t="shared" si="4"/>
        <v>1</v>
      </c>
      <c r="K12" s="156">
        <v>0</v>
      </c>
      <c r="L12" s="156">
        <v>1</v>
      </c>
      <c r="M12" s="184">
        <v>0</v>
      </c>
      <c r="N12" s="157">
        <f t="shared" si="5"/>
        <v>1</v>
      </c>
      <c r="O12" s="156">
        <v>0</v>
      </c>
      <c r="P12" s="156">
        <v>1</v>
      </c>
      <c r="Q12" s="184">
        <v>0</v>
      </c>
      <c r="R12" s="156">
        <f t="shared" si="6"/>
        <v>1</v>
      </c>
      <c r="S12" s="157">
        <f t="shared" si="7"/>
        <v>1</v>
      </c>
      <c r="T12" s="156">
        <v>1</v>
      </c>
      <c r="U12" s="156">
        <v>0</v>
      </c>
      <c r="V12" s="184">
        <v>0</v>
      </c>
      <c r="W12" s="157">
        <f t="shared" si="8"/>
        <v>1</v>
      </c>
      <c r="X12" s="156">
        <v>0</v>
      </c>
      <c r="Y12" s="156">
        <v>1</v>
      </c>
      <c r="Z12" s="184">
        <v>0</v>
      </c>
      <c r="AA12" s="156">
        <f t="shared" si="9"/>
        <v>2</v>
      </c>
      <c r="AB12" s="157">
        <f t="shared" si="10"/>
        <v>1</v>
      </c>
      <c r="AC12" s="156">
        <v>2</v>
      </c>
      <c r="AD12" s="156">
        <v>0</v>
      </c>
      <c r="AE12" s="156">
        <v>0</v>
      </c>
      <c r="AF12" s="207" t="str">
        <f t="shared" si="11"/>
        <v>白丸智乃祐</v>
      </c>
    </row>
    <row r="13" spans="2:32" ht="30" customHeight="1">
      <c r="B13" s="155">
        <v>6</v>
      </c>
      <c r="C13" s="208" t="s">
        <v>373</v>
      </c>
      <c r="D13" s="159">
        <v>89</v>
      </c>
      <c r="E13" s="159">
        <f>G13+AA13+'Individual AT 0622 流通経済'!G13+'Individual AT 0622 流通経済'!N13</f>
        <v>20</v>
      </c>
      <c r="F13" s="167">
        <f t="shared" si="0"/>
        <v>17.977528089887642</v>
      </c>
      <c r="G13" s="159">
        <f t="shared" si="1"/>
        <v>11</v>
      </c>
      <c r="H13" s="187">
        <f t="shared" si="2"/>
        <v>0.81818181818181823</v>
      </c>
      <c r="I13" s="159">
        <f t="shared" si="3"/>
        <v>5</v>
      </c>
      <c r="J13" s="158">
        <f t="shared" si="4"/>
        <v>0.6</v>
      </c>
      <c r="K13" s="159">
        <v>0</v>
      </c>
      <c r="L13" s="159">
        <v>3</v>
      </c>
      <c r="M13" s="185">
        <v>2</v>
      </c>
      <c r="N13" s="158">
        <f t="shared" si="5"/>
        <v>0.2</v>
      </c>
      <c r="O13" s="159">
        <v>1</v>
      </c>
      <c r="P13" s="159">
        <v>0</v>
      </c>
      <c r="Q13" s="185">
        <v>2</v>
      </c>
      <c r="R13" s="159">
        <f t="shared" si="6"/>
        <v>6</v>
      </c>
      <c r="S13" s="158">
        <f t="shared" si="7"/>
        <v>1</v>
      </c>
      <c r="T13" s="159">
        <v>2</v>
      </c>
      <c r="U13" s="159">
        <v>4</v>
      </c>
      <c r="V13" s="185">
        <v>0</v>
      </c>
      <c r="W13" s="158">
        <f t="shared" si="8"/>
        <v>0.33333333333333331</v>
      </c>
      <c r="X13" s="159">
        <v>0</v>
      </c>
      <c r="Y13" s="159">
        <v>2</v>
      </c>
      <c r="Z13" s="185">
        <v>4</v>
      </c>
      <c r="AA13" s="159">
        <f t="shared" si="9"/>
        <v>4</v>
      </c>
      <c r="AB13" s="158">
        <f t="shared" si="10"/>
        <v>0.75</v>
      </c>
      <c r="AC13" s="159">
        <v>1</v>
      </c>
      <c r="AD13" s="159">
        <v>2</v>
      </c>
      <c r="AE13" s="159">
        <v>1</v>
      </c>
      <c r="AF13" s="208" t="str">
        <f t="shared" si="11"/>
        <v>茨木颯</v>
      </c>
    </row>
    <row r="14" spans="2:32" ht="30" customHeight="1">
      <c r="B14" s="154">
        <v>7</v>
      </c>
      <c r="C14" s="207" t="s">
        <v>396</v>
      </c>
      <c r="D14" s="156">
        <v>89</v>
      </c>
      <c r="E14" s="156">
        <f>G14+AA14+'Individual AT 0622 流通経済'!G14+'Individual AT 0622 流通経済'!N14</f>
        <v>18</v>
      </c>
      <c r="F14" s="195">
        <f t="shared" si="0"/>
        <v>16.179775280898877</v>
      </c>
      <c r="G14" s="156">
        <f t="shared" si="1"/>
        <v>11</v>
      </c>
      <c r="H14" s="186">
        <f t="shared" si="2"/>
        <v>0.90909090909090906</v>
      </c>
      <c r="I14" s="156">
        <f t="shared" si="3"/>
        <v>7</v>
      </c>
      <c r="J14" s="157">
        <f t="shared" si="4"/>
        <v>0.8571428571428571</v>
      </c>
      <c r="K14" s="156">
        <v>1</v>
      </c>
      <c r="L14" s="156">
        <v>5</v>
      </c>
      <c r="M14" s="184">
        <v>1</v>
      </c>
      <c r="N14" s="157">
        <f t="shared" si="5"/>
        <v>0.5714285714285714</v>
      </c>
      <c r="O14" s="156">
        <v>0</v>
      </c>
      <c r="P14" s="156">
        <v>4</v>
      </c>
      <c r="Q14" s="184">
        <v>2</v>
      </c>
      <c r="R14" s="156">
        <f t="shared" si="6"/>
        <v>4</v>
      </c>
      <c r="S14" s="157">
        <f t="shared" si="7"/>
        <v>1</v>
      </c>
      <c r="T14" s="156">
        <v>2</v>
      </c>
      <c r="U14" s="156">
        <v>2</v>
      </c>
      <c r="V14" s="184">
        <v>0</v>
      </c>
      <c r="W14" s="157">
        <f t="shared" si="8"/>
        <v>0.5</v>
      </c>
      <c r="X14" s="156">
        <v>0</v>
      </c>
      <c r="Y14" s="156">
        <v>2</v>
      </c>
      <c r="Z14" s="184">
        <v>2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207" t="str">
        <f t="shared" si="11"/>
        <v>中森真翔</v>
      </c>
    </row>
    <row r="15" spans="2:32" ht="30" customHeight="1">
      <c r="B15" s="155">
        <v>8</v>
      </c>
      <c r="C15" s="208" t="s">
        <v>397</v>
      </c>
      <c r="D15" s="159">
        <v>77</v>
      </c>
      <c r="E15" s="159">
        <f>G15+AA15+'Individual AT 0622 流通経済'!G15+'Individual AT 0622 流通経済'!N15</f>
        <v>25</v>
      </c>
      <c r="F15" s="167">
        <f t="shared" si="0"/>
        <v>25.974025974025974</v>
      </c>
      <c r="G15" s="159">
        <f t="shared" si="1"/>
        <v>15</v>
      </c>
      <c r="H15" s="187">
        <f t="shared" si="2"/>
        <v>0.93333333333333335</v>
      </c>
      <c r="I15" s="159">
        <f t="shared" si="3"/>
        <v>10</v>
      </c>
      <c r="J15" s="158">
        <f t="shared" si="4"/>
        <v>1</v>
      </c>
      <c r="K15" s="159">
        <v>2</v>
      </c>
      <c r="L15" s="159">
        <v>8</v>
      </c>
      <c r="M15" s="185">
        <v>0</v>
      </c>
      <c r="N15" s="158">
        <f t="shared" si="5"/>
        <v>0.5</v>
      </c>
      <c r="O15" s="159">
        <v>0</v>
      </c>
      <c r="P15" s="159">
        <v>5</v>
      </c>
      <c r="Q15" s="185">
        <v>5</v>
      </c>
      <c r="R15" s="159">
        <f t="shared" si="6"/>
        <v>5</v>
      </c>
      <c r="S15" s="158">
        <f t="shared" si="7"/>
        <v>0.8</v>
      </c>
      <c r="T15" s="159">
        <v>1</v>
      </c>
      <c r="U15" s="159">
        <v>3</v>
      </c>
      <c r="V15" s="185">
        <v>1</v>
      </c>
      <c r="W15" s="158">
        <f t="shared" si="8"/>
        <v>0.8</v>
      </c>
      <c r="X15" s="159">
        <v>1</v>
      </c>
      <c r="Y15" s="159">
        <v>3</v>
      </c>
      <c r="Z15" s="185">
        <v>0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大町尚生</v>
      </c>
    </row>
    <row r="16" spans="2:32" ht="30" customHeight="1">
      <c r="B16" s="154">
        <v>9</v>
      </c>
      <c r="C16" s="207" t="s">
        <v>398</v>
      </c>
      <c r="D16" s="156">
        <v>89</v>
      </c>
      <c r="E16" s="156">
        <f>G16+AA16+'Individual AT 0622 流通経済'!G16+'Individual AT 0622 流通経済'!N16</f>
        <v>22</v>
      </c>
      <c r="F16" s="195">
        <f t="shared" si="0"/>
        <v>19.775280898876403</v>
      </c>
      <c r="G16" s="156">
        <f t="shared" si="1"/>
        <v>14</v>
      </c>
      <c r="H16" s="186">
        <f t="shared" si="2"/>
        <v>0.7142857142857143</v>
      </c>
      <c r="I16" s="156">
        <f t="shared" si="3"/>
        <v>13</v>
      </c>
      <c r="J16" s="157">
        <f t="shared" si="4"/>
        <v>0.69230769230769229</v>
      </c>
      <c r="K16" s="156">
        <v>1</v>
      </c>
      <c r="L16" s="156">
        <v>8</v>
      </c>
      <c r="M16" s="184">
        <v>4</v>
      </c>
      <c r="N16" s="157">
        <f t="shared" si="5"/>
        <v>0.53846153846153844</v>
      </c>
      <c r="O16" s="156">
        <v>1</v>
      </c>
      <c r="P16" s="156">
        <v>6</v>
      </c>
      <c r="Q16" s="184">
        <v>2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3</v>
      </c>
      <c r="AB16" s="157">
        <f t="shared" si="10"/>
        <v>0.33333333333333331</v>
      </c>
      <c r="AC16" s="156">
        <v>0</v>
      </c>
      <c r="AD16" s="156">
        <v>1</v>
      </c>
      <c r="AE16" s="156">
        <v>2</v>
      </c>
      <c r="AF16" s="207" t="str">
        <f t="shared" si="11"/>
        <v>高橋佑太朗</v>
      </c>
    </row>
    <row r="17" spans="2:32" ht="30" customHeight="1">
      <c r="B17" s="155">
        <v>10</v>
      </c>
      <c r="C17" s="208" t="s">
        <v>247</v>
      </c>
      <c r="D17" s="159">
        <v>89</v>
      </c>
      <c r="E17" s="159">
        <f>G17+AA17+'Individual AT 0622 流通経済'!G17+'Individual AT 0622 流通経済'!N17</f>
        <v>5</v>
      </c>
      <c r="F17" s="167">
        <f t="shared" si="0"/>
        <v>4.4943820224719104</v>
      </c>
      <c r="G17" s="159">
        <f t="shared" si="1"/>
        <v>3</v>
      </c>
      <c r="H17" s="187">
        <f t="shared" si="2"/>
        <v>0.33333333333333331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1</v>
      </c>
      <c r="AB17" s="158">
        <f t="shared" si="10"/>
        <v>1</v>
      </c>
      <c r="AC17" s="159">
        <v>1</v>
      </c>
      <c r="AD17" s="159">
        <v>0</v>
      </c>
      <c r="AE17" s="159">
        <v>0</v>
      </c>
      <c r="AF17" s="208" t="str">
        <f t="shared" si="11"/>
        <v>水澤雄太</v>
      </c>
    </row>
    <row r="18" spans="2:32" ht="30" customHeight="1">
      <c r="B18" s="154">
        <v>11</v>
      </c>
      <c r="C18" s="207" t="s">
        <v>310</v>
      </c>
      <c r="D18" s="156">
        <v>57</v>
      </c>
      <c r="E18" s="156">
        <f>G18+AA18+'Individual AT 0622 流通経済'!G18+'Individual AT 0622 流通経済'!N18</f>
        <v>8</v>
      </c>
      <c r="F18" s="195">
        <f t="shared" si="0"/>
        <v>11.228070175438596</v>
      </c>
      <c r="G18" s="156">
        <f t="shared" si="1"/>
        <v>3</v>
      </c>
      <c r="H18" s="186">
        <f t="shared" si="2"/>
        <v>0.66666666666666663</v>
      </c>
      <c r="I18" s="156">
        <f t="shared" si="3"/>
        <v>0</v>
      </c>
      <c r="J18" s="157" t="str">
        <f t="shared" si="4"/>
        <v>-</v>
      </c>
      <c r="K18" s="156">
        <v>0</v>
      </c>
      <c r="L18" s="156">
        <v>0</v>
      </c>
      <c r="M18" s="184">
        <v>0</v>
      </c>
      <c r="N18" s="157" t="str">
        <f t="shared" si="5"/>
        <v>-</v>
      </c>
      <c r="O18" s="156">
        <v>0</v>
      </c>
      <c r="P18" s="156">
        <v>0</v>
      </c>
      <c r="Q18" s="184">
        <v>0</v>
      </c>
      <c r="R18" s="156">
        <f t="shared" si="6"/>
        <v>3</v>
      </c>
      <c r="S18" s="157">
        <f t="shared" si="7"/>
        <v>0.66666666666666663</v>
      </c>
      <c r="T18" s="156">
        <v>0</v>
      </c>
      <c r="U18" s="156">
        <v>2</v>
      </c>
      <c r="V18" s="184">
        <v>1</v>
      </c>
      <c r="W18" s="157">
        <f t="shared" si="8"/>
        <v>0.66666666666666663</v>
      </c>
      <c r="X18" s="156">
        <v>1</v>
      </c>
      <c r="Y18" s="156">
        <v>1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207" t="str">
        <f t="shared" si="11"/>
        <v>深田衣咲</v>
      </c>
    </row>
    <row r="19" spans="2:32" ht="30" customHeight="1">
      <c r="B19" s="155">
        <v>12</v>
      </c>
      <c r="C19" s="208" t="s">
        <v>399</v>
      </c>
      <c r="D19" s="159">
        <v>72</v>
      </c>
      <c r="E19" s="159">
        <f>G19+AA19+'Individual AT 0622 流通経済'!G19+'Individual AT 0622 流通経済'!N19</f>
        <v>28</v>
      </c>
      <c r="F19" s="167">
        <f t="shared" si="0"/>
        <v>31.111111111111111</v>
      </c>
      <c r="G19" s="159">
        <f t="shared" si="1"/>
        <v>12</v>
      </c>
      <c r="H19" s="187">
        <f t="shared" si="2"/>
        <v>0.66666666666666663</v>
      </c>
      <c r="I19" s="159">
        <f t="shared" si="3"/>
        <v>6</v>
      </c>
      <c r="J19" s="158">
        <f t="shared" si="4"/>
        <v>0.33333333333333331</v>
      </c>
      <c r="K19" s="159">
        <v>0</v>
      </c>
      <c r="L19" s="159">
        <v>2</v>
      </c>
      <c r="M19" s="185">
        <v>4</v>
      </c>
      <c r="N19" s="158">
        <f t="shared" si="5"/>
        <v>0.33333333333333331</v>
      </c>
      <c r="O19" s="159">
        <v>0</v>
      </c>
      <c r="P19" s="159">
        <v>2</v>
      </c>
      <c r="Q19" s="185">
        <v>0</v>
      </c>
      <c r="R19" s="159">
        <f t="shared" si="6"/>
        <v>6</v>
      </c>
      <c r="S19" s="158">
        <f t="shared" si="7"/>
        <v>1</v>
      </c>
      <c r="T19" s="159">
        <v>1</v>
      </c>
      <c r="U19" s="159">
        <v>5</v>
      </c>
      <c r="V19" s="185">
        <v>0</v>
      </c>
      <c r="W19" s="158">
        <f t="shared" si="8"/>
        <v>0.5</v>
      </c>
      <c r="X19" s="159">
        <v>2</v>
      </c>
      <c r="Y19" s="159">
        <v>1</v>
      </c>
      <c r="Z19" s="185">
        <v>3</v>
      </c>
      <c r="AA19" s="159">
        <f t="shared" si="9"/>
        <v>3</v>
      </c>
      <c r="AB19" s="158">
        <f t="shared" si="10"/>
        <v>1</v>
      </c>
      <c r="AC19" s="159">
        <v>2</v>
      </c>
      <c r="AD19" s="159">
        <v>1</v>
      </c>
      <c r="AE19" s="159">
        <v>0</v>
      </c>
      <c r="AF19" s="208" t="str">
        <f t="shared" si="11"/>
        <v>岡本泰一</v>
      </c>
    </row>
    <row r="20" spans="2:32" ht="30" customHeight="1">
      <c r="B20" s="154">
        <v>13</v>
      </c>
      <c r="C20" s="207" t="s">
        <v>400</v>
      </c>
      <c r="D20" s="156">
        <v>89</v>
      </c>
      <c r="E20" s="156">
        <f>G20+AA20+'Individual AT 0622 流通経済'!G20+'Individual AT 0622 流通経済'!N20</f>
        <v>22</v>
      </c>
      <c r="F20" s="195">
        <f t="shared" si="0"/>
        <v>19.775280898876403</v>
      </c>
      <c r="G20" s="156">
        <f t="shared" si="1"/>
        <v>10</v>
      </c>
      <c r="H20" s="186">
        <f t="shared" si="2"/>
        <v>0.7</v>
      </c>
      <c r="I20" s="156">
        <f t="shared" si="3"/>
        <v>7</v>
      </c>
      <c r="J20" s="157">
        <f t="shared" si="4"/>
        <v>0.7142857142857143</v>
      </c>
      <c r="K20" s="156">
        <v>1</v>
      </c>
      <c r="L20" s="156">
        <v>4</v>
      </c>
      <c r="M20" s="184">
        <v>2</v>
      </c>
      <c r="N20" s="157">
        <f t="shared" si="5"/>
        <v>0.42857142857142855</v>
      </c>
      <c r="O20" s="156">
        <v>1</v>
      </c>
      <c r="P20" s="156">
        <v>2</v>
      </c>
      <c r="Q20" s="184">
        <v>2</v>
      </c>
      <c r="R20" s="156">
        <f t="shared" si="6"/>
        <v>3</v>
      </c>
      <c r="S20" s="157">
        <f t="shared" si="7"/>
        <v>0.66666666666666663</v>
      </c>
      <c r="T20" s="156">
        <v>0</v>
      </c>
      <c r="U20" s="156">
        <v>2</v>
      </c>
      <c r="V20" s="184">
        <v>1</v>
      </c>
      <c r="W20" s="157">
        <f t="shared" si="8"/>
        <v>0.66666666666666663</v>
      </c>
      <c r="X20" s="156">
        <v>1</v>
      </c>
      <c r="Y20" s="156">
        <v>1</v>
      </c>
      <c r="Z20" s="184">
        <v>0</v>
      </c>
      <c r="AA20" s="156">
        <f t="shared" si="9"/>
        <v>1</v>
      </c>
      <c r="AB20" s="157">
        <f t="shared" si="10"/>
        <v>0</v>
      </c>
      <c r="AC20" s="156">
        <v>0</v>
      </c>
      <c r="AD20" s="156">
        <v>0</v>
      </c>
      <c r="AE20" s="156">
        <v>1</v>
      </c>
      <c r="AF20" s="207" t="str">
        <f t="shared" si="11"/>
        <v>今村颯汰</v>
      </c>
    </row>
    <row r="21" spans="2:32" ht="30" customHeight="1">
      <c r="B21" s="155">
        <v>14</v>
      </c>
      <c r="C21" s="208" t="s">
        <v>195</v>
      </c>
      <c r="D21" s="159">
        <v>89</v>
      </c>
      <c r="E21" s="159">
        <f>G21+AA21+'Individual AT 0622 流通経済'!G21+'Individual AT 0622 流通経済'!N21</f>
        <v>18</v>
      </c>
      <c r="F21" s="167">
        <f t="shared" si="0"/>
        <v>16.179775280898877</v>
      </c>
      <c r="G21" s="159">
        <f t="shared" si="1"/>
        <v>9</v>
      </c>
      <c r="H21" s="187">
        <f t="shared" si="2"/>
        <v>0.55555555555555558</v>
      </c>
      <c r="I21" s="159">
        <f t="shared" si="3"/>
        <v>8</v>
      </c>
      <c r="J21" s="158">
        <f t="shared" si="4"/>
        <v>0.5</v>
      </c>
      <c r="K21" s="159">
        <v>1</v>
      </c>
      <c r="L21" s="159">
        <v>3</v>
      </c>
      <c r="M21" s="185">
        <v>4</v>
      </c>
      <c r="N21" s="158">
        <f t="shared" si="5"/>
        <v>0.5</v>
      </c>
      <c r="O21" s="159">
        <v>0</v>
      </c>
      <c r="P21" s="159">
        <v>4</v>
      </c>
      <c r="Q21" s="185">
        <v>0</v>
      </c>
      <c r="R21" s="159">
        <f t="shared" si="6"/>
        <v>1</v>
      </c>
      <c r="S21" s="158">
        <f t="shared" si="7"/>
        <v>1</v>
      </c>
      <c r="T21" s="159">
        <v>0</v>
      </c>
      <c r="U21" s="159">
        <v>1</v>
      </c>
      <c r="V21" s="185">
        <v>0</v>
      </c>
      <c r="W21" s="158">
        <f t="shared" si="8"/>
        <v>1</v>
      </c>
      <c r="X21" s="159">
        <v>0</v>
      </c>
      <c r="Y21" s="159">
        <v>1</v>
      </c>
      <c r="Z21" s="185">
        <v>0</v>
      </c>
      <c r="AA21" s="159">
        <f t="shared" si="9"/>
        <v>1</v>
      </c>
      <c r="AB21" s="158">
        <f t="shared" si="10"/>
        <v>0</v>
      </c>
      <c r="AC21" s="159">
        <v>0</v>
      </c>
      <c r="AD21" s="159">
        <v>0</v>
      </c>
      <c r="AE21" s="159">
        <v>1</v>
      </c>
      <c r="AF21" s="208" t="str">
        <f t="shared" si="11"/>
        <v>濱島遼</v>
      </c>
    </row>
    <row r="22" spans="2:32" ht="30" customHeight="1">
      <c r="B22" s="154">
        <v>15</v>
      </c>
      <c r="C22" s="207" t="s">
        <v>368</v>
      </c>
      <c r="D22" s="156">
        <v>76</v>
      </c>
      <c r="E22" s="156">
        <f>G22+AA22+'Individual AT 0622 流通経済'!G22+'Individual AT 0622 流通経済'!N22</f>
        <v>10</v>
      </c>
      <c r="F22" s="195">
        <f t="shared" si="0"/>
        <v>10.526315789473683</v>
      </c>
      <c r="G22" s="156">
        <f t="shared" si="1"/>
        <v>5</v>
      </c>
      <c r="H22" s="186">
        <f t="shared" si="2"/>
        <v>0.2</v>
      </c>
      <c r="I22" s="156">
        <f t="shared" si="3"/>
        <v>4</v>
      </c>
      <c r="J22" s="157">
        <f t="shared" si="4"/>
        <v>0.25</v>
      </c>
      <c r="K22" s="156">
        <v>0</v>
      </c>
      <c r="L22" s="156">
        <v>1</v>
      </c>
      <c r="M22" s="184">
        <v>3</v>
      </c>
      <c r="N22" s="157">
        <f t="shared" si="5"/>
        <v>0</v>
      </c>
      <c r="O22" s="156">
        <v>0</v>
      </c>
      <c r="P22" s="156">
        <v>0</v>
      </c>
      <c r="Q22" s="184">
        <v>1</v>
      </c>
      <c r="R22" s="156">
        <f t="shared" si="6"/>
        <v>1</v>
      </c>
      <c r="S22" s="157">
        <f t="shared" si="7"/>
        <v>0</v>
      </c>
      <c r="T22" s="156">
        <v>0</v>
      </c>
      <c r="U22" s="156">
        <v>0</v>
      </c>
      <c r="V22" s="184">
        <v>1</v>
      </c>
      <c r="W22" s="157">
        <f t="shared" si="8"/>
        <v>0</v>
      </c>
      <c r="X22" s="156">
        <v>0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内田慎之甫</v>
      </c>
    </row>
    <row r="23" spans="2:32" ht="30" customHeight="1">
      <c r="B23" s="155">
        <v>16</v>
      </c>
      <c r="C23" s="208" t="s">
        <v>348</v>
      </c>
      <c r="D23" s="159">
        <v>28</v>
      </c>
      <c r="E23" s="159">
        <f>G23+AA23+'Individual AT 0622 流通経済'!G23+'Individual AT 0622 流通経済'!N23</f>
        <v>16</v>
      </c>
      <c r="F23" s="167">
        <f t="shared" si="0"/>
        <v>45.714285714285708</v>
      </c>
      <c r="G23" s="159">
        <f t="shared" si="1"/>
        <v>12</v>
      </c>
      <c r="H23" s="187">
        <f t="shared" si="2"/>
        <v>1</v>
      </c>
      <c r="I23" s="159">
        <f t="shared" si="3"/>
        <v>4</v>
      </c>
      <c r="J23" s="158">
        <f t="shared" si="4"/>
        <v>1</v>
      </c>
      <c r="K23" s="159">
        <v>0</v>
      </c>
      <c r="L23" s="159">
        <v>4</v>
      </c>
      <c r="M23" s="185">
        <v>0</v>
      </c>
      <c r="N23" s="158">
        <f t="shared" si="5"/>
        <v>0.75</v>
      </c>
      <c r="O23" s="159">
        <v>0</v>
      </c>
      <c r="P23" s="159">
        <v>3</v>
      </c>
      <c r="Q23" s="185">
        <v>1</v>
      </c>
      <c r="R23" s="159">
        <f t="shared" si="6"/>
        <v>8</v>
      </c>
      <c r="S23" s="158">
        <f t="shared" si="7"/>
        <v>1</v>
      </c>
      <c r="T23" s="159">
        <v>0</v>
      </c>
      <c r="U23" s="159">
        <v>8</v>
      </c>
      <c r="V23" s="185">
        <v>0</v>
      </c>
      <c r="W23" s="158">
        <f t="shared" si="8"/>
        <v>0.625</v>
      </c>
      <c r="X23" s="159">
        <v>1</v>
      </c>
      <c r="Y23" s="159">
        <v>4</v>
      </c>
      <c r="Z23" s="185">
        <v>3</v>
      </c>
      <c r="AA23" s="159">
        <f t="shared" si="9"/>
        <v>3</v>
      </c>
      <c r="AB23" s="158">
        <f t="shared" si="10"/>
        <v>0.66666666666666663</v>
      </c>
      <c r="AC23" s="159">
        <v>0</v>
      </c>
      <c r="AD23" s="159">
        <v>2</v>
      </c>
      <c r="AE23" s="159">
        <v>1</v>
      </c>
      <c r="AF23" s="208" t="str">
        <f t="shared" si="11"/>
        <v>門脇遼介</v>
      </c>
    </row>
    <row r="24" spans="2:32" ht="30" customHeight="1">
      <c r="B24" s="154">
        <v>17</v>
      </c>
      <c r="C24" s="207" t="s">
        <v>401</v>
      </c>
      <c r="D24" s="156">
        <v>28</v>
      </c>
      <c r="E24" s="156">
        <f>G24+AA24+'Individual AT 0622 流通経済'!G24+'Individual AT 0622 流通経済'!N24</f>
        <v>8</v>
      </c>
      <c r="F24" s="195">
        <f t="shared" si="0"/>
        <v>22.857142857142854</v>
      </c>
      <c r="G24" s="156">
        <f t="shared" si="1"/>
        <v>3</v>
      </c>
      <c r="H24" s="186">
        <f t="shared" si="2"/>
        <v>1</v>
      </c>
      <c r="I24" s="156">
        <f t="shared" si="3"/>
        <v>1</v>
      </c>
      <c r="J24" s="157">
        <f t="shared" si="4"/>
        <v>1</v>
      </c>
      <c r="K24" s="156">
        <v>0</v>
      </c>
      <c r="L24" s="156">
        <v>1</v>
      </c>
      <c r="M24" s="184">
        <v>0</v>
      </c>
      <c r="N24" s="157">
        <f t="shared" si="5"/>
        <v>0</v>
      </c>
      <c r="O24" s="156">
        <v>0</v>
      </c>
      <c r="P24" s="156">
        <v>0</v>
      </c>
      <c r="Q24" s="184">
        <v>1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0</v>
      </c>
      <c r="Y24" s="156">
        <v>1</v>
      </c>
      <c r="Z24" s="184">
        <v>1</v>
      </c>
      <c r="AA24" s="156">
        <f t="shared" si="9"/>
        <v>4</v>
      </c>
      <c r="AB24" s="157">
        <f t="shared" si="10"/>
        <v>0.75</v>
      </c>
      <c r="AC24" s="156">
        <v>0</v>
      </c>
      <c r="AD24" s="156">
        <v>3</v>
      </c>
      <c r="AE24" s="156">
        <v>1</v>
      </c>
      <c r="AF24" s="207" t="str">
        <f t="shared" si="11"/>
        <v>佐野凉太</v>
      </c>
    </row>
    <row r="25" spans="2:32" ht="30" customHeight="1">
      <c r="B25" s="155">
        <v>18</v>
      </c>
      <c r="C25" s="208" t="s">
        <v>344</v>
      </c>
      <c r="D25" s="159">
        <v>38</v>
      </c>
      <c r="E25" s="159">
        <f>G25+AA25+'Individual AT 0622 流通経済'!G25+'Individual AT 0622 流通経済'!N25</f>
        <v>14</v>
      </c>
      <c r="F25" s="167">
        <f t="shared" si="0"/>
        <v>29.473684210526315</v>
      </c>
      <c r="G25" s="159">
        <f t="shared" si="1"/>
        <v>11</v>
      </c>
      <c r="H25" s="187">
        <f t="shared" si="2"/>
        <v>0.90909090909090906</v>
      </c>
      <c r="I25" s="159">
        <f t="shared" si="3"/>
        <v>7</v>
      </c>
      <c r="J25" s="158">
        <f t="shared" si="4"/>
        <v>0.8571428571428571</v>
      </c>
      <c r="K25" s="159">
        <v>0</v>
      </c>
      <c r="L25" s="159">
        <v>6</v>
      </c>
      <c r="M25" s="185">
        <v>1</v>
      </c>
      <c r="N25" s="158">
        <f t="shared" si="5"/>
        <v>0.5714285714285714</v>
      </c>
      <c r="O25" s="159">
        <v>0</v>
      </c>
      <c r="P25" s="159">
        <v>4</v>
      </c>
      <c r="Q25" s="185">
        <v>2</v>
      </c>
      <c r="R25" s="159">
        <f t="shared" si="6"/>
        <v>4</v>
      </c>
      <c r="S25" s="158">
        <f t="shared" si="7"/>
        <v>1</v>
      </c>
      <c r="T25" s="159">
        <v>0</v>
      </c>
      <c r="U25" s="159">
        <v>4</v>
      </c>
      <c r="V25" s="185">
        <v>0</v>
      </c>
      <c r="W25" s="158">
        <f t="shared" si="8"/>
        <v>0.5</v>
      </c>
      <c r="X25" s="159">
        <v>2</v>
      </c>
      <c r="Y25" s="159">
        <v>0</v>
      </c>
      <c r="Z25" s="185">
        <v>2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 t="str">
        <f t="shared" si="11"/>
        <v>黒澤俊太郎</v>
      </c>
    </row>
    <row r="26" spans="2:32" ht="30" customHeight="1">
      <c r="B26" s="154">
        <v>19</v>
      </c>
      <c r="C26" s="207" t="s">
        <v>189</v>
      </c>
      <c r="D26" s="156">
        <v>44</v>
      </c>
      <c r="E26" s="156">
        <f>G26+AA26+'Individual AT 0622 流通経済'!G26+'Individual AT 0622 流通経済'!N26</f>
        <v>18</v>
      </c>
      <c r="F26" s="195">
        <f t="shared" si="0"/>
        <v>32.727272727272727</v>
      </c>
      <c r="G26" s="156">
        <f t="shared" si="1"/>
        <v>13</v>
      </c>
      <c r="H26" s="186">
        <f t="shared" si="2"/>
        <v>0.84615384615384615</v>
      </c>
      <c r="I26" s="156">
        <f t="shared" si="3"/>
        <v>8</v>
      </c>
      <c r="J26" s="157">
        <f t="shared" si="4"/>
        <v>0.75</v>
      </c>
      <c r="K26" s="156">
        <v>0</v>
      </c>
      <c r="L26" s="156">
        <v>6</v>
      </c>
      <c r="M26" s="184">
        <v>2</v>
      </c>
      <c r="N26" s="157">
        <f t="shared" si="5"/>
        <v>0.75</v>
      </c>
      <c r="O26" s="156">
        <v>1</v>
      </c>
      <c r="P26" s="156">
        <v>5</v>
      </c>
      <c r="Q26" s="184">
        <v>0</v>
      </c>
      <c r="R26" s="156">
        <f t="shared" si="6"/>
        <v>5</v>
      </c>
      <c r="S26" s="157">
        <f t="shared" si="7"/>
        <v>1</v>
      </c>
      <c r="T26" s="156">
        <v>0</v>
      </c>
      <c r="U26" s="156">
        <v>5</v>
      </c>
      <c r="V26" s="184">
        <v>0</v>
      </c>
      <c r="W26" s="157">
        <f t="shared" si="8"/>
        <v>0.8</v>
      </c>
      <c r="X26" s="156">
        <v>1</v>
      </c>
      <c r="Y26" s="156">
        <v>3</v>
      </c>
      <c r="Z26" s="184">
        <v>1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髙木海斗</v>
      </c>
    </row>
    <row r="27" spans="2:32" ht="30" customHeight="1">
      <c r="B27" s="155">
        <v>20</v>
      </c>
      <c r="C27" s="208" t="s">
        <v>402</v>
      </c>
      <c r="D27" s="159">
        <v>0</v>
      </c>
      <c r="E27" s="159"/>
      <c r="F27" s="167" t="str">
        <f t="shared" si="0"/>
        <v>-</v>
      </c>
      <c r="G27" s="159"/>
      <c r="H27" s="187" t="str">
        <f t="shared" si="2"/>
        <v>-</v>
      </c>
      <c r="I27" s="159" t="s">
        <v>17</v>
      </c>
      <c r="J27" s="158" t="str">
        <f t="shared" si="4"/>
        <v>-</v>
      </c>
      <c r="K27" s="159" t="s">
        <v>17</v>
      </c>
      <c r="L27" s="159" t="s">
        <v>17</v>
      </c>
      <c r="M27" s="159" t="s">
        <v>17</v>
      </c>
      <c r="N27" s="158" t="str">
        <f t="shared" si="5"/>
        <v>-</v>
      </c>
      <c r="O27" s="159" t="s">
        <v>17</v>
      </c>
      <c r="P27" s="159" t="s">
        <v>17</v>
      </c>
      <c r="Q27" s="159" t="s">
        <v>17</v>
      </c>
      <c r="R27" s="159" t="s">
        <v>17</v>
      </c>
      <c r="S27" s="158" t="str">
        <f t="shared" si="7"/>
        <v>-</v>
      </c>
      <c r="T27" s="159" t="s">
        <v>17</v>
      </c>
      <c r="U27" s="159" t="s">
        <v>17</v>
      </c>
      <c r="V27" s="159" t="s">
        <v>17</v>
      </c>
      <c r="W27" s="158" t="str">
        <f t="shared" si="8"/>
        <v>-</v>
      </c>
      <c r="X27" s="159" t="s">
        <v>17</v>
      </c>
      <c r="Y27" s="159" t="s">
        <v>17</v>
      </c>
      <c r="Z27" s="159" t="s">
        <v>17</v>
      </c>
      <c r="AA27" s="159" t="s">
        <v>17</v>
      </c>
      <c r="AB27" s="158" t="str">
        <f t="shared" si="10"/>
        <v>-</v>
      </c>
      <c r="AC27" s="159" t="s">
        <v>17</v>
      </c>
      <c r="AD27" s="159" t="s">
        <v>17</v>
      </c>
      <c r="AE27" s="159" t="s">
        <v>17</v>
      </c>
      <c r="AF27" s="208" t="str">
        <f t="shared" si="11"/>
        <v>加藤寛樹</v>
      </c>
    </row>
    <row r="28" spans="2:32" ht="30" customHeight="1">
      <c r="B28" s="154">
        <v>21</v>
      </c>
      <c r="C28" s="207" t="s">
        <v>209</v>
      </c>
      <c r="D28" s="156">
        <v>12</v>
      </c>
      <c r="E28" s="156">
        <f>G28+AA28+'Individual AT 0622 流通経済'!G28+'Individual AT 0622 流通経済'!N28</f>
        <v>10</v>
      </c>
      <c r="F28" s="195">
        <f t="shared" si="0"/>
        <v>66.666666666666671</v>
      </c>
      <c r="G28" s="156">
        <f t="shared" si="1"/>
        <v>5</v>
      </c>
      <c r="H28" s="186">
        <f t="shared" si="2"/>
        <v>1</v>
      </c>
      <c r="I28" s="156">
        <f t="shared" si="3"/>
        <v>3</v>
      </c>
      <c r="J28" s="157">
        <f t="shared" si="4"/>
        <v>1</v>
      </c>
      <c r="K28" s="156">
        <v>1</v>
      </c>
      <c r="L28" s="156">
        <v>2</v>
      </c>
      <c r="M28" s="184">
        <v>0</v>
      </c>
      <c r="N28" s="157">
        <f t="shared" si="5"/>
        <v>0.66666666666666663</v>
      </c>
      <c r="O28" s="156">
        <v>1</v>
      </c>
      <c r="P28" s="156">
        <v>1</v>
      </c>
      <c r="Q28" s="184">
        <v>1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0.5</v>
      </c>
      <c r="X28" s="156">
        <v>0</v>
      </c>
      <c r="Y28" s="156">
        <v>1</v>
      </c>
      <c r="Z28" s="184">
        <v>1</v>
      </c>
      <c r="AA28" s="156">
        <f t="shared" si="9"/>
        <v>4</v>
      </c>
      <c r="AB28" s="157">
        <f t="shared" si="10"/>
        <v>0.75</v>
      </c>
      <c r="AC28" s="156">
        <v>0</v>
      </c>
      <c r="AD28" s="156">
        <v>3</v>
      </c>
      <c r="AE28" s="156">
        <v>1</v>
      </c>
      <c r="AF28" s="207" t="str">
        <f t="shared" si="11"/>
        <v>城戸隼人</v>
      </c>
    </row>
    <row r="29" spans="2:32" ht="30" customHeight="1">
      <c r="B29" s="155">
        <v>22</v>
      </c>
      <c r="C29" s="208" t="s">
        <v>374</v>
      </c>
      <c r="D29" s="159">
        <v>0</v>
      </c>
      <c r="E29" s="159"/>
      <c r="F29" s="167" t="str">
        <f t="shared" si="0"/>
        <v>-</v>
      </c>
      <c r="G29" s="159"/>
      <c r="H29" s="187" t="str">
        <f t="shared" si="2"/>
        <v>-</v>
      </c>
      <c r="I29" s="159" t="s">
        <v>17</v>
      </c>
      <c r="J29" s="158" t="str">
        <f t="shared" si="4"/>
        <v>-</v>
      </c>
      <c r="K29" s="159" t="s">
        <v>17</v>
      </c>
      <c r="L29" s="159" t="s">
        <v>17</v>
      </c>
      <c r="M29" s="159" t="s">
        <v>17</v>
      </c>
      <c r="N29" s="158" t="str">
        <f t="shared" si="5"/>
        <v>-</v>
      </c>
      <c r="O29" s="159" t="s">
        <v>17</v>
      </c>
      <c r="P29" s="159" t="s">
        <v>17</v>
      </c>
      <c r="Q29" s="159" t="s">
        <v>17</v>
      </c>
      <c r="R29" s="159" t="s">
        <v>17</v>
      </c>
      <c r="S29" s="158" t="str">
        <f t="shared" si="7"/>
        <v>-</v>
      </c>
      <c r="T29" s="159" t="s">
        <v>17</v>
      </c>
      <c r="U29" s="159" t="s">
        <v>17</v>
      </c>
      <c r="V29" s="159" t="s">
        <v>17</v>
      </c>
      <c r="W29" s="158" t="str">
        <f t="shared" si="8"/>
        <v>-</v>
      </c>
      <c r="X29" s="159" t="s">
        <v>17</v>
      </c>
      <c r="Y29" s="159" t="s">
        <v>17</v>
      </c>
      <c r="Z29" s="159" t="s">
        <v>17</v>
      </c>
      <c r="AA29" s="159" t="s">
        <v>17</v>
      </c>
      <c r="AB29" s="158" t="str">
        <f t="shared" si="10"/>
        <v>-</v>
      </c>
      <c r="AC29" s="159" t="s">
        <v>17</v>
      </c>
      <c r="AD29" s="159" t="s">
        <v>17</v>
      </c>
      <c r="AE29" s="159" t="s">
        <v>17</v>
      </c>
      <c r="AF29" s="208" t="str">
        <f t="shared" si="11"/>
        <v>高田健太郎</v>
      </c>
    </row>
    <row r="30" spans="2:32" ht="30" customHeight="1">
      <c r="B30" s="154">
        <v>23</v>
      </c>
      <c r="C30" s="207" t="s">
        <v>309</v>
      </c>
      <c r="D30" s="156">
        <v>9</v>
      </c>
      <c r="E30" s="156">
        <f>G30+AA30+'Individual AT 0622 流通経済'!G30+'Individual AT 0622 流通経済'!N30</f>
        <v>2</v>
      </c>
      <c r="F30" s="195">
        <f t="shared" si="0"/>
        <v>17.777777777777779</v>
      </c>
      <c r="G30" s="156">
        <f t="shared" si="1"/>
        <v>2</v>
      </c>
      <c r="H30" s="186">
        <f t="shared" si="2"/>
        <v>1</v>
      </c>
      <c r="I30" s="156">
        <f t="shared" si="3"/>
        <v>2</v>
      </c>
      <c r="J30" s="157">
        <f t="shared" si="4"/>
        <v>1</v>
      </c>
      <c r="K30" s="156">
        <v>0</v>
      </c>
      <c r="L30" s="156">
        <v>2</v>
      </c>
      <c r="M30" s="184">
        <v>0</v>
      </c>
      <c r="N30" s="157">
        <f t="shared" si="5"/>
        <v>1</v>
      </c>
      <c r="O30" s="156">
        <v>0</v>
      </c>
      <c r="P30" s="156">
        <v>2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菅野駿</v>
      </c>
    </row>
    <row r="31" spans="2:32" ht="30" customHeight="1">
      <c r="B31" s="155">
        <v>24</v>
      </c>
      <c r="C31" s="208" t="s">
        <v>403</v>
      </c>
      <c r="D31" s="159">
        <v>13</v>
      </c>
      <c r="E31" s="159">
        <f>G31+AA31+'Individual AT 0622 流通経済'!G31+'Individual AT 0622 流通経済'!N31</f>
        <v>3</v>
      </c>
      <c r="F31" s="167">
        <f t="shared" si="0"/>
        <v>18.461538461538463</v>
      </c>
      <c r="G31" s="159">
        <f t="shared" si="1"/>
        <v>3</v>
      </c>
      <c r="H31" s="187">
        <f t="shared" si="2"/>
        <v>1</v>
      </c>
      <c r="I31" s="159">
        <f t="shared" si="3"/>
        <v>2</v>
      </c>
      <c r="J31" s="158">
        <f t="shared" si="4"/>
        <v>1</v>
      </c>
      <c r="K31" s="159">
        <v>0</v>
      </c>
      <c r="L31" s="159">
        <v>2</v>
      </c>
      <c r="M31" s="185">
        <v>0</v>
      </c>
      <c r="N31" s="158">
        <f t="shared" si="5"/>
        <v>1</v>
      </c>
      <c r="O31" s="159">
        <v>0</v>
      </c>
      <c r="P31" s="159">
        <v>2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1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 t="str">
        <f t="shared" si="11"/>
        <v>増山将</v>
      </c>
    </row>
    <row r="32" spans="2:32" ht="30" customHeight="1">
      <c r="B32" s="154">
        <v>25</v>
      </c>
      <c r="C32" s="207" t="s">
        <v>346</v>
      </c>
      <c r="D32" s="156">
        <v>0</v>
      </c>
      <c r="E32" s="156"/>
      <c r="F32" s="195" t="str">
        <f t="shared" si="0"/>
        <v>-</v>
      </c>
      <c r="G32" s="156"/>
      <c r="H32" s="186" t="str">
        <f t="shared" si="2"/>
        <v>-</v>
      </c>
      <c r="I32" s="156" t="s">
        <v>17</v>
      </c>
      <c r="J32" s="157" t="str">
        <f t="shared" si="4"/>
        <v>-</v>
      </c>
      <c r="K32" s="156" t="s">
        <v>17</v>
      </c>
      <c r="L32" s="156" t="s">
        <v>17</v>
      </c>
      <c r="M32" s="184" t="s">
        <v>17</v>
      </c>
      <c r="N32" s="157" t="str">
        <f t="shared" si="5"/>
        <v>-</v>
      </c>
      <c r="O32" s="156" t="s">
        <v>17</v>
      </c>
      <c r="P32" s="156" t="s">
        <v>17</v>
      </c>
      <c r="Q32" s="184" t="s">
        <v>17</v>
      </c>
      <c r="R32" s="156" t="s">
        <v>17</v>
      </c>
      <c r="S32" s="157" t="str">
        <f t="shared" si="7"/>
        <v>-</v>
      </c>
      <c r="T32" s="156" t="s">
        <v>17</v>
      </c>
      <c r="U32" s="156" t="s">
        <v>17</v>
      </c>
      <c r="V32" s="184" t="s">
        <v>17</v>
      </c>
      <c r="W32" s="157" t="str">
        <f t="shared" si="8"/>
        <v>-</v>
      </c>
      <c r="X32" s="156" t="s">
        <v>17</v>
      </c>
      <c r="Y32" s="156" t="s">
        <v>17</v>
      </c>
      <c r="Z32" s="184" t="s">
        <v>17</v>
      </c>
      <c r="AA32" s="156" t="s">
        <v>17</v>
      </c>
      <c r="AB32" s="157" t="str">
        <f t="shared" si="10"/>
        <v>-</v>
      </c>
      <c r="AC32" s="156" t="s">
        <v>17</v>
      </c>
      <c r="AD32" s="156" t="s">
        <v>17</v>
      </c>
      <c r="AE32" s="156" t="s">
        <v>17</v>
      </c>
      <c r="AF32" s="207" t="str">
        <f t="shared" si="11"/>
        <v>安藤核</v>
      </c>
    </row>
    <row r="33" spans="2:32" ht="30" customHeight="1">
      <c r="B33" s="155">
        <v>26</v>
      </c>
      <c r="C33" s="208" t="s">
        <v>404</v>
      </c>
      <c r="D33" s="159">
        <v>32</v>
      </c>
      <c r="E33" s="159">
        <f>G33+AA33+'Individual AT 0622 流通経済'!G33+'Individual AT 0622 流通経済'!N33</f>
        <v>8</v>
      </c>
      <c r="F33" s="167">
        <f t="shared" si="0"/>
        <v>20</v>
      </c>
      <c r="G33" s="159">
        <f t="shared" si="1"/>
        <v>4</v>
      </c>
      <c r="H33" s="187">
        <f t="shared" si="2"/>
        <v>0.75</v>
      </c>
      <c r="I33" s="159">
        <f t="shared" si="3"/>
        <v>3</v>
      </c>
      <c r="J33" s="158">
        <f t="shared" si="4"/>
        <v>0.66666666666666663</v>
      </c>
      <c r="K33" s="159">
        <v>1</v>
      </c>
      <c r="L33" s="159">
        <v>1</v>
      </c>
      <c r="M33" s="185">
        <v>1</v>
      </c>
      <c r="N33" s="158">
        <f t="shared" si="5"/>
        <v>0.66666666666666663</v>
      </c>
      <c r="O33" s="159">
        <v>1</v>
      </c>
      <c r="P33" s="159">
        <v>1</v>
      </c>
      <c r="Q33" s="185">
        <v>0</v>
      </c>
      <c r="R33" s="159">
        <f t="shared" si="6"/>
        <v>1</v>
      </c>
      <c r="S33" s="158">
        <f t="shared" si="7"/>
        <v>1</v>
      </c>
      <c r="T33" s="159">
        <v>0</v>
      </c>
      <c r="U33" s="159">
        <v>1</v>
      </c>
      <c r="V33" s="185">
        <v>0</v>
      </c>
      <c r="W33" s="158">
        <f t="shared" si="8"/>
        <v>1</v>
      </c>
      <c r="X33" s="159">
        <v>1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tr">
        <f t="shared" si="11"/>
        <v>林勇太</v>
      </c>
    </row>
    <row r="34" spans="2:32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2" ht="30" customHeight="1">
      <c r="B35" s="274" t="s">
        <v>16</v>
      </c>
      <c r="C35" s="274"/>
      <c r="D35" s="274"/>
      <c r="E35" s="274"/>
      <c r="F35" s="275"/>
      <c r="G35" s="164">
        <f>SUM(G8:G15,G23:G28)</f>
        <v>119</v>
      </c>
      <c r="H35" s="188"/>
      <c r="I35" s="164">
        <f>SUM(I8:I15,I23:I28)</f>
        <v>65</v>
      </c>
      <c r="J35" s="168">
        <f>SUM(K35:L35)/I35</f>
        <v>0.81538461538461537</v>
      </c>
      <c r="K35" s="164">
        <f>SUM(K8:K15,K23:K28)</f>
        <v>4</v>
      </c>
      <c r="L35" s="164">
        <f t="shared" ref="L35:M35" si="12">SUM(L8:L15,L23:L28)</f>
        <v>49</v>
      </c>
      <c r="M35" s="164">
        <f t="shared" si="12"/>
        <v>12</v>
      </c>
      <c r="N35" s="168">
        <f>SUM(P35:Q35)/I35</f>
        <v>0.75384615384615383</v>
      </c>
      <c r="O35" s="164">
        <f>SUM(O8:O15,O23:O28)</f>
        <v>4</v>
      </c>
      <c r="P35" s="164">
        <f>SUM(P8:P15,P23:P28)</f>
        <v>30</v>
      </c>
      <c r="Q35" s="182">
        <f>SUM(Q8:Q15,Q23:Q28)</f>
        <v>19</v>
      </c>
      <c r="R35" s="164">
        <f>SUM(R8:R15,R23:R28)</f>
        <v>54</v>
      </c>
      <c r="S35" s="168">
        <f>SUM(T35:U35)/R35</f>
        <v>0.92592592592592593</v>
      </c>
      <c r="T35" s="164">
        <f>SUM(T8:T15,T23:T28)</f>
        <v>8</v>
      </c>
      <c r="U35" s="164">
        <f t="shared" ref="U35:V35" si="13">SUM(U8:U15,U23:U28)</f>
        <v>42</v>
      </c>
      <c r="V35" s="164">
        <f t="shared" si="13"/>
        <v>4</v>
      </c>
      <c r="W35" s="168">
        <f>SUM(X35:Y35)/SUM(X35:Z35)</f>
        <v>0.64</v>
      </c>
      <c r="X35" s="164">
        <f>SUM(X8:X15,X23:X28)</f>
        <v>13</v>
      </c>
      <c r="Y35" s="164">
        <f t="shared" ref="Y35:AA35" si="14">SUM(Y8:Y15,Y23:Y28)</f>
        <v>19</v>
      </c>
      <c r="Z35" s="164">
        <f t="shared" si="14"/>
        <v>18</v>
      </c>
      <c r="AA35" s="164">
        <f t="shared" si="14"/>
        <v>28</v>
      </c>
      <c r="AB35" s="168">
        <f>SUM(AC35:AD35)/SUM(AC35:AE35)</f>
        <v>0.7857142857142857</v>
      </c>
      <c r="AC35" s="164">
        <f>SUM(AC8:AC15,AC23:AC28)</f>
        <v>6</v>
      </c>
      <c r="AD35" s="164">
        <f t="shared" ref="AD35:AE35" si="15">SUM(AD8:AD15,AD23:AD28)</f>
        <v>16</v>
      </c>
      <c r="AE35" s="164">
        <f t="shared" si="15"/>
        <v>6</v>
      </c>
      <c r="AF35" s="212" t="s">
        <v>16</v>
      </c>
    </row>
    <row r="36" spans="2:32" ht="30" customHeight="1">
      <c r="B36" s="276" t="s">
        <v>15</v>
      </c>
      <c r="C36" s="276"/>
      <c r="D36" s="276"/>
      <c r="E36" s="276"/>
      <c r="F36" s="277"/>
      <c r="G36" s="165">
        <f>SUM(G16:G22,G29:G33)</f>
        <v>65</v>
      </c>
      <c r="H36" s="189"/>
      <c r="I36" s="165">
        <f>SUM(I16:I22,I29:I33)</f>
        <v>47</v>
      </c>
      <c r="J36" s="172">
        <f>SUM(K36:L36)/I36</f>
        <v>0.57446808510638303</v>
      </c>
      <c r="K36" s="165">
        <f>SUM(K16:K22,K29:K33)</f>
        <v>4</v>
      </c>
      <c r="L36" s="165">
        <f t="shared" ref="L36:M36" si="16">SUM(L16:L22,L29:L33)</f>
        <v>23</v>
      </c>
      <c r="M36" s="165">
        <f t="shared" si="16"/>
        <v>20</v>
      </c>
      <c r="N36" s="172">
        <f>SUM(P36:Q36)/I36</f>
        <v>0.51063829787234039</v>
      </c>
      <c r="O36" s="165">
        <f>SUM(O16:O22,O29:O33)</f>
        <v>3</v>
      </c>
      <c r="P36" s="165">
        <f t="shared" ref="P36:R36" si="17">SUM(P16:P22,P29:P33)</f>
        <v>19</v>
      </c>
      <c r="Q36" s="165">
        <f t="shared" si="17"/>
        <v>5</v>
      </c>
      <c r="R36" s="165">
        <f t="shared" si="17"/>
        <v>18</v>
      </c>
      <c r="S36" s="172">
        <f>SUM(T36:U36)/R36</f>
        <v>0.83333333333333337</v>
      </c>
      <c r="T36" s="165">
        <f>SUM(T16:T22,T29:T33)</f>
        <v>1</v>
      </c>
      <c r="U36" s="165">
        <f t="shared" ref="U36:V36" si="18">SUM(U16:U22,U29:U33)</f>
        <v>14</v>
      </c>
      <c r="V36" s="165">
        <f t="shared" si="18"/>
        <v>3</v>
      </c>
      <c r="W36" s="172">
        <f>SUM(X36:Y36)/SUM(X36:Z36)</f>
        <v>0.8</v>
      </c>
      <c r="X36" s="165">
        <f>SUM(X16:X22,X29:X33)</f>
        <v>6</v>
      </c>
      <c r="Y36" s="165">
        <f t="shared" ref="Y36:AA36" si="19">SUM(Y16:Y22,Y29:Y33)</f>
        <v>6</v>
      </c>
      <c r="Z36" s="165">
        <f t="shared" si="19"/>
        <v>3</v>
      </c>
      <c r="AA36" s="165">
        <f t="shared" si="19"/>
        <v>11</v>
      </c>
      <c r="AB36" s="172">
        <f>SUM(AC36:AD36)/SUM(AC36:AE36)</f>
        <v>0.63636363636363635</v>
      </c>
      <c r="AC36" s="165">
        <f>SUM(AC16:AC22,AC29:AC33)</f>
        <v>3</v>
      </c>
      <c r="AD36" s="165">
        <f>SUM(AD16:AD22,AD29:AD33)</f>
        <v>4</v>
      </c>
      <c r="AE36" s="165">
        <f>SUM(AE16:AE22,AE29:AE33)</f>
        <v>4</v>
      </c>
      <c r="AF36" s="165" t="s">
        <v>15</v>
      </c>
    </row>
    <row r="37" spans="2:32" ht="30" customHeight="1">
      <c r="B37" s="278" t="s">
        <v>94</v>
      </c>
      <c r="C37" s="278"/>
      <c r="D37" s="278"/>
      <c r="E37" s="278"/>
      <c r="F37" s="279"/>
      <c r="G37" s="156">
        <f>SUM(G8:G33)</f>
        <v>184</v>
      </c>
      <c r="H37" s="190"/>
      <c r="I37" s="156">
        <f>SUM(I8:I33)</f>
        <v>112</v>
      </c>
      <c r="J37" s="157">
        <f>SUM(K37:L37)/I37</f>
        <v>0.7142857142857143</v>
      </c>
      <c r="K37" s="156">
        <f>SUM(K8:K33)</f>
        <v>8</v>
      </c>
      <c r="L37" s="156">
        <f>SUM(L8:L33)</f>
        <v>72</v>
      </c>
      <c r="M37" s="184">
        <f>SUM(M8:M33)</f>
        <v>32</v>
      </c>
      <c r="N37" s="157">
        <f>SUM(P37:Q37)/I37</f>
        <v>0.6517857142857143</v>
      </c>
      <c r="O37" s="156">
        <f>SUM(O8:O33)</f>
        <v>7</v>
      </c>
      <c r="P37" s="156">
        <f>SUM(P8:P33)</f>
        <v>49</v>
      </c>
      <c r="Q37" s="184">
        <f>SUM(Q8:Q33)</f>
        <v>24</v>
      </c>
      <c r="R37" s="156">
        <f>SUM(R8:R33)</f>
        <v>72</v>
      </c>
      <c r="S37" s="157">
        <f>SUM(T37:U37)/R37</f>
        <v>0.90277777777777779</v>
      </c>
      <c r="T37" s="156">
        <f>SUM(T8:T33)</f>
        <v>9</v>
      </c>
      <c r="U37" s="156">
        <f>SUM(U8:U33)</f>
        <v>56</v>
      </c>
      <c r="V37" s="184">
        <f>SUM(V8:V33)</f>
        <v>7</v>
      </c>
      <c r="W37" s="157">
        <f>SUM(X37:Y37)/SUM(X37:Z37)</f>
        <v>0.67692307692307696</v>
      </c>
      <c r="X37" s="156">
        <f>SUM(X8:X33)</f>
        <v>19</v>
      </c>
      <c r="Y37" s="156">
        <f>SUM(Y8:Y33)</f>
        <v>25</v>
      </c>
      <c r="Z37" s="184">
        <f>SUM(Z8:Z33)</f>
        <v>21</v>
      </c>
      <c r="AA37" s="156">
        <f>SUM(AA8:AA33)</f>
        <v>39</v>
      </c>
      <c r="AB37" s="157">
        <f>SUM(AC37:AD37)/SUM(AC37:AE37)</f>
        <v>0.74358974358974361</v>
      </c>
      <c r="AC37" s="156">
        <f>SUM(AC8:AC33)</f>
        <v>9</v>
      </c>
      <c r="AD37" s="156">
        <f>SUM(AD8:AD33)</f>
        <v>20</v>
      </c>
      <c r="AE37" s="156">
        <f>SUM(AE8:AE33)</f>
        <v>10</v>
      </c>
      <c r="AF37" s="156" t="s">
        <v>94</v>
      </c>
    </row>
    <row r="38" spans="2:32" ht="30" customHeight="1">
      <c r="B38" s="280" t="s">
        <v>95</v>
      </c>
      <c r="C38" s="280"/>
      <c r="D38" s="280"/>
      <c r="E38" s="280"/>
      <c r="F38" s="281"/>
      <c r="G38" s="166">
        <f>AVERAGE(G8:G33)</f>
        <v>8</v>
      </c>
      <c r="H38" s="191"/>
      <c r="I38" s="167">
        <f>AVERAGE(I8:I33)</f>
        <v>4.8695652173913047</v>
      </c>
      <c r="J38" s="158"/>
      <c r="K38" s="167">
        <f>AVERAGE(K8:K33)</f>
        <v>0.34782608695652173</v>
      </c>
      <c r="L38" s="167">
        <f>AVERAGE(L8:L33)</f>
        <v>3.1304347826086958</v>
      </c>
      <c r="M38" s="193">
        <f>AVERAGE(M8:M33)</f>
        <v>1.3913043478260869</v>
      </c>
      <c r="N38" s="159"/>
      <c r="O38" s="167">
        <f>AVERAGE(O8:O33)</f>
        <v>0.30434782608695654</v>
      </c>
      <c r="P38" s="167">
        <f>AVERAGE(P8:P33)</f>
        <v>2.1304347826086958</v>
      </c>
      <c r="Q38" s="193">
        <f>AVERAGE(Q8:Q33)</f>
        <v>1.0434782608695652</v>
      </c>
      <c r="R38" s="167">
        <f>AVERAGE(R8:R33)</f>
        <v>3.1304347826086958</v>
      </c>
      <c r="S38" s="159"/>
      <c r="T38" s="167">
        <f>AVERAGE(T8:T33)</f>
        <v>0.39130434782608697</v>
      </c>
      <c r="U38" s="167">
        <f>AVERAGE(U8:U33)</f>
        <v>2.4347826086956523</v>
      </c>
      <c r="V38" s="193">
        <f>AVERAGE(V8:V33)</f>
        <v>0.30434782608695654</v>
      </c>
      <c r="W38" s="159"/>
      <c r="X38" s="167">
        <f>AVERAGE(X8:X33)</f>
        <v>0.82608695652173914</v>
      </c>
      <c r="Y38" s="167">
        <f>AVERAGE(Y8:Y33)</f>
        <v>1.0869565217391304</v>
      </c>
      <c r="Z38" s="167">
        <f>AVERAGE(Z8:Z33)</f>
        <v>0.91304347826086951</v>
      </c>
      <c r="AA38" s="167">
        <f>AVERAGE(AA8:AA33)</f>
        <v>1.6956521739130435</v>
      </c>
      <c r="AB38" s="159"/>
      <c r="AC38" s="167">
        <f>AVERAGE(AC8:AC33)</f>
        <v>0.39130434782608697</v>
      </c>
      <c r="AD38" s="167">
        <f>AVERAGE(AD8:AD33)</f>
        <v>0.86956521739130432</v>
      </c>
      <c r="AE38" s="167">
        <f>AVERAGE(AE8:AE33)</f>
        <v>0.43478260869565216</v>
      </c>
      <c r="AF38" s="159" t="s">
        <v>95</v>
      </c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4AD2-41FD-854A-844D-30FECCEDDC26}">
  <dimension ref="B2:AJ77"/>
  <sheetViews>
    <sheetView topLeftCell="Q1" zoomScaleNormal="50" zoomScaleSheetLayoutView="50" zoomScalePageLayoutView="50" workbookViewId="0">
      <selection activeCell="AD8" sqref="AD8:AG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0622 流通経済'!O3</f>
        <v>流通経済大学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418</v>
      </c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0.7567567567567568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0.76</v>
      </c>
      <c r="S4" s="288"/>
      <c r="U4" s="292" t="s">
        <v>11</v>
      </c>
      <c r="V4" s="292"/>
      <c r="W4" s="292"/>
      <c r="X4" s="284">
        <f>T37</f>
        <v>0.71052631578947367</v>
      </c>
      <c r="Y4" s="284"/>
      <c r="Z4" s="292" t="s">
        <v>10</v>
      </c>
      <c r="AA4" s="292"/>
      <c r="AB4" s="292"/>
      <c r="AC4" s="291">
        <f>Z37</f>
        <v>0.48684210526315791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0622 流通経済'!C8</f>
        <v>小澤一誠</v>
      </c>
      <c r="D8" s="156">
        <f>'Individual DF 0622 流通経済'!D8</f>
        <v>61</v>
      </c>
      <c r="E8" s="156">
        <f>'Individual DF 0622 流通経済'!E8</f>
        <v>17</v>
      </c>
      <c r="F8" s="196">
        <f>'Individual DF 0622 流通経済'!F8</f>
        <v>22.295081967213115</v>
      </c>
      <c r="G8" s="156">
        <f t="shared" ref="G8:G33" si="0">SUM(J8:M8)</f>
        <v>3</v>
      </c>
      <c r="H8" s="157">
        <f>IFERROR((J8+K8)/SUM(J8:M8),"-")</f>
        <v>1</v>
      </c>
      <c r="I8" s="157">
        <f>IFERROR(SUM(J8:L8)/SUM(J8:M8),"-")</f>
        <v>1</v>
      </c>
      <c r="J8" s="156">
        <v>2</v>
      </c>
      <c r="K8" s="156">
        <v>1</v>
      </c>
      <c r="L8" s="156">
        <v>0</v>
      </c>
      <c r="M8" s="184">
        <v>0</v>
      </c>
      <c r="N8" s="180">
        <f>SUM(P8:R8)</f>
        <v>4</v>
      </c>
      <c r="O8" s="157">
        <f>IFERROR((P8+Q8)/N8,"-")</f>
        <v>0.75</v>
      </c>
      <c r="P8" s="156">
        <v>0</v>
      </c>
      <c r="Q8" s="156">
        <v>3</v>
      </c>
      <c r="R8" s="184">
        <v>1</v>
      </c>
      <c r="S8" s="156">
        <f>SUM(U8:X8)</f>
        <v>6</v>
      </c>
      <c r="T8" s="157">
        <f>IFERROR((U8+W8)/S8,"-")</f>
        <v>0.83333333333333337</v>
      </c>
      <c r="U8" s="156">
        <v>2</v>
      </c>
      <c r="V8" s="156">
        <v>0</v>
      </c>
      <c r="W8" s="156">
        <v>3</v>
      </c>
      <c r="X8" s="184">
        <v>1</v>
      </c>
      <c r="Y8" s="180">
        <f>SUM(AA8:AD8)</f>
        <v>6</v>
      </c>
      <c r="Z8" s="157">
        <f>IFERROR((AA8+AC8)/Y8,"-")</f>
        <v>0.66666666666666663</v>
      </c>
      <c r="AA8" s="156">
        <v>1</v>
      </c>
      <c r="AB8" s="156">
        <v>1</v>
      </c>
      <c r="AC8" s="156">
        <v>3</v>
      </c>
      <c r="AD8" s="184">
        <v>1</v>
      </c>
      <c r="AE8" s="207" t="str">
        <f t="shared" ref="AE8:AE33" si="1">C8</f>
        <v>小澤一誠</v>
      </c>
      <c r="AF8" s="175"/>
      <c r="AG8" s="136">
        <f>SUM(AA8+AC8)</f>
        <v>4</v>
      </c>
      <c r="AH8" s="136"/>
      <c r="AI8" s="136"/>
      <c r="AJ8" s="153"/>
    </row>
    <row r="9" spans="2:36" ht="30" customHeight="1">
      <c r="B9" s="155">
        <v>2</v>
      </c>
      <c r="C9" s="208" t="str">
        <f>'Individual DF 0622 流通経済'!C9</f>
        <v>前澤徹馬</v>
      </c>
      <c r="D9" s="159">
        <f>'Individual DF 0622 流通経済'!D9</f>
        <v>61</v>
      </c>
      <c r="E9" s="159">
        <f>'Individual DF 0622 流通経済'!E9</f>
        <v>16</v>
      </c>
      <c r="F9" s="193">
        <f>'Individual DF 0622 流通経済'!F9</f>
        <v>20.983606557377051</v>
      </c>
      <c r="G9" s="159">
        <f t="shared" si="0"/>
        <v>0</v>
      </c>
      <c r="H9" s="158" t="str">
        <f t="shared" ref="H9:H33" si="2">IFERROR((J9+K9)/SUM(J9:M9),"-")</f>
        <v>-</v>
      </c>
      <c r="I9" s="158" t="str">
        <f t="shared" ref="I9:I33" si="3">IFERROR(SUM(J9:L9)/SUM(J9:M9),"-")</f>
        <v>-</v>
      </c>
      <c r="J9" s="159">
        <v>0</v>
      </c>
      <c r="K9" s="159">
        <v>0</v>
      </c>
      <c r="L9" s="159">
        <v>0</v>
      </c>
      <c r="M9" s="185">
        <v>0</v>
      </c>
      <c r="N9" s="181">
        <f t="shared" ref="N9:N33" si="4">SUM(P9:R9)</f>
        <v>8</v>
      </c>
      <c r="O9" s="158">
        <f t="shared" ref="O9:O32" si="5">IFERROR((P9+Q9)/N9,"-")</f>
        <v>0.875</v>
      </c>
      <c r="P9" s="159">
        <v>2</v>
      </c>
      <c r="Q9" s="159">
        <v>5</v>
      </c>
      <c r="R9" s="185">
        <v>1</v>
      </c>
      <c r="S9" s="159">
        <f t="shared" ref="S9:S33" si="6">SUM(U9:X9)</f>
        <v>6</v>
      </c>
      <c r="T9" s="158">
        <f t="shared" ref="T9:T33" si="7">IFERROR((U9+W9)/S9,"-")</f>
        <v>0.66666666666666663</v>
      </c>
      <c r="U9" s="159">
        <v>0</v>
      </c>
      <c r="V9" s="159">
        <v>0</v>
      </c>
      <c r="W9" s="159">
        <v>4</v>
      </c>
      <c r="X9" s="185">
        <v>2</v>
      </c>
      <c r="Y9" s="181">
        <f t="shared" ref="Y9:Y33" si="8">SUM(AA9:AD9)</f>
        <v>6</v>
      </c>
      <c r="Z9" s="158">
        <f t="shared" ref="Z9:Z33" si="9">IFERROR((AA9+AC9)/Y9,"-")</f>
        <v>0.66666666666666663</v>
      </c>
      <c r="AA9" s="159">
        <v>0</v>
      </c>
      <c r="AB9" s="159">
        <v>0</v>
      </c>
      <c r="AC9" s="159">
        <v>4</v>
      </c>
      <c r="AD9" s="185">
        <v>2</v>
      </c>
      <c r="AE9" s="208" t="str">
        <f t="shared" si="1"/>
        <v>前澤徹馬</v>
      </c>
      <c r="AF9" s="175"/>
      <c r="AG9" s="136">
        <f t="shared" ref="AG9:AG33" si="10">SUM(AA9+AC9)</f>
        <v>4</v>
      </c>
      <c r="AH9" s="136"/>
      <c r="AI9" s="136"/>
      <c r="AJ9" s="153"/>
    </row>
    <row r="10" spans="2:36" ht="30" customHeight="1">
      <c r="B10" s="154">
        <v>3</v>
      </c>
      <c r="C10" s="207" t="str">
        <f>'Individual DF 0622 流通経済'!C10</f>
        <v>茨木海斗</v>
      </c>
      <c r="D10" s="156">
        <f>'Individual DF 0622 流通経済'!D10</f>
        <v>51</v>
      </c>
      <c r="E10" s="156">
        <f>'Individual DF 0622 流通経済'!E10</f>
        <v>14</v>
      </c>
      <c r="F10" s="196">
        <f>'Individual DF 0622 流通経済'!F10</f>
        <v>21.96078431372549</v>
      </c>
      <c r="G10" s="156">
        <f t="shared" si="0"/>
        <v>0</v>
      </c>
      <c r="H10" s="157" t="str">
        <f t="shared" si="2"/>
        <v>-</v>
      </c>
      <c r="I10" s="157" t="str">
        <f t="shared" si="3"/>
        <v>-</v>
      </c>
      <c r="J10" s="156">
        <v>0</v>
      </c>
      <c r="K10" s="156">
        <v>0</v>
      </c>
      <c r="L10" s="156">
        <v>0</v>
      </c>
      <c r="M10" s="184">
        <v>0</v>
      </c>
      <c r="N10" s="180">
        <f t="shared" si="4"/>
        <v>4</v>
      </c>
      <c r="O10" s="157">
        <f t="shared" si="5"/>
        <v>1</v>
      </c>
      <c r="P10" s="156">
        <v>1</v>
      </c>
      <c r="Q10" s="156">
        <v>3</v>
      </c>
      <c r="R10" s="184">
        <v>0</v>
      </c>
      <c r="S10" s="156">
        <f t="shared" si="6"/>
        <v>4</v>
      </c>
      <c r="T10" s="157">
        <f t="shared" si="7"/>
        <v>0.5</v>
      </c>
      <c r="U10" s="156">
        <v>0</v>
      </c>
      <c r="V10" s="156">
        <v>0</v>
      </c>
      <c r="W10" s="156">
        <v>2</v>
      </c>
      <c r="X10" s="184">
        <v>2</v>
      </c>
      <c r="Y10" s="180">
        <f t="shared" si="8"/>
        <v>4</v>
      </c>
      <c r="Z10" s="157">
        <f t="shared" si="9"/>
        <v>0.25</v>
      </c>
      <c r="AA10" s="156">
        <v>0</v>
      </c>
      <c r="AB10" s="156">
        <v>0</v>
      </c>
      <c r="AC10" s="156">
        <v>1</v>
      </c>
      <c r="AD10" s="184">
        <v>3</v>
      </c>
      <c r="AE10" s="207" t="str">
        <f t="shared" si="1"/>
        <v>茨木海斗</v>
      </c>
      <c r="AF10" s="175"/>
      <c r="AG10" s="136">
        <f t="shared" si="10"/>
        <v>1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0622 流通経済'!C11</f>
        <v>磯部俊太朗</v>
      </c>
      <c r="D11" s="159">
        <f>'Individual DF 0622 流通経済'!D11</f>
        <v>89</v>
      </c>
      <c r="E11" s="159">
        <f>'Individual DF 0622 流通経済'!E11</f>
        <v>26</v>
      </c>
      <c r="F11" s="193">
        <f>'Individual DF 0622 流通経済'!F11</f>
        <v>23.370786516853933</v>
      </c>
      <c r="G11" s="159">
        <f t="shared" si="0"/>
        <v>2</v>
      </c>
      <c r="H11" s="158">
        <f t="shared" si="2"/>
        <v>0.5</v>
      </c>
      <c r="I11" s="158">
        <f t="shared" si="3"/>
        <v>0.5</v>
      </c>
      <c r="J11" s="159">
        <v>0</v>
      </c>
      <c r="K11" s="159">
        <v>1</v>
      </c>
      <c r="L11" s="159">
        <v>0</v>
      </c>
      <c r="M11" s="185">
        <v>1</v>
      </c>
      <c r="N11" s="181">
        <f t="shared" si="4"/>
        <v>6</v>
      </c>
      <c r="O11" s="158">
        <f t="shared" si="5"/>
        <v>0.83333333333333337</v>
      </c>
      <c r="P11" s="159">
        <v>0</v>
      </c>
      <c r="Q11" s="159">
        <v>5</v>
      </c>
      <c r="R11" s="185">
        <v>1</v>
      </c>
      <c r="S11" s="159">
        <f t="shared" si="6"/>
        <v>7</v>
      </c>
      <c r="T11" s="158">
        <f t="shared" si="7"/>
        <v>0.7142857142857143</v>
      </c>
      <c r="U11" s="159">
        <v>1</v>
      </c>
      <c r="V11" s="159">
        <v>1</v>
      </c>
      <c r="W11" s="159">
        <v>4</v>
      </c>
      <c r="X11" s="185">
        <v>1</v>
      </c>
      <c r="Y11" s="181">
        <f t="shared" si="8"/>
        <v>7</v>
      </c>
      <c r="Z11" s="158">
        <f t="shared" si="9"/>
        <v>0.2857142857142857</v>
      </c>
      <c r="AA11" s="159">
        <v>0</v>
      </c>
      <c r="AB11" s="159">
        <v>2</v>
      </c>
      <c r="AC11" s="159">
        <v>2</v>
      </c>
      <c r="AD11" s="185">
        <v>3</v>
      </c>
      <c r="AE11" s="208" t="str">
        <f t="shared" si="1"/>
        <v>磯部俊太朗</v>
      </c>
      <c r="AF11" s="175"/>
      <c r="AG11" s="136">
        <f t="shared" si="10"/>
        <v>2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0622 流通経済'!C12</f>
        <v>白丸智乃祐</v>
      </c>
      <c r="D12" s="156">
        <f>'Individual DF 0622 流通経済'!D12</f>
        <v>45</v>
      </c>
      <c r="E12" s="156">
        <f>'Individual DF 0622 流通経済'!E12</f>
        <v>7</v>
      </c>
      <c r="F12" s="196">
        <f>'Individual DF 0622 流通経済'!F12</f>
        <v>12.444444444444445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1</v>
      </c>
      <c r="O12" s="157">
        <f t="shared" si="5"/>
        <v>1</v>
      </c>
      <c r="P12" s="156">
        <v>1</v>
      </c>
      <c r="Q12" s="156">
        <v>0</v>
      </c>
      <c r="R12" s="184">
        <v>0</v>
      </c>
      <c r="S12" s="156">
        <f t="shared" si="6"/>
        <v>3</v>
      </c>
      <c r="T12" s="157">
        <f t="shared" si="7"/>
        <v>0.33333333333333331</v>
      </c>
      <c r="U12" s="156">
        <v>0</v>
      </c>
      <c r="V12" s="156">
        <v>2</v>
      </c>
      <c r="W12" s="156">
        <v>1</v>
      </c>
      <c r="X12" s="184">
        <v>0</v>
      </c>
      <c r="Y12" s="180">
        <f t="shared" si="8"/>
        <v>3</v>
      </c>
      <c r="Z12" s="157">
        <f t="shared" si="9"/>
        <v>0</v>
      </c>
      <c r="AA12" s="156">
        <v>0</v>
      </c>
      <c r="AB12" s="156">
        <v>2</v>
      </c>
      <c r="AC12" s="156">
        <v>0</v>
      </c>
      <c r="AD12" s="184">
        <v>1</v>
      </c>
      <c r="AE12" s="207" t="str">
        <f t="shared" si="1"/>
        <v>白丸智乃祐</v>
      </c>
      <c r="AF12" s="175"/>
      <c r="AG12" s="136">
        <f t="shared" si="10"/>
        <v>0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0622 流通経済'!C13</f>
        <v>茨木颯</v>
      </c>
      <c r="D13" s="159">
        <f>'Individual DF 0622 流通経済'!D13</f>
        <v>89</v>
      </c>
      <c r="E13" s="159">
        <f>'Individual DF 0622 流通経済'!E13</f>
        <v>20</v>
      </c>
      <c r="F13" s="193">
        <f>'Individual DF 0622 流通経済'!F13</f>
        <v>17.977528089887642</v>
      </c>
      <c r="G13" s="159">
        <f t="shared" si="0"/>
        <v>2</v>
      </c>
      <c r="H13" s="158">
        <f t="shared" si="2"/>
        <v>0.5</v>
      </c>
      <c r="I13" s="158">
        <f t="shared" si="3"/>
        <v>0.5</v>
      </c>
      <c r="J13" s="159">
        <v>0</v>
      </c>
      <c r="K13" s="159">
        <v>1</v>
      </c>
      <c r="L13" s="159">
        <v>0</v>
      </c>
      <c r="M13" s="185">
        <v>1</v>
      </c>
      <c r="N13" s="181">
        <f t="shared" si="4"/>
        <v>3</v>
      </c>
      <c r="O13" s="158">
        <f t="shared" si="5"/>
        <v>1</v>
      </c>
      <c r="P13" s="159">
        <v>0</v>
      </c>
      <c r="Q13" s="159">
        <v>3</v>
      </c>
      <c r="R13" s="185">
        <v>0</v>
      </c>
      <c r="S13" s="159">
        <f t="shared" si="6"/>
        <v>2</v>
      </c>
      <c r="T13" s="158">
        <f t="shared" si="7"/>
        <v>0</v>
      </c>
      <c r="U13" s="159">
        <v>0</v>
      </c>
      <c r="V13" s="159">
        <v>1</v>
      </c>
      <c r="W13" s="159">
        <v>0</v>
      </c>
      <c r="X13" s="185">
        <v>1</v>
      </c>
      <c r="Y13" s="181">
        <f t="shared" si="8"/>
        <v>2</v>
      </c>
      <c r="Z13" s="158">
        <f t="shared" si="9"/>
        <v>0</v>
      </c>
      <c r="AA13" s="159">
        <v>0</v>
      </c>
      <c r="AB13" s="159">
        <v>1</v>
      </c>
      <c r="AC13" s="159">
        <v>0</v>
      </c>
      <c r="AD13" s="185">
        <v>1</v>
      </c>
      <c r="AE13" s="208" t="str">
        <f t="shared" si="1"/>
        <v>茨木颯</v>
      </c>
      <c r="AF13" s="175"/>
      <c r="AG13" s="136">
        <f t="shared" si="10"/>
        <v>0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0622 流通経済'!C14</f>
        <v>中森真翔</v>
      </c>
      <c r="D14" s="156">
        <f>'Individual DF 0622 流通経済'!D14</f>
        <v>89</v>
      </c>
      <c r="E14" s="156">
        <f>'Individual DF 0622 流通経済'!E14</f>
        <v>18</v>
      </c>
      <c r="F14" s="196">
        <f>'Individual DF 0622 流通経済'!F14</f>
        <v>16.179775280898877</v>
      </c>
      <c r="G14" s="156">
        <f t="shared" si="0"/>
        <v>1</v>
      </c>
      <c r="H14" s="157">
        <f t="shared" si="2"/>
        <v>0</v>
      </c>
      <c r="I14" s="157">
        <f>IFERROR(SUM(J14:L14)/SUM(J14:M14),"-")</f>
        <v>0</v>
      </c>
      <c r="J14" s="156">
        <v>0</v>
      </c>
      <c r="K14" s="156">
        <v>0</v>
      </c>
      <c r="L14" s="156">
        <v>0</v>
      </c>
      <c r="M14" s="184">
        <v>1</v>
      </c>
      <c r="N14" s="180">
        <f t="shared" si="4"/>
        <v>5</v>
      </c>
      <c r="O14" s="157">
        <f t="shared" si="5"/>
        <v>0.8</v>
      </c>
      <c r="P14" s="156">
        <v>2</v>
      </c>
      <c r="Q14" s="156">
        <v>2</v>
      </c>
      <c r="R14" s="184">
        <v>1</v>
      </c>
      <c r="S14" s="156">
        <f t="shared" si="6"/>
        <v>3</v>
      </c>
      <c r="T14" s="157">
        <f t="shared" si="7"/>
        <v>1</v>
      </c>
      <c r="U14" s="156">
        <v>0</v>
      </c>
      <c r="V14" s="156">
        <v>0</v>
      </c>
      <c r="W14" s="156">
        <v>3</v>
      </c>
      <c r="X14" s="184">
        <v>0</v>
      </c>
      <c r="Y14" s="180">
        <f t="shared" si="8"/>
        <v>3</v>
      </c>
      <c r="Z14" s="157">
        <f t="shared" si="9"/>
        <v>1</v>
      </c>
      <c r="AA14" s="156">
        <v>0</v>
      </c>
      <c r="AB14" s="156">
        <v>0</v>
      </c>
      <c r="AC14" s="156">
        <v>3</v>
      </c>
      <c r="AD14" s="184">
        <v>0</v>
      </c>
      <c r="AE14" s="207" t="str">
        <f t="shared" si="1"/>
        <v>中森真翔</v>
      </c>
      <c r="AF14" s="175"/>
      <c r="AG14" s="136">
        <f t="shared" si="10"/>
        <v>3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0622 流通経済'!C15</f>
        <v>大町尚生</v>
      </c>
      <c r="D15" s="159">
        <f>'Individual DF 0622 流通経済'!D15</f>
        <v>77</v>
      </c>
      <c r="E15" s="159">
        <f>'Individual DF 0622 流通経済'!E15</f>
        <v>25</v>
      </c>
      <c r="F15" s="193">
        <f>'Individual DF 0622 流通経済'!F15</f>
        <v>25.974025974025974</v>
      </c>
      <c r="G15" s="159">
        <f t="shared" si="0"/>
        <v>1</v>
      </c>
      <c r="H15" s="158">
        <f t="shared" si="2"/>
        <v>0</v>
      </c>
      <c r="I15" s="158">
        <f t="shared" si="3"/>
        <v>0</v>
      </c>
      <c r="J15" s="159">
        <v>0</v>
      </c>
      <c r="K15" s="159">
        <v>0</v>
      </c>
      <c r="L15" s="159">
        <v>0</v>
      </c>
      <c r="M15" s="185">
        <v>1</v>
      </c>
      <c r="N15" s="181">
        <f t="shared" si="4"/>
        <v>9</v>
      </c>
      <c r="O15" s="158">
        <f t="shared" si="5"/>
        <v>0.55555555555555558</v>
      </c>
      <c r="P15" s="159">
        <v>1</v>
      </c>
      <c r="Q15" s="159">
        <v>4</v>
      </c>
      <c r="R15" s="185">
        <v>4</v>
      </c>
      <c r="S15" s="159">
        <f t="shared" si="6"/>
        <v>6</v>
      </c>
      <c r="T15" s="158">
        <f t="shared" si="7"/>
        <v>0.66666666666666663</v>
      </c>
      <c r="U15" s="159">
        <v>0</v>
      </c>
      <c r="V15" s="159">
        <v>0</v>
      </c>
      <c r="W15" s="159">
        <v>4</v>
      </c>
      <c r="X15" s="185">
        <v>2</v>
      </c>
      <c r="Y15" s="181">
        <f t="shared" si="8"/>
        <v>6</v>
      </c>
      <c r="Z15" s="158">
        <f t="shared" si="9"/>
        <v>0.33333333333333331</v>
      </c>
      <c r="AA15" s="159">
        <v>0</v>
      </c>
      <c r="AB15" s="159">
        <v>0</v>
      </c>
      <c r="AC15" s="159">
        <v>2</v>
      </c>
      <c r="AD15" s="185">
        <v>4</v>
      </c>
      <c r="AE15" s="208" t="str">
        <f t="shared" si="1"/>
        <v>大町尚生</v>
      </c>
      <c r="AF15" s="175"/>
      <c r="AG15" s="136">
        <f t="shared" si="10"/>
        <v>2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0622 流通経済'!C16</f>
        <v>高橋佑太朗</v>
      </c>
      <c r="D16" s="156">
        <f>'Individual DF 0622 流通経済'!D16</f>
        <v>89</v>
      </c>
      <c r="E16" s="156">
        <f>'Individual DF 0622 流通経済'!E16</f>
        <v>22</v>
      </c>
      <c r="F16" s="196">
        <f>'Individual DF 0622 流通経済'!F16</f>
        <v>19.775280898876403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3</v>
      </c>
      <c r="K16" s="156">
        <v>0</v>
      </c>
      <c r="L16" s="156">
        <v>0</v>
      </c>
      <c r="M16" s="184">
        <v>0</v>
      </c>
      <c r="N16" s="180">
        <f t="shared" si="4"/>
        <v>2</v>
      </c>
      <c r="O16" s="157">
        <f t="shared" si="5"/>
        <v>0</v>
      </c>
      <c r="P16" s="156">
        <v>0</v>
      </c>
      <c r="Q16" s="156">
        <v>0</v>
      </c>
      <c r="R16" s="184">
        <v>2</v>
      </c>
      <c r="S16" s="156">
        <f t="shared" si="6"/>
        <v>2</v>
      </c>
      <c r="T16" s="157">
        <f t="shared" si="7"/>
        <v>0.5</v>
      </c>
      <c r="U16" s="156">
        <v>1</v>
      </c>
      <c r="V16" s="156">
        <v>0</v>
      </c>
      <c r="W16" s="156">
        <v>0</v>
      </c>
      <c r="X16" s="184">
        <v>1</v>
      </c>
      <c r="Y16" s="180">
        <f t="shared" si="8"/>
        <v>2</v>
      </c>
      <c r="Z16" s="157">
        <f t="shared" si="9"/>
        <v>0.5</v>
      </c>
      <c r="AA16" s="156">
        <v>1</v>
      </c>
      <c r="AB16" s="156">
        <v>0</v>
      </c>
      <c r="AC16" s="156">
        <v>0</v>
      </c>
      <c r="AD16" s="184">
        <v>1</v>
      </c>
      <c r="AE16" s="207" t="str">
        <f t="shared" si="1"/>
        <v>高橋佑太朗</v>
      </c>
      <c r="AF16" s="175"/>
      <c r="AG16" s="136">
        <f t="shared" si="10"/>
        <v>1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0622 流通経済'!C17</f>
        <v>水澤雄太</v>
      </c>
      <c r="D17" s="159">
        <f>'Individual DF 0622 流通経済'!D17</f>
        <v>89</v>
      </c>
      <c r="E17" s="159">
        <f>'Individual DF 0622 流通経済'!E17</f>
        <v>5</v>
      </c>
      <c r="F17" s="193">
        <f>'Individual DF 0622 流通経済'!F17</f>
        <v>4.4943820224719104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1</v>
      </c>
      <c r="O17" s="158">
        <f t="shared" si="5"/>
        <v>0</v>
      </c>
      <c r="P17" s="159">
        <v>0</v>
      </c>
      <c r="Q17" s="159">
        <v>0</v>
      </c>
      <c r="R17" s="185">
        <v>1</v>
      </c>
      <c r="S17" s="159">
        <f t="shared" si="6"/>
        <v>0</v>
      </c>
      <c r="T17" s="158" t="str">
        <f t="shared" si="7"/>
        <v>-</v>
      </c>
      <c r="U17" s="159">
        <v>0</v>
      </c>
      <c r="V17" s="159">
        <v>0</v>
      </c>
      <c r="W17" s="159">
        <v>0</v>
      </c>
      <c r="X17" s="185">
        <v>0</v>
      </c>
      <c r="Y17" s="181">
        <f t="shared" si="8"/>
        <v>0</v>
      </c>
      <c r="Z17" s="158" t="str">
        <f t="shared" si="9"/>
        <v>-</v>
      </c>
      <c r="AA17" s="159">
        <v>0</v>
      </c>
      <c r="AB17" s="159">
        <v>0</v>
      </c>
      <c r="AC17" s="159">
        <v>0</v>
      </c>
      <c r="AD17" s="185">
        <v>0</v>
      </c>
      <c r="AE17" s="20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0622 流通経済'!C18</f>
        <v>深田衣咲</v>
      </c>
      <c r="D18" s="156">
        <f>'Individual DF 0622 流通経済'!D18</f>
        <v>57</v>
      </c>
      <c r="E18" s="156">
        <f>'Individual DF 0622 流通経済'!E18</f>
        <v>8</v>
      </c>
      <c r="F18" s="196">
        <f>'Individual DF 0622 流通経済'!F18</f>
        <v>11.228070175438596</v>
      </c>
      <c r="G18" s="156">
        <f t="shared" si="0"/>
        <v>4</v>
      </c>
      <c r="H18" s="157">
        <f t="shared" si="2"/>
        <v>0.75</v>
      </c>
      <c r="I18" s="157">
        <f t="shared" si="3"/>
        <v>0.75</v>
      </c>
      <c r="J18" s="156">
        <v>3</v>
      </c>
      <c r="K18" s="156">
        <v>0</v>
      </c>
      <c r="L18" s="156">
        <v>0</v>
      </c>
      <c r="M18" s="184">
        <v>1</v>
      </c>
      <c r="N18" s="180">
        <f t="shared" si="4"/>
        <v>0</v>
      </c>
      <c r="O18" s="157" t="str">
        <f t="shared" si="5"/>
        <v>-</v>
      </c>
      <c r="P18" s="156">
        <v>0</v>
      </c>
      <c r="Q18" s="156">
        <v>0</v>
      </c>
      <c r="R18" s="184">
        <v>0</v>
      </c>
      <c r="S18" s="156">
        <f t="shared" si="6"/>
        <v>3</v>
      </c>
      <c r="T18" s="157">
        <f t="shared" si="7"/>
        <v>0.33333333333333331</v>
      </c>
      <c r="U18" s="156">
        <v>1</v>
      </c>
      <c r="V18" s="156">
        <v>2</v>
      </c>
      <c r="W18" s="156">
        <v>0</v>
      </c>
      <c r="X18" s="184">
        <v>0</v>
      </c>
      <c r="Y18" s="180">
        <f t="shared" si="8"/>
        <v>3</v>
      </c>
      <c r="Z18" s="157">
        <f t="shared" si="9"/>
        <v>0</v>
      </c>
      <c r="AA18" s="156">
        <v>0</v>
      </c>
      <c r="AB18" s="156">
        <v>3</v>
      </c>
      <c r="AC18" s="156">
        <v>0</v>
      </c>
      <c r="AD18" s="184">
        <v>0</v>
      </c>
      <c r="AE18" s="207" t="str">
        <f t="shared" si="1"/>
        <v>深田衣咲</v>
      </c>
      <c r="AF18" s="175"/>
      <c r="AG18" s="136">
        <f t="shared" si="10"/>
        <v>0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0622 流通経済'!C19</f>
        <v>岡本泰一</v>
      </c>
      <c r="D19" s="159">
        <f>'Individual DF 0622 流通経済'!D19</f>
        <v>72</v>
      </c>
      <c r="E19" s="159">
        <f>'Individual DF 0622 流通経済'!E19</f>
        <v>28</v>
      </c>
      <c r="F19" s="193">
        <f>'Individual DF 0622 流通経済'!F19</f>
        <v>31.111111111111111</v>
      </c>
      <c r="G19" s="159">
        <f t="shared" si="0"/>
        <v>7</v>
      </c>
      <c r="H19" s="158">
        <f t="shared" si="2"/>
        <v>0.8571428571428571</v>
      </c>
      <c r="I19" s="158">
        <f t="shared" si="3"/>
        <v>0.8571428571428571</v>
      </c>
      <c r="J19" s="159">
        <v>6</v>
      </c>
      <c r="K19" s="159">
        <v>0</v>
      </c>
      <c r="L19" s="159">
        <v>0</v>
      </c>
      <c r="M19" s="185">
        <v>1</v>
      </c>
      <c r="N19" s="181">
        <f t="shared" si="4"/>
        <v>6</v>
      </c>
      <c r="O19" s="158">
        <f t="shared" si="5"/>
        <v>0.66666666666666663</v>
      </c>
      <c r="P19" s="159">
        <v>1</v>
      </c>
      <c r="Q19" s="159">
        <v>3</v>
      </c>
      <c r="R19" s="185">
        <v>2</v>
      </c>
      <c r="S19" s="159">
        <f t="shared" si="6"/>
        <v>7</v>
      </c>
      <c r="T19" s="158">
        <f t="shared" si="7"/>
        <v>0.8571428571428571</v>
      </c>
      <c r="U19" s="159">
        <v>2</v>
      </c>
      <c r="V19" s="159">
        <v>1</v>
      </c>
      <c r="W19" s="159">
        <v>4</v>
      </c>
      <c r="X19" s="185">
        <v>0</v>
      </c>
      <c r="Y19" s="181">
        <f t="shared" si="8"/>
        <v>7</v>
      </c>
      <c r="Z19" s="158">
        <f t="shared" si="9"/>
        <v>0.7142857142857143</v>
      </c>
      <c r="AA19" s="159">
        <v>1</v>
      </c>
      <c r="AB19" s="159">
        <v>2</v>
      </c>
      <c r="AC19" s="159">
        <v>4</v>
      </c>
      <c r="AD19" s="185">
        <v>0</v>
      </c>
      <c r="AE19" s="208" t="str">
        <f t="shared" si="1"/>
        <v>岡本泰一</v>
      </c>
      <c r="AF19" s="175"/>
      <c r="AG19" s="136">
        <f t="shared" si="10"/>
        <v>5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0622 流通経済'!C20</f>
        <v>今村颯汰</v>
      </c>
      <c r="D20" s="156">
        <f>'Individual DF 0622 流通経済'!D20</f>
        <v>89</v>
      </c>
      <c r="E20" s="156">
        <f>'Individual DF 0622 流通経済'!E20</f>
        <v>22</v>
      </c>
      <c r="F20" s="196">
        <f>'Individual DF 0622 流通経済'!F20</f>
        <v>19.775280898876403</v>
      </c>
      <c r="G20" s="156">
        <f t="shared" si="0"/>
        <v>4</v>
      </c>
      <c r="H20" s="157">
        <f t="shared" si="2"/>
        <v>0.75</v>
      </c>
      <c r="I20" s="157">
        <f t="shared" si="3"/>
        <v>0.75</v>
      </c>
      <c r="J20" s="156">
        <v>2</v>
      </c>
      <c r="K20" s="156">
        <v>1</v>
      </c>
      <c r="L20" s="156">
        <v>0</v>
      </c>
      <c r="M20" s="184">
        <v>1</v>
      </c>
      <c r="N20" s="180">
        <f t="shared" si="4"/>
        <v>7</v>
      </c>
      <c r="O20" s="157">
        <f t="shared" si="5"/>
        <v>0.8571428571428571</v>
      </c>
      <c r="P20" s="156">
        <v>1</v>
      </c>
      <c r="Q20" s="156">
        <v>5</v>
      </c>
      <c r="R20" s="184">
        <v>1</v>
      </c>
      <c r="S20" s="156">
        <f t="shared" si="6"/>
        <v>7</v>
      </c>
      <c r="T20" s="157">
        <f t="shared" si="7"/>
        <v>0.8571428571428571</v>
      </c>
      <c r="U20" s="156">
        <v>2</v>
      </c>
      <c r="V20" s="156">
        <v>1</v>
      </c>
      <c r="W20" s="156">
        <v>4</v>
      </c>
      <c r="X20" s="184">
        <v>0</v>
      </c>
      <c r="Y20" s="180">
        <f t="shared" si="8"/>
        <v>7</v>
      </c>
      <c r="Z20" s="157">
        <f t="shared" si="9"/>
        <v>0.42857142857142855</v>
      </c>
      <c r="AA20" s="156">
        <v>0</v>
      </c>
      <c r="AB20" s="156">
        <v>3</v>
      </c>
      <c r="AC20" s="156">
        <v>3</v>
      </c>
      <c r="AD20" s="184">
        <v>1</v>
      </c>
      <c r="AE20" s="207" t="str">
        <f t="shared" si="1"/>
        <v>今村颯汰</v>
      </c>
      <c r="AF20" s="175"/>
      <c r="AG20" s="136">
        <f t="shared" si="10"/>
        <v>3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0622 流通経済'!C21</f>
        <v>濱島遼</v>
      </c>
      <c r="D21" s="159">
        <f>'Individual DF 0622 流通経済'!D21</f>
        <v>89</v>
      </c>
      <c r="E21" s="159">
        <f>'Individual DF 0622 流通経済'!E21</f>
        <v>18</v>
      </c>
      <c r="F21" s="193">
        <f>'Individual DF 0622 流通経済'!F21</f>
        <v>16.179775280898877</v>
      </c>
      <c r="G21" s="159">
        <f t="shared" si="0"/>
        <v>2</v>
      </c>
      <c r="H21" s="158">
        <f t="shared" si="2"/>
        <v>1</v>
      </c>
      <c r="I21" s="158">
        <f t="shared" si="3"/>
        <v>1</v>
      </c>
      <c r="J21" s="159">
        <v>1</v>
      </c>
      <c r="K21" s="159">
        <v>1</v>
      </c>
      <c r="L21" s="159">
        <v>0</v>
      </c>
      <c r="M21" s="185">
        <v>0</v>
      </c>
      <c r="N21" s="181">
        <f t="shared" si="4"/>
        <v>6</v>
      </c>
      <c r="O21" s="158">
        <f t="shared" si="5"/>
        <v>0.66666666666666663</v>
      </c>
      <c r="P21" s="159">
        <v>1</v>
      </c>
      <c r="Q21" s="159">
        <v>3</v>
      </c>
      <c r="R21" s="185">
        <v>2</v>
      </c>
      <c r="S21" s="159">
        <f t="shared" si="6"/>
        <v>5</v>
      </c>
      <c r="T21" s="158">
        <f t="shared" si="7"/>
        <v>1</v>
      </c>
      <c r="U21" s="159">
        <v>2</v>
      </c>
      <c r="V21" s="159">
        <v>0</v>
      </c>
      <c r="W21" s="159">
        <v>3</v>
      </c>
      <c r="X21" s="185">
        <v>0</v>
      </c>
      <c r="Y21" s="181">
        <f t="shared" si="8"/>
        <v>5</v>
      </c>
      <c r="Z21" s="158">
        <f t="shared" si="9"/>
        <v>0.6</v>
      </c>
      <c r="AA21" s="159">
        <v>0</v>
      </c>
      <c r="AB21" s="159">
        <v>2</v>
      </c>
      <c r="AC21" s="159">
        <v>3</v>
      </c>
      <c r="AD21" s="185">
        <v>0</v>
      </c>
      <c r="AE21" s="208" t="str">
        <f t="shared" si="1"/>
        <v>濱島遼</v>
      </c>
      <c r="AF21" s="175"/>
      <c r="AG21" s="136">
        <f t="shared" si="10"/>
        <v>3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0622 流通経済'!C22</f>
        <v>内田慎之甫</v>
      </c>
      <c r="D22" s="156">
        <f>'Individual DF 0622 流通経済'!D22</f>
        <v>76</v>
      </c>
      <c r="E22" s="156">
        <f>'Individual DF 0622 流通経済'!E22</f>
        <v>10</v>
      </c>
      <c r="F22" s="196">
        <f>'Individual DF 0622 流通経済'!F22</f>
        <v>10.526315789473683</v>
      </c>
      <c r="G22" s="156">
        <f t="shared" si="0"/>
        <v>1</v>
      </c>
      <c r="H22" s="157">
        <f t="shared" si="2"/>
        <v>1</v>
      </c>
      <c r="I22" s="157">
        <f t="shared" si="3"/>
        <v>1</v>
      </c>
      <c r="J22" s="156">
        <v>0</v>
      </c>
      <c r="K22" s="156">
        <v>1</v>
      </c>
      <c r="L22" s="156">
        <v>0</v>
      </c>
      <c r="M22" s="184">
        <v>0</v>
      </c>
      <c r="N22" s="180">
        <f t="shared" si="4"/>
        <v>3</v>
      </c>
      <c r="O22" s="157">
        <f t="shared" si="5"/>
        <v>0.66666666666666663</v>
      </c>
      <c r="P22" s="156">
        <v>0</v>
      </c>
      <c r="Q22" s="156">
        <v>2</v>
      </c>
      <c r="R22" s="184">
        <v>1</v>
      </c>
      <c r="S22" s="156">
        <f t="shared" si="6"/>
        <v>3</v>
      </c>
      <c r="T22" s="157">
        <f t="shared" si="7"/>
        <v>0.33333333333333331</v>
      </c>
      <c r="U22" s="156">
        <v>0</v>
      </c>
      <c r="V22" s="156">
        <v>0</v>
      </c>
      <c r="W22" s="156">
        <v>1</v>
      </c>
      <c r="X22" s="184">
        <v>2</v>
      </c>
      <c r="Y22" s="180">
        <f t="shared" si="8"/>
        <v>3</v>
      </c>
      <c r="Z22" s="157">
        <f t="shared" si="9"/>
        <v>0.33333333333333331</v>
      </c>
      <c r="AA22" s="156">
        <v>0</v>
      </c>
      <c r="AB22" s="156">
        <v>0</v>
      </c>
      <c r="AC22" s="156">
        <v>1</v>
      </c>
      <c r="AD22" s="184">
        <v>2</v>
      </c>
      <c r="AE22" s="207" t="str">
        <f t="shared" si="1"/>
        <v>内田慎之甫</v>
      </c>
      <c r="AF22" s="175"/>
      <c r="AG22" s="136">
        <f t="shared" si="10"/>
        <v>1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0622 流通経済'!C23</f>
        <v>門脇遼介</v>
      </c>
      <c r="D23" s="159">
        <f>'Individual DF 0622 流通経済'!D23</f>
        <v>28</v>
      </c>
      <c r="E23" s="159">
        <f>'Individual DF 0622 流通経済'!E23</f>
        <v>16</v>
      </c>
      <c r="F23" s="193">
        <f>'Individual DF 0622 流通経済'!F23</f>
        <v>45.714285714285708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1</v>
      </c>
      <c r="O23" s="158">
        <f t="shared" si="5"/>
        <v>1</v>
      </c>
      <c r="P23" s="159">
        <v>0</v>
      </c>
      <c r="Q23" s="159">
        <v>1</v>
      </c>
      <c r="R23" s="185">
        <v>0</v>
      </c>
      <c r="S23" s="159">
        <f t="shared" si="6"/>
        <v>2</v>
      </c>
      <c r="T23" s="158">
        <f t="shared" si="7"/>
        <v>1</v>
      </c>
      <c r="U23" s="159">
        <v>0</v>
      </c>
      <c r="V23" s="159">
        <v>0</v>
      </c>
      <c r="W23" s="159">
        <v>2</v>
      </c>
      <c r="X23" s="185">
        <v>0</v>
      </c>
      <c r="Y23" s="181">
        <f t="shared" si="8"/>
        <v>2</v>
      </c>
      <c r="Z23" s="158">
        <f t="shared" si="9"/>
        <v>1</v>
      </c>
      <c r="AA23" s="159">
        <v>0</v>
      </c>
      <c r="AB23" s="159">
        <v>0</v>
      </c>
      <c r="AC23" s="159">
        <v>2</v>
      </c>
      <c r="AD23" s="185">
        <v>0</v>
      </c>
      <c r="AE23" s="208" t="str">
        <f t="shared" si="1"/>
        <v>門脇遼介</v>
      </c>
      <c r="AF23" s="175"/>
      <c r="AG23" s="136">
        <f t="shared" si="10"/>
        <v>2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0622 流通経済'!C24</f>
        <v>佐野凉太</v>
      </c>
      <c r="D24" s="156">
        <f>'Individual DF 0622 流通経済'!D24</f>
        <v>28</v>
      </c>
      <c r="E24" s="156">
        <f>'Individual DF 0622 流通経済'!E24</f>
        <v>8</v>
      </c>
      <c r="F24" s="196">
        <f>'Individual DF 0622 流通経済'!F24</f>
        <v>22.857142857142854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1</v>
      </c>
      <c r="O24" s="157">
        <f t="shared" si="5"/>
        <v>1</v>
      </c>
      <c r="P24" s="156">
        <v>1</v>
      </c>
      <c r="Q24" s="156">
        <v>0</v>
      </c>
      <c r="R24" s="184">
        <v>0</v>
      </c>
      <c r="S24" s="156">
        <f t="shared" si="6"/>
        <v>0</v>
      </c>
      <c r="T24" s="157" t="str">
        <f t="shared" si="7"/>
        <v>-</v>
      </c>
      <c r="U24" s="156">
        <v>0</v>
      </c>
      <c r="V24" s="156">
        <v>0</v>
      </c>
      <c r="W24" s="156">
        <v>0</v>
      </c>
      <c r="X24" s="184">
        <v>0</v>
      </c>
      <c r="Y24" s="180">
        <f t="shared" si="8"/>
        <v>0</v>
      </c>
      <c r="Z24" s="157" t="str">
        <f t="shared" si="9"/>
        <v>-</v>
      </c>
      <c r="AA24" s="156">
        <v>0</v>
      </c>
      <c r="AB24" s="156">
        <v>0</v>
      </c>
      <c r="AC24" s="156">
        <v>0</v>
      </c>
      <c r="AD24" s="184">
        <v>0</v>
      </c>
      <c r="AE24" s="207" t="str">
        <f t="shared" si="1"/>
        <v>佐野凉太</v>
      </c>
      <c r="AF24" s="175"/>
      <c r="AG24" s="136">
        <f t="shared" si="10"/>
        <v>0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0622 流通経済'!C25</f>
        <v>黒澤俊太郎</v>
      </c>
      <c r="D25" s="159">
        <f>'Individual DF 0622 流通経済'!D25</f>
        <v>38</v>
      </c>
      <c r="E25" s="159">
        <f>'Individual DF 0622 流通経済'!E25</f>
        <v>14</v>
      </c>
      <c r="F25" s="193">
        <f>'Individual DF 0622 流通経済'!F25</f>
        <v>29.473684210526315</v>
      </c>
      <c r="G25" s="159">
        <f t="shared" si="0"/>
        <v>2</v>
      </c>
      <c r="H25" s="158">
        <f t="shared" si="2"/>
        <v>0.5</v>
      </c>
      <c r="I25" s="158">
        <f t="shared" si="3"/>
        <v>0.5</v>
      </c>
      <c r="J25" s="159">
        <v>1</v>
      </c>
      <c r="K25" s="159">
        <v>0</v>
      </c>
      <c r="L25" s="159">
        <v>0</v>
      </c>
      <c r="M25" s="185">
        <v>1</v>
      </c>
      <c r="N25" s="181">
        <f t="shared" si="4"/>
        <v>1</v>
      </c>
      <c r="O25" s="158">
        <f t="shared" si="5"/>
        <v>1</v>
      </c>
      <c r="P25" s="159">
        <v>0</v>
      </c>
      <c r="Q25" s="159">
        <v>1</v>
      </c>
      <c r="R25" s="185">
        <v>0</v>
      </c>
      <c r="S25" s="159">
        <f t="shared" si="6"/>
        <v>3</v>
      </c>
      <c r="T25" s="158">
        <f t="shared" si="7"/>
        <v>0.66666666666666663</v>
      </c>
      <c r="U25" s="159">
        <v>1</v>
      </c>
      <c r="V25" s="159">
        <v>1</v>
      </c>
      <c r="W25" s="159">
        <v>1</v>
      </c>
      <c r="X25" s="185">
        <v>0</v>
      </c>
      <c r="Y25" s="181">
        <f t="shared" si="8"/>
        <v>3</v>
      </c>
      <c r="Z25" s="158">
        <f t="shared" si="9"/>
        <v>0.33333333333333331</v>
      </c>
      <c r="AA25" s="159">
        <v>0</v>
      </c>
      <c r="AB25" s="159">
        <v>2</v>
      </c>
      <c r="AC25" s="159">
        <v>1</v>
      </c>
      <c r="AD25" s="185">
        <v>0</v>
      </c>
      <c r="AE25" s="208" t="str">
        <f t="shared" si="1"/>
        <v>黒澤俊太郎</v>
      </c>
      <c r="AF25" s="175"/>
      <c r="AG25" s="136">
        <f t="shared" si="10"/>
        <v>1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0622 流通経済'!C26</f>
        <v>髙木海斗</v>
      </c>
      <c r="D26" s="156">
        <f>'Individual DF 0622 流通経済'!D26</f>
        <v>44</v>
      </c>
      <c r="E26" s="156">
        <f>'Individual DF 0622 流通経済'!E26</f>
        <v>18</v>
      </c>
      <c r="F26" s="196">
        <f>'Individual DF 0622 流通経済'!F26</f>
        <v>32.727272727272727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4</v>
      </c>
      <c r="O26" s="157">
        <f t="shared" si="5"/>
        <v>0.75</v>
      </c>
      <c r="P26" s="156">
        <v>1</v>
      </c>
      <c r="Q26" s="156">
        <v>2</v>
      </c>
      <c r="R26" s="184">
        <v>1</v>
      </c>
      <c r="S26" s="156">
        <f t="shared" si="6"/>
        <v>3</v>
      </c>
      <c r="T26" s="157">
        <f t="shared" si="7"/>
        <v>1</v>
      </c>
      <c r="U26" s="156">
        <v>1</v>
      </c>
      <c r="V26" s="156">
        <v>0</v>
      </c>
      <c r="W26" s="156">
        <v>2</v>
      </c>
      <c r="X26" s="184">
        <v>0</v>
      </c>
      <c r="Y26" s="180">
        <f t="shared" si="8"/>
        <v>3</v>
      </c>
      <c r="Z26" s="157">
        <f t="shared" si="9"/>
        <v>0.66666666666666663</v>
      </c>
      <c r="AA26" s="156">
        <v>1</v>
      </c>
      <c r="AB26" s="156">
        <v>0</v>
      </c>
      <c r="AC26" s="156">
        <v>1</v>
      </c>
      <c r="AD26" s="184">
        <v>1</v>
      </c>
      <c r="AE26" s="207" t="str">
        <f t="shared" si="1"/>
        <v>髙木海斗</v>
      </c>
      <c r="AF26" s="175"/>
      <c r="AG26" s="136">
        <f t="shared" si="10"/>
        <v>2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0622 流通経済'!C27</f>
        <v>加藤寛樹</v>
      </c>
      <c r="D27" s="159">
        <f>'Individual DF 0622 流通経済'!D27</f>
        <v>0</v>
      </c>
      <c r="E27" s="159">
        <f>'Individual DF 0622 流通経済'!E27</f>
        <v>0</v>
      </c>
      <c r="F27" s="193" t="str">
        <f>'Individual DF 0622 流通経済'!F27</f>
        <v>-</v>
      </c>
      <c r="G27" s="159" t="s">
        <v>17</v>
      </c>
      <c r="H27" s="158" t="str">
        <f t="shared" si="2"/>
        <v>-</v>
      </c>
      <c r="I27" s="158" t="str">
        <f t="shared" si="3"/>
        <v>-</v>
      </c>
      <c r="J27" s="159" t="s">
        <v>17</v>
      </c>
      <c r="K27" s="159" t="s">
        <v>17</v>
      </c>
      <c r="L27" s="159" t="s">
        <v>17</v>
      </c>
      <c r="M27" s="159" t="s">
        <v>17</v>
      </c>
      <c r="N27" s="181" t="s">
        <v>17</v>
      </c>
      <c r="O27" s="158" t="str">
        <f t="shared" si="5"/>
        <v>-</v>
      </c>
      <c r="P27" s="159" t="s">
        <v>17</v>
      </c>
      <c r="Q27" s="159" t="s">
        <v>17</v>
      </c>
      <c r="R27" s="159" t="s">
        <v>17</v>
      </c>
      <c r="S27" s="159" t="s">
        <v>17</v>
      </c>
      <c r="T27" s="158" t="str">
        <f t="shared" si="7"/>
        <v>-</v>
      </c>
      <c r="U27" s="159" t="s">
        <v>17</v>
      </c>
      <c r="V27" s="159" t="s">
        <v>17</v>
      </c>
      <c r="W27" s="159" t="s">
        <v>17</v>
      </c>
      <c r="X27" s="159" t="s">
        <v>17</v>
      </c>
      <c r="Y27" s="181" t="s">
        <v>17</v>
      </c>
      <c r="Z27" s="158" t="str">
        <f t="shared" si="9"/>
        <v>-</v>
      </c>
      <c r="AA27" s="159" t="s">
        <v>17</v>
      </c>
      <c r="AB27" s="159" t="s">
        <v>17</v>
      </c>
      <c r="AC27" s="159" t="s">
        <v>17</v>
      </c>
      <c r="AD27" s="185" t="s">
        <v>17</v>
      </c>
      <c r="AE27" s="208" t="str">
        <f t="shared" si="1"/>
        <v>加藤寛樹</v>
      </c>
      <c r="AF27" s="175"/>
      <c r="AG27" s="136" t="e">
        <f t="shared" si="10"/>
        <v>#VALUE!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0622 流通経済'!C28</f>
        <v>城戸隼人</v>
      </c>
      <c r="D28" s="156">
        <f>'Individual DF 0622 流通経済'!D28</f>
        <v>12</v>
      </c>
      <c r="E28" s="156">
        <f>'Individual DF 0622 流通経済'!E28</f>
        <v>10</v>
      </c>
      <c r="F28" s="196">
        <f>'Individual DF 0622 流通経済'!F28</f>
        <v>66.666666666666671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1</v>
      </c>
      <c r="O28" s="157">
        <f t="shared" si="5"/>
        <v>1</v>
      </c>
      <c r="P28" s="156">
        <v>0</v>
      </c>
      <c r="Q28" s="156">
        <v>1</v>
      </c>
      <c r="R28" s="184">
        <v>0</v>
      </c>
      <c r="S28" s="156">
        <f t="shared" si="6"/>
        <v>1</v>
      </c>
      <c r="T28" s="157">
        <f t="shared" si="7"/>
        <v>1</v>
      </c>
      <c r="U28" s="156">
        <v>0</v>
      </c>
      <c r="V28" s="156">
        <v>0</v>
      </c>
      <c r="W28" s="156">
        <v>1</v>
      </c>
      <c r="X28" s="184">
        <v>0</v>
      </c>
      <c r="Y28" s="180">
        <f t="shared" si="8"/>
        <v>1</v>
      </c>
      <c r="Z28" s="157">
        <f t="shared" si="9"/>
        <v>1</v>
      </c>
      <c r="AA28" s="156">
        <v>0</v>
      </c>
      <c r="AB28" s="156">
        <v>0</v>
      </c>
      <c r="AC28" s="156">
        <v>1</v>
      </c>
      <c r="AD28" s="184">
        <v>0</v>
      </c>
      <c r="AE28" s="207" t="str">
        <f t="shared" si="1"/>
        <v>城戸隼人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0622 流通経済'!C29</f>
        <v>高田健太郎</v>
      </c>
      <c r="D29" s="159">
        <f>'Individual DF 0622 流通経済'!D29</f>
        <v>0</v>
      </c>
      <c r="E29" s="159">
        <f>'Individual DF 0622 流通経済'!E29</f>
        <v>0</v>
      </c>
      <c r="F29" s="193" t="str">
        <f>'Individual DF 0622 流通経済'!F29</f>
        <v>-</v>
      </c>
      <c r="G29" s="159" t="s">
        <v>17</v>
      </c>
      <c r="H29" s="158" t="str">
        <f t="shared" si="2"/>
        <v>-</v>
      </c>
      <c r="I29" s="158" t="str">
        <f t="shared" si="3"/>
        <v>-</v>
      </c>
      <c r="J29" s="159" t="s">
        <v>17</v>
      </c>
      <c r="K29" s="159" t="s">
        <v>17</v>
      </c>
      <c r="L29" s="159" t="s">
        <v>17</v>
      </c>
      <c r="M29" s="159" t="s">
        <v>17</v>
      </c>
      <c r="N29" s="181" t="s">
        <v>17</v>
      </c>
      <c r="O29" s="158" t="str">
        <f t="shared" si="5"/>
        <v>-</v>
      </c>
      <c r="P29" s="159" t="s">
        <v>17</v>
      </c>
      <c r="Q29" s="159" t="s">
        <v>17</v>
      </c>
      <c r="R29" s="159" t="s">
        <v>17</v>
      </c>
      <c r="S29" s="159" t="s">
        <v>17</v>
      </c>
      <c r="T29" s="158" t="str">
        <f t="shared" si="7"/>
        <v>-</v>
      </c>
      <c r="U29" s="159" t="s">
        <v>17</v>
      </c>
      <c r="V29" s="159" t="s">
        <v>17</v>
      </c>
      <c r="W29" s="159" t="s">
        <v>17</v>
      </c>
      <c r="X29" s="159" t="s">
        <v>17</v>
      </c>
      <c r="Y29" s="181" t="s">
        <v>17</v>
      </c>
      <c r="Z29" s="158" t="str">
        <f t="shared" si="9"/>
        <v>-</v>
      </c>
      <c r="AA29" s="159" t="s">
        <v>17</v>
      </c>
      <c r="AB29" s="159" t="s">
        <v>17</v>
      </c>
      <c r="AC29" s="159" t="s">
        <v>17</v>
      </c>
      <c r="AD29" s="185" t="s">
        <v>17</v>
      </c>
      <c r="AE29" s="208" t="str">
        <f t="shared" si="1"/>
        <v>高田健太郎</v>
      </c>
      <c r="AF29" s="175"/>
      <c r="AG29" s="136" t="e">
        <f t="shared" si="10"/>
        <v>#VALUE!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0622 流通経済'!C30</f>
        <v>菅野駿</v>
      </c>
      <c r="D30" s="156">
        <f>'Individual DF 0622 流通経済'!D30</f>
        <v>9</v>
      </c>
      <c r="E30" s="156">
        <f>'Individual DF 0622 流通経済'!E30</f>
        <v>2</v>
      </c>
      <c r="F30" s="196">
        <f>'Individual DF 0622 流通経済'!F30</f>
        <v>17.777777777777779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84">
        <v>0</v>
      </c>
      <c r="AE30" s="207" t="str">
        <f t="shared" si="1"/>
        <v>菅野駿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0622 流通経済'!C31</f>
        <v>増山将</v>
      </c>
      <c r="D31" s="159">
        <f>'Individual DF 0622 流通経済'!D31</f>
        <v>13</v>
      </c>
      <c r="E31" s="159">
        <f>'Individual DF 0622 流通経済'!E31</f>
        <v>3</v>
      </c>
      <c r="F31" s="193">
        <f>'Individual DF 0622 流通経済'!F31</f>
        <v>18.461538461538463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85">
        <v>0</v>
      </c>
      <c r="AE31" s="208" t="str">
        <f t="shared" si="1"/>
        <v>増山将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0622 流通経済'!C32</f>
        <v>安藤核</v>
      </c>
      <c r="D32" s="156">
        <f>'Individual DF 0622 流通経済'!D32</f>
        <v>0</v>
      </c>
      <c r="E32" s="156">
        <f>'Individual DF 0622 流通経済'!E32</f>
        <v>0</v>
      </c>
      <c r="F32" s="196" t="str">
        <f>'Individual DF 0622 流通経済'!F32</f>
        <v>-</v>
      </c>
      <c r="G32" s="156" t="s">
        <v>17</v>
      </c>
      <c r="H32" s="157" t="str">
        <f t="shared" si="2"/>
        <v>-</v>
      </c>
      <c r="I32" s="157" t="str">
        <f t="shared" si="3"/>
        <v>-</v>
      </c>
      <c r="J32" s="156" t="s">
        <v>17</v>
      </c>
      <c r="K32" s="156" t="s">
        <v>17</v>
      </c>
      <c r="L32" s="156" t="s">
        <v>17</v>
      </c>
      <c r="M32" s="156" t="s">
        <v>17</v>
      </c>
      <c r="N32" s="180" t="s">
        <v>17</v>
      </c>
      <c r="O32" s="157" t="str">
        <f t="shared" si="5"/>
        <v>-</v>
      </c>
      <c r="P32" s="156" t="s">
        <v>17</v>
      </c>
      <c r="Q32" s="156" t="s">
        <v>17</v>
      </c>
      <c r="R32" s="156" t="s">
        <v>17</v>
      </c>
      <c r="S32" s="156" t="s">
        <v>17</v>
      </c>
      <c r="T32" s="157" t="str">
        <f t="shared" si="7"/>
        <v>-</v>
      </c>
      <c r="U32" s="156" t="s">
        <v>17</v>
      </c>
      <c r="V32" s="156" t="s">
        <v>17</v>
      </c>
      <c r="W32" s="156" t="s">
        <v>17</v>
      </c>
      <c r="X32" s="156" t="s">
        <v>17</v>
      </c>
      <c r="Y32" s="180" t="s">
        <v>17</v>
      </c>
      <c r="Z32" s="157" t="str">
        <f t="shared" si="9"/>
        <v>-</v>
      </c>
      <c r="AA32" s="156" t="s">
        <v>17</v>
      </c>
      <c r="AB32" s="156" t="s">
        <v>17</v>
      </c>
      <c r="AC32" s="156" t="s">
        <v>17</v>
      </c>
      <c r="AD32" s="184" t="s">
        <v>17</v>
      </c>
      <c r="AE32" s="207" t="str">
        <f t="shared" si="1"/>
        <v>安藤核</v>
      </c>
      <c r="AF32" s="175"/>
      <c r="AG32" s="136" t="e">
        <f t="shared" si="10"/>
        <v>#VALUE!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0622 流通経済'!C33</f>
        <v>林勇太</v>
      </c>
      <c r="D33" s="159">
        <f>'Individual DF 0622 流通経済'!D33</f>
        <v>32</v>
      </c>
      <c r="E33" s="159">
        <f>'Individual DF 0622 流通経済'!E33</f>
        <v>8</v>
      </c>
      <c r="F33" s="193">
        <f>'Individual DF 0622 流通経済'!F33</f>
        <v>20</v>
      </c>
      <c r="G33" s="159">
        <f t="shared" si="0"/>
        <v>2</v>
      </c>
      <c r="H33" s="158">
        <f t="shared" si="2"/>
        <v>0.5</v>
      </c>
      <c r="I33" s="158">
        <f t="shared" si="3"/>
        <v>0.5</v>
      </c>
      <c r="J33" s="159">
        <v>1</v>
      </c>
      <c r="K33" s="159">
        <v>0</v>
      </c>
      <c r="L33" s="159">
        <v>0</v>
      </c>
      <c r="M33" s="185">
        <v>1</v>
      </c>
      <c r="N33" s="181">
        <f t="shared" si="4"/>
        <v>2</v>
      </c>
      <c r="O33" s="158">
        <f>IFERROR((P33+Q33)/N33,"-")</f>
        <v>1</v>
      </c>
      <c r="P33" s="159">
        <v>0</v>
      </c>
      <c r="Q33" s="159">
        <v>2</v>
      </c>
      <c r="R33" s="185">
        <v>0</v>
      </c>
      <c r="S33" s="159">
        <f t="shared" si="6"/>
        <v>3</v>
      </c>
      <c r="T33" s="158">
        <f t="shared" si="7"/>
        <v>0.66666666666666663</v>
      </c>
      <c r="U33" s="159">
        <v>0</v>
      </c>
      <c r="V33" s="159">
        <v>1</v>
      </c>
      <c r="W33" s="159">
        <v>2</v>
      </c>
      <c r="X33" s="185">
        <v>0</v>
      </c>
      <c r="Y33" s="181">
        <f t="shared" si="8"/>
        <v>3</v>
      </c>
      <c r="Z33" s="158">
        <f t="shared" si="9"/>
        <v>0.66666666666666663</v>
      </c>
      <c r="AA33" s="159">
        <v>0</v>
      </c>
      <c r="AB33" s="159">
        <v>1</v>
      </c>
      <c r="AC33" s="159">
        <v>2</v>
      </c>
      <c r="AD33" s="185">
        <v>0</v>
      </c>
      <c r="AE33" s="208" t="str">
        <f t="shared" si="1"/>
        <v>林勇太</v>
      </c>
      <c r="AF33" s="175"/>
      <c r="AG33" s="136">
        <f t="shared" si="10"/>
        <v>2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SUM(G8:G15,G23:G28)</f>
        <v>14</v>
      </c>
      <c r="H35" s="169">
        <f>SUM(J35:K35)/G35</f>
        <v>0.6428571428571429</v>
      </c>
      <c r="I35" s="169">
        <f>SUM(J35:L35)/G35</f>
        <v>0.6428571428571429</v>
      </c>
      <c r="J35" s="164">
        <f>SUM(J8:J15,J23:J28)</f>
        <v>5</v>
      </c>
      <c r="K35" s="164">
        <f t="shared" ref="K35:N35" si="11">SUM(K8:K15,K23:K28)</f>
        <v>4</v>
      </c>
      <c r="L35" s="164">
        <f t="shared" si="11"/>
        <v>0</v>
      </c>
      <c r="M35" s="164">
        <f t="shared" si="11"/>
        <v>5</v>
      </c>
      <c r="N35" s="164">
        <f t="shared" si="11"/>
        <v>48</v>
      </c>
      <c r="O35" s="168">
        <f>IFERROR((P35+Q35)/N35,"-")</f>
        <v>0.8125</v>
      </c>
      <c r="P35" s="164">
        <f>SUM(P8:P15,P23:P28)</f>
        <v>9</v>
      </c>
      <c r="Q35" s="164">
        <f t="shared" ref="Q35:S35" si="12">SUM(Q8:Q15,Q23:Q28)</f>
        <v>30</v>
      </c>
      <c r="R35" s="164">
        <f t="shared" si="12"/>
        <v>9</v>
      </c>
      <c r="S35" s="164">
        <f t="shared" si="12"/>
        <v>46</v>
      </c>
      <c r="T35" s="168">
        <f>(U35+W35)/S35</f>
        <v>0.69565217391304346</v>
      </c>
      <c r="U35" s="164">
        <f>SUM(U8:U15,U23:U28)</f>
        <v>5</v>
      </c>
      <c r="V35" s="164">
        <f t="shared" ref="V35:Y35" si="13">SUM(V8:V15,V23:V28)</f>
        <v>5</v>
      </c>
      <c r="W35" s="164">
        <f t="shared" si="13"/>
        <v>27</v>
      </c>
      <c r="X35" s="164">
        <f t="shared" si="13"/>
        <v>9</v>
      </c>
      <c r="Y35" s="164">
        <f t="shared" si="13"/>
        <v>46</v>
      </c>
      <c r="Z35" s="168">
        <f>(AA35+AC35)/Y35</f>
        <v>0.47826086956521741</v>
      </c>
      <c r="AA35" s="164">
        <f>SUM(AA8:AA15,AA23:AA28)</f>
        <v>2</v>
      </c>
      <c r="AB35" s="164">
        <f t="shared" ref="AB35:AC35" si="14">SUM(AB8:AB15,AB23:AB28)</f>
        <v>8</v>
      </c>
      <c r="AC35" s="164">
        <f t="shared" si="14"/>
        <v>20</v>
      </c>
      <c r="AD35" s="164">
        <f>SUM(AD8:AD15,AD23:AD28)</f>
        <v>16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SUM(G16:G22,G29:G33)</f>
        <v>23</v>
      </c>
      <c r="H36" s="170">
        <f>SUM(J36:K36)/G36</f>
        <v>0.82608695652173914</v>
      </c>
      <c r="I36" s="170">
        <f>SUM(J36:L36)/G36</f>
        <v>0.82608695652173914</v>
      </c>
      <c r="J36" s="165">
        <f>SUM(J16:J22,J29:J33)</f>
        <v>16</v>
      </c>
      <c r="K36" s="165">
        <f t="shared" ref="K36:M36" si="15">SUM(K16:K22,K29:K33)</f>
        <v>3</v>
      </c>
      <c r="L36" s="165">
        <f t="shared" si="15"/>
        <v>0</v>
      </c>
      <c r="M36" s="165">
        <f t="shared" si="15"/>
        <v>4</v>
      </c>
      <c r="N36" s="165">
        <f>SUM(N16:N22,N29:N33)</f>
        <v>27</v>
      </c>
      <c r="O36" s="172">
        <f>IFERROR((P36+Q36)/N36,"-")</f>
        <v>0.66666666666666663</v>
      </c>
      <c r="P36" s="165">
        <f>SUM(P16:P22,P29:P33)</f>
        <v>3</v>
      </c>
      <c r="Q36" s="165">
        <f t="shared" ref="Q36:S36" si="16">SUM(Q16:Q22,Q29:Q33)</f>
        <v>15</v>
      </c>
      <c r="R36" s="165">
        <f t="shared" si="16"/>
        <v>9</v>
      </c>
      <c r="S36" s="165">
        <f t="shared" si="16"/>
        <v>30</v>
      </c>
      <c r="T36" s="172">
        <f>(U36+W36)/S36</f>
        <v>0.73333333333333328</v>
      </c>
      <c r="U36" s="165">
        <f>SUM(U16:U22,U29:U33)</f>
        <v>8</v>
      </c>
      <c r="V36" s="165">
        <f t="shared" ref="V36:Y36" si="17">SUM(V16:V22,V29:V33)</f>
        <v>5</v>
      </c>
      <c r="W36" s="165">
        <f t="shared" si="17"/>
        <v>14</v>
      </c>
      <c r="X36" s="165">
        <f t="shared" si="17"/>
        <v>3</v>
      </c>
      <c r="Y36" s="165">
        <f t="shared" si="17"/>
        <v>30</v>
      </c>
      <c r="Z36" s="172">
        <f>(AA36+AC36)/Y36</f>
        <v>0.5</v>
      </c>
      <c r="AA36" s="165">
        <f>SUM(AA16:AA22,AA29:AA33)</f>
        <v>2</v>
      </c>
      <c r="AB36" s="165">
        <f t="shared" ref="AB36:AD36" si="18">SUM(AB16:AB22,AB29:AB33)</f>
        <v>11</v>
      </c>
      <c r="AC36" s="165">
        <f t="shared" si="18"/>
        <v>13</v>
      </c>
      <c r="AD36" s="165">
        <f t="shared" si="18"/>
        <v>4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37</v>
      </c>
      <c r="H37" s="163">
        <f>SUM(J37:K37)/G37</f>
        <v>0.7567567567567568</v>
      </c>
      <c r="I37" s="163">
        <f>SUM(J37:L37)/G37</f>
        <v>0.7567567567567568</v>
      </c>
      <c r="J37" s="156">
        <f>SUM(J8:J33)</f>
        <v>21</v>
      </c>
      <c r="K37" s="156">
        <f>SUM(K8:K33)</f>
        <v>7</v>
      </c>
      <c r="L37" s="156">
        <f>SUM(L8:L33)</f>
        <v>0</v>
      </c>
      <c r="M37" s="184">
        <f>SUM(M8:M33)</f>
        <v>9</v>
      </c>
      <c r="N37" s="156">
        <f>SUM(N8:N33)</f>
        <v>75</v>
      </c>
      <c r="O37" s="157">
        <f>IFERROR((P37+Q37)/N37,"-")</f>
        <v>0.76</v>
      </c>
      <c r="P37" s="156">
        <f>SUM(P8:P33)</f>
        <v>12</v>
      </c>
      <c r="Q37" s="156">
        <f>SUM(Q8:Q33)</f>
        <v>45</v>
      </c>
      <c r="R37" s="184">
        <f>SUM(R8:R33)</f>
        <v>18</v>
      </c>
      <c r="S37" s="156">
        <f>SUM(S8:S33)</f>
        <v>76</v>
      </c>
      <c r="T37" s="157">
        <f>(U37+W37)/S37</f>
        <v>0.71052631578947367</v>
      </c>
      <c r="U37" s="156">
        <f>SUM(U8:U33)</f>
        <v>13</v>
      </c>
      <c r="V37" s="156">
        <f>SUM(V8:V33)</f>
        <v>10</v>
      </c>
      <c r="W37" s="156">
        <f>SUM(W8:W33)</f>
        <v>41</v>
      </c>
      <c r="X37" s="184">
        <f>SUM(X8:X33)</f>
        <v>12</v>
      </c>
      <c r="Y37" s="156">
        <f>SUM(Y8:Y33)</f>
        <v>76</v>
      </c>
      <c r="Z37" s="157">
        <f>(AA37+AC37)/Y37</f>
        <v>0.48684210526315791</v>
      </c>
      <c r="AA37" s="156">
        <f>SUM(AA8:AA33)</f>
        <v>4</v>
      </c>
      <c r="AB37" s="156">
        <f>SUM(AB8:AB33)</f>
        <v>19</v>
      </c>
      <c r="AC37" s="156">
        <f>SUM(AC8:AC33)</f>
        <v>33</v>
      </c>
      <c r="AD37" s="156">
        <f>SUM(AD8:AD33)</f>
        <v>20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1.6086956521739131</v>
      </c>
      <c r="H38" s="171"/>
      <c r="I38" s="171"/>
      <c r="J38" s="167">
        <f>AVERAGE(J8:J33)</f>
        <v>0.91304347826086951</v>
      </c>
      <c r="K38" s="167">
        <f>AVERAGE(K8:K33)</f>
        <v>0.30434782608695654</v>
      </c>
      <c r="L38" s="167">
        <f>AVERAGE(L8:L33)</f>
        <v>0</v>
      </c>
      <c r="M38" s="193">
        <f>AVERAGE(M8:M33)</f>
        <v>0.39130434782608697</v>
      </c>
      <c r="N38" s="159"/>
      <c r="O38" s="167"/>
      <c r="P38" s="167">
        <f>AVERAGE(P8:P33)</f>
        <v>0.52173913043478259</v>
      </c>
      <c r="Q38" s="167">
        <f>AVERAGE(Q8:Q33)</f>
        <v>1.9565217391304348</v>
      </c>
      <c r="R38" s="193">
        <f>AVERAGE(R8:R33)</f>
        <v>0.78260869565217395</v>
      </c>
      <c r="S38" s="167">
        <f>AVERAGE(S8:S33)</f>
        <v>3.3043478260869565</v>
      </c>
      <c r="T38" s="159"/>
      <c r="U38" s="167">
        <f>AVERAGE(U8:U33)</f>
        <v>0.56521739130434778</v>
      </c>
      <c r="V38" s="167">
        <f>AVERAGE(V8:V33)</f>
        <v>0.43478260869565216</v>
      </c>
      <c r="W38" s="167">
        <f>AVERAGE(W8:W33)</f>
        <v>1.7826086956521738</v>
      </c>
      <c r="X38" s="193">
        <f>AVERAGE(X8:X33)</f>
        <v>0.52173913043478259</v>
      </c>
      <c r="Y38" s="167">
        <f>AVERAGE(Y8:Y33)</f>
        <v>3.3043478260869565</v>
      </c>
      <c r="Z38" s="167"/>
      <c r="AA38" s="167">
        <f>AVERAGE(AA8:AA33)</f>
        <v>0.17391304347826086</v>
      </c>
      <c r="AB38" s="167">
        <f>AVERAGE(AB8:AB33)</f>
        <v>0.82608695652173914</v>
      </c>
      <c r="AC38" s="167">
        <f>AVERAGE(AC8:AC33)</f>
        <v>1.4347826086956521</v>
      </c>
      <c r="AD38" s="167">
        <f>AVERAGE(AD8:AD33)</f>
        <v>0.86956521739130432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2F8A-AC5F-8547-9776-EA1B7B2F341F}">
  <sheetPr>
    <pageSetUpPr fitToPage="1"/>
  </sheetPr>
  <dimension ref="A1:Z54"/>
  <sheetViews>
    <sheetView workbookViewId="0">
      <selection activeCell="AD8" sqref="AD8:AG8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0622 流通経済'!O3</f>
        <v>流通経済大学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416</v>
      </c>
      <c r="O1" s="28" t="s">
        <v>417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3</v>
      </c>
      <c r="F5" s="96">
        <v>0</v>
      </c>
      <c r="G5" s="96">
        <v>1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3</v>
      </c>
      <c r="D6" s="101">
        <f>(E6+F6+G6)/C6</f>
        <v>1</v>
      </c>
      <c r="E6" s="100">
        <v>3</v>
      </c>
      <c r="F6" s="100">
        <v>0</v>
      </c>
      <c r="G6" s="100">
        <v>0</v>
      </c>
      <c r="H6" s="100">
        <v>0</v>
      </c>
      <c r="I6" s="100">
        <v>0</v>
      </c>
      <c r="J6" s="100"/>
      <c r="K6" s="35"/>
      <c r="L6" s="70" t="s">
        <v>9</v>
      </c>
      <c r="M6" s="68" t="s">
        <v>160</v>
      </c>
      <c r="N6" s="314" t="s">
        <v>408</v>
      </c>
      <c r="O6" s="315"/>
      <c r="P6" s="316"/>
      <c r="Q6" s="69" t="s">
        <v>407</v>
      </c>
      <c r="R6" s="68" t="s">
        <v>160</v>
      </c>
      <c r="S6" s="330" t="s">
        <v>296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7</v>
      </c>
      <c r="D7" s="97">
        <f>(E7+F7+G7)/C7</f>
        <v>1</v>
      </c>
      <c r="E7" s="96">
        <f>E5+E6</f>
        <v>6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0</v>
      </c>
      <c r="J7" s="96"/>
      <c r="K7" s="35"/>
      <c r="L7" s="70" t="s">
        <v>406</v>
      </c>
      <c r="M7" s="68" t="s">
        <v>160</v>
      </c>
      <c r="N7" s="295" t="s">
        <v>218</v>
      </c>
      <c r="O7" s="296"/>
      <c r="P7" s="300"/>
      <c r="Q7" s="81" t="s">
        <v>406</v>
      </c>
      <c r="R7" s="68" t="s">
        <v>160</v>
      </c>
      <c r="S7" s="330" t="s">
        <v>410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29" t="s">
        <v>322</v>
      </c>
      <c r="O8" s="301"/>
      <c r="P8" s="301"/>
      <c r="Q8" s="81" t="s">
        <v>9</v>
      </c>
      <c r="R8" s="68" t="s">
        <v>160</v>
      </c>
      <c r="S8" s="330" t="s">
        <v>411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9</v>
      </c>
      <c r="D9" s="97">
        <f>(E9+F9+G9)/C9</f>
        <v>0.55555555555555558</v>
      </c>
      <c r="E9" s="96">
        <v>1</v>
      </c>
      <c r="F9" s="96">
        <v>2</v>
      </c>
      <c r="G9" s="96">
        <v>2</v>
      </c>
      <c r="H9" s="96">
        <v>2</v>
      </c>
      <c r="I9" s="96">
        <v>0</v>
      </c>
      <c r="J9" s="96">
        <v>2</v>
      </c>
      <c r="K9" s="35"/>
      <c r="L9" s="70" t="s">
        <v>9</v>
      </c>
      <c r="M9" s="68" t="s">
        <v>160</v>
      </c>
      <c r="N9" s="295" t="s">
        <v>217</v>
      </c>
      <c r="O9" s="296"/>
      <c r="P9" s="296"/>
      <c r="Q9" s="81" t="s">
        <v>156</v>
      </c>
      <c r="R9" s="68" t="s">
        <v>160</v>
      </c>
      <c r="S9" s="330" t="s">
        <v>220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10</v>
      </c>
      <c r="D10" s="101">
        <f>(E10+F10+G10)/C10</f>
        <v>0.6</v>
      </c>
      <c r="E10" s="100">
        <v>3</v>
      </c>
      <c r="F10" s="100">
        <v>2</v>
      </c>
      <c r="G10" s="100">
        <v>1</v>
      </c>
      <c r="H10" s="100">
        <v>2</v>
      </c>
      <c r="I10" s="100">
        <v>0</v>
      </c>
      <c r="J10" s="100">
        <v>2</v>
      </c>
      <c r="K10" s="35"/>
      <c r="L10" s="70" t="s">
        <v>407</v>
      </c>
      <c r="M10" s="68" t="s">
        <v>13</v>
      </c>
      <c r="N10" s="295" t="s">
        <v>161</v>
      </c>
      <c r="O10" s="296"/>
      <c r="P10" s="300"/>
      <c r="Q10" s="81" t="s">
        <v>9</v>
      </c>
      <c r="R10" s="68" t="s">
        <v>160</v>
      </c>
      <c r="S10" s="327" t="s">
        <v>322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19</v>
      </c>
      <c r="D11" s="97">
        <f>(E11+F11+G11)/C11</f>
        <v>0.57894736842105265</v>
      </c>
      <c r="E11" s="96">
        <f t="shared" ref="E11:J11" si="0">E9+E10</f>
        <v>4</v>
      </c>
      <c r="F11" s="96">
        <f t="shared" si="0"/>
        <v>4</v>
      </c>
      <c r="G11" s="96">
        <f t="shared" si="0"/>
        <v>3</v>
      </c>
      <c r="H11" s="96">
        <f t="shared" si="0"/>
        <v>4</v>
      </c>
      <c r="I11" s="96">
        <f t="shared" si="0"/>
        <v>0</v>
      </c>
      <c r="J11" s="96">
        <f t="shared" si="0"/>
        <v>4</v>
      </c>
      <c r="K11" s="35"/>
      <c r="L11" s="70"/>
      <c r="M11" s="68"/>
      <c r="N11" s="295"/>
      <c r="O11" s="296"/>
      <c r="P11" s="300"/>
      <c r="Q11" s="81" t="s">
        <v>9</v>
      </c>
      <c r="R11" s="68" t="s">
        <v>160</v>
      </c>
      <c r="S11" s="327" t="s">
        <v>411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 t="s">
        <v>409</v>
      </c>
      <c r="R12" s="68" t="s">
        <v>160</v>
      </c>
      <c r="S12" s="327" t="s">
        <v>220</v>
      </c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流通経済大学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0.83333333333333337</v>
      </c>
      <c r="E15" s="72">
        <v>1</v>
      </c>
      <c r="F15" s="72">
        <v>0</v>
      </c>
      <c r="G15" s="72">
        <v>4</v>
      </c>
      <c r="H15" s="72">
        <v>0</v>
      </c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6</v>
      </c>
      <c r="D16" s="78">
        <f>(E16+F16+G16)/C16</f>
        <v>0.83333333333333337</v>
      </c>
      <c r="E16" s="77">
        <v>2</v>
      </c>
      <c r="F16" s="77">
        <v>0</v>
      </c>
      <c r="G16" s="77">
        <v>3</v>
      </c>
      <c r="H16" s="77">
        <v>0</v>
      </c>
      <c r="I16" s="77">
        <v>1</v>
      </c>
      <c r="J16" s="86"/>
      <c r="K16" s="35"/>
      <c r="L16" s="326" t="str">
        <f>B1</f>
        <v>流通経済大学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12</v>
      </c>
      <c r="D17" s="73">
        <f>(E17+F17+G17)/C17</f>
        <v>0.83333333333333337</v>
      </c>
      <c r="E17" s="72">
        <f>E15+E16</f>
        <v>3</v>
      </c>
      <c r="F17" s="72">
        <f>F15+F16</f>
        <v>0</v>
      </c>
      <c r="G17" s="72">
        <f>G15+G16</f>
        <v>7</v>
      </c>
      <c r="H17" s="84">
        <f>H15+H16</f>
        <v>0</v>
      </c>
      <c r="I17" s="84">
        <f>I15+I16</f>
        <v>2</v>
      </c>
      <c r="J17" s="84"/>
      <c r="K17" s="35"/>
      <c r="L17" s="70"/>
      <c r="M17" s="68" t="s">
        <v>13</v>
      </c>
      <c r="N17" s="315" t="s">
        <v>410</v>
      </c>
      <c r="O17" s="315"/>
      <c r="P17" s="315"/>
      <c r="Q17" s="81"/>
      <c r="R17" s="68" t="s">
        <v>160</v>
      </c>
      <c r="S17" s="314" t="s">
        <v>322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218</v>
      </c>
      <c r="O18" s="315"/>
      <c r="P18" s="315"/>
      <c r="Q18" s="81"/>
      <c r="R18" s="68" t="s">
        <v>13</v>
      </c>
      <c r="S18" s="314" t="s">
        <v>161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6</v>
      </c>
      <c r="D19" s="73">
        <f>(E19+F19+G19)/C19</f>
        <v>1</v>
      </c>
      <c r="E19" s="72">
        <v>4</v>
      </c>
      <c r="F19" s="72">
        <v>2</v>
      </c>
      <c r="G19" s="72">
        <v>0</v>
      </c>
      <c r="H19" s="72">
        <v>0</v>
      </c>
      <c r="I19" s="72">
        <v>0</v>
      </c>
      <c r="J19" s="72">
        <v>2</v>
      </c>
      <c r="K19" s="35"/>
      <c r="L19" s="70"/>
      <c r="M19" s="68" t="s">
        <v>160</v>
      </c>
      <c r="N19" s="315" t="s">
        <v>296</v>
      </c>
      <c r="O19" s="315"/>
      <c r="P19" s="315"/>
      <c r="Q19" s="69"/>
      <c r="R19" s="68" t="s">
        <v>160</v>
      </c>
      <c r="S19" s="314" t="s">
        <v>296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0.6</v>
      </c>
      <c r="E20" s="77">
        <v>2</v>
      </c>
      <c r="F20" s="77">
        <v>2</v>
      </c>
      <c r="G20" s="77">
        <v>2</v>
      </c>
      <c r="H20" s="77">
        <v>2</v>
      </c>
      <c r="I20" s="77">
        <v>2</v>
      </c>
      <c r="J20" s="77">
        <v>4</v>
      </c>
      <c r="K20" s="76"/>
      <c r="L20" s="70"/>
      <c r="M20" s="68" t="s">
        <v>160</v>
      </c>
      <c r="N20" s="315" t="s">
        <v>411</v>
      </c>
      <c r="O20" s="315"/>
      <c r="P20" s="315"/>
      <c r="Q20" s="69"/>
      <c r="R20" s="68" t="s">
        <v>13</v>
      </c>
      <c r="S20" s="314" t="s">
        <v>385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16</v>
      </c>
      <c r="D21" s="73">
        <f>(E21+F21+G21)/C21</f>
        <v>0.75</v>
      </c>
      <c r="E21" s="72">
        <f t="shared" ref="E21:J21" si="1">E19+E20</f>
        <v>6</v>
      </c>
      <c r="F21" s="72">
        <f t="shared" si="1"/>
        <v>4</v>
      </c>
      <c r="G21" s="72">
        <f t="shared" si="1"/>
        <v>2</v>
      </c>
      <c r="H21" s="72">
        <f t="shared" si="1"/>
        <v>2</v>
      </c>
      <c r="I21" s="72">
        <f t="shared" si="1"/>
        <v>2</v>
      </c>
      <c r="J21" s="72">
        <f t="shared" si="1"/>
        <v>6</v>
      </c>
      <c r="K21" s="63"/>
      <c r="L21" s="70"/>
      <c r="M21" s="68" t="s">
        <v>160</v>
      </c>
      <c r="N21" s="314" t="s">
        <v>220</v>
      </c>
      <c r="O21" s="315"/>
      <c r="P21" s="316"/>
      <c r="Q21" s="69"/>
      <c r="R21" s="68" t="s">
        <v>160</v>
      </c>
      <c r="S21" s="314" t="s">
        <v>220</v>
      </c>
      <c r="T21" s="315"/>
      <c r="U21" s="315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0.375</v>
      </c>
      <c r="K22" s="63"/>
      <c r="L22" s="70"/>
      <c r="M22" s="68" t="s">
        <v>160</v>
      </c>
      <c r="N22" s="314" t="s">
        <v>412</v>
      </c>
      <c r="O22" s="315"/>
      <c r="P22" s="316"/>
      <c r="Q22" s="69"/>
      <c r="R22" s="68" t="s">
        <v>13</v>
      </c>
      <c r="S22" s="314" t="s">
        <v>166</v>
      </c>
      <c r="T22" s="315"/>
      <c r="U22" s="31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 t="s">
        <v>13</v>
      </c>
      <c r="N23" s="314" t="s">
        <v>161</v>
      </c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 t="s">
        <v>160</v>
      </c>
      <c r="N24" s="314" t="s">
        <v>296</v>
      </c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 t="s">
        <v>160</v>
      </c>
      <c r="N25" s="314" t="s">
        <v>322</v>
      </c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413</v>
      </c>
      <c r="M29" s="26" t="s">
        <v>13</v>
      </c>
      <c r="N29" s="295" t="s">
        <v>299</v>
      </c>
      <c r="O29" s="296"/>
      <c r="P29" s="300"/>
      <c r="Q29" s="27" t="s">
        <v>290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414</v>
      </c>
      <c r="M30" s="26" t="s">
        <v>13</v>
      </c>
      <c r="N30" s="295" t="s">
        <v>171</v>
      </c>
      <c r="O30" s="296"/>
      <c r="P30" s="300"/>
      <c r="Q30" s="27" t="s">
        <v>172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4</v>
      </c>
      <c r="D31" s="311"/>
      <c r="E31" s="311">
        <v>4</v>
      </c>
      <c r="F31" s="311"/>
      <c r="G31" s="311">
        <f>C31+E31</f>
        <v>8</v>
      </c>
      <c r="H31" s="311"/>
      <c r="I31" s="312">
        <f>G31/G37</f>
        <v>0.26666666666666666</v>
      </c>
      <c r="J31" s="312"/>
      <c r="K31" s="35"/>
      <c r="L31" s="56" t="s">
        <v>216</v>
      </c>
      <c r="M31" s="26" t="s">
        <v>13</v>
      </c>
      <c r="N31" s="295" t="s">
        <v>171</v>
      </c>
      <c r="O31" s="296"/>
      <c r="P31" s="300"/>
      <c r="Q31" s="55" t="s">
        <v>173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2</v>
      </c>
      <c r="D32" s="296"/>
      <c r="E32" s="296">
        <v>1</v>
      </c>
      <c r="F32" s="296"/>
      <c r="G32" s="296">
        <f>C32+E32</f>
        <v>3</v>
      </c>
      <c r="H32" s="296"/>
      <c r="I32" s="302">
        <f>G32/G37</f>
        <v>0.1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3</v>
      </c>
      <c r="D33" s="311"/>
      <c r="E33" s="311">
        <v>3</v>
      </c>
      <c r="F33" s="311"/>
      <c r="G33" s="311">
        <f>C33+E33</f>
        <v>6</v>
      </c>
      <c r="H33" s="311"/>
      <c r="I33" s="312">
        <f>G33/G37</f>
        <v>0.2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5</v>
      </c>
      <c r="D34" s="301"/>
      <c r="E34" s="296">
        <v>6</v>
      </c>
      <c r="F34" s="296"/>
      <c r="G34" s="301">
        <f>C34+E34</f>
        <v>11</v>
      </c>
      <c r="H34" s="301"/>
      <c r="I34" s="302">
        <f>G34/G37</f>
        <v>0.36666666666666664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2</v>
      </c>
      <c r="F35" s="311"/>
      <c r="G35" s="310">
        <f>C35+E35</f>
        <v>2</v>
      </c>
      <c r="H35" s="310"/>
      <c r="I35" s="312">
        <f>G35/G37</f>
        <v>6.6666666666666666E-2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流通経済大学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流通経済大学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1</v>
      </c>
      <c r="D39" s="298"/>
      <c r="E39" s="298">
        <v>4</v>
      </c>
      <c r="F39" s="298"/>
      <c r="G39" s="297">
        <f>C39+E39</f>
        <v>5</v>
      </c>
      <c r="H39" s="297"/>
      <c r="I39" s="299">
        <f>G39/H44</f>
        <v>0.17241379310344829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4</v>
      </c>
      <c r="D40" s="296"/>
      <c r="E40" s="296">
        <v>1</v>
      </c>
      <c r="F40" s="296"/>
      <c r="G40" s="296">
        <f>C40+E40</f>
        <v>5</v>
      </c>
      <c r="H40" s="296"/>
      <c r="I40" s="302">
        <f>G40/H44</f>
        <v>0.17241379310344829</v>
      </c>
      <c r="J40" s="302"/>
      <c r="K40" s="14"/>
      <c r="L40" s="28"/>
      <c r="M40" s="26" t="s">
        <v>13</v>
      </c>
      <c r="N40" s="295" t="s">
        <v>171</v>
      </c>
      <c r="O40" s="296"/>
      <c r="P40" s="300"/>
      <c r="Q40" s="27"/>
      <c r="R40" s="26" t="s">
        <v>13</v>
      </c>
      <c r="S40" s="295" t="s">
        <v>415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4</v>
      </c>
      <c r="D41" s="298"/>
      <c r="E41" s="298">
        <v>5</v>
      </c>
      <c r="F41" s="298"/>
      <c r="G41" s="298">
        <f>C41+E41</f>
        <v>9</v>
      </c>
      <c r="H41" s="298"/>
      <c r="I41" s="299">
        <f>G41/H44</f>
        <v>0.31034482758620691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 t="s">
        <v>13</v>
      </c>
      <c r="S41" s="295" t="s">
        <v>227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4</v>
      </c>
      <c r="D42" s="301"/>
      <c r="E42" s="296">
        <v>6</v>
      </c>
      <c r="F42" s="296"/>
      <c r="G42" s="296">
        <f>C42+E42</f>
        <v>10</v>
      </c>
      <c r="H42" s="296"/>
      <c r="I42" s="302">
        <f>G42/H44</f>
        <v>0.34482758620689657</v>
      </c>
      <c r="J42" s="302"/>
      <c r="K42" s="14"/>
      <c r="L42" s="28"/>
      <c r="M42" s="26" t="s">
        <v>13</v>
      </c>
      <c r="N42" s="295" t="s">
        <v>171</v>
      </c>
      <c r="O42" s="296"/>
      <c r="P42" s="300"/>
      <c r="Q42" s="27"/>
      <c r="R42" s="26" t="s">
        <v>13</v>
      </c>
      <c r="S42" s="295" t="s">
        <v>171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0</v>
      </c>
      <c r="F43" s="298"/>
      <c r="G43" s="298">
        <f>C43+E43</f>
        <v>0</v>
      </c>
      <c r="H43" s="298"/>
      <c r="I43" s="299">
        <f>G43/H44</f>
        <v>0</v>
      </c>
      <c r="J43" s="299"/>
      <c r="K43" s="14"/>
      <c r="L43" s="28"/>
      <c r="M43" s="26"/>
      <c r="N43" s="295"/>
      <c r="O43" s="296"/>
      <c r="P43" s="300"/>
      <c r="Q43" s="27"/>
      <c r="R43" s="26" t="s">
        <v>13</v>
      </c>
      <c r="S43" s="295" t="s">
        <v>415</v>
      </c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29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863C-7014-A540-A3B6-A325684D69D5}">
  <dimension ref="D2:AJ60"/>
  <sheetViews>
    <sheetView topLeftCell="O1" zoomScaleNormal="59" zoomScaleSheetLayoutView="50" zoomScalePageLayoutView="59" workbookViewId="0">
      <selection activeCell="K30" sqref="K30:L31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52</v>
      </c>
      <c r="J3" s="268"/>
      <c r="K3" s="269" t="s">
        <v>17</v>
      </c>
      <c r="L3" s="269"/>
      <c r="M3" s="268">
        <v>29</v>
      </c>
      <c r="N3" s="268"/>
      <c r="O3" s="267" t="s">
        <v>378</v>
      </c>
      <c r="P3" s="267"/>
      <c r="Q3" s="267"/>
      <c r="R3" s="267"/>
      <c r="S3" s="267"/>
      <c r="U3" s="270" t="s">
        <v>376</v>
      </c>
      <c r="V3" s="270"/>
      <c r="W3" s="270"/>
      <c r="X3" s="270"/>
      <c r="Y3" s="271" t="s">
        <v>377</v>
      </c>
      <c r="Z3" s="271"/>
      <c r="AA3" s="271"/>
      <c r="AB3" s="271"/>
      <c r="AC3" s="271" t="s">
        <v>236</v>
      </c>
      <c r="AD3" s="271"/>
      <c r="AE3" s="271"/>
      <c r="AF3" s="271"/>
      <c r="AG3" s="271" t="s">
        <v>279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14</v>
      </c>
      <c r="F14" s="122">
        <f>G17-E17</f>
        <v>21</v>
      </c>
      <c r="G14" s="122"/>
      <c r="K14" s="122">
        <f>K17</f>
        <v>44</v>
      </c>
      <c r="L14" s="122">
        <f>M17-K17</f>
        <v>8</v>
      </c>
      <c r="Q14" s="122">
        <f>Q17</f>
        <v>5</v>
      </c>
      <c r="R14" s="122">
        <f>S17-Q17</f>
        <v>41</v>
      </c>
      <c r="U14" s="122"/>
      <c r="V14" s="122">
        <f>V17</f>
        <v>158</v>
      </c>
      <c r="W14" s="122">
        <f>X17-V17</f>
        <v>49</v>
      </c>
      <c r="X14" s="122"/>
      <c r="Z14" s="122">
        <f>Z17</f>
        <v>18</v>
      </c>
      <c r="AA14" s="122">
        <f>AB17-Z17</f>
        <v>189</v>
      </c>
      <c r="AD14" s="122">
        <f>AD17</f>
        <v>42</v>
      </c>
      <c r="AE14" s="122">
        <f>AF17-AD17</f>
        <v>44</v>
      </c>
      <c r="AH14" s="122">
        <f>AH17</f>
        <v>25</v>
      </c>
      <c r="AI14" s="122">
        <f>AJ17-AH17</f>
        <v>41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0.4</v>
      </c>
      <c r="E16" s="235"/>
      <c r="F16" s="235"/>
      <c r="G16" s="235"/>
      <c r="H16" s="119"/>
      <c r="I16" s="119"/>
      <c r="J16" s="235">
        <f>K17/M17</f>
        <v>0.84615384615384615</v>
      </c>
      <c r="K16" s="235"/>
      <c r="L16" s="235"/>
      <c r="M16" s="235"/>
      <c r="P16" s="235">
        <f>Q17/S17</f>
        <v>0.10869565217391304</v>
      </c>
      <c r="Q16" s="235"/>
      <c r="R16" s="235"/>
      <c r="S16" s="235"/>
      <c r="U16" s="235">
        <f>V17/X17</f>
        <v>0.76328502415458932</v>
      </c>
      <c r="V16" s="235"/>
      <c r="W16" s="235"/>
      <c r="X16" s="235"/>
      <c r="Y16" s="264">
        <f>Z17/AB17</f>
        <v>8.6956521739130432E-2</v>
      </c>
      <c r="Z16" s="264"/>
      <c r="AA16" s="264"/>
      <c r="AB16" s="264"/>
      <c r="AC16" s="235">
        <f>AD17/AF17</f>
        <v>0.48837209302325579</v>
      </c>
      <c r="AD16" s="235"/>
      <c r="AE16" s="235"/>
      <c r="AF16" s="235"/>
      <c r="AG16" s="264">
        <f>AH17/AJ17</f>
        <v>0.37878787878787878</v>
      </c>
      <c r="AH16" s="264"/>
      <c r="AI16" s="264"/>
      <c r="AJ16" s="264"/>
    </row>
    <row r="17" spans="4:36">
      <c r="D17" s="125" t="s">
        <v>65</v>
      </c>
      <c r="E17" s="120">
        <f>J22+M22+P22</f>
        <v>14</v>
      </c>
      <c r="F17" s="125" t="s">
        <v>64</v>
      </c>
      <c r="G17" s="120">
        <f>J23+M23+P23</f>
        <v>35</v>
      </c>
      <c r="H17" s="119"/>
      <c r="I17" s="119"/>
      <c r="J17" s="125" t="s">
        <v>65</v>
      </c>
      <c r="K17" s="120">
        <f>J26+M26+P26+S26</f>
        <v>44</v>
      </c>
      <c r="L17" s="125" t="s">
        <v>64</v>
      </c>
      <c r="M17" s="120">
        <f>J27+M27+P27+S27</f>
        <v>52</v>
      </c>
      <c r="P17" s="125" t="s">
        <v>65</v>
      </c>
      <c r="Q17" s="120">
        <v>5</v>
      </c>
      <c r="R17" s="125" t="s">
        <v>64</v>
      </c>
      <c r="S17" s="120">
        <v>46</v>
      </c>
      <c r="U17" s="125" t="s">
        <v>65</v>
      </c>
      <c r="V17" s="120">
        <f>'Individual DF 0608_天理'!K37+'Individual DF 0608_天理'!L37+'Individual DF 0608_天理'!T37+'Individual DF 0608_天理'!U37</f>
        <v>158</v>
      </c>
      <c r="W17" s="125" t="s">
        <v>64</v>
      </c>
      <c r="X17" s="120">
        <f>'Individual DF 0608_天理'!G37</f>
        <v>207</v>
      </c>
      <c r="Y17" s="134" t="s">
        <v>65</v>
      </c>
      <c r="Z17" s="120">
        <f>'Individual DF 0608_天理'!K37+'Individual DF 0608_天理'!T37</f>
        <v>18</v>
      </c>
      <c r="AA17" s="134" t="s">
        <v>64</v>
      </c>
      <c r="AB17" s="120">
        <f>'Individual DF 0608_天理'!G37</f>
        <v>207</v>
      </c>
      <c r="AC17" s="125" t="s">
        <v>65</v>
      </c>
      <c r="AD17" s="120">
        <v>42</v>
      </c>
      <c r="AE17" s="125" t="s">
        <v>64</v>
      </c>
      <c r="AF17" s="120">
        <v>86</v>
      </c>
      <c r="AG17" s="134" t="s">
        <v>65</v>
      </c>
      <c r="AH17" s="120">
        <v>25</v>
      </c>
      <c r="AI17" s="134" t="s">
        <v>64</v>
      </c>
      <c r="AJ17" s="120">
        <v>66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0.30434782608695654</v>
      </c>
      <c r="I22" s="260"/>
      <c r="J22" s="130">
        <v>7</v>
      </c>
      <c r="K22" s="259" t="s">
        <v>71</v>
      </c>
      <c r="L22" s="260"/>
      <c r="M22" s="130">
        <v>0</v>
      </c>
      <c r="N22" s="259">
        <f>P22/P23</f>
        <v>0.58333333333333337</v>
      </c>
      <c r="O22" s="260"/>
      <c r="P22" s="130">
        <v>7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0.80833333333333335</v>
      </c>
      <c r="Z22" s="260"/>
      <c r="AA22" s="130">
        <f>'Individual DF 0608_天理'!K35+'Individual DF 0608_天理'!L35+'Individual DF 0608_天理'!T35+'Individual DF 0608_天理'!U35</f>
        <v>97</v>
      </c>
      <c r="AB22" s="259">
        <f>AD22/AD23</f>
        <v>0.70114942528735635</v>
      </c>
      <c r="AC22" s="260"/>
      <c r="AD22" s="132">
        <f>'Individual DF 0608_天理'!K36+'Individual DF 0608_天理'!L36+'Individual DF 0608_天理'!T36+'Individual DF 0608_天理'!U36</f>
        <v>61</v>
      </c>
      <c r="AE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23</v>
      </c>
      <c r="K23" s="261"/>
      <c r="L23" s="262"/>
      <c r="M23" s="128">
        <v>0</v>
      </c>
      <c r="N23" s="261"/>
      <c r="O23" s="262"/>
      <c r="P23" s="128">
        <v>12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0608_天理'!G35</f>
        <v>120</v>
      </c>
      <c r="AB23" s="261"/>
      <c r="AC23" s="262"/>
      <c r="AD23" s="133">
        <f>'Individual DF 0608_天理'!G36</f>
        <v>87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0.95652173913043481</v>
      </c>
      <c r="I26" s="260"/>
      <c r="J26" s="130">
        <v>22</v>
      </c>
      <c r="K26" s="259" t="s">
        <v>71</v>
      </c>
      <c r="L26" s="260"/>
      <c r="M26" s="130">
        <v>0</v>
      </c>
      <c r="N26" s="259">
        <f>P26/P27</f>
        <v>0.66666666666666663</v>
      </c>
      <c r="O26" s="260"/>
      <c r="P26" s="130">
        <v>8</v>
      </c>
      <c r="Q26" s="259">
        <f>S26/S27</f>
        <v>0.82352941176470584</v>
      </c>
      <c r="R26" s="260"/>
      <c r="S26" s="132">
        <v>14</v>
      </c>
      <c r="U26" s="250"/>
      <c r="V26" s="250"/>
      <c r="W26" s="250"/>
      <c r="X26" s="129" t="s">
        <v>65</v>
      </c>
      <c r="Y26" s="259">
        <f>AA26/AA27</f>
        <v>8.3333333333333329E-2</v>
      </c>
      <c r="Z26" s="260"/>
      <c r="AA26" s="130">
        <f>'Individual DF 0608_天理'!K35+'Individual DF 0608_天理'!T35</f>
        <v>10</v>
      </c>
      <c r="AB26" s="259">
        <f>AD26/AD27</f>
        <v>9.1954022988505746E-2</v>
      </c>
      <c r="AC26" s="260"/>
      <c r="AD26" s="132">
        <f>'Individual DF 0608_天理'!K36+'Individual DF 0608_天理'!T36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23</v>
      </c>
      <c r="K27" s="261"/>
      <c r="L27" s="262"/>
      <c r="M27" s="128">
        <v>0</v>
      </c>
      <c r="N27" s="261"/>
      <c r="O27" s="262"/>
      <c r="P27" s="128">
        <v>12</v>
      </c>
      <c r="Q27" s="261"/>
      <c r="R27" s="262"/>
      <c r="S27" s="133">
        <v>17</v>
      </c>
      <c r="U27" s="250"/>
      <c r="V27" s="250"/>
      <c r="W27" s="250"/>
      <c r="X27" s="127" t="s">
        <v>64</v>
      </c>
      <c r="Y27" s="261"/>
      <c r="Z27" s="262"/>
      <c r="AA27" s="128">
        <f>'Individual DF 0608_天理'!G35</f>
        <v>120</v>
      </c>
      <c r="AB27" s="261"/>
      <c r="AC27" s="262"/>
      <c r="AD27" s="133">
        <f>'Individual DF 0608_天理'!G36</f>
        <v>87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0.43478260869565216</v>
      </c>
      <c r="I30" s="260"/>
      <c r="J30" s="130">
        <v>20</v>
      </c>
      <c r="K30" s="259">
        <f>M30/M31</f>
        <v>0.10869565217391304</v>
      </c>
      <c r="L30" s="260"/>
      <c r="M30" s="130">
        <v>5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46</v>
      </c>
      <c r="K31" s="261"/>
      <c r="L31" s="262"/>
      <c r="M31" s="128">
        <v>46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0608_vs天理'!C7</f>
        <v>10</v>
      </c>
      <c r="K39" s="240"/>
      <c r="L39" s="236" t="str">
        <f>D3</f>
        <v>筑波大学</v>
      </c>
      <c r="M39" s="236"/>
      <c r="N39" s="236"/>
      <c r="O39" s="236"/>
      <c r="P39" s="237" t="str">
        <f>O3</f>
        <v>天理大学</v>
      </c>
      <c r="Q39" s="237"/>
      <c r="R39" s="237"/>
      <c r="S39" s="237"/>
      <c r="Y39" s="242" t="str">
        <f>D3</f>
        <v>筑波大学</v>
      </c>
      <c r="Z39" s="243"/>
      <c r="AA39" s="240">
        <f>'Set 0608_vs天理'!C11</f>
        <v>13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天理大学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0608_vs天理'!D7</f>
        <v>0.7</v>
      </c>
      <c r="M41" s="239"/>
      <c r="N41" s="239"/>
      <c r="O41" s="239"/>
      <c r="P41" s="238">
        <f>'Set 0608_vs天理'!D17</f>
        <v>0.83333333333333337</v>
      </c>
      <c r="Q41" s="239"/>
      <c r="R41" s="239"/>
      <c r="S41" s="239"/>
      <c r="Y41" s="244"/>
      <c r="Z41" s="245"/>
      <c r="AA41" s="241"/>
      <c r="AB41" s="241"/>
      <c r="AC41" s="238">
        <f>'Set 0608_vs天理'!D11</f>
        <v>0.92307692307692313</v>
      </c>
      <c r="AD41" s="239"/>
      <c r="AE41" s="239"/>
      <c r="AF41" s="239"/>
      <c r="AG41" s="238">
        <f>'Set 0608_vs天理'!D21</f>
        <v>0.66666666666666663</v>
      </c>
      <c r="AH41" s="239"/>
      <c r="AI41" s="239"/>
      <c r="AJ41" s="239"/>
    </row>
    <row r="42" spans="4:36" ht="20" customHeight="1">
      <c r="H42" s="220" t="str">
        <f>O3</f>
        <v>天理大学</v>
      </c>
      <c r="I42" s="221"/>
      <c r="J42" s="226">
        <f>'Set 0608_vs天理'!C17</f>
        <v>6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天理大学</v>
      </c>
      <c r="Z42" s="221"/>
      <c r="AA42" s="226">
        <f>'Set 0608_vs天理'!C21</f>
        <v>18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10</v>
      </c>
      <c r="F43" s="145">
        <f>J42</f>
        <v>6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13</v>
      </c>
      <c r="W43" s="145">
        <f>AA42</f>
        <v>18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16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31</v>
      </c>
      <c r="AB45" s="233"/>
    </row>
    <row r="46" spans="4:36" ht="29">
      <c r="D46" s="235">
        <f>J39/J45</f>
        <v>0.625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0.41935483870967744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352D-99AA-2941-BFD5-200A27650EF1}">
  <dimension ref="B2:AJ77"/>
  <sheetViews>
    <sheetView topLeftCell="A10" zoomScale="90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89" t="str">
        <f>'Summary 0608_天理'!O3</f>
        <v>天理大学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207</v>
      </c>
      <c r="I4" s="288"/>
      <c r="J4" s="282" t="s">
        <v>97</v>
      </c>
      <c r="K4" s="282"/>
      <c r="L4" s="282"/>
      <c r="M4" s="284">
        <f>(K37+T37)/G37</f>
        <v>8.6956521739130432E-2</v>
      </c>
      <c r="N4" s="284"/>
      <c r="O4" s="282" t="s">
        <v>98</v>
      </c>
      <c r="P4" s="282"/>
      <c r="Q4" s="282"/>
      <c r="R4" s="284">
        <f>SUM(K37:L37,T37:U37)/G37</f>
        <v>0.76328502415458932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0.47191011235955055</v>
      </c>
      <c r="AB4" s="282" t="s">
        <v>99</v>
      </c>
      <c r="AC4" s="282"/>
      <c r="AD4" s="282"/>
      <c r="AE4" s="173">
        <f>SUM(X35:Y35)/SUM(T35:U35)</f>
        <v>0.44186046511627908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58</v>
      </c>
      <c r="E8" s="156">
        <f>G8+AA8+'Individual AT 0608 _天理'!G8+'Individual AT 0608 _天理'!N8</f>
        <v>28</v>
      </c>
      <c r="F8" s="195">
        <f>IFERROR(E8/D8*80,"-")</f>
        <v>38.620689655172413</v>
      </c>
      <c r="G8" s="156">
        <f>I8+R8</f>
        <v>11</v>
      </c>
      <c r="H8" s="186">
        <f>IFERROR((K8+L8+T8+U8)/G8,"-")</f>
        <v>0.81818181818181823</v>
      </c>
      <c r="I8" s="156">
        <f>SUM(K8:M8)</f>
        <v>3</v>
      </c>
      <c r="J8" s="157">
        <f>IFERROR((K8+L8)/I8,"-")</f>
        <v>0.33333333333333331</v>
      </c>
      <c r="K8" s="156">
        <v>0</v>
      </c>
      <c r="L8" s="156">
        <v>1</v>
      </c>
      <c r="M8" s="184">
        <v>2</v>
      </c>
      <c r="N8" s="157">
        <f>IFERROR((O8+P8)/I8,"-")</f>
        <v>0</v>
      </c>
      <c r="O8" s="156">
        <v>0</v>
      </c>
      <c r="P8" s="156">
        <v>0</v>
      </c>
      <c r="Q8" s="184">
        <v>1</v>
      </c>
      <c r="R8" s="156">
        <f>SUM(T8:V8)</f>
        <v>8</v>
      </c>
      <c r="S8" s="157">
        <f>IFERROR((T8+U8)/R8,"-")</f>
        <v>1</v>
      </c>
      <c r="T8" s="156">
        <v>0</v>
      </c>
      <c r="U8" s="156">
        <v>8</v>
      </c>
      <c r="V8" s="184">
        <v>0</v>
      </c>
      <c r="W8" s="157">
        <f>IFERROR((X8+Y8)/R8,"-")</f>
        <v>0.625</v>
      </c>
      <c r="X8" s="156">
        <v>1</v>
      </c>
      <c r="Y8" s="156">
        <v>4</v>
      </c>
      <c r="Z8" s="184">
        <v>3</v>
      </c>
      <c r="AA8" s="156">
        <f>SUM(AC8:AE8)</f>
        <v>2</v>
      </c>
      <c r="AB8" s="157">
        <f>IFERROR((AC8+AD8)/AA8,"-")</f>
        <v>0</v>
      </c>
      <c r="AC8" s="156">
        <v>0</v>
      </c>
      <c r="AD8" s="156">
        <v>0</v>
      </c>
      <c r="AE8" s="156">
        <v>2</v>
      </c>
      <c r="AF8" s="207" t="str">
        <f>C8</f>
        <v>小澤一誠</v>
      </c>
      <c r="AH8">
        <f>SUM(K8+L8+T8+U8)</f>
        <v>9</v>
      </c>
      <c r="AI8">
        <f>SUM(K8+T8)</f>
        <v>0</v>
      </c>
      <c r="AJ8">
        <f>SUM(K8+L8)</f>
        <v>1</v>
      </c>
    </row>
    <row r="9" spans="2:36" ht="30" customHeight="1">
      <c r="B9" s="155">
        <v>2</v>
      </c>
      <c r="C9" s="208" t="s">
        <v>363</v>
      </c>
      <c r="D9" s="159">
        <v>61</v>
      </c>
      <c r="E9" s="159">
        <f>G9+AA9+'Individual AT 0608 _天理'!G9+'Individual AT 0608 _天理'!N9</f>
        <v>18</v>
      </c>
      <c r="F9" s="167">
        <f t="shared" ref="F9:F33" si="0">IFERROR(E9/D9*80,"-")</f>
        <v>23.606557377049178</v>
      </c>
      <c r="G9" s="159">
        <f t="shared" ref="G9:G33" si="1">I9+R9</f>
        <v>10</v>
      </c>
      <c r="H9" s="187">
        <f t="shared" ref="H9:H33" si="2">IFERROR((K9+L9+T9+U9)/G9,"-")</f>
        <v>0.8</v>
      </c>
      <c r="I9" s="159">
        <f t="shared" ref="I9:I33" si="3">SUM(K9:M9)</f>
        <v>7</v>
      </c>
      <c r="J9" s="158">
        <f t="shared" ref="J9:J33" si="4">IFERROR((K9+L9)/I9,"-")</f>
        <v>0.8571428571428571</v>
      </c>
      <c r="K9" s="159">
        <v>0</v>
      </c>
      <c r="L9" s="159">
        <v>6</v>
      </c>
      <c r="M9" s="185">
        <v>1</v>
      </c>
      <c r="N9" s="158">
        <f t="shared" ref="N9:N33" si="5">IFERROR((O9+P9)/I9,"-")</f>
        <v>0</v>
      </c>
      <c r="O9" s="159">
        <v>0</v>
      </c>
      <c r="P9" s="159">
        <v>0</v>
      </c>
      <c r="Q9" s="185">
        <v>6</v>
      </c>
      <c r="R9" s="159">
        <f t="shared" ref="R9:R33" si="6">SUM(T9:V9)</f>
        <v>3</v>
      </c>
      <c r="S9" s="158">
        <f t="shared" ref="S9:S33" si="7">IFERROR((T9+U9)/R9,"-")</f>
        <v>0.66666666666666663</v>
      </c>
      <c r="T9" s="159">
        <v>0</v>
      </c>
      <c r="U9" s="159">
        <v>2</v>
      </c>
      <c r="V9" s="185">
        <v>1</v>
      </c>
      <c r="W9" s="158">
        <f t="shared" ref="W9:W33" si="8">IFERROR((X9+Y9)/R9,"-")</f>
        <v>0.33333333333333331</v>
      </c>
      <c r="X9" s="159">
        <v>1</v>
      </c>
      <c r="Y9" s="159">
        <v>0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208" t="str">
        <f t="shared" ref="AF9:AF33" si="11">C9</f>
        <v>前澤徹馬</v>
      </c>
      <c r="AH9">
        <f t="shared" ref="AH9:AH33" si="12">SUM(K9+L9+T9+U9)</f>
        <v>8</v>
      </c>
      <c r="AI9">
        <f t="shared" ref="AI9:AI33" si="13">SUM(K9+T9)</f>
        <v>0</v>
      </c>
      <c r="AJ9">
        <f t="shared" ref="AJ9:AJ33" si="14">SUM(K9+L9)</f>
        <v>6</v>
      </c>
    </row>
    <row r="10" spans="2:36" ht="30" customHeight="1">
      <c r="B10" s="154">
        <v>3</v>
      </c>
      <c r="C10" s="207" t="s">
        <v>364</v>
      </c>
      <c r="D10" s="156">
        <v>49</v>
      </c>
      <c r="E10" s="156">
        <f>G10+AA10+'Individual AT 0608 _天理'!G10+'Individual AT 0608 _天理'!N10</f>
        <v>22</v>
      </c>
      <c r="F10" s="195">
        <f t="shared" si="0"/>
        <v>35.918367346938773</v>
      </c>
      <c r="G10" s="156">
        <f t="shared" si="1"/>
        <v>8</v>
      </c>
      <c r="H10" s="186">
        <f t="shared" si="2"/>
        <v>0.875</v>
      </c>
      <c r="I10" s="156">
        <f t="shared" si="3"/>
        <v>3</v>
      </c>
      <c r="J10" s="157">
        <f t="shared" si="4"/>
        <v>0.66666666666666663</v>
      </c>
      <c r="K10" s="156">
        <v>0</v>
      </c>
      <c r="L10" s="156">
        <v>2</v>
      </c>
      <c r="M10" s="184">
        <v>1</v>
      </c>
      <c r="N10" s="157">
        <f t="shared" si="5"/>
        <v>0</v>
      </c>
      <c r="O10" s="156">
        <v>0</v>
      </c>
      <c r="P10" s="156">
        <v>0</v>
      </c>
      <c r="Q10" s="184">
        <v>2</v>
      </c>
      <c r="R10" s="156">
        <f t="shared" si="6"/>
        <v>5</v>
      </c>
      <c r="S10" s="157">
        <f t="shared" si="7"/>
        <v>1</v>
      </c>
      <c r="T10" s="156">
        <v>1</v>
      </c>
      <c r="U10" s="156">
        <v>4</v>
      </c>
      <c r="V10" s="184">
        <v>0</v>
      </c>
      <c r="W10" s="157">
        <f t="shared" si="8"/>
        <v>0.6</v>
      </c>
      <c r="X10" s="156">
        <v>2</v>
      </c>
      <c r="Y10" s="156">
        <v>1</v>
      </c>
      <c r="Z10" s="184">
        <v>2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黒澤俊太郎</v>
      </c>
      <c r="AH10">
        <f t="shared" si="12"/>
        <v>7</v>
      </c>
      <c r="AI10">
        <f t="shared" si="13"/>
        <v>1</v>
      </c>
      <c r="AJ10">
        <f t="shared" si="14"/>
        <v>2</v>
      </c>
    </row>
    <row r="11" spans="2:36" ht="30" customHeight="1">
      <c r="B11" s="155">
        <v>4</v>
      </c>
      <c r="C11" s="208" t="s">
        <v>365</v>
      </c>
      <c r="D11" s="159">
        <v>68</v>
      </c>
      <c r="E11" s="159">
        <f>G11+AA11+'Individual AT 0608 _天理'!G11+'Individual AT 0608 _天理'!N11</f>
        <v>22</v>
      </c>
      <c r="F11" s="167">
        <f t="shared" si="0"/>
        <v>25.882352941176471</v>
      </c>
      <c r="G11" s="159">
        <f t="shared" si="1"/>
        <v>8</v>
      </c>
      <c r="H11" s="187">
        <f t="shared" si="2"/>
        <v>1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0.7142857142857143</v>
      </c>
      <c r="O11" s="159">
        <v>1</v>
      </c>
      <c r="P11" s="159">
        <v>4</v>
      </c>
      <c r="Q11" s="185">
        <v>2</v>
      </c>
      <c r="R11" s="159">
        <f t="shared" si="6"/>
        <v>1</v>
      </c>
      <c r="S11" s="158">
        <f t="shared" si="7"/>
        <v>1</v>
      </c>
      <c r="T11" s="159">
        <v>0</v>
      </c>
      <c r="U11" s="159">
        <v>1</v>
      </c>
      <c r="V11" s="185">
        <v>0</v>
      </c>
      <c r="W11" s="158">
        <f t="shared" si="8"/>
        <v>0</v>
      </c>
      <c r="X11" s="159">
        <v>0</v>
      </c>
      <c r="Y11" s="159">
        <v>0</v>
      </c>
      <c r="Z11" s="185">
        <v>1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磯部俊太郎</v>
      </c>
      <c r="AH11">
        <f t="shared" si="12"/>
        <v>8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335</v>
      </c>
      <c r="D12" s="156">
        <v>50</v>
      </c>
      <c r="E12" s="156">
        <f>G12+AA12+'Individual AT 0608 _天理'!G12+'Individual AT 0608 _天理'!N12</f>
        <v>19</v>
      </c>
      <c r="F12" s="195">
        <f t="shared" si="0"/>
        <v>30.4</v>
      </c>
      <c r="G12" s="156">
        <f t="shared" si="1"/>
        <v>7</v>
      </c>
      <c r="H12" s="186">
        <f t="shared" si="2"/>
        <v>0.8571428571428571</v>
      </c>
      <c r="I12" s="156">
        <f t="shared" si="3"/>
        <v>2</v>
      </c>
      <c r="J12" s="157">
        <f t="shared" si="4"/>
        <v>0.5</v>
      </c>
      <c r="K12" s="156">
        <v>0</v>
      </c>
      <c r="L12" s="156">
        <v>1</v>
      </c>
      <c r="M12" s="184">
        <v>1</v>
      </c>
      <c r="N12" s="157">
        <f t="shared" si="5"/>
        <v>0</v>
      </c>
      <c r="O12" s="156">
        <v>0</v>
      </c>
      <c r="P12" s="156">
        <v>0</v>
      </c>
      <c r="Q12" s="184">
        <v>1</v>
      </c>
      <c r="R12" s="156">
        <f t="shared" si="6"/>
        <v>5</v>
      </c>
      <c r="S12" s="157">
        <f t="shared" si="7"/>
        <v>1</v>
      </c>
      <c r="T12" s="156">
        <v>1</v>
      </c>
      <c r="U12" s="156">
        <v>4</v>
      </c>
      <c r="V12" s="184">
        <v>0</v>
      </c>
      <c r="W12" s="157">
        <f t="shared" si="8"/>
        <v>0.4</v>
      </c>
      <c r="X12" s="156">
        <v>1</v>
      </c>
      <c r="Y12" s="156">
        <v>1</v>
      </c>
      <c r="Z12" s="184">
        <v>3</v>
      </c>
      <c r="AA12" s="156">
        <f t="shared" si="9"/>
        <v>3</v>
      </c>
      <c r="AB12" s="157">
        <f t="shared" si="10"/>
        <v>1</v>
      </c>
      <c r="AC12" s="156">
        <v>0</v>
      </c>
      <c r="AD12" s="156">
        <v>3</v>
      </c>
      <c r="AE12" s="156">
        <v>0</v>
      </c>
      <c r="AF12" s="207" t="str">
        <f t="shared" si="11"/>
        <v>白丸智乃祐</v>
      </c>
      <c r="AH12">
        <f t="shared" si="12"/>
        <v>6</v>
      </c>
      <c r="AI12">
        <f t="shared" si="13"/>
        <v>1</v>
      </c>
      <c r="AJ12">
        <f t="shared" si="14"/>
        <v>1</v>
      </c>
    </row>
    <row r="13" spans="2:36" ht="30" customHeight="1">
      <c r="B13" s="155">
        <v>6</v>
      </c>
      <c r="C13" s="208" t="s">
        <v>366</v>
      </c>
      <c r="D13" s="159">
        <v>58</v>
      </c>
      <c r="E13" s="159">
        <f>G13+AA13+'Individual AT 0608 _天理'!G13+'Individual AT 0608 _天理'!N13</f>
        <v>32</v>
      </c>
      <c r="F13" s="167">
        <f t="shared" si="0"/>
        <v>44.137931034482762</v>
      </c>
      <c r="G13" s="159">
        <f t="shared" si="1"/>
        <v>15</v>
      </c>
      <c r="H13" s="187">
        <f t="shared" si="2"/>
        <v>0.8666666666666667</v>
      </c>
      <c r="I13" s="159">
        <f t="shared" si="3"/>
        <v>11</v>
      </c>
      <c r="J13" s="158">
        <f t="shared" si="4"/>
        <v>0.81818181818181823</v>
      </c>
      <c r="K13" s="159">
        <v>1</v>
      </c>
      <c r="L13" s="159">
        <v>8</v>
      </c>
      <c r="M13" s="185">
        <v>2</v>
      </c>
      <c r="N13" s="158">
        <f t="shared" si="5"/>
        <v>0.27272727272727271</v>
      </c>
      <c r="O13" s="159">
        <v>0</v>
      </c>
      <c r="P13" s="159">
        <v>3</v>
      </c>
      <c r="Q13" s="185">
        <v>6</v>
      </c>
      <c r="R13" s="159">
        <f t="shared" si="6"/>
        <v>4</v>
      </c>
      <c r="S13" s="158">
        <f t="shared" si="7"/>
        <v>1</v>
      </c>
      <c r="T13" s="159">
        <v>0</v>
      </c>
      <c r="U13" s="159">
        <v>4</v>
      </c>
      <c r="V13" s="185">
        <v>0</v>
      </c>
      <c r="W13" s="158">
        <f t="shared" si="8"/>
        <v>0.25</v>
      </c>
      <c r="X13" s="159">
        <v>0</v>
      </c>
      <c r="Y13" s="159">
        <v>1</v>
      </c>
      <c r="Z13" s="185">
        <v>3</v>
      </c>
      <c r="AA13" s="159">
        <f t="shared" si="9"/>
        <v>2</v>
      </c>
      <c r="AB13" s="158">
        <f t="shared" si="10"/>
        <v>0</v>
      </c>
      <c r="AC13" s="159">
        <v>0</v>
      </c>
      <c r="AD13" s="159">
        <v>0</v>
      </c>
      <c r="AE13" s="159">
        <v>2</v>
      </c>
      <c r="AF13" s="208" t="str">
        <f t="shared" si="11"/>
        <v>加藤寛樹</v>
      </c>
      <c r="AH13">
        <f t="shared" si="12"/>
        <v>13</v>
      </c>
      <c r="AI13">
        <f t="shared" si="13"/>
        <v>1</v>
      </c>
      <c r="AJ13">
        <f t="shared" si="14"/>
        <v>9</v>
      </c>
    </row>
    <row r="14" spans="2:36" ht="30" customHeight="1">
      <c r="B14" s="154">
        <v>7</v>
      </c>
      <c r="C14" s="207" t="s">
        <v>367</v>
      </c>
      <c r="D14" s="156">
        <v>58</v>
      </c>
      <c r="E14" s="156">
        <f>G14+AA14+'Individual AT 0608 _天理'!G14+'Individual AT 0608 _天理'!N14</f>
        <v>16</v>
      </c>
      <c r="F14" s="195">
        <f t="shared" si="0"/>
        <v>22.068965517241381</v>
      </c>
      <c r="G14" s="156">
        <f t="shared" si="1"/>
        <v>7</v>
      </c>
      <c r="H14" s="186">
        <f t="shared" si="2"/>
        <v>0.7142857142857143</v>
      </c>
      <c r="I14" s="156">
        <f t="shared" si="3"/>
        <v>4</v>
      </c>
      <c r="J14" s="157">
        <f t="shared" si="4"/>
        <v>0.5</v>
      </c>
      <c r="K14" s="156">
        <v>0</v>
      </c>
      <c r="L14" s="156">
        <v>2</v>
      </c>
      <c r="M14" s="184">
        <v>2</v>
      </c>
      <c r="N14" s="157">
        <f t="shared" si="5"/>
        <v>0.25</v>
      </c>
      <c r="O14" s="156">
        <v>0</v>
      </c>
      <c r="P14" s="156">
        <v>1</v>
      </c>
      <c r="Q14" s="184">
        <v>1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0.33333333333333331</v>
      </c>
      <c r="X14" s="156">
        <v>0</v>
      </c>
      <c r="Y14" s="156">
        <v>1</v>
      </c>
      <c r="Z14" s="184">
        <v>2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中森真翔</v>
      </c>
      <c r="AH14">
        <f t="shared" si="12"/>
        <v>5</v>
      </c>
      <c r="AI14">
        <f t="shared" si="13"/>
        <v>0</v>
      </c>
      <c r="AJ14">
        <f t="shared" si="14"/>
        <v>2</v>
      </c>
    </row>
    <row r="15" spans="2:36" ht="30" customHeight="1">
      <c r="B15" s="155">
        <v>8</v>
      </c>
      <c r="C15" s="208" t="s">
        <v>338</v>
      </c>
      <c r="D15" s="159">
        <v>86</v>
      </c>
      <c r="E15" s="159">
        <f>G15+AA15+'Individual AT 0608 _天理'!G15+'Individual AT 0608 _天理'!N15</f>
        <v>40</v>
      </c>
      <c r="F15" s="167">
        <f t="shared" si="0"/>
        <v>37.209302325581397</v>
      </c>
      <c r="G15" s="159">
        <f t="shared" si="1"/>
        <v>18</v>
      </c>
      <c r="H15" s="187">
        <f t="shared" si="2"/>
        <v>0.77777777777777779</v>
      </c>
      <c r="I15" s="159">
        <f t="shared" si="3"/>
        <v>13</v>
      </c>
      <c r="J15" s="158">
        <f t="shared" si="4"/>
        <v>0.69230769230769229</v>
      </c>
      <c r="K15" s="159">
        <v>1</v>
      </c>
      <c r="L15" s="159">
        <v>8</v>
      </c>
      <c r="M15" s="185">
        <v>4</v>
      </c>
      <c r="N15" s="158">
        <f t="shared" si="5"/>
        <v>0.15384615384615385</v>
      </c>
      <c r="O15" s="159">
        <v>0</v>
      </c>
      <c r="P15" s="159">
        <v>2</v>
      </c>
      <c r="Q15" s="185">
        <v>7</v>
      </c>
      <c r="R15" s="159">
        <f t="shared" si="6"/>
        <v>5</v>
      </c>
      <c r="S15" s="158">
        <f t="shared" si="7"/>
        <v>1</v>
      </c>
      <c r="T15" s="159">
        <v>1</v>
      </c>
      <c r="U15" s="159">
        <v>4</v>
      </c>
      <c r="V15" s="185">
        <v>0</v>
      </c>
      <c r="W15" s="158">
        <f t="shared" si="8"/>
        <v>0.6</v>
      </c>
      <c r="X15" s="159">
        <v>2</v>
      </c>
      <c r="Y15" s="159">
        <v>1</v>
      </c>
      <c r="Z15" s="185">
        <v>2</v>
      </c>
      <c r="AA15" s="159">
        <f t="shared" si="9"/>
        <v>3</v>
      </c>
      <c r="AB15" s="158">
        <f t="shared" si="10"/>
        <v>1</v>
      </c>
      <c r="AC15" s="159">
        <v>2</v>
      </c>
      <c r="AD15" s="159">
        <v>1</v>
      </c>
      <c r="AE15" s="159">
        <v>0</v>
      </c>
      <c r="AF15" s="208" t="str">
        <f t="shared" si="11"/>
        <v>大町尚生</v>
      </c>
      <c r="AH15">
        <f t="shared" si="12"/>
        <v>14</v>
      </c>
      <c r="AI15">
        <f t="shared" si="13"/>
        <v>2</v>
      </c>
      <c r="AJ15">
        <f t="shared" si="14"/>
        <v>9</v>
      </c>
    </row>
    <row r="16" spans="2:36" ht="30" customHeight="1">
      <c r="B16" s="154">
        <v>9</v>
      </c>
      <c r="C16" s="207" t="s">
        <v>246</v>
      </c>
      <c r="D16" s="156">
        <v>58</v>
      </c>
      <c r="E16" s="156">
        <f>G16+AA16+'Individual AT 0608 _天理'!G16+'Individual AT 0608 _天理'!N16</f>
        <v>10</v>
      </c>
      <c r="F16" s="195">
        <f t="shared" si="0"/>
        <v>13.793103448275863</v>
      </c>
      <c r="G16" s="156">
        <f t="shared" si="1"/>
        <v>9</v>
      </c>
      <c r="H16" s="186">
        <f t="shared" si="2"/>
        <v>0.55555555555555558</v>
      </c>
      <c r="I16" s="156">
        <f t="shared" si="3"/>
        <v>8</v>
      </c>
      <c r="J16" s="157">
        <f t="shared" si="4"/>
        <v>0.5</v>
      </c>
      <c r="K16" s="156">
        <v>1</v>
      </c>
      <c r="L16" s="156">
        <v>3</v>
      </c>
      <c r="M16" s="184">
        <v>4</v>
      </c>
      <c r="N16" s="157">
        <f t="shared" si="5"/>
        <v>0.5</v>
      </c>
      <c r="O16" s="156">
        <v>1</v>
      </c>
      <c r="P16" s="156">
        <v>3</v>
      </c>
      <c r="Q16" s="184">
        <v>0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高橋佑太朗</v>
      </c>
      <c r="AH16">
        <f t="shared" si="12"/>
        <v>5</v>
      </c>
      <c r="AI16">
        <f t="shared" si="13"/>
        <v>1</v>
      </c>
      <c r="AJ16">
        <f t="shared" si="14"/>
        <v>4</v>
      </c>
    </row>
    <row r="17" spans="2:36" ht="30" customHeight="1">
      <c r="B17" s="155">
        <v>10</v>
      </c>
      <c r="C17" s="208" t="s">
        <v>247</v>
      </c>
      <c r="D17" s="159">
        <v>86</v>
      </c>
      <c r="E17" s="159">
        <f>G17+AA17+'Individual AT 0608 _天理'!G17+'Individual AT 0608 _天理'!N17</f>
        <v>10</v>
      </c>
      <c r="F17" s="167">
        <f t="shared" si="0"/>
        <v>9.3023255813953494</v>
      </c>
      <c r="G17" s="159">
        <f t="shared" si="1"/>
        <v>6</v>
      </c>
      <c r="H17" s="187">
        <f t="shared" si="2"/>
        <v>0.66666666666666663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4</v>
      </c>
      <c r="S17" s="158">
        <f t="shared" si="7"/>
        <v>1</v>
      </c>
      <c r="T17" s="159">
        <v>0</v>
      </c>
      <c r="U17" s="159">
        <v>4</v>
      </c>
      <c r="V17" s="185">
        <v>0</v>
      </c>
      <c r="W17" s="158">
        <f t="shared" si="8"/>
        <v>0.25</v>
      </c>
      <c r="X17" s="159">
        <v>1</v>
      </c>
      <c r="Y17" s="159">
        <v>0</v>
      </c>
      <c r="Z17" s="185">
        <v>3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  <c r="AH17">
        <f t="shared" si="12"/>
        <v>4</v>
      </c>
      <c r="AI17">
        <f t="shared" si="13"/>
        <v>0</v>
      </c>
      <c r="AJ17">
        <f t="shared" si="14"/>
        <v>0</v>
      </c>
    </row>
    <row r="18" spans="2:36" ht="30" customHeight="1">
      <c r="B18" s="154">
        <v>11</v>
      </c>
      <c r="C18" s="207" t="s">
        <v>310</v>
      </c>
      <c r="D18" s="156">
        <v>61</v>
      </c>
      <c r="E18" s="156">
        <f>G18+AA18+'Individual AT 0608 _天理'!G18+'Individual AT 0608 _天理'!N18</f>
        <v>17</v>
      </c>
      <c r="F18" s="195">
        <f t="shared" si="0"/>
        <v>22.295081967213115</v>
      </c>
      <c r="G18" s="156">
        <f t="shared" si="1"/>
        <v>10</v>
      </c>
      <c r="H18" s="186">
        <f t="shared" si="2"/>
        <v>0.7</v>
      </c>
      <c r="I18" s="156">
        <f t="shared" si="3"/>
        <v>8</v>
      </c>
      <c r="J18" s="157">
        <f t="shared" si="4"/>
        <v>0.75</v>
      </c>
      <c r="K18" s="156">
        <v>1</v>
      </c>
      <c r="L18" s="156">
        <v>5</v>
      </c>
      <c r="M18" s="184">
        <v>2</v>
      </c>
      <c r="N18" s="157">
        <f t="shared" si="5"/>
        <v>0.25</v>
      </c>
      <c r="O18" s="156">
        <v>0</v>
      </c>
      <c r="P18" s="156">
        <v>2</v>
      </c>
      <c r="Q18" s="184">
        <v>4</v>
      </c>
      <c r="R18" s="156">
        <f t="shared" si="6"/>
        <v>2</v>
      </c>
      <c r="S18" s="157">
        <f t="shared" si="7"/>
        <v>0.5</v>
      </c>
      <c r="T18" s="156">
        <v>0</v>
      </c>
      <c r="U18" s="156">
        <v>1</v>
      </c>
      <c r="V18" s="184">
        <v>1</v>
      </c>
      <c r="W18" s="157">
        <f t="shared" si="8"/>
        <v>0.5</v>
      </c>
      <c r="X18" s="156">
        <v>0</v>
      </c>
      <c r="Y18" s="156">
        <v>1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207" t="str">
        <f t="shared" si="11"/>
        <v>深田衣咲</v>
      </c>
      <c r="AH18">
        <f t="shared" si="12"/>
        <v>7</v>
      </c>
      <c r="AI18">
        <f t="shared" si="13"/>
        <v>1</v>
      </c>
      <c r="AJ18">
        <f t="shared" si="14"/>
        <v>6</v>
      </c>
    </row>
    <row r="19" spans="2:36" ht="30" customHeight="1">
      <c r="B19" s="155">
        <v>12</v>
      </c>
      <c r="C19" s="208" t="s">
        <v>339</v>
      </c>
      <c r="D19" s="159">
        <v>68</v>
      </c>
      <c r="E19" s="159">
        <f>G19+AA19+'Individual AT 0608 _天理'!G19+'Individual AT 0608 _天理'!N19</f>
        <v>23</v>
      </c>
      <c r="F19" s="167">
        <f t="shared" si="0"/>
        <v>27.058823529411768</v>
      </c>
      <c r="G19" s="159">
        <f t="shared" si="1"/>
        <v>11</v>
      </c>
      <c r="H19" s="187">
        <f t="shared" si="2"/>
        <v>1</v>
      </c>
      <c r="I19" s="159">
        <f t="shared" si="3"/>
        <v>4</v>
      </c>
      <c r="J19" s="158">
        <f t="shared" si="4"/>
        <v>1</v>
      </c>
      <c r="K19" s="159">
        <v>0</v>
      </c>
      <c r="L19" s="159">
        <v>4</v>
      </c>
      <c r="M19" s="185">
        <v>0</v>
      </c>
      <c r="N19" s="158">
        <f t="shared" si="5"/>
        <v>0.5</v>
      </c>
      <c r="O19" s="159">
        <v>1</v>
      </c>
      <c r="P19" s="159">
        <v>1</v>
      </c>
      <c r="Q19" s="185">
        <v>2</v>
      </c>
      <c r="R19" s="159">
        <f t="shared" si="6"/>
        <v>7</v>
      </c>
      <c r="S19" s="158">
        <f t="shared" si="7"/>
        <v>1</v>
      </c>
      <c r="T19" s="159">
        <v>0</v>
      </c>
      <c r="U19" s="159">
        <v>7</v>
      </c>
      <c r="V19" s="185">
        <v>0</v>
      </c>
      <c r="W19" s="158">
        <f t="shared" si="8"/>
        <v>0.7142857142857143</v>
      </c>
      <c r="X19" s="159">
        <v>2</v>
      </c>
      <c r="Y19" s="159">
        <v>3</v>
      </c>
      <c r="Z19" s="185">
        <v>2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 t="str">
        <f t="shared" si="11"/>
        <v>今村颯汰</v>
      </c>
      <c r="AH19">
        <f t="shared" si="12"/>
        <v>11</v>
      </c>
      <c r="AI19">
        <f t="shared" si="13"/>
        <v>0</v>
      </c>
      <c r="AJ19">
        <f t="shared" si="14"/>
        <v>4</v>
      </c>
    </row>
    <row r="20" spans="2:36" ht="30" customHeight="1">
      <c r="B20" s="154">
        <v>13</v>
      </c>
      <c r="C20" s="207" t="s">
        <v>249</v>
      </c>
      <c r="D20" s="156">
        <v>86</v>
      </c>
      <c r="E20" s="156">
        <f>G20+AA20+'Individual AT 0608 _天理'!G20+'Individual AT 0608 _天理'!N20</f>
        <v>31</v>
      </c>
      <c r="F20" s="195">
        <f t="shared" si="0"/>
        <v>28.837209302325579</v>
      </c>
      <c r="G20" s="156">
        <f t="shared" si="1"/>
        <v>19</v>
      </c>
      <c r="H20" s="186">
        <f t="shared" si="2"/>
        <v>0.68421052631578949</v>
      </c>
      <c r="I20" s="156">
        <f t="shared" si="3"/>
        <v>11</v>
      </c>
      <c r="J20" s="157">
        <f t="shared" si="4"/>
        <v>0.54545454545454541</v>
      </c>
      <c r="K20" s="156">
        <v>2</v>
      </c>
      <c r="L20" s="156">
        <v>4</v>
      </c>
      <c r="M20" s="184">
        <v>5</v>
      </c>
      <c r="N20" s="157">
        <f t="shared" si="5"/>
        <v>0.18181818181818182</v>
      </c>
      <c r="O20" s="156">
        <v>1</v>
      </c>
      <c r="P20" s="156">
        <v>1</v>
      </c>
      <c r="Q20" s="184">
        <v>4</v>
      </c>
      <c r="R20" s="156">
        <f t="shared" si="6"/>
        <v>8</v>
      </c>
      <c r="S20" s="157">
        <f t="shared" si="7"/>
        <v>0.875</v>
      </c>
      <c r="T20" s="156">
        <v>1</v>
      </c>
      <c r="U20" s="156">
        <v>6</v>
      </c>
      <c r="V20" s="184">
        <v>1</v>
      </c>
      <c r="W20" s="157">
        <f t="shared" si="8"/>
        <v>0.625</v>
      </c>
      <c r="X20" s="156">
        <v>0</v>
      </c>
      <c r="Y20" s="156">
        <v>5</v>
      </c>
      <c r="Z20" s="184">
        <v>2</v>
      </c>
      <c r="AA20" s="156">
        <f t="shared" si="9"/>
        <v>2</v>
      </c>
      <c r="AB20" s="157">
        <f t="shared" si="10"/>
        <v>0</v>
      </c>
      <c r="AC20" s="156">
        <v>0</v>
      </c>
      <c r="AD20" s="156">
        <v>0</v>
      </c>
      <c r="AE20" s="156">
        <v>2</v>
      </c>
      <c r="AF20" s="207" t="str">
        <f t="shared" si="11"/>
        <v>東島和哉</v>
      </c>
      <c r="AH20">
        <f t="shared" si="12"/>
        <v>13</v>
      </c>
      <c r="AI20">
        <f t="shared" si="13"/>
        <v>3</v>
      </c>
      <c r="AJ20">
        <f t="shared" si="14"/>
        <v>6</v>
      </c>
    </row>
    <row r="21" spans="2:36" ht="30" customHeight="1">
      <c r="B21" s="155">
        <v>14</v>
      </c>
      <c r="C21" s="208" t="s">
        <v>195</v>
      </c>
      <c r="D21" s="159">
        <v>86</v>
      </c>
      <c r="E21" s="159">
        <f>G21+AA21+'Individual AT 0608 _天理'!G21+'Individual AT 0608 _天理'!N21</f>
        <v>12</v>
      </c>
      <c r="F21" s="167">
        <f t="shared" si="0"/>
        <v>11.162790697674419</v>
      </c>
      <c r="G21" s="159">
        <f t="shared" si="1"/>
        <v>7</v>
      </c>
      <c r="H21" s="187">
        <f t="shared" si="2"/>
        <v>0.8571428571428571</v>
      </c>
      <c r="I21" s="159">
        <f t="shared" si="3"/>
        <v>5</v>
      </c>
      <c r="J21" s="158">
        <f t="shared" si="4"/>
        <v>0.8</v>
      </c>
      <c r="K21" s="159">
        <v>0</v>
      </c>
      <c r="L21" s="159">
        <v>4</v>
      </c>
      <c r="M21" s="185">
        <v>1</v>
      </c>
      <c r="N21" s="158">
        <f t="shared" si="5"/>
        <v>0.6</v>
      </c>
      <c r="O21" s="159">
        <v>0</v>
      </c>
      <c r="P21" s="159">
        <v>3</v>
      </c>
      <c r="Q21" s="185">
        <v>1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0.5</v>
      </c>
      <c r="X21" s="159">
        <v>1</v>
      </c>
      <c r="Y21" s="159">
        <v>0</v>
      </c>
      <c r="Z21" s="185">
        <v>1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  <c r="AH21">
        <f t="shared" si="12"/>
        <v>6</v>
      </c>
      <c r="AI21">
        <f t="shared" si="13"/>
        <v>0</v>
      </c>
      <c r="AJ21">
        <f t="shared" si="14"/>
        <v>4</v>
      </c>
    </row>
    <row r="22" spans="2:36" ht="30" customHeight="1">
      <c r="B22" s="154">
        <v>15</v>
      </c>
      <c r="C22" s="207" t="s">
        <v>368</v>
      </c>
      <c r="D22" s="156">
        <v>68</v>
      </c>
      <c r="E22" s="156">
        <f>G22+AA22+'Individual AT 0608 _天理'!G22+'Individual AT 0608 _天理'!N22</f>
        <v>15</v>
      </c>
      <c r="F22" s="195">
        <f t="shared" si="0"/>
        <v>17.647058823529413</v>
      </c>
      <c r="G22" s="156">
        <f t="shared" si="1"/>
        <v>8</v>
      </c>
      <c r="H22" s="186">
        <f t="shared" si="2"/>
        <v>0.75</v>
      </c>
      <c r="I22" s="156">
        <f t="shared" si="3"/>
        <v>6</v>
      </c>
      <c r="J22" s="157">
        <f t="shared" si="4"/>
        <v>0.66666666666666663</v>
      </c>
      <c r="K22" s="156">
        <v>1</v>
      </c>
      <c r="L22" s="156">
        <v>3</v>
      </c>
      <c r="M22" s="184">
        <v>2</v>
      </c>
      <c r="N22" s="157">
        <f t="shared" si="5"/>
        <v>0.33333333333333331</v>
      </c>
      <c r="O22" s="156">
        <v>1</v>
      </c>
      <c r="P22" s="156">
        <v>1</v>
      </c>
      <c r="Q22" s="184">
        <v>2</v>
      </c>
      <c r="R22" s="156">
        <f t="shared" si="6"/>
        <v>2</v>
      </c>
      <c r="S22" s="157">
        <f t="shared" si="7"/>
        <v>1</v>
      </c>
      <c r="T22" s="156">
        <v>1</v>
      </c>
      <c r="U22" s="156">
        <v>1</v>
      </c>
      <c r="V22" s="184">
        <v>0</v>
      </c>
      <c r="W22" s="157">
        <f t="shared" si="8"/>
        <v>0</v>
      </c>
      <c r="X22" s="156">
        <v>0</v>
      </c>
      <c r="Y22" s="156">
        <v>0</v>
      </c>
      <c r="Z22" s="184">
        <v>2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 t="str">
        <f t="shared" si="11"/>
        <v>内田慎之甫</v>
      </c>
      <c r="AH22">
        <f t="shared" si="12"/>
        <v>6</v>
      </c>
      <c r="AI22">
        <f t="shared" si="13"/>
        <v>2</v>
      </c>
      <c r="AJ22">
        <f t="shared" si="14"/>
        <v>4</v>
      </c>
    </row>
    <row r="23" spans="2:36" ht="30" customHeight="1">
      <c r="B23" s="155">
        <v>16</v>
      </c>
      <c r="C23" s="208" t="s">
        <v>369</v>
      </c>
      <c r="D23" s="159">
        <v>25</v>
      </c>
      <c r="E23" s="159">
        <f>G23+AA23+'Individual AT 0608 _天理'!G23+'Individual AT 0608 _天理'!N23</f>
        <v>10</v>
      </c>
      <c r="F23" s="167">
        <f t="shared" si="0"/>
        <v>32</v>
      </c>
      <c r="G23" s="159">
        <f t="shared" si="1"/>
        <v>6</v>
      </c>
      <c r="H23" s="187">
        <f t="shared" si="2"/>
        <v>0.33333333333333331</v>
      </c>
      <c r="I23" s="159">
        <f t="shared" si="3"/>
        <v>5</v>
      </c>
      <c r="J23" s="158">
        <f t="shared" si="4"/>
        <v>0.2</v>
      </c>
      <c r="K23" s="159">
        <v>0</v>
      </c>
      <c r="L23" s="159">
        <v>1</v>
      </c>
      <c r="M23" s="185">
        <v>4</v>
      </c>
      <c r="N23" s="158">
        <f t="shared" si="5"/>
        <v>0</v>
      </c>
      <c r="O23" s="159">
        <v>0</v>
      </c>
      <c r="P23" s="159">
        <v>0</v>
      </c>
      <c r="Q23" s="185">
        <v>1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0</v>
      </c>
      <c r="X23" s="159">
        <v>0</v>
      </c>
      <c r="Y23" s="159">
        <v>0</v>
      </c>
      <c r="Z23" s="185">
        <v>1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大下昇馬</v>
      </c>
      <c r="AH23">
        <f t="shared" si="12"/>
        <v>2</v>
      </c>
      <c r="AI23">
        <f t="shared" si="13"/>
        <v>0</v>
      </c>
      <c r="AJ23">
        <f t="shared" si="14"/>
        <v>1</v>
      </c>
    </row>
    <row r="24" spans="2:36" ht="30" customHeight="1">
      <c r="B24" s="154">
        <v>17</v>
      </c>
      <c r="C24" s="207" t="s">
        <v>370</v>
      </c>
      <c r="D24" s="156">
        <v>28</v>
      </c>
      <c r="E24" s="156">
        <f>G24+AA24+'Individual AT 0608 _天理'!G24+'Individual AT 0608 _天理'!N24</f>
        <v>9</v>
      </c>
      <c r="F24" s="195">
        <f t="shared" si="0"/>
        <v>25.714285714285715</v>
      </c>
      <c r="G24" s="156">
        <f t="shared" si="1"/>
        <v>5</v>
      </c>
      <c r="H24" s="186">
        <f t="shared" si="2"/>
        <v>0.6</v>
      </c>
      <c r="I24" s="156">
        <f t="shared" si="3"/>
        <v>4</v>
      </c>
      <c r="J24" s="157">
        <f t="shared" si="4"/>
        <v>0.5</v>
      </c>
      <c r="K24" s="156">
        <v>0</v>
      </c>
      <c r="L24" s="156">
        <v>2</v>
      </c>
      <c r="M24" s="184">
        <v>2</v>
      </c>
      <c r="N24" s="157">
        <f t="shared" si="5"/>
        <v>0.25</v>
      </c>
      <c r="O24" s="156">
        <v>0</v>
      </c>
      <c r="P24" s="156">
        <v>1</v>
      </c>
      <c r="Q24" s="184">
        <v>1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佐野涼太</v>
      </c>
      <c r="AH24">
        <f t="shared" si="12"/>
        <v>3</v>
      </c>
      <c r="AI24">
        <f t="shared" si="13"/>
        <v>0</v>
      </c>
      <c r="AJ24">
        <f t="shared" si="14"/>
        <v>2</v>
      </c>
    </row>
    <row r="25" spans="2:36" ht="30" customHeight="1">
      <c r="B25" s="155">
        <v>18</v>
      </c>
      <c r="C25" s="208" t="s">
        <v>371</v>
      </c>
      <c r="D25" s="159">
        <v>37</v>
      </c>
      <c r="E25" s="159">
        <f>G25+AA25+'Individual AT 0608 _天理'!G25+'Individual AT 0608 _天理'!N25</f>
        <v>10</v>
      </c>
      <c r="F25" s="167">
        <f t="shared" si="0"/>
        <v>21.621621621621621</v>
      </c>
      <c r="G25" s="159">
        <f t="shared" si="1"/>
        <v>2</v>
      </c>
      <c r="H25" s="187">
        <f t="shared" si="2"/>
        <v>0.5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2</v>
      </c>
      <c r="S25" s="158">
        <f t="shared" si="7"/>
        <v>0.5</v>
      </c>
      <c r="T25" s="159">
        <v>0</v>
      </c>
      <c r="U25" s="159">
        <v>1</v>
      </c>
      <c r="V25" s="185">
        <v>1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3</v>
      </c>
      <c r="AB25" s="158">
        <f t="shared" si="10"/>
        <v>0.33333333333333331</v>
      </c>
      <c r="AC25" s="159">
        <v>0</v>
      </c>
      <c r="AD25" s="159">
        <v>1</v>
      </c>
      <c r="AE25" s="159">
        <v>2</v>
      </c>
      <c r="AF25" s="208" t="str">
        <f t="shared" si="11"/>
        <v>茨木海斗</v>
      </c>
      <c r="AH25">
        <f t="shared" si="12"/>
        <v>1</v>
      </c>
      <c r="AI25">
        <f t="shared" si="13"/>
        <v>0</v>
      </c>
      <c r="AJ25">
        <f t="shared" si="14"/>
        <v>0</v>
      </c>
    </row>
    <row r="26" spans="2:36" ht="30" customHeight="1">
      <c r="B26" s="154">
        <v>19</v>
      </c>
      <c r="C26" s="207" t="s">
        <v>372</v>
      </c>
      <c r="D26" s="156">
        <v>28</v>
      </c>
      <c r="E26" s="156">
        <f>G26+AA26+'Individual AT 0608 _天理'!G26+'Individual AT 0608 _天理'!N26</f>
        <v>7</v>
      </c>
      <c r="F26" s="195">
        <f t="shared" si="0"/>
        <v>20</v>
      </c>
      <c r="G26" s="156">
        <f t="shared" si="1"/>
        <v>4</v>
      </c>
      <c r="H26" s="186">
        <f t="shared" si="2"/>
        <v>1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4</v>
      </c>
      <c r="S26" s="157">
        <f t="shared" si="7"/>
        <v>1</v>
      </c>
      <c r="T26" s="156">
        <v>1</v>
      </c>
      <c r="U26" s="156">
        <v>3</v>
      </c>
      <c r="V26" s="184">
        <v>0</v>
      </c>
      <c r="W26" s="157">
        <f t="shared" si="8"/>
        <v>0.5</v>
      </c>
      <c r="X26" s="156">
        <v>2</v>
      </c>
      <c r="Y26" s="156">
        <v>0</v>
      </c>
      <c r="Z26" s="184">
        <v>2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星涼太</v>
      </c>
      <c r="AH26">
        <f t="shared" si="12"/>
        <v>4</v>
      </c>
      <c r="AI26">
        <f t="shared" si="13"/>
        <v>1</v>
      </c>
      <c r="AJ26">
        <f t="shared" si="14"/>
        <v>0</v>
      </c>
    </row>
    <row r="27" spans="2:36" ht="30" customHeight="1">
      <c r="B27" s="155">
        <v>20</v>
      </c>
      <c r="C27" s="208" t="s">
        <v>209</v>
      </c>
      <c r="D27" s="159">
        <v>18</v>
      </c>
      <c r="E27" s="159">
        <f>G27+AA27+'Individual AT 0608 _天理'!G27+'Individual AT 0608 _天理'!N27</f>
        <v>4</v>
      </c>
      <c r="F27" s="167">
        <f t="shared" si="0"/>
        <v>17.777777777777779</v>
      </c>
      <c r="G27" s="159">
        <f t="shared" si="1"/>
        <v>3</v>
      </c>
      <c r="H27" s="187">
        <f t="shared" si="2"/>
        <v>0.66666666666666663</v>
      </c>
      <c r="I27" s="159">
        <f t="shared" si="3"/>
        <v>2</v>
      </c>
      <c r="J27" s="158">
        <f t="shared" si="4"/>
        <v>1</v>
      </c>
      <c r="K27" s="159">
        <v>0</v>
      </c>
      <c r="L27" s="159">
        <v>2</v>
      </c>
      <c r="M27" s="185">
        <v>0</v>
      </c>
      <c r="N27" s="158">
        <f t="shared" si="5"/>
        <v>1</v>
      </c>
      <c r="O27" s="159">
        <v>0</v>
      </c>
      <c r="P27" s="159">
        <v>2</v>
      </c>
      <c r="Q27" s="185">
        <v>0</v>
      </c>
      <c r="R27" s="159">
        <f t="shared" si="6"/>
        <v>1</v>
      </c>
      <c r="S27" s="158">
        <f t="shared" si="7"/>
        <v>0</v>
      </c>
      <c r="T27" s="159">
        <v>0</v>
      </c>
      <c r="U27" s="159">
        <v>0</v>
      </c>
      <c r="V27" s="185">
        <v>1</v>
      </c>
      <c r="W27" s="158">
        <f t="shared" si="8"/>
        <v>0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城戸隼人</v>
      </c>
      <c r="AH27">
        <f t="shared" si="12"/>
        <v>2</v>
      </c>
      <c r="AI27">
        <f t="shared" si="13"/>
        <v>0</v>
      </c>
      <c r="AJ27">
        <f t="shared" si="14"/>
        <v>2</v>
      </c>
    </row>
    <row r="28" spans="2:36" ht="30" customHeight="1">
      <c r="B28" s="154">
        <v>21</v>
      </c>
      <c r="C28" s="207" t="s">
        <v>373</v>
      </c>
      <c r="D28" s="156">
        <v>36</v>
      </c>
      <c r="E28" s="156">
        <f>G28+AA28+'Individual AT 0608 _天理'!G28+'Individual AT 0608 _天理'!N28</f>
        <v>10</v>
      </c>
      <c r="F28" s="195">
        <f t="shared" si="0"/>
        <v>22.222222222222221</v>
      </c>
      <c r="G28" s="156">
        <f t="shared" si="1"/>
        <v>6</v>
      </c>
      <c r="H28" s="186">
        <f t="shared" si="2"/>
        <v>1</v>
      </c>
      <c r="I28" s="156">
        <f t="shared" si="3"/>
        <v>4</v>
      </c>
      <c r="J28" s="157">
        <f t="shared" si="4"/>
        <v>1</v>
      </c>
      <c r="K28" s="156">
        <v>1</v>
      </c>
      <c r="L28" s="156">
        <v>3</v>
      </c>
      <c r="M28" s="184">
        <v>0</v>
      </c>
      <c r="N28" s="157">
        <f t="shared" si="5"/>
        <v>0.75</v>
      </c>
      <c r="O28" s="156">
        <v>1</v>
      </c>
      <c r="P28" s="156">
        <v>2</v>
      </c>
      <c r="Q28" s="184">
        <v>1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0.5</v>
      </c>
      <c r="X28" s="156">
        <v>1</v>
      </c>
      <c r="Y28" s="156">
        <v>0</v>
      </c>
      <c r="Z28" s="184">
        <v>1</v>
      </c>
      <c r="AA28" s="156">
        <f t="shared" si="9"/>
        <v>2</v>
      </c>
      <c r="AB28" s="157">
        <f t="shared" si="10"/>
        <v>0.5</v>
      </c>
      <c r="AC28" s="156">
        <v>0</v>
      </c>
      <c r="AD28" s="156">
        <v>1</v>
      </c>
      <c r="AE28" s="156">
        <v>1</v>
      </c>
      <c r="AF28" s="207" t="str">
        <f t="shared" si="11"/>
        <v>茨木颯</v>
      </c>
      <c r="AH28">
        <f t="shared" si="12"/>
        <v>6</v>
      </c>
      <c r="AI28">
        <f t="shared" si="13"/>
        <v>1</v>
      </c>
      <c r="AJ28">
        <f t="shared" si="14"/>
        <v>4</v>
      </c>
    </row>
    <row r="29" spans="2:36" ht="30" customHeight="1">
      <c r="B29" s="155">
        <v>22</v>
      </c>
      <c r="C29" s="208" t="s">
        <v>348</v>
      </c>
      <c r="D29" s="159">
        <v>28</v>
      </c>
      <c r="E29" s="159">
        <f>G29+AA29+'Individual AT 0608 _天理'!G29+'Individual AT 0608 _天理'!N29</f>
        <v>14</v>
      </c>
      <c r="F29" s="167">
        <f t="shared" si="0"/>
        <v>40</v>
      </c>
      <c r="G29" s="159">
        <f t="shared" si="1"/>
        <v>10</v>
      </c>
      <c r="H29" s="187">
        <f t="shared" si="2"/>
        <v>0.9</v>
      </c>
      <c r="I29" s="159">
        <f t="shared" si="3"/>
        <v>9</v>
      </c>
      <c r="J29" s="158">
        <f t="shared" si="4"/>
        <v>0.88888888888888884</v>
      </c>
      <c r="K29" s="159">
        <v>3</v>
      </c>
      <c r="L29" s="159">
        <v>5</v>
      </c>
      <c r="M29" s="185">
        <v>1</v>
      </c>
      <c r="N29" s="158">
        <f t="shared" si="5"/>
        <v>0.66666666666666663</v>
      </c>
      <c r="O29" s="159">
        <v>1</v>
      </c>
      <c r="P29" s="159">
        <v>5</v>
      </c>
      <c r="Q29" s="185">
        <v>2</v>
      </c>
      <c r="R29" s="159">
        <f t="shared" si="6"/>
        <v>1</v>
      </c>
      <c r="S29" s="158">
        <f t="shared" si="7"/>
        <v>1</v>
      </c>
      <c r="T29" s="159">
        <v>0</v>
      </c>
      <c r="U29" s="159">
        <v>1</v>
      </c>
      <c r="V29" s="185">
        <v>0</v>
      </c>
      <c r="W29" s="158">
        <f t="shared" si="8"/>
        <v>0</v>
      </c>
      <c r="X29" s="159">
        <v>0</v>
      </c>
      <c r="Y29" s="159">
        <v>0</v>
      </c>
      <c r="Z29" s="185">
        <v>1</v>
      </c>
      <c r="AA29" s="159">
        <f t="shared" si="9"/>
        <v>1</v>
      </c>
      <c r="AB29" s="158">
        <f t="shared" si="10"/>
        <v>1</v>
      </c>
      <c r="AC29" s="159">
        <v>0</v>
      </c>
      <c r="AD29" s="159">
        <v>1</v>
      </c>
      <c r="AE29" s="159">
        <v>0</v>
      </c>
      <c r="AF29" s="208" t="str">
        <f t="shared" si="11"/>
        <v>門脇遼介</v>
      </c>
      <c r="AH29">
        <f t="shared" si="12"/>
        <v>9</v>
      </c>
      <c r="AI29">
        <f t="shared" si="13"/>
        <v>3</v>
      </c>
      <c r="AJ29">
        <f t="shared" si="14"/>
        <v>8</v>
      </c>
    </row>
    <row r="30" spans="2:36" ht="30" customHeight="1">
      <c r="B30" s="154">
        <v>23</v>
      </c>
      <c r="C30" s="207" t="s">
        <v>374</v>
      </c>
      <c r="D30" s="156">
        <v>28</v>
      </c>
      <c r="E30" s="156">
        <f>G30+AA30+'Individual AT 0608 _天理'!G30+'Individual AT 0608 _天理'!N30</f>
        <v>8</v>
      </c>
      <c r="F30" s="195">
        <f t="shared" si="0"/>
        <v>22.857142857142854</v>
      </c>
      <c r="G30" s="156">
        <f t="shared" si="1"/>
        <v>7</v>
      </c>
      <c r="H30" s="186">
        <f t="shared" si="2"/>
        <v>0.5714285714285714</v>
      </c>
      <c r="I30" s="156">
        <f t="shared" si="3"/>
        <v>6</v>
      </c>
      <c r="J30" s="157">
        <f t="shared" si="4"/>
        <v>0.5</v>
      </c>
      <c r="K30" s="156">
        <v>0</v>
      </c>
      <c r="L30" s="156">
        <v>3</v>
      </c>
      <c r="M30" s="184">
        <v>3</v>
      </c>
      <c r="N30" s="157">
        <f t="shared" si="5"/>
        <v>0</v>
      </c>
      <c r="O30" s="156">
        <v>0</v>
      </c>
      <c r="P30" s="156">
        <v>0</v>
      </c>
      <c r="Q30" s="184">
        <v>3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高田健太郎</v>
      </c>
      <c r="AH30">
        <f t="shared" si="12"/>
        <v>4</v>
      </c>
      <c r="AI30">
        <f t="shared" si="13"/>
        <v>0</v>
      </c>
      <c r="AJ30">
        <f t="shared" si="14"/>
        <v>3</v>
      </c>
    </row>
    <row r="31" spans="2:36" ht="30" customHeight="1">
      <c r="B31" s="155">
        <v>24</v>
      </c>
      <c r="C31" s="208" t="s">
        <v>346</v>
      </c>
      <c r="D31" s="159">
        <v>25</v>
      </c>
      <c r="E31" s="159">
        <f>G31+AA31+'Individual AT 0608 _天理'!G31+'Individual AT 0608 _天理'!N31</f>
        <v>4</v>
      </c>
      <c r="F31" s="167">
        <f t="shared" si="0"/>
        <v>12.8</v>
      </c>
      <c r="G31" s="159">
        <f t="shared" si="1"/>
        <v>3</v>
      </c>
      <c r="H31" s="187">
        <f t="shared" si="2"/>
        <v>0.33333333333333331</v>
      </c>
      <c r="I31" s="159">
        <f t="shared" si="3"/>
        <v>2</v>
      </c>
      <c r="J31" s="158">
        <f t="shared" si="4"/>
        <v>0</v>
      </c>
      <c r="K31" s="159">
        <v>0</v>
      </c>
      <c r="L31" s="159">
        <v>0</v>
      </c>
      <c r="M31" s="185">
        <v>2</v>
      </c>
      <c r="N31" s="158">
        <f t="shared" si="5"/>
        <v>0</v>
      </c>
      <c r="O31" s="159">
        <v>0</v>
      </c>
      <c r="P31" s="159">
        <v>0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0</v>
      </c>
      <c r="X31" s="159">
        <v>0</v>
      </c>
      <c r="Y31" s="159">
        <v>0</v>
      </c>
      <c r="Z31" s="185">
        <v>1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208" t="str">
        <f t="shared" si="11"/>
        <v>安藤核</v>
      </c>
      <c r="AH31">
        <f t="shared" si="12"/>
        <v>1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347</v>
      </c>
      <c r="D32" s="156">
        <v>18</v>
      </c>
      <c r="E32" s="156">
        <f>G32+AA32+'Individual AT 0608 _天理'!G32+'Individual AT 0608 _天理'!N32</f>
        <v>5</v>
      </c>
      <c r="F32" s="195">
        <f t="shared" si="0"/>
        <v>22.222222222222221</v>
      </c>
      <c r="G32" s="156">
        <f t="shared" si="1"/>
        <v>3</v>
      </c>
      <c r="H32" s="186">
        <f t="shared" si="2"/>
        <v>0.33333333333333331</v>
      </c>
      <c r="I32" s="156">
        <f t="shared" si="3"/>
        <v>3</v>
      </c>
      <c r="J32" s="157">
        <f t="shared" si="4"/>
        <v>0.33333333333333331</v>
      </c>
      <c r="K32" s="156">
        <v>0</v>
      </c>
      <c r="L32" s="156">
        <v>1</v>
      </c>
      <c r="M32" s="184">
        <v>2</v>
      </c>
      <c r="N32" s="157">
        <f t="shared" si="5"/>
        <v>0.33333333333333331</v>
      </c>
      <c r="O32" s="156">
        <v>0</v>
      </c>
      <c r="P32" s="156">
        <v>1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斎藤航</v>
      </c>
      <c r="AH32">
        <f t="shared" si="12"/>
        <v>1</v>
      </c>
      <c r="AI32">
        <f t="shared" si="13"/>
        <v>0</v>
      </c>
      <c r="AJ32">
        <f t="shared" si="14"/>
        <v>1</v>
      </c>
    </row>
    <row r="33" spans="2:36" ht="30" customHeight="1">
      <c r="B33" s="155">
        <v>26</v>
      </c>
      <c r="C33" s="208" t="s">
        <v>375</v>
      </c>
      <c r="D33" s="159">
        <v>18</v>
      </c>
      <c r="E33" s="159">
        <f>G33+AA33+'Individual AT 0608 _天理'!G33+'Individual AT 0608 _天理'!N33</f>
        <v>7</v>
      </c>
      <c r="F33" s="167">
        <f t="shared" si="0"/>
        <v>31.111111111111111</v>
      </c>
      <c r="G33" s="159">
        <f t="shared" si="1"/>
        <v>4</v>
      </c>
      <c r="H33" s="187">
        <f t="shared" si="2"/>
        <v>0.75</v>
      </c>
      <c r="I33" s="159">
        <f t="shared" si="3"/>
        <v>4</v>
      </c>
      <c r="J33" s="158">
        <f t="shared" si="4"/>
        <v>0.75</v>
      </c>
      <c r="K33" s="159">
        <v>1</v>
      </c>
      <c r="L33" s="159">
        <v>2</v>
      </c>
      <c r="M33" s="185">
        <v>1</v>
      </c>
      <c r="N33" s="158">
        <f t="shared" si="5"/>
        <v>0.75</v>
      </c>
      <c r="O33" s="159">
        <v>0</v>
      </c>
      <c r="P33" s="159">
        <v>3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1</v>
      </c>
      <c r="AB33" s="158">
        <f t="shared" si="10"/>
        <v>1</v>
      </c>
      <c r="AC33" s="159">
        <v>0</v>
      </c>
      <c r="AD33" s="159">
        <v>1</v>
      </c>
      <c r="AE33" s="159">
        <v>0</v>
      </c>
      <c r="AF33" s="208" t="str">
        <f t="shared" si="11"/>
        <v>浅沼優吾</v>
      </c>
      <c r="AH33">
        <f t="shared" si="12"/>
        <v>3</v>
      </c>
      <c r="AI33">
        <f t="shared" si="13"/>
        <v>1</v>
      </c>
      <c r="AJ33">
        <f t="shared" si="14"/>
        <v>3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SUM(G8:G15,G23:G29)</f>
        <v>120</v>
      </c>
      <c r="H35" s="188"/>
      <c r="I35" s="164">
        <f>SUM(I8:I15,I23:I29)</f>
        <v>74</v>
      </c>
      <c r="J35" s="168">
        <f>SUM(K35:L35)/I35</f>
        <v>0.72972972972972971</v>
      </c>
      <c r="K35" s="164">
        <f>SUM(K8:K15,K23:K29)</f>
        <v>6</v>
      </c>
      <c r="L35" s="164">
        <f t="shared" ref="L35:M35" si="15">SUM(L8:L15,L23:L29)</f>
        <v>48</v>
      </c>
      <c r="M35" s="164">
        <f t="shared" si="15"/>
        <v>20</v>
      </c>
      <c r="N35" s="168">
        <f>SUM(P35:Q35)/I35</f>
        <v>0.68918918918918914</v>
      </c>
      <c r="O35" s="164">
        <f>SUM(O8:O15,O23:O29)</f>
        <v>3</v>
      </c>
      <c r="P35" s="164">
        <f t="shared" ref="P35:R35" si="16">SUM(P8:P15,P23:P29)</f>
        <v>20</v>
      </c>
      <c r="Q35" s="164">
        <f t="shared" si="16"/>
        <v>31</v>
      </c>
      <c r="R35" s="164">
        <f t="shared" si="16"/>
        <v>46</v>
      </c>
      <c r="S35" s="168">
        <f>SUM(T35:U35)/R35</f>
        <v>0.93478260869565222</v>
      </c>
      <c r="T35" s="164">
        <f>SUM(T8:T15,T23:T29)</f>
        <v>4</v>
      </c>
      <c r="U35" s="164">
        <f>SUM(U8:U15,U23:U29)</f>
        <v>39</v>
      </c>
      <c r="V35" s="164">
        <f>SUM(V8:V15,V23:V29)</f>
        <v>3</v>
      </c>
      <c r="W35" s="168">
        <f>SUM(X35:Y35)/SUM(X35:Z35)</f>
        <v>0.44186046511627908</v>
      </c>
      <c r="X35" s="164">
        <f>SUM(X8:X15,X23:X29)</f>
        <v>10</v>
      </c>
      <c r="Y35" s="164">
        <f t="shared" ref="Y35:AA35" si="17">SUM(Y8:Y15,Y23:Y29)</f>
        <v>9</v>
      </c>
      <c r="Z35" s="164">
        <f t="shared" si="17"/>
        <v>24</v>
      </c>
      <c r="AA35" s="164">
        <f t="shared" si="17"/>
        <v>19</v>
      </c>
      <c r="AB35" s="168">
        <f>SUM(AC35:AD35)/SUM(AC35:AE35)</f>
        <v>0.57894736842105265</v>
      </c>
      <c r="AC35" s="164">
        <f>SUM(AC8:AC15,AC23:AC29)</f>
        <v>2</v>
      </c>
      <c r="AD35" s="164">
        <f t="shared" ref="AD35:AE35" si="18">SUM(AD8:AD15,AD23:AD29)</f>
        <v>9</v>
      </c>
      <c r="AE35" s="164">
        <f t="shared" si="18"/>
        <v>8</v>
      </c>
      <c r="AF35" s="212" t="s">
        <v>16</v>
      </c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SUM(G16:G22,G30:G33)</f>
        <v>87</v>
      </c>
      <c r="H36" s="189"/>
      <c r="I36" s="165">
        <f>SUM(I16:I22,I30:I33)</f>
        <v>59</v>
      </c>
      <c r="J36" s="172">
        <f>SUM(K36:L36)/I36</f>
        <v>0.59322033898305082</v>
      </c>
      <c r="K36" s="165">
        <f>SUM(K16:K22,K30:K33)</f>
        <v>6</v>
      </c>
      <c r="L36" s="165">
        <f t="shared" ref="L36:M36" si="19">SUM(L16:L22,L30:L33)</f>
        <v>29</v>
      </c>
      <c r="M36" s="165">
        <f t="shared" si="19"/>
        <v>24</v>
      </c>
      <c r="N36" s="172">
        <f>SUM(P36:Q36)/I36</f>
        <v>0.52542372881355937</v>
      </c>
      <c r="O36" s="165">
        <f>SUM(O16:O22,O30:O33)</f>
        <v>4</v>
      </c>
      <c r="P36" s="165">
        <f t="shared" ref="P36:R36" si="20">SUM(P16:P22,P30:P33)</f>
        <v>15</v>
      </c>
      <c r="Q36" s="165">
        <f t="shared" si="20"/>
        <v>16</v>
      </c>
      <c r="R36" s="165">
        <f t="shared" si="20"/>
        <v>28</v>
      </c>
      <c r="S36" s="172">
        <f>SUM(T36:U36)/R36</f>
        <v>0.9285714285714286</v>
      </c>
      <c r="T36" s="165">
        <f>SUM(T16:T22,T30:T33)</f>
        <v>2</v>
      </c>
      <c r="U36" s="165">
        <f>SUM(U16:U22,U30:U33)</f>
        <v>24</v>
      </c>
      <c r="V36" s="165">
        <f>SUM(V16:V22,V30:V33)</f>
        <v>2</v>
      </c>
      <c r="W36" s="172">
        <f>SUM(X36:Y36)/SUM(X36:Z36)</f>
        <v>0.53846153846153844</v>
      </c>
      <c r="X36" s="165">
        <f>SUM(X16:X22,X30:X33)</f>
        <v>4</v>
      </c>
      <c r="Y36" s="165">
        <f t="shared" ref="Y36:Z36" si="21">SUM(Y16:Y22,Y30:Y33)</f>
        <v>10</v>
      </c>
      <c r="Z36" s="165">
        <f t="shared" si="21"/>
        <v>12</v>
      </c>
      <c r="AA36" s="165">
        <f>SUM(AA16:AA22,AA30:AA33)</f>
        <v>6</v>
      </c>
      <c r="AB36" s="172">
        <f>SUM(AC36:AD36)/SUM(AC36:AE36)</f>
        <v>0.5</v>
      </c>
      <c r="AC36" s="165">
        <f>SUM(AC16:AC22,AC30:AC33)</f>
        <v>0</v>
      </c>
      <c r="AD36" s="165">
        <f t="shared" ref="AD36:AE36" si="22">SUM(AD16:AD22,AD30:AD33)</f>
        <v>3</v>
      </c>
      <c r="AE36" s="165">
        <f t="shared" si="22"/>
        <v>3</v>
      </c>
      <c r="AF36" s="165" t="s">
        <v>15</v>
      </c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207</v>
      </c>
      <c r="H37" s="190"/>
      <c r="I37" s="156">
        <f>SUM(I8:I33)</f>
        <v>133</v>
      </c>
      <c r="J37" s="157">
        <f>SUM(K37:L37)/I37</f>
        <v>0.66917293233082709</v>
      </c>
      <c r="K37" s="156">
        <f>SUM(K8:K33)</f>
        <v>12</v>
      </c>
      <c r="L37" s="156">
        <f>SUM(L8:L33)</f>
        <v>77</v>
      </c>
      <c r="M37" s="184">
        <f>SUM(M8:M33)</f>
        <v>44</v>
      </c>
      <c r="N37" s="157">
        <f>SUM(P37:Q37)/I37</f>
        <v>0.61654135338345861</v>
      </c>
      <c r="O37" s="156">
        <f>SUM(O8:O33)</f>
        <v>7</v>
      </c>
      <c r="P37" s="156">
        <f>SUM(P8:P33)</f>
        <v>35</v>
      </c>
      <c r="Q37" s="184">
        <f>SUM(Q8:Q33)</f>
        <v>47</v>
      </c>
      <c r="R37" s="156">
        <f>SUM(R8:R33)</f>
        <v>74</v>
      </c>
      <c r="S37" s="157">
        <f>SUM(T37:U37)/R37</f>
        <v>0.93243243243243246</v>
      </c>
      <c r="T37" s="156">
        <f>SUM(T8:T33)</f>
        <v>6</v>
      </c>
      <c r="U37" s="156">
        <f>SUM(U8:U33)</f>
        <v>63</v>
      </c>
      <c r="V37" s="184">
        <f>SUM(V8:V33)</f>
        <v>5</v>
      </c>
      <c r="W37" s="157">
        <f>SUM(X37:Y37)/SUM(X37:Z37)</f>
        <v>0.47826086956521741</v>
      </c>
      <c r="X37" s="156">
        <f>SUM(X8:X33)</f>
        <v>14</v>
      </c>
      <c r="Y37" s="156">
        <f>SUM(Y8:Y33)</f>
        <v>19</v>
      </c>
      <c r="Z37" s="184">
        <f>SUM(Z8:Z33)</f>
        <v>36</v>
      </c>
      <c r="AA37" s="156">
        <f>SUM(AA8:AA33)</f>
        <v>25</v>
      </c>
      <c r="AB37" s="157">
        <f>SUM(AC37:AD37)/SUM(AC37:AE37)</f>
        <v>0.56000000000000005</v>
      </c>
      <c r="AC37" s="156">
        <f>SUM(AC8:AC33)</f>
        <v>2</v>
      </c>
      <c r="AD37" s="156">
        <f>SUM(AD8:AD33)</f>
        <v>12</v>
      </c>
      <c r="AE37" s="156">
        <f>SUM(AE8:AE33)</f>
        <v>11</v>
      </c>
      <c r="AF37" s="156" t="s">
        <v>94</v>
      </c>
    </row>
    <row r="38" spans="2:36" ht="30" customHeight="1">
      <c r="B38" s="280" t="s">
        <v>95</v>
      </c>
      <c r="C38" s="280"/>
      <c r="D38" s="280"/>
      <c r="E38" s="280"/>
      <c r="F38" s="281"/>
      <c r="G38" s="166">
        <f>AVERAGE(G8:G33)</f>
        <v>7.9615384615384617</v>
      </c>
      <c r="H38" s="191"/>
      <c r="I38" s="167">
        <f>AVERAGE(I8:I33)</f>
        <v>5.115384615384615</v>
      </c>
      <c r="J38" s="158"/>
      <c r="K38" s="167">
        <f>AVERAGE(K8:K33)</f>
        <v>0.46153846153846156</v>
      </c>
      <c r="L38" s="167">
        <f>AVERAGE(L8:L33)</f>
        <v>2.9615384615384617</v>
      </c>
      <c r="M38" s="193">
        <f>AVERAGE(M8:M33)</f>
        <v>1.6923076923076923</v>
      </c>
      <c r="N38" s="159"/>
      <c r="O38" s="167">
        <f>AVERAGE(O8:O33)</f>
        <v>0.26923076923076922</v>
      </c>
      <c r="P38" s="167">
        <f>AVERAGE(P8:P33)</f>
        <v>1.3461538461538463</v>
      </c>
      <c r="Q38" s="193">
        <f>AVERAGE(Q8:Q33)</f>
        <v>1.8076923076923077</v>
      </c>
      <c r="R38" s="167">
        <f>AVERAGE(R8:R33)</f>
        <v>2.8461538461538463</v>
      </c>
      <c r="S38" s="159"/>
      <c r="T38" s="167">
        <f>AVERAGE(T8:T33)</f>
        <v>0.23076923076923078</v>
      </c>
      <c r="U38" s="167">
        <f>AVERAGE(U8:U33)</f>
        <v>2.4230769230769229</v>
      </c>
      <c r="V38" s="193">
        <f>AVERAGE(V8:V33)</f>
        <v>0.19230769230769232</v>
      </c>
      <c r="W38" s="159"/>
      <c r="X38" s="167">
        <f>AVERAGE(X8:X33)</f>
        <v>0.53846153846153844</v>
      </c>
      <c r="Y38" s="167">
        <f>AVERAGE(Y8:Y33)</f>
        <v>0.73076923076923073</v>
      </c>
      <c r="Z38" s="167">
        <f>AVERAGE(Z8:Z33)</f>
        <v>1.3846153846153846</v>
      </c>
      <c r="AA38" s="167">
        <f>AVERAGE(AA8:AA33)</f>
        <v>0.96153846153846156</v>
      </c>
      <c r="AB38" s="159"/>
      <c r="AC38" s="167">
        <f>AVERAGE(AC8:AC33)</f>
        <v>7.6923076923076927E-2</v>
      </c>
      <c r="AD38" s="167">
        <f>AVERAGE(AD8:AD33)</f>
        <v>0.46153846153846156</v>
      </c>
      <c r="AE38" s="167">
        <f>AVERAGE(AE8:AE33)</f>
        <v>0.42307692307692307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CA0E-4D25-4C40-ADFB-ECE386CC0B73}">
  <dimension ref="B2:AJ77"/>
  <sheetViews>
    <sheetView topLeftCell="H7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0608_天理'!O3</f>
        <v>天理大学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379</v>
      </c>
      <c r="V2" s="288"/>
      <c r="W2" s="288"/>
      <c r="X2" s="288"/>
      <c r="Y2" s="282" t="s">
        <v>63</v>
      </c>
      <c r="Z2" s="282"/>
      <c r="AA2" s="288" t="s">
        <v>212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0.8771929824561403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0.94736842105263153</v>
      </c>
      <c r="S4" s="288"/>
      <c r="U4" s="292" t="s">
        <v>11</v>
      </c>
      <c r="V4" s="292"/>
      <c r="W4" s="292"/>
      <c r="X4" s="284">
        <f>T37</f>
        <v>0.76388888888888884</v>
      </c>
      <c r="Y4" s="284"/>
      <c r="Z4" s="292" t="s">
        <v>10</v>
      </c>
      <c r="AA4" s="292"/>
      <c r="AB4" s="292"/>
      <c r="AC4" s="291">
        <f>Z37</f>
        <v>0.4513888888888889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0608_天理'!C8</f>
        <v>小澤一誠</v>
      </c>
      <c r="D8" s="156">
        <f>'Individual DF 0608_天理'!D8</f>
        <v>58</v>
      </c>
      <c r="E8" s="156">
        <f>'Individual DF 0608_天理'!E8</f>
        <v>28</v>
      </c>
      <c r="F8" s="196">
        <f>'Individual DF 0608_天理'!F8</f>
        <v>38.620689655172413</v>
      </c>
      <c r="G8" s="156">
        <f t="shared" ref="G8:G33" si="0">SUM(J8:M8)</f>
        <v>0</v>
      </c>
      <c r="H8" s="157" t="str">
        <f>IFERROR((J8+K8)/SUM(J8:M8),"-")</f>
        <v>-</v>
      </c>
      <c r="I8" s="157" t="str">
        <f>IFERROR(SUM(J8:L8)/SUM(J8:M8),"-")</f>
        <v>-</v>
      </c>
      <c r="J8" s="156">
        <v>0</v>
      </c>
      <c r="K8" s="156">
        <v>0</v>
      </c>
      <c r="L8" s="156">
        <v>0</v>
      </c>
      <c r="M8" s="184">
        <v>0</v>
      </c>
      <c r="N8" s="180">
        <f>SUM(P8:R8)</f>
        <v>15</v>
      </c>
      <c r="O8" s="157">
        <f>IFERROR((P8+Q8)/N8,"-")</f>
        <v>1</v>
      </c>
      <c r="P8" s="156">
        <v>0</v>
      </c>
      <c r="Q8" s="156">
        <v>15</v>
      </c>
      <c r="R8" s="184">
        <v>0</v>
      </c>
      <c r="S8" s="156">
        <f>SUM(U8:X8)</f>
        <v>12</v>
      </c>
      <c r="T8" s="157">
        <f>IFERROR((U8+W8)/S8,"-")</f>
        <v>1</v>
      </c>
      <c r="U8" s="156">
        <v>0</v>
      </c>
      <c r="V8" s="156">
        <v>0</v>
      </c>
      <c r="W8" s="156">
        <v>12</v>
      </c>
      <c r="X8" s="184">
        <v>0</v>
      </c>
      <c r="Y8" s="180">
        <f>SUM(AA8:AD8)</f>
        <v>12</v>
      </c>
      <c r="Z8" s="157">
        <f>IFERROR((AA8+AC8)/Y8,"-")</f>
        <v>0.83333333333333337</v>
      </c>
      <c r="AA8" s="156">
        <v>0</v>
      </c>
      <c r="AB8" s="156">
        <v>0</v>
      </c>
      <c r="AC8" s="156">
        <v>10</v>
      </c>
      <c r="AD8" s="156">
        <v>2</v>
      </c>
      <c r="AE8" s="207" t="str">
        <f t="shared" ref="AE8:AE33" si="1">C8</f>
        <v>小澤一誠</v>
      </c>
      <c r="AF8" s="175"/>
      <c r="AG8" s="136">
        <f>SUM(AA8+AC8)</f>
        <v>10</v>
      </c>
      <c r="AH8" s="136"/>
      <c r="AI8" s="136"/>
      <c r="AJ8" s="153"/>
    </row>
    <row r="9" spans="2:36" ht="30" customHeight="1">
      <c r="B9" s="155">
        <v>2</v>
      </c>
      <c r="C9" s="208" t="str">
        <f>'Individual DF 0608_天理'!C9</f>
        <v>前澤徹馬</v>
      </c>
      <c r="D9" s="159">
        <f>'Individual DF 0608_天理'!D9</f>
        <v>61</v>
      </c>
      <c r="E9" s="159">
        <f>'Individual DF 0608_天理'!E9</f>
        <v>18</v>
      </c>
      <c r="F9" s="193">
        <f>'Individual DF 0608_天理'!F9</f>
        <v>23.606557377049178</v>
      </c>
      <c r="G9" s="159">
        <f t="shared" si="0"/>
        <v>4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0</v>
      </c>
      <c r="K9" s="159">
        <v>4</v>
      </c>
      <c r="L9" s="159">
        <v>0</v>
      </c>
      <c r="M9" s="185">
        <v>0</v>
      </c>
      <c r="N9" s="181">
        <f t="shared" ref="N9:N33" si="4">SUM(P9:R9)</f>
        <v>3</v>
      </c>
      <c r="O9" s="158">
        <f t="shared" ref="O9:O32" si="5">IFERROR((P9+Q9)/N9,"-")</f>
        <v>1</v>
      </c>
      <c r="P9" s="159">
        <v>0</v>
      </c>
      <c r="Q9" s="159">
        <v>3</v>
      </c>
      <c r="R9" s="185">
        <v>0</v>
      </c>
      <c r="S9" s="159">
        <f t="shared" ref="S9:S33" si="6">SUM(U9:X9)</f>
        <v>9</v>
      </c>
      <c r="T9" s="158">
        <f t="shared" ref="T9:T33" si="7">IFERROR((U9+W9)/S9,"-")</f>
        <v>0.55555555555555558</v>
      </c>
      <c r="U9" s="159">
        <v>1</v>
      </c>
      <c r="V9" s="159">
        <v>4</v>
      </c>
      <c r="W9" s="159">
        <v>4</v>
      </c>
      <c r="X9" s="185">
        <v>0</v>
      </c>
      <c r="Y9" s="181">
        <f t="shared" ref="Y9:Y33" si="8">SUM(AA9:AD9)</f>
        <v>9</v>
      </c>
      <c r="Z9" s="158">
        <f t="shared" ref="Z9:Z33" si="9">IFERROR((AA9+AC9)/Y9,"-")</f>
        <v>0.33333333333333331</v>
      </c>
      <c r="AA9" s="159">
        <v>0</v>
      </c>
      <c r="AB9" s="159">
        <v>5</v>
      </c>
      <c r="AC9" s="159">
        <v>3</v>
      </c>
      <c r="AD9" s="159">
        <v>1</v>
      </c>
      <c r="AE9" s="208" t="str">
        <f t="shared" si="1"/>
        <v>前澤徹馬</v>
      </c>
      <c r="AF9" s="175"/>
      <c r="AG9" s="136">
        <f t="shared" ref="AG9:AG33" si="10">SUM(AA9+AC9)</f>
        <v>3</v>
      </c>
      <c r="AH9" s="136"/>
      <c r="AI9" s="136"/>
      <c r="AJ9" s="153"/>
    </row>
    <row r="10" spans="2:36" ht="30" customHeight="1">
      <c r="B10" s="154">
        <v>3</v>
      </c>
      <c r="C10" s="207" t="str">
        <f>'Individual DF 0608_天理'!C10</f>
        <v>黒澤俊太郎</v>
      </c>
      <c r="D10" s="156">
        <f>'Individual DF 0608_天理'!D10</f>
        <v>49</v>
      </c>
      <c r="E10" s="156">
        <f>'Individual DF 0608_天理'!E10</f>
        <v>22</v>
      </c>
      <c r="F10" s="196">
        <f>'Individual DF 0608_天理'!F10</f>
        <v>35.918367346938773</v>
      </c>
      <c r="G10" s="156">
        <f t="shared" si="0"/>
        <v>2</v>
      </c>
      <c r="H10" s="157">
        <f t="shared" si="2"/>
        <v>1</v>
      </c>
      <c r="I10" s="157">
        <f t="shared" si="3"/>
        <v>1</v>
      </c>
      <c r="J10" s="156">
        <v>2</v>
      </c>
      <c r="K10" s="156">
        <v>0</v>
      </c>
      <c r="L10" s="156">
        <v>0</v>
      </c>
      <c r="M10" s="184">
        <v>0</v>
      </c>
      <c r="N10" s="180">
        <f t="shared" si="4"/>
        <v>11</v>
      </c>
      <c r="O10" s="157">
        <f t="shared" si="5"/>
        <v>0.90909090909090906</v>
      </c>
      <c r="P10" s="156">
        <v>0</v>
      </c>
      <c r="Q10" s="156">
        <v>10</v>
      </c>
      <c r="R10" s="184">
        <v>1</v>
      </c>
      <c r="S10" s="156">
        <f t="shared" si="6"/>
        <v>10</v>
      </c>
      <c r="T10" s="157">
        <f t="shared" si="7"/>
        <v>0.8</v>
      </c>
      <c r="U10" s="156">
        <v>0</v>
      </c>
      <c r="V10" s="156">
        <v>2</v>
      </c>
      <c r="W10" s="156">
        <v>8</v>
      </c>
      <c r="X10" s="184">
        <v>0</v>
      </c>
      <c r="Y10" s="180">
        <f t="shared" si="8"/>
        <v>10</v>
      </c>
      <c r="Z10" s="157">
        <f t="shared" si="9"/>
        <v>0.4</v>
      </c>
      <c r="AA10" s="156">
        <v>0</v>
      </c>
      <c r="AB10" s="156">
        <v>2</v>
      </c>
      <c r="AC10" s="156">
        <v>4</v>
      </c>
      <c r="AD10" s="156">
        <v>4</v>
      </c>
      <c r="AE10" s="207" t="str">
        <f t="shared" si="1"/>
        <v>黒澤俊太郎</v>
      </c>
      <c r="AF10" s="175"/>
      <c r="AG10" s="136">
        <f t="shared" si="10"/>
        <v>4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0608_天理'!C11</f>
        <v>磯部俊太郎</v>
      </c>
      <c r="D11" s="159">
        <f>'Individual DF 0608_天理'!D11</f>
        <v>68</v>
      </c>
      <c r="E11" s="159">
        <f>'Individual DF 0608_天理'!E11</f>
        <v>22</v>
      </c>
      <c r="F11" s="193">
        <f>'Individual DF 0608_天理'!F11</f>
        <v>25.882352941176471</v>
      </c>
      <c r="G11" s="159">
        <f t="shared" si="0"/>
        <v>4</v>
      </c>
      <c r="H11" s="158">
        <f t="shared" si="2"/>
        <v>0.75</v>
      </c>
      <c r="I11" s="158">
        <f t="shared" si="3"/>
        <v>0.75</v>
      </c>
      <c r="J11" s="159">
        <v>1</v>
      </c>
      <c r="K11" s="159">
        <v>2</v>
      </c>
      <c r="L11" s="159">
        <v>0</v>
      </c>
      <c r="M11" s="185">
        <v>1</v>
      </c>
      <c r="N11" s="181">
        <f t="shared" si="4"/>
        <v>9</v>
      </c>
      <c r="O11" s="158">
        <f t="shared" si="5"/>
        <v>0.88888888888888884</v>
      </c>
      <c r="P11" s="159">
        <v>0</v>
      </c>
      <c r="Q11" s="159">
        <v>8</v>
      </c>
      <c r="R11" s="185">
        <v>1</v>
      </c>
      <c r="S11" s="159">
        <f t="shared" si="6"/>
        <v>11</v>
      </c>
      <c r="T11" s="158">
        <f t="shared" si="7"/>
        <v>0.63636363636363635</v>
      </c>
      <c r="U11" s="159">
        <v>1</v>
      </c>
      <c r="V11" s="159">
        <v>1</v>
      </c>
      <c r="W11" s="159">
        <v>6</v>
      </c>
      <c r="X11" s="185">
        <v>3</v>
      </c>
      <c r="Y11" s="181">
        <f t="shared" si="8"/>
        <v>11</v>
      </c>
      <c r="Z11" s="158">
        <f t="shared" si="9"/>
        <v>0.27272727272727271</v>
      </c>
      <c r="AA11" s="159">
        <v>0</v>
      </c>
      <c r="AB11" s="159">
        <v>2</v>
      </c>
      <c r="AC11" s="159">
        <v>3</v>
      </c>
      <c r="AD11" s="159">
        <v>6</v>
      </c>
      <c r="AE11" s="208" t="str">
        <f t="shared" si="1"/>
        <v>磯部俊太郎</v>
      </c>
      <c r="AF11" s="175"/>
      <c r="AG11" s="136">
        <f t="shared" si="10"/>
        <v>3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0608_天理'!C12</f>
        <v>白丸智乃祐</v>
      </c>
      <c r="D12" s="156">
        <f>'Individual DF 0608_天理'!D12</f>
        <v>50</v>
      </c>
      <c r="E12" s="156">
        <f>'Individual DF 0608_天理'!E12</f>
        <v>19</v>
      </c>
      <c r="F12" s="196">
        <f>'Individual DF 0608_天理'!F12</f>
        <v>30.4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7</v>
      </c>
      <c r="O12" s="157">
        <f t="shared" si="5"/>
        <v>0.8571428571428571</v>
      </c>
      <c r="P12" s="156">
        <v>0</v>
      </c>
      <c r="Q12" s="156">
        <v>6</v>
      </c>
      <c r="R12" s="184">
        <v>1</v>
      </c>
      <c r="S12" s="156">
        <f t="shared" si="6"/>
        <v>6</v>
      </c>
      <c r="T12" s="157">
        <f t="shared" si="7"/>
        <v>0.83333333333333337</v>
      </c>
      <c r="U12" s="156">
        <v>1</v>
      </c>
      <c r="V12" s="156">
        <v>1</v>
      </c>
      <c r="W12" s="156">
        <v>4</v>
      </c>
      <c r="X12" s="184">
        <v>0</v>
      </c>
      <c r="Y12" s="180">
        <f t="shared" si="8"/>
        <v>6</v>
      </c>
      <c r="Z12" s="157">
        <f t="shared" si="9"/>
        <v>0.33333333333333331</v>
      </c>
      <c r="AA12" s="156">
        <v>0</v>
      </c>
      <c r="AB12" s="156">
        <v>2</v>
      </c>
      <c r="AC12" s="156">
        <v>2</v>
      </c>
      <c r="AD12" s="156">
        <v>2</v>
      </c>
      <c r="AE12" s="207" t="str">
        <f t="shared" si="1"/>
        <v>白丸智乃祐</v>
      </c>
      <c r="AF12" s="175"/>
      <c r="AG12" s="136">
        <f t="shared" si="10"/>
        <v>2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0608_天理'!C13</f>
        <v>加藤寛樹</v>
      </c>
      <c r="D13" s="159">
        <f>'Individual DF 0608_天理'!D13</f>
        <v>58</v>
      </c>
      <c r="E13" s="159">
        <f>'Individual DF 0608_天理'!E13</f>
        <v>32</v>
      </c>
      <c r="F13" s="193">
        <f>'Individual DF 0608_天理'!F13</f>
        <v>44.137931034482762</v>
      </c>
      <c r="G13" s="159">
        <f t="shared" si="0"/>
        <v>3</v>
      </c>
      <c r="H13" s="158">
        <f t="shared" si="2"/>
        <v>1</v>
      </c>
      <c r="I13" s="158">
        <f t="shared" si="3"/>
        <v>1</v>
      </c>
      <c r="J13" s="159">
        <v>0</v>
      </c>
      <c r="K13" s="159">
        <v>3</v>
      </c>
      <c r="L13" s="159">
        <v>0</v>
      </c>
      <c r="M13" s="185">
        <v>0</v>
      </c>
      <c r="N13" s="181">
        <f t="shared" si="4"/>
        <v>12</v>
      </c>
      <c r="O13" s="158">
        <f t="shared" si="5"/>
        <v>1</v>
      </c>
      <c r="P13" s="159">
        <v>0</v>
      </c>
      <c r="Q13" s="159">
        <v>12</v>
      </c>
      <c r="R13" s="185">
        <v>0</v>
      </c>
      <c r="S13" s="159">
        <f t="shared" si="6"/>
        <v>14</v>
      </c>
      <c r="T13" s="158">
        <f t="shared" si="7"/>
        <v>0.7857142857142857</v>
      </c>
      <c r="U13" s="159">
        <v>1</v>
      </c>
      <c r="V13" s="159">
        <v>2</v>
      </c>
      <c r="W13" s="159">
        <v>10</v>
      </c>
      <c r="X13" s="185">
        <v>1</v>
      </c>
      <c r="Y13" s="181">
        <f t="shared" si="8"/>
        <v>14</v>
      </c>
      <c r="Z13" s="158">
        <f t="shared" si="9"/>
        <v>0.35714285714285715</v>
      </c>
      <c r="AA13" s="159">
        <v>0</v>
      </c>
      <c r="AB13" s="159">
        <v>3</v>
      </c>
      <c r="AC13" s="159">
        <v>5</v>
      </c>
      <c r="AD13" s="159">
        <v>6</v>
      </c>
      <c r="AE13" s="208" t="str">
        <f t="shared" si="1"/>
        <v>加藤寛樹</v>
      </c>
      <c r="AF13" s="175"/>
      <c r="AG13" s="136">
        <f t="shared" si="10"/>
        <v>5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0608_天理'!C14</f>
        <v>中森真翔</v>
      </c>
      <c r="D14" s="156">
        <f>'Individual DF 0608_天理'!D14</f>
        <v>58</v>
      </c>
      <c r="E14" s="156">
        <f>'Individual DF 0608_天理'!E14</f>
        <v>16</v>
      </c>
      <c r="F14" s="196">
        <f>'Individual DF 0608_天理'!F14</f>
        <v>22.068965517241381</v>
      </c>
      <c r="G14" s="156">
        <f t="shared" si="0"/>
        <v>5</v>
      </c>
      <c r="H14" s="157">
        <f t="shared" si="2"/>
        <v>1</v>
      </c>
      <c r="I14" s="157">
        <f>IFERROR(SUM(J14:L14)/SUM(J14:M14),"-")</f>
        <v>1</v>
      </c>
      <c r="J14" s="156">
        <v>1</v>
      </c>
      <c r="K14" s="156">
        <v>4</v>
      </c>
      <c r="L14" s="156">
        <v>0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5</v>
      </c>
      <c r="T14" s="157">
        <f t="shared" si="7"/>
        <v>1</v>
      </c>
      <c r="U14" s="156">
        <v>1</v>
      </c>
      <c r="V14" s="156">
        <v>0</v>
      </c>
      <c r="W14" s="156">
        <v>4</v>
      </c>
      <c r="X14" s="184">
        <v>0</v>
      </c>
      <c r="Y14" s="180">
        <f t="shared" si="8"/>
        <v>5</v>
      </c>
      <c r="Z14" s="157">
        <f t="shared" si="9"/>
        <v>0.2</v>
      </c>
      <c r="AA14" s="156">
        <v>0</v>
      </c>
      <c r="AB14" s="156">
        <v>1</v>
      </c>
      <c r="AC14" s="156">
        <v>1</v>
      </c>
      <c r="AD14" s="156">
        <v>3</v>
      </c>
      <c r="AE14" s="207" t="str">
        <f t="shared" si="1"/>
        <v>中森真翔</v>
      </c>
      <c r="AF14" s="175"/>
      <c r="AG14" s="136">
        <f t="shared" si="10"/>
        <v>1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0608_天理'!C15</f>
        <v>大町尚生</v>
      </c>
      <c r="D15" s="159">
        <f>'Individual DF 0608_天理'!D15</f>
        <v>86</v>
      </c>
      <c r="E15" s="159">
        <f>'Individual DF 0608_天理'!E15</f>
        <v>40</v>
      </c>
      <c r="F15" s="193">
        <f>'Individual DF 0608_天理'!F15</f>
        <v>37.209302325581397</v>
      </c>
      <c r="G15" s="159">
        <f t="shared" si="0"/>
        <v>2</v>
      </c>
      <c r="H15" s="158">
        <f t="shared" si="2"/>
        <v>1</v>
      </c>
      <c r="I15" s="158">
        <f t="shared" si="3"/>
        <v>1</v>
      </c>
      <c r="J15" s="159">
        <v>0</v>
      </c>
      <c r="K15" s="159">
        <v>2</v>
      </c>
      <c r="L15" s="159">
        <v>0</v>
      </c>
      <c r="M15" s="185">
        <v>0</v>
      </c>
      <c r="N15" s="181">
        <f t="shared" si="4"/>
        <v>17</v>
      </c>
      <c r="O15" s="158">
        <f t="shared" si="5"/>
        <v>0.94117647058823528</v>
      </c>
      <c r="P15" s="159">
        <v>0</v>
      </c>
      <c r="Q15" s="159">
        <v>16</v>
      </c>
      <c r="R15" s="185">
        <v>1</v>
      </c>
      <c r="S15" s="159">
        <f t="shared" si="6"/>
        <v>15</v>
      </c>
      <c r="T15" s="158">
        <f t="shared" si="7"/>
        <v>0.8</v>
      </c>
      <c r="U15" s="159">
        <v>0</v>
      </c>
      <c r="V15" s="159">
        <v>2</v>
      </c>
      <c r="W15" s="159">
        <v>12</v>
      </c>
      <c r="X15" s="185">
        <v>1</v>
      </c>
      <c r="Y15" s="181">
        <f t="shared" si="8"/>
        <v>15</v>
      </c>
      <c r="Z15" s="158">
        <f t="shared" si="9"/>
        <v>0.46666666666666667</v>
      </c>
      <c r="AA15" s="159">
        <v>0</v>
      </c>
      <c r="AB15" s="159">
        <v>2</v>
      </c>
      <c r="AC15" s="159">
        <v>7</v>
      </c>
      <c r="AD15" s="159">
        <v>6</v>
      </c>
      <c r="AE15" s="208" t="str">
        <f t="shared" si="1"/>
        <v>大町尚生</v>
      </c>
      <c r="AF15" s="175"/>
      <c r="AG15" s="136">
        <f t="shared" si="10"/>
        <v>7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0608_天理'!C16</f>
        <v>高橋佑太朗</v>
      </c>
      <c r="D16" s="156">
        <f>'Individual DF 0608_天理'!D16</f>
        <v>58</v>
      </c>
      <c r="E16" s="156">
        <f>'Individual DF 0608_天理'!E16</f>
        <v>10</v>
      </c>
      <c r="F16" s="196">
        <f>'Individual DF 0608_天理'!F16</f>
        <v>13.793103448275863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0608_天理'!C17</f>
        <v>水澤雄太</v>
      </c>
      <c r="D17" s="159">
        <f>'Individual DF 0608_天理'!D17</f>
        <v>86</v>
      </c>
      <c r="E17" s="159">
        <f>'Individual DF 0608_天理'!E17</f>
        <v>10</v>
      </c>
      <c r="F17" s="193">
        <f>'Individual DF 0608_天理'!F17</f>
        <v>9.3023255813953494</v>
      </c>
      <c r="G17" s="159">
        <f t="shared" si="0"/>
        <v>4</v>
      </c>
      <c r="H17" s="158">
        <f t="shared" si="2"/>
        <v>0.25</v>
      </c>
      <c r="I17" s="158">
        <f t="shared" si="3"/>
        <v>0.25</v>
      </c>
      <c r="J17" s="159">
        <v>1</v>
      </c>
      <c r="K17" s="159">
        <v>0</v>
      </c>
      <c r="L17" s="159">
        <v>0</v>
      </c>
      <c r="M17" s="185">
        <v>3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2</v>
      </c>
      <c r="T17" s="158">
        <f t="shared" si="7"/>
        <v>0</v>
      </c>
      <c r="U17" s="159">
        <v>0</v>
      </c>
      <c r="V17" s="159">
        <v>2</v>
      </c>
      <c r="W17" s="159">
        <v>0</v>
      </c>
      <c r="X17" s="185">
        <v>0</v>
      </c>
      <c r="Y17" s="181">
        <f t="shared" si="8"/>
        <v>2</v>
      </c>
      <c r="Z17" s="158">
        <f t="shared" si="9"/>
        <v>0</v>
      </c>
      <c r="AA17" s="159">
        <v>0</v>
      </c>
      <c r="AB17" s="159">
        <v>2</v>
      </c>
      <c r="AC17" s="159">
        <v>0</v>
      </c>
      <c r="AD17" s="159">
        <v>0</v>
      </c>
      <c r="AE17" s="20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0608_天理'!C18</f>
        <v>深田衣咲</v>
      </c>
      <c r="D18" s="156">
        <f>'Individual DF 0608_天理'!D18</f>
        <v>61</v>
      </c>
      <c r="E18" s="156">
        <f>'Individual DF 0608_天理'!E18</f>
        <v>17</v>
      </c>
      <c r="F18" s="196">
        <f>'Individual DF 0608_天理'!F18</f>
        <v>22.295081967213115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3</v>
      </c>
      <c r="O18" s="157">
        <f t="shared" si="5"/>
        <v>1</v>
      </c>
      <c r="P18" s="156">
        <v>0</v>
      </c>
      <c r="Q18" s="156">
        <v>3</v>
      </c>
      <c r="R18" s="184">
        <v>0</v>
      </c>
      <c r="S18" s="156">
        <f t="shared" si="6"/>
        <v>5</v>
      </c>
      <c r="T18" s="157">
        <f t="shared" si="7"/>
        <v>0.6</v>
      </c>
      <c r="U18" s="156">
        <v>0</v>
      </c>
      <c r="V18" s="156">
        <v>2</v>
      </c>
      <c r="W18" s="156">
        <v>3</v>
      </c>
      <c r="X18" s="184">
        <v>0</v>
      </c>
      <c r="Y18" s="180">
        <f t="shared" si="8"/>
        <v>5</v>
      </c>
      <c r="Z18" s="157">
        <f t="shared" si="9"/>
        <v>0.6</v>
      </c>
      <c r="AA18" s="156">
        <v>0</v>
      </c>
      <c r="AB18" s="156">
        <v>2</v>
      </c>
      <c r="AC18" s="156">
        <v>3</v>
      </c>
      <c r="AD18" s="156">
        <v>0</v>
      </c>
      <c r="AE18" s="207" t="str">
        <f t="shared" si="1"/>
        <v>深田衣咲</v>
      </c>
      <c r="AF18" s="175"/>
      <c r="AG18" s="136">
        <f t="shared" si="10"/>
        <v>3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0608_天理'!C19</f>
        <v>今村颯汰</v>
      </c>
      <c r="D19" s="159">
        <f>'Individual DF 0608_天理'!D19</f>
        <v>68</v>
      </c>
      <c r="E19" s="159">
        <f>'Individual DF 0608_天理'!E19</f>
        <v>23</v>
      </c>
      <c r="F19" s="193">
        <f>'Individual DF 0608_天理'!F19</f>
        <v>27.058823529411768</v>
      </c>
      <c r="G19" s="159">
        <f t="shared" si="0"/>
        <v>8</v>
      </c>
      <c r="H19" s="158">
        <f t="shared" si="2"/>
        <v>1</v>
      </c>
      <c r="I19" s="158">
        <f t="shared" si="3"/>
        <v>1</v>
      </c>
      <c r="J19" s="159">
        <v>1</v>
      </c>
      <c r="K19" s="159">
        <v>7</v>
      </c>
      <c r="L19" s="159">
        <v>0</v>
      </c>
      <c r="M19" s="185">
        <v>0</v>
      </c>
      <c r="N19" s="181">
        <f t="shared" si="4"/>
        <v>4</v>
      </c>
      <c r="O19" s="158">
        <f t="shared" si="5"/>
        <v>1</v>
      </c>
      <c r="P19" s="159">
        <v>0</v>
      </c>
      <c r="Q19" s="159">
        <v>4</v>
      </c>
      <c r="R19" s="185">
        <v>0</v>
      </c>
      <c r="S19" s="159">
        <f t="shared" si="6"/>
        <v>12</v>
      </c>
      <c r="T19" s="158">
        <f t="shared" si="7"/>
        <v>0.83333333333333337</v>
      </c>
      <c r="U19" s="159">
        <v>6</v>
      </c>
      <c r="V19" s="159">
        <v>2</v>
      </c>
      <c r="W19" s="159">
        <v>4</v>
      </c>
      <c r="X19" s="185">
        <v>0</v>
      </c>
      <c r="Y19" s="181">
        <f t="shared" si="8"/>
        <v>12</v>
      </c>
      <c r="Z19" s="158">
        <f t="shared" si="9"/>
        <v>0.75</v>
      </c>
      <c r="AA19" s="159">
        <v>5</v>
      </c>
      <c r="AB19" s="159">
        <v>3</v>
      </c>
      <c r="AC19" s="159">
        <v>4</v>
      </c>
      <c r="AD19" s="159">
        <v>0</v>
      </c>
      <c r="AE19" s="208" t="str">
        <f t="shared" si="1"/>
        <v>今村颯汰</v>
      </c>
      <c r="AF19" s="175"/>
      <c r="AG19" s="136">
        <f t="shared" si="10"/>
        <v>9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0608_天理'!C20</f>
        <v>東島和哉</v>
      </c>
      <c r="D20" s="156">
        <f>'Individual DF 0608_天理'!D20</f>
        <v>86</v>
      </c>
      <c r="E20" s="156">
        <f>'Individual DF 0608_天理'!E20</f>
        <v>31</v>
      </c>
      <c r="F20" s="196">
        <f>'Individual DF 0608_天理'!F20</f>
        <v>28.837209302325579</v>
      </c>
      <c r="G20" s="156">
        <f t="shared" si="0"/>
        <v>3</v>
      </c>
      <c r="H20" s="157">
        <f t="shared" si="2"/>
        <v>0.66666666666666663</v>
      </c>
      <c r="I20" s="157">
        <f t="shared" si="3"/>
        <v>0.66666666666666663</v>
      </c>
      <c r="J20" s="156">
        <v>1</v>
      </c>
      <c r="K20" s="156">
        <v>1</v>
      </c>
      <c r="L20" s="156">
        <v>0</v>
      </c>
      <c r="M20" s="184">
        <v>1</v>
      </c>
      <c r="N20" s="180">
        <f t="shared" si="4"/>
        <v>7</v>
      </c>
      <c r="O20" s="157">
        <f t="shared" si="5"/>
        <v>1</v>
      </c>
      <c r="P20" s="156">
        <v>0</v>
      </c>
      <c r="Q20" s="156">
        <v>7</v>
      </c>
      <c r="R20" s="184">
        <v>0</v>
      </c>
      <c r="S20" s="156">
        <f t="shared" si="6"/>
        <v>9</v>
      </c>
      <c r="T20" s="157">
        <f t="shared" si="7"/>
        <v>0.77777777777777779</v>
      </c>
      <c r="U20" s="156">
        <v>0</v>
      </c>
      <c r="V20" s="156">
        <v>2</v>
      </c>
      <c r="W20" s="156">
        <v>7</v>
      </c>
      <c r="X20" s="184">
        <v>0</v>
      </c>
      <c r="Y20" s="180">
        <f t="shared" si="8"/>
        <v>9</v>
      </c>
      <c r="Z20" s="157">
        <f t="shared" si="9"/>
        <v>0.66666666666666663</v>
      </c>
      <c r="AA20" s="156">
        <v>0</v>
      </c>
      <c r="AB20" s="156">
        <v>2</v>
      </c>
      <c r="AC20" s="156">
        <v>6</v>
      </c>
      <c r="AD20" s="156">
        <v>1</v>
      </c>
      <c r="AE20" s="207" t="str">
        <f t="shared" si="1"/>
        <v>東島和哉</v>
      </c>
      <c r="AF20" s="175"/>
      <c r="AG20" s="136">
        <f t="shared" si="10"/>
        <v>6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0608_天理'!C21</f>
        <v>濱島遼</v>
      </c>
      <c r="D21" s="159">
        <f>'Individual DF 0608_天理'!D21</f>
        <v>86</v>
      </c>
      <c r="E21" s="159">
        <f>'Individual DF 0608_天理'!E21</f>
        <v>12</v>
      </c>
      <c r="F21" s="193">
        <f>'Individual DF 0608_天理'!F21</f>
        <v>11.162790697674419</v>
      </c>
      <c r="G21" s="159">
        <f t="shared" si="0"/>
        <v>5</v>
      </c>
      <c r="H21" s="158">
        <f t="shared" si="2"/>
        <v>0.8</v>
      </c>
      <c r="I21" s="158">
        <f t="shared" si="3"/>
        <v>0.8</v>
      </c>
      <c r="J21" s="159">
        <v>0</v>
      </c>
      <c r="K21" s="159">
        <v>4</v>
      </c>
      <c r="L21" s="159">
        <v>0</v>
      </c>
      <c r="M21" s="185">
        <v>1</v>
      </c>
      <c r="N21" s="181">
        <f t="shared" si="4"/>
        <v>0</v>
      </c>
      <c r="O21" s="158" t="str">
        <f t="shared" si="5"/>
        <v>-</v>
      </c>
      <c r="P21" s="159">
        <v>0</v>
      </c>
      <c r="Q21" s="159">
        <v>0</v>
      </c>
      <c r="R21" s="185">
        <v>0</v>
      </c>
      <c r="S21" s="159">
        <f t="shared" si="6"/>
        <v>2</v>
      </c>
      <c r="T21" s="158">
        <f t="shared" si="7"/>
        <v>0.5</v>
      </c>
      <c r="U21" s="159">
        <v>1</v>
      </c>
      <c r="V21" s="159">
        <v>1</v>
      </c>
      <c r="W21" s="159">
        <v>0</v>
      </c>
      <c r="X21" s="185">
        <v>0</v>
      </c>
      <c r="Y21" s="181">
        <f t="shared" si="8"/>
        <v>2</v>
      </c>
      <c r="Z21" s="158">
        <f t="shared" si="9"/>
        <v>0</v>
      </c>
      <c r="AA21" s="159">
        <v>0</v>
      </c>
      <c r="AB21" s="159">
        <v>2</v>
      </c>
      <c r="AC21" s="159">
        <v>0</v>
      </c>
      <c r="AD21" s="159">
        <v>0</v>
      </c>
      <c r="AE21" s="208" t="str">
        <f t="shared" si="1"/>
        <v>濱島遼</v>
      </c>
      <c r="AF21" s="175"/>
      <c r="AG21" s="136">
        <f t="shared" si="10"/>
        <v>0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0608_天理'!C22</f>
        <v>内田慎之甫</v>
      </c>
      <c r="D22" s="156">
        <f>'Individual DF 0608_天理'!D22</f>
        <v>68</v>
      </c>
      <c r="E22" s="156">
        <f>'Individual DF 0608_天理'!E22</f>
        <v>15</v>
      </c>
      <c r="F22" s="196">
        <f>'Individual DF 0608_天理'!F22</f>
        <v>17.647058823529413</v>
      </c>
      <c r="G22" s="156">
        <f t="shared" si="0"/>
        <v>2</v>
      </c>
      <c r="H22" s="157">
        <f t="shared" si="2"/>
        <v>1</v>
      </c>
      <c r="I22" s="157">
        <f t="shared" si="3"/>
        <v>1</v>
      </c>
      <c r="J22" s="156">
        <v>2</v>
      </c>
      <c r="K22" s="156">
        <v>0</v>
      </c>
      <c r="L22" s="156">
        <v>0</v>
      </c>
      <c r="M22" s="184">
        <v>0</v>
      </c>
      <c r="N22" s="180">
        <f t="shared" si="4"/>
        <v>5</v>
      </c>
      <c r="O22" s="157">
        <f t="shared" si="5"/>
        <v>0.8</v>
      </c>
      <c r="P22" s="156">
        <v>0</v>
      </c>
      <c r="Q22" s="156">
        <v>4</v>
      </c>
      <c r="R22" s="184">
        <v>1</v>
      </c>
      <c r="S22" s="156">
        <f t="shared" si="6"/>
        <v>6</v>
      </c>
      <c r="T22" s="157">
        <f t="shared" si="7"/>
        <v>0.66666666666666663</v>
      </c>
      <c r="U22" s="156">
        <v>1</v>
      </c>
      <c r="V22" s="156">
        <v>1</v>
      </c>
      <c r="W22" s="156">
        <v>3</v>
      </c>
      <c r="X22" s="184">
        <v>1</v>
      </c>
      <c r="Y22" s="180">
        <f t="shared" si="8"/>
        <v>6</v>
      </c>
      <c r="Z22" s="157">
        <f t="shared" si="9"/>
        <v>0.33333333333333331</v>
      </c>
      <c r="AA22" s="156">
        <v>0</v>
      </c>
      <c r="AB22" s="156">
        <v>2</v>
      </c>
      <c r="AC22" s="156">
        <v>2</v>
      </c>
      <c r="AD22" s="156">
        <v>2</v>
      </c>
      <c r="AE22" s="207" t="str">
        <f t="shared" si="1"/>
        <v>内田慎之甫</v>
      </c>
      <c r="AF22" s="175"/>
      <c r="AG22" s="136">
        <f t="shared" si="10"/>
        <v>2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0608_天理'!C23</f>
        <v>大下昇馬</v>
      </c>
      <c r="D23" s="159">
        <f>'Individual DF 0608_天理'!D23</f>
        <v>25</v>
      </c>
      <c r="E23" s="159">
        <f>'Individual DF 0608_天理'!E23</f>
        <v>10</v>
      </c>
      <c r="F23" s="193">
        <f>'Individual DF 0608_天理'!F23</f>
        <v>32</v>
      </c>
      <c r="G23" s="159">
        <f t="shared" si="0"/>
        <v>1</v>
      </c>
      <c r="H23" s="158">
        <f t="shared" si="2"/>
        <v>1</v>
      </c>
      <c r="I23" s="158">
        <f t="shared" si="3"/>
        <v>1</v>
      </c>
      <c r="J23" s="159">
        <v>0</v>
      </c>
      <c r="K23" s="159">
        <v>1</v>
      </c>
      <c r="L23" s="159">
        <v>0</v>
      </c>
      <c r="M23" s="185">
        <v>0</v>
      </c>
      <c r="N23" s="181">
        <f t="shared" si="4"/>
        <v>3</v>
      </c>
      <c r="O23" s="158">
        <f t="shared" si="5"/>
        <v>1</v>
      </c>
      <c r="P23" s="159">
        <v>0</v>
      </c>
      <c r="Q23" s="159">
        <v>3</v>
      </c>
      <c r="R23" s="185">
        <v>0</v>
      </c>
      <c r="S23" s="159">
        <f t="shared" si="6"/>
        <v>4</v>
      </c>
      <c r="T23" s="158">
        <f t="shared" si="7"/>
        <v>0.75</v>
      </c>
      <c r="U23" s="159">
        <v>1</v>
      </c>
      <c r="V23" s="159">
        <v>0</v>
      </c>
      <c r="W23" s="159">
        <v>2</v>
      </c>
      <c r="X23" s="185">
        <v>1</v>
      </c>
      <c r="Y23" s="181">
        <f t="shared" si="8"/>
        <v>4</v>
      </c>
      <c r="Z23" s="158">
        <f t="shared" si="9"/>
        <v>0.25</v>
      </c>
      <c r="AA23" s="159">
        <v>0</v>
      </c>
      <c r="AB23" s="159">
        <v>1</v>
      </c>
      <c r="AC23" s="159">
        <v>1</v>
      </c>
      <c r="AD23" s="159">
        <v>2</v>
      </c>
      <c r="AE23" s="208" t="str">
        <f t="shared" si="1"/>
        <v>大下昇馬</v>
      </c>
      <c r="AF23" s="175"/>
      <c r="AG23" s="136">
        <f t="shared" si="10"/>
        <v>1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0608_天理'!C24</f>
        <v>佐野涼太</v>
      </c>
      <c r="D24" s="156">
        <f>'Individual DF 0608_天理'!D24</f>
        <v>28</v>
      </c>
      <c r="E24" s="156">
        <f>'Individual DF 0608_天理'!E24</f>
        <v>9</v>
      </c>
      <c r="F24" s="196">
        <f>'Individual DF 0608_天理'!F24</f>
        <v>25.714285714285715</v>
      </c>
      <c r="G24" s="156">
        <f t="shared" si="0"/>
        <v>1</v>
      </c>
      <c r="H24" s="157">
        <f t="shared" si="2"/>
        <v>1</v>
      </c>
      <c r="I24" s="157">
        <f t="shared" si="3"/>
        <v>1</v>
      </c>
      <c r="J24" s="156">
        <v>1</v>
      </c>
      <c r="K24" s="156">
        <v>0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4</v>
      </c>
      <c r="T24" s="157">
        <f t="shared" si="7"/>
        <v>0.75</v>
      </c>
      <c r="U24" s="156">
        <v>0</v>
      </c>
      <c r="V24" s="156">
        <v>1</v>
      </c>
      <c r="W24" s="156">
        <v>3</v>
      </c>
      <c r="X24" s="184">
        <v>0</v>
      </c>
      <c r="Y24" s="180">
        <f t="shared" si="8"/>
        <v>4</v>
      </c>
      <c r="Z24" s="157">
        <f t="shared" si="9"/>
        <v>0.5</v>
      </c>
      <c r="AA24" s="156">
        <v>0</v>
      </c>
      <c r="AB24" s="156">
        <v>1</v>
      </c>
      <c r="AC24" s="156">
        <v>2</v>
      </c>
      <c r="AD24" s="156">
        <v>1</v>
      </c>
      <c r="AE24" s="207" t="str">
        <f t="shared" si="1"/>
        <v>佐野涼太</v>
      </c>
      <c r="AF24" s="175"/>
      <c r="AG24" s="136">
        <f t="shared" si="10"/>
        <v>2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0608_天理'!C25</f>
        <v>茨木海斗</v>
      </c>
      <c r="D25" s="159">
        <f>'Individual DF 0608_天理'!D25</f>
        <v>37</v>
      </c>
      <c r="E25" s="159">
        <f>'Individual DF 0608_天理'!E25</f>
        <v>10</v>
      </c>
      <c r="F25" s="193">
        <f>'Individual DF 0608_天理'!F25</f>
        <v>21.621621621621621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1</v>
      </c>
      <c r="K25" s="159">
        <v>1</v>
      </c>
      <c r="L25" s="159">
        <v>0</v>
      </c>
      <c r="M25" s="185">
        <v>0</v>
      </c>
      <c r="N25" s="181">
        <f t="shared" si="4"/>
        <v>3</v>
      </c>
      <c r="O25" s="158">
        <f t="shared" si="5"/>
        <v>1</v>
      </c>
      <c r="P25" s="159">
        <v>0</v>
      </c>
      <c r="Q25" s="159">
        <v>3</v>
      </c>
      <c r="R25" s="185">
        <v>0</v>
      </c>
      <c r="S25" s="159">
        <f t="shared" si="6"/>
        <v>5</v>
      </c>
      <c r="T25" s="158">
        <f t="shared" si="7"/>
        <v>0.8</v>
      </c>
      <c r="U25" s="159">
        <v>1</v>
      </c>
      <c r="V25" s="159">
        <v>1</v>
      </c>
      <c r="W25" s="159">
        <v>3</v>
      </c>
      <c r="X25" s="185">
        <v>0</v>
      </c>
      <c r="Y25" s="181">
        <f t="shared" si="8"/>
        <v>5</v>
      </c>
      <c r="Z25" s="158">
        <f t="shared" si="9"/>
        <v>0.2</v>
      </c>
      <c r="AA25" s="159">
        <v>0</v>
      </c>
      <c r="AB25" s="159">
        <v>2</v>
      </c>
      <c r="AC25" s="159">
        <v>1</v>
      </c>
      <c r="AD25" s="159">
        <v>2</v>
      </c>
      <c r="AE25" s="208" t="str">
        <f t="shared" si="1"/>
        <v>茨木海斗</v>
      </c>
      <c r="AF25" s="175"/>
      <c r="AG25" s="136">
        <f t="shared" si="10"/>
        <v>1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0608_天理'!C26</f>
        <v>星涼太</v>
      </c>
      <c r="D26" s="156">
        <f>'Individual DF 0608_天理'!D26</f>
        <v>28</v>
      </c>
      <c r="E26" s="156">
        <f>'Individual DF 0608_天理'!E26</f>
        <v>7</v>
      </c>
      <c r="F26" s="196">
        <f>'Individual DF 0608_天理'!F26</f>
        <v>20</v>
      </c>
      <c r="G26" s="156">
        <f t="shared" si="0"/>
        <v>2</v>
      </c>
      <c r="H26" s="157">
        <f t="shared" si="2"/>
        <v>1</v>
      </c>
      <c r="I26" s="157">
        <f t="shared" si="3"/>
        <v>1</v>
      </c>
      <c r="J26" s="156">
        <v>0</v>
      </c>
      <c r="K26" s="156">
        <v>2</v>
      </c>
      <c r="L26" s="156">
        <v>0</v>
      </c>
      <c r="M26" s="184">
        <v>0</v>
      </c>
      <c r="N26" s="180">
        <f t="shared" si="4"/>
        <v>1</v>
      </c>
      <c r="O26" s="157">
        <f t="shared" si="5"/>
        <v>1</v>
      </c>
      <c r="P26" s="156">
        <v>0</v>
      </c>
      <c r="Q26" s="156">
        <v>1</v>
      </c>
      <c r="R26" s="184">
        <v>0</v>
      </c>
      <c r="S26" s="156">
        <f t="shared" si="6"/>
        <v>2</v>
      </c>
      <c r="T26" s="157">
        <f t="shared" si="7"/>
        <v>1</v>
      </c>
      <c r="U26" s="156">
        <v>2</v>
      </c>
      <c r="V26" s="156">
        <v>0</v>
      </c>
      <c r="W26" s="156">
        <v>0</v>
      </c>
      <c r="X26" s="184">
        <v>0</v>
      </c>
      <c r="Y26" s="180">
        <f t="shared" si="8"/>
        <v>2</v>
      </c>
      <c r="Z26" s="157">
        <f t="shared" si="9"/>
        <v>0.5</v>
      </c>
      <c r="AA26" s="156">
        <v>1</v>
      </c>
      <c r="AB26" s="156">
        <v>1</v>
      </c>
      <c r="AC26" s="156">
        <v>0</v>
      </c>
      <c r="AD26" s="156">
        <v>0</v>
      </c>
      <c r="AE26" s="207" t="str">
        <f t="shared" si="1"/>
        <v>星涼太</v>
      </c>
      <c r="AF26" s="175"/>
      <c r="AG26" s="136">
        <f t="shared" si="10"/>
        <v>1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0608_天理'!C27</f>
        <v>城戸隼人</v>
      </c>
      <c r="D27" s="159">
        <f>'Individual DF 0608_天理'!D27</f>
        <v>18</v>
      </c>
      <c r="E27" s="159">
        <f>'Individual DF 0608_天理'!E27</f>
        <v>4</v>
      </c>
      <c r="F27" s="193">
        <f>'Individual DF 0608_天理'!F27</f>
        <v>17.777777777777779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1</v>
      </c>
      <c r="O27" s="158">
        <f t="shared" si="5"/>
        <v>1</v>
      </c>
      <c r="P27" s="159">
        <v>0</v>
      </c>
      <c r="Q27" s="159">
        <v>1</v>
      </c>
      <c r="R27" s="185">
        <v>0</v>
      </c>
      <c r="S27" s="159">
        <f t="shared" si="6"/>
        <v>1</v>
      </c>
      <c r="T27" s="158">
        <f t="shared" si="7"/>
        <v>1</v>
      </c>
      <c r="U27" s="159">
        <v>0</v>
      </c>
      <c r="V27" s="159">
        <v>0</v>
      </c>
      <c r="W27" s="159">
        <v>1</v>
      </c>
      <c r="X27" s="185">
        <v>0</v>
      </c>
      <c r="Y27" s="181">
        <f t="shared" si="8"/>
        <v>1</v>
      </c>
      <c r="Z27" s="158">
        <f t="shared" si="9"/>
        <v>1</v>
      </c>
      <c r="AA27" s="159">
        <v>0</v>
      </c>
      <c r="AB27" s="159">
        <v>0</v>
      </c>
      <c r="AC27" s="159">
        <v>1</v>
      </c>
      <c r="AD27" s="159">
        <v>0</v>
      </c>
      <c r="AE27" s="208" t="str">
        <f t="shared" si="1"/>
        <v>城戸隼人</v>
      </c>
      <c r="AF27" s="175"/>
      <c r="AG27" s="136">
        <f t="shared" si="10"/>
        <v>1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0608_天理'!C28</f>
        <v>茨木颯</v>
      </c>
      <c r="D28" s="156">
        <f>'Individual DF 0608_天理'!D28</f>
        <v>36</v>
      </c>
      <c r="E28" s="156">
        <f>'Individual DF 0608_天理'!E28</f>
        <v>10</v>
      </c>
      <c r="F28" s="196">
        <f>'Individual DF 0608_天理'!F28</f>
        <v>22.222222222222221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2</v>
      </c>
      <c r="T28" s="157">
        <f t="shared" si="7"/>
        <v>1</v>
      </c>
      <c r="U28" s="156">
        <v>0</v>
      </c>
      <c r="V28" s="156">
        <v>0</v>
      </c>
      <c r="W28" s="156">
        <v>2</v>
      </c>
      <c r="X28" s="184">
        <v>0</v>
      </c>
      <c r="Y28" s="180">
        <f t="shared" si="8"/>
        <v>2</v>
      </c>
      <c r="Z28" s="157">
        <f t="shared" si="9"/>
        <v>0.5</v>
      </c>
      <c r="AA28" s="156">
        <v>0</v>
      </c>
      <c r="AB28" s="156">
        <v>0</v>
      </c>
      <c r="AC28" s="156">
        <v>1</v>
      </c>
      <c r="AD28" s="156">
        <v>1</v>
      </c>
      <c r="AE28" s="207" t="str">
        <f t="shared" si="1"/>
        <v>茨木颯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0608_天理'!C29</f>
        <v>門脇遼介</v>
      </c>
      <c r="D29" s="159">
        <f>'Individual DF 0608_天理'!D29</f>
        <v>28</v>
      </c>
      <c r="E29" s="159">
        <f>'Individual DF 0608_天理'!E29</f>
        <v>14</v>
      </c>
      <c r="F29" s="193">
        <f>'Individual DF 0608_天理'!F29</f>
        <v>40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0</v>
      </c>
      <c r="K29" s="159">
        <v>1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3</v>
      </c>
      <c r="T29" s="158">
        <f t="shared" si="7"/>
        <v>0.66666666666666663</v>
      </c>
      <c r="U29" s="159">
        <v>0</v>
      </c>
      <c r="V29" s="159">
        <v>1</v>
      </c>
      <c r="W29" s="159">
        <v>2</v>
      </c>
      <c r="X29" s="185">
        <v>0</v>
      </c>
      <c r="Y29" s="181">
        <f t="shared" si="8"/>
        <v>3</v>
      </c>
      <c r="Z29" s="158">
        <f t="shared" si="9"/>
        <v>0.66666666666666663</v>
      </c>
      <c r="AA29" s="159">
        <v>0</v>
      </c>
      <c r="AB29" s="159">
        <v>1</v>
      </c>
      <c r="AC29" s="159">
        <v>2</v>
      </c>
      <c r="AD29" s="159">
        <v>0</v>
      </c>
      <c r="AE29" s="208" t="str">
        <f t="shared" si="1"/>
        <v>門脇遼介</v>
      </c>
      <c r="AF29" s="175"/>
      <c r="AG29" s="136">
        <f t="shared" si="10"/>
        <v>2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0608_天理'!C30</f>
        <v>高田健太郎</v>
      </c>
      <c r="D30" s="156">
        <f>'Individual DF 0608_天理'!D30</f>
        <v>28</v>
      </c>
      <c r="E30" s="156">
        <f>'Individual DF 0608_天理'!E30</f>
        <v>8</v>
      </c>
      <c r="F30" s="196">
        <f>'Individual DF 0608_天理'!F30</f>
        <v>22.857142857142854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1</v>
      </c>
      <c r="O30" s="157">
        <f t="shared" si="5"/>
        <v>1</v>
      </c>
      <c r="P30" s="156">
        <v>0</v>
      </c>
      <c r="Q30" s="156">
        <v>1</v>
      </c>
      <c r="R30" s="184">
        <v>0</v>
      </c>
      <c r="S30" s="156">
        <f t="shared" si="6"/>
        <v>1</v>
      </c>
      <c r="T30" s="157">
        <f t="shared" si="7"/>
        <v>1</v>
      </c>
      <c r="U30" s="156">
        <v>0</v>
      </c>
      <c r="V30" s="156">
        <v>0</v>
      </c>
      <c r="W30" s="156">
        <v>1</v>
      </c>
      <c r="X30" s="184">
        <v>0</v>
      </c>
      <c r="Y30" s="180">
        <f t="shared" si="8"/>
        <v>1</v>
      </c>
      <c r="Z30" s="157">
        <f t="shared" si="9"/>
        <v>1</v>
      </c>
      <c r="AA30" s="156">
        <v>0</v>
      </c>
      <c r="AB30" s="156">
        <v>0</v>
      </c>
      <c r="AC30" s="156">
        <v>1</v>
      </c>
      <c r="AD30" s="156">
        <v>0</v>
      </c>
      <c r="AE30" s="207" t="str">
        <f t="shared" si="1"/>
        <v>高田健太郎</v>
      </c>
      <c r="AF30" s="175"/>
      <c r="AG30" s="136">
        <f t="shared" si="10"/>
        <v>1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0608_天理'!C31</f>
        <v>安藤核</v>
      </c>
      <c r="D31" s="159">
        <f>'Individual DF 0608_天理'!D31</f>
        <v>25</v>
      </c>
      <c r="E31" s="159">
        <f>'Individual DF 0608_天理'!E31</f>
        <v>4</v>
      </c>
      <c r="F31" s="193">
        <f>'Individual DF 0608_天理'!F31</f>
        <v>12.8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208" t="str">
        <f t="shared" si="1"/>
        <v>安藤核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0608_天理'!C32</f>
        <v>斎藤航</v>
      </c>
      <c r="D32" s="156">
        <f>'Individual DF 0608_天理'!D32</f>
        <v>18</v>
      </c>
      <c r="E32" s="156">
        <f>'Individual DF 0608_天理'!E32</f>
        <v>5</v>
      </c>
      <c r="F32" s="196">
        <f>'Individual DF 0608_天理'!F32</f>
        <v>22.222222222222221</v>
      </c>
      <c r="G32" s="156">
        <f t="shared" si="0"/>
        <v>1</v>
      </c>
      <c r="H32" s="157">
        <f t="shared" si="2"/>
        <v>1</v>
      </c>
      <c r="I32" s="157">
        <f t="shared" si="3"/>
        <v>1</v>
      </c>
      <c r="J32" s="156">
        <v>0</v>
      </c>
      <c r="K32" s="156">
        <v>1</v>
      </c>
      <c r="L32" s="156">
        <v>0</v>
      </c>
      <c r="M32" s="184">
        <v>0</v>
      </c>
      <c r="N32" s="180">
        <f t="shared" si="4"/>
        <v>1</v>
      </c>
      <c r="O32" s="157">
        <f t="shared" si="5"/>
        <v>0</v>
      </c>
      <c r="P32" s="156">
        <v>0</v>
      </c>
      <c r="Q32" s="156">
        <v>0</v>
      </c>
      <c r="R32" s="184">
        <v>1</v>
      </c>
      <c r="S32" s="156">
        <f t="shared" si="6"/>
        <v>2</v>
      </c>
      <c r="T32" s="157">
        <f t="shared" si="7"/>
        <v>0.5</v>
      </c>
      <c r="U32" s="156">
        <v>1</v>
      </c>
      <c r="V32" s="156">
        <v>0</v>
      </c>
      <c r="W32" s="156">
        <v>0</v>
      </c>
      <c r="X32" s="184">
        <v>1</v>
      </c>
      <c r="Y32" s="180">
        <f t="shared" si="8"/>
        <v>2</v>
      </c>
      <c r="Z32" s="157">
        <f t="shared" si="9"/>
        <v>0</v>
      </c>
      <c r="AA32" s="156">
        <v>0</v>
      </c>
      <c r="AB32" s="156">
        <v>1</v>
      </c>
      <c r="AC32" s="156">
        <v>0</v>
      </c>
      <c r="AD32" s="156">
        <v>1</v>
      </c>
      <c r="AE32" s="207" t="str">
        <f t="shared" si="1"/>
        <v>斎藤航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0608_天理'!C33</f>
        <v>浅沼優吾</v>
      </c>
      <c r="D33" s="159">
        <f>'Individual DF 0608_天理'!D33</f>
        <v>18</v>
      </c>
      <c r="E33" s="159">
        <f>'Individual DF 0608_天理'!E33</f>
        <v>7</v>
      </c>
      <c r="F33" s="193">
        <f>'Individual DF 0608_天理'!F33</f>
        <v>31.111111111111111</v>
      </c>
      <c r="G33" s="159">
        <f t="shared" si="0"/>
        <v>2</v>
      </c>
      <c r="H33" s="158">
        <f t="shared" si="2"/>
        <v>0.5</v>
      </c>
      <c r="I33" s="158">
        <f t="shared" si="3"/>
        <v>0.5</v>
      </c>
      <c r="J33" s="159">
        <v>0</v>
      </c>
      <c r="K33" s="159">
        <v>1</v>
      </c>
      <c r="L33" s="159">
        <v>0</v>
      </c>
      <c r="M33" s="185">
        <v>1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2</v>
      </c>
      <c r="T33" s="158">
        <f t="shared" si="7"/>
        <v>0.5</v>
      </c>
      <c r="U33" s="159">
        <v>1</v>
      </c>
      <c r="V33" s="159">
        <v>1</v>
      </c>
      <c r="W33" s="159">
        <v>0</v>
      </c>
      <c r="X33" s="185">
        <v>0</v>
      </c>
      <c r="Y33" s="181">
        <f t="shared" si="8"/>
        <v>2</v>
      </c>
      <c r="Z33" s="158">
        <f t="shared" si="9"/>
        <v>0</v>
      </c>
      <c r="AA33" s="159">
        <v>0</v>
      </c>
      <c r="AB33" s="159">
        <v>2</v>
      </c>
      <c r="AC33" s="159">
        <v>0</v>
      </c>
      <c r="AD33" s="159">
        <v>0</v>
      </c>
      <c r="AE33" s="208" t="str">
        <f t="shared" si="1"/>
        <v>浅沼優吾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SUM(G8:G15,G23:G27)</f>
        <v>28</v>
      </c>
      <c r="H35" s="169">
        <f>SUM(J35:K35)/G35</f>
        <v>0.9642857142857143</v>
      </c>
      <c r="I35" s="169">
        <f>SUM(J35:L35)/G35</f>
        <v>0.9642857142857143</v>
      </c>
      <c r="J35" s="164">
        <f>SUM(J8:J15,J23:J27)</f>
        <v>7</v>
      </c>
      <c r="K35" s="164">
        <f>SUM(K8:K15,K23:K27)</f>
        <v>20</v>
      </c>
      <c r="L35" s="164">
        <f>SUM(L8:L15,L23:L27)</f>
        <v>0</v>
      </c>
      <c r="M35" s="182">
        <f>SUM(M8:M15,M23:M27)</f>
        <v>1</v>
      </c>
      <c r="N35" s="164">
        <f>SUM(N8:N15,N23:N27)</f>
        <v>89</v>
      </c>
      <c r="O35" s="168">
        <f>IFERROR((P35+Q35)/N35,"-")</f>
        <v>0.9550561797752809</v>
      </c>
      <c r="P35" s="164">
        <f>SUM(P8:P15,P23:P27)</f>
        <v>0</v>
      </c>
      <c r="Q35" s="164">
        <f>SUM(Q8:Q15,Q23:Q27)</f>
        <v>85</v>
      </c>
      <c r="R35" s="182">
        <f>SUM(R8:R15,R23:R27)</f>
        <v>4</v>
      </c>
      <c r="S35" s="164">
        <f>SUM(S8:S15,S23:S29)</f>
        <v>103</v>
      </c>
      <c r="T35" s="168">
        <f>(U35+W35)/S35</f>
        <v>0.79611650485436891</v>
      </c>
      <c r="U35" s="164">
        <f>SUM(U8:U15,U23:U29)</f>
        <v>9</v>
      </c>
      <c r="V35" s="164">
        <f t="shared" ref="V35:Y35" si="11">SUM(V8:V15,V23:V29)</f>
        <v>15</v>
      </c>
      <c r="W35" s="164">
        <f t="shared" si="11"/>
        <v>73</v>
      </c>
      <c r="X35" s="164">
        <f t="shared" si="11"/>
        <v>6</v>
      </c>
      <c r="Y35" s="164">
        <f t="shared" si="11"/>
        <v>103</v>
      </c>
      <c r="Z35" s="168">
        <f>(AA35+AC35)/Y35</f>
        <v>0.42718446601941745</v>
      </c>
      <c r="AA35" s="164">
        <f>SUM(AA8:AA15,AA23:AA29)</f>
        <v>1</v>
      </c>
      <c r="AB35" s="164">
        <f t="shared" ref="AB35:AD35" si="12">SUM(AB8:AB15,AB23:AB29)</f>
        <v>23</v>
      </c>
      <c r="AC35" s="164">
        <f t="shared" si="12"/>
        <v>43</v>
      </c>
      <c r="AD35" s="164">
        <f t="shared" si="12"/>
        <v>36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SUM(G16:G22,G28:G33)</f>
        <v>29</v>
      </c>
      <c r="H36" s="170">
        <f>SUM(J36:K36)/G36</f>
        <v>0.7931034482758621</v>
      </c>
      <c r="I36" s="170">
        <f>SUM(J36:L36)/G36</f>
        <v>0.7931034482758621</v>
      </c>
      <c r="J36" s="165">
        <f>SUM(J16:J22,J28:J33)</f>
        <v>7</v>
      </c>
      <c r="K36" s="165">
        <f>SUM(K16:K22,K28:K33)</f>
        <v>16</v>
      </c>
      <c r="L36" s="165">
        <f>SUM(L16:L22,L28:L33)</f>
        <v>0</v>
      </c>
      <c r="M36" s="183">
        <f>SUM(M16:M22,M28:M33)</f>
        <v>6</v>
      </c>
      <c r="N36" s="165">
        <f>SUM(N16:N22,N28:N33)</f>
        <v>25</v>
      </c>
      <c r="O36" s="172">
        <f>IFERROR((P36+Q36)/N36,"-")</f>
        <v>0.92</v>
      </c>
      <c r="P36" s="165">
        <f>SUM(P16:P22,P28:P33)</f>
        <v>0</v>
      </c>
      <c r="Q36" s="165">
        <f>SUM(Q16:Q22,Q28:Q33)</f>
        <v>23</v>
      </c>
      <c r="R36" s="183">
        <f>SUM(R16:R22,R28:R33)</f>
        <v>2</v>
      </c>
      <c r="S36" s="165">
        <f>SUM(S16:S22,S30:S33)</f>
        <v>41</v>
      </c>
      <c r="T36" s="172">
        <f>(U36+W36)/S36</f>
        <v>0.68292682926829273</v>
      </c>
      <c r="U36" s="165">
        <f>SUM(U16:U22,U30:U33)</f>
        <v>10</v>
      </c>
      <c r="V36" s="165">
        <f t="shared" ref="V36:X36" si="13">SUM(V16:V22,V30:V33)</f>
        <v>11</v>
      </c>
      <c r="W36" s="165">
        <f t="shared" si="13"/>
        <v>18</v>
      </c>
      <c r="X36" s="165">
        <f t="shared" si="13"/>
        <v>2</v>
      </c>
      <c r="Y36" s="165">
        <f>SUM(Y16:Y22,Y30:Y33)</f>
        <v>41</v>
      </c>
      <c r="Z36" s="172">
        <f>(AA36+AC36)/Y36</f>
        <v>0.51219512195121952</v>
      </c>
      <c r="AA36" s="165">
        <f>SUM(AA16:AA22,AA30:AA33)</f>
        <v>5</v>
      </c>
      <c r="AB36" s="165">
        <f t="shared" ref="AB36:AD36" si="14">SUM(AB16:AB22,AB30:AB33)</f>
        <v>16</v>
      </c>
      <c r="AC36" s="165">
        <f t="shared" si="14"/>
        <v>16</v>
      </c>
      <c r="AD36" s="165">
        <f t="shared" si="14"/>
        <v>4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57</v>
      </c>
      <c r="H37" s="163">
        <f>SUM(J37:K37)/G37</f>
        <v>0.8771929824561403</v>
      </c>
      <c r="I37" s="163">
        <f>SUM(J37:L37)/G37</f>
        <v>0.8771929824561403</v>
      </c>
      <c r="J37" s="156">
        <f>SUM(J8:J33)</f>
        <v>14</v>
      </c>
      <c r="K37" s="156">
        <f>SUM(K8:K33)</f>
        <v>36</v>
      </c>
      <c r="L37" s="156">
        <f>SUM(L8:L33)</f>
        <v>0</v>
      </c>
      <c r="M37" s="184">
        <f>SUM(M8:M33)</f>
        <v>7</v>
      </c>
      <c r="N37" s="156">
        <f>SUM(N8:N33)</f>
        <v>114</v>
      </c>
      <c r="O37" s="157">
        <f>IFERROR((P37+Q37)/N37,"-")</f>
        <v>0.94736842105263153</v>
      </c>
      <c r="P37" s="156">
        <f>SUM(P8:P33)</f>
        <v>0</v>
      </c>
      <c r="Q37" s="156">
        <f>SUM(Q8:Q33)</f>
        <v>108</v>
      </c>
      <c r="R37" s="184">
        <f>SUM(R8:R33)</f>
        <v>6</v>
      </c>
      <c r="S37" s="156">
        <f>SUM(S8:S33)</f>
        <v>144</v>
      </c>
      <c r="T37" s="157">
        <f>(U37+W37)/S37</f>
        <v>0.76388888888888884</v>
      </c>
      <c r="U37" s="156">
        <f>SUM(U8:U33)</f>
        <v>19</v>
      </c>
      <c r="V37" s="156">
        <f>SUM(V8:V33)</f>
        <v>26</v>
      </c>
      <c r="W37" s="156">
        <f>SUM(W8:W33)</f>
        <v>91</v>
      </c>
      <c r="X37" s="184">
        <f>SUM(X8:X33)</f>
        <v>8</v>
      </c>
      <c r="Y37" s="156">
        <f>SUM(Y8:Y33)</f>
        <v>144</v>
      </c>
      <c r="Z37" s="157">
        <f>(AA37+AC37)/Y37</f>
        <v>0.4513888888888889</v>
      </c>
      <c r="AA37" s="156">
        <f>SUM(AA8:AA33)</f>
        <v>6</v>
      </c>
      <c r="AB37" s="156">
        <f>SUM(AB8:AB33)</f>
        <v>39</v>
      </c>
      <c r="AC37" s="156">
        <f>SUM(AC8:AC33)</f>
        <v>59</v>
      </c>
      <c r="AD37" s="156">
        <f>SUM(AD8:AD33)</f>
        <v>40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2.1923076923076925</v>
      </c>
      <c r="H38" s="171"/>
      <c r="I38" s="171"/>
      <c r="J38" s="167">
        <f>AVERAGE(J8:J33)</f>
        <v>0.53846153846153844</v>
      </c>
      <c r="K38" s="167">
        <f>AVERAGE(K8:K33)</f>
        <v>1.3846153846153846</v>
      </c>
      <c r="L38" s="167">
        <f>AVERAGE(L8:L33)</f>
        <v>0</v>
      </c>
      <c r="M38" s="193">
        <f>AVERAGE(M8:M33)</f>
        <v>0.26923076923076922</v>
      </c>
      <c r="N38" s="159"/>
      <c r="O38" s="167"/>
      <c r="P38" s="167">
        <f>AVERAGE(P8:P33)</f>
        <v>0</v>
      </c>
      <c r="Q38" s="167">
        <f>AVERAGE(Q8:Q33)</f>
        <v>4.1538461538461542</v>
      </c>
      <c r="R38" s="193">
        <f>AVERAGE(R8:R33)</f>
        <v>0.23076923076923078</v>
      </c>
      <c r="S38" s="167">
        <f>AVERAGE(S8:S33)</f>
        <v>5.5384615384615383</v>
      </c>
      <c r="T38" s="159"/>
      <c r="U38" s="167">
        <f>AVERAGE(U8:U33)</f>
        <v>0.73076923076923073</v>
      </c>
      <c r="V38" s="167">
        <f>AVERAGE(V8:V33)</f>
        <v>1</v>
      </c>
      <c r="W38" s="167">
        <f>AVERAGE(W8:W33)</f>
        <v>3.5</v>
      </c>
      <c r="X38" s="193">
        <f>AVERAGE(X8:X33)</f>
        <v>0.30769230769230771</v>
      </c>
      <c r="Y38" s="167">
        <f>AVERAGE(Y8:Y33)</f>
        <v>5.5384615384615383</v>
      </c>
      <c r="Z38" s="167"/>
      <c r="AA38" s="167">
        <f>AVERAGE(AA8:AA33)</f>
        <v>0.23076923076923078</v>
      </c>
      <c r="AB38" s="167">
        <f>AVERAGE(AB8:AB33)</f>
        <v>1.5</v>
      </c>
      <c r="AC38" s="167">
        <f>AVERAGE(AC8:AC33)</f>
        <v>2.2692307692307692</v>
      </c>
      <c r="AD38" s="167">
        <f>AVERAGE(AD8:AD33)</f>
        <v>1.5384615384615385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5F2C-512A-5140-8A31-642F269BFCEA}">
  <sheetPr>
    <pageSetUpPr fitToPage="1"/>
  </sheetPr>
  <dimension ref="A1:Z54"/>
  <sheetViews>
    <sheetView zoomScale="75" workbookViewId="0">
      <selection activeCell="K30" sqref="K30:L3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0608_天理'!O3</f>
        <v>天理大学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387</v>
      </c>
      <c r="O1" s="28" t="s">
        <v>388</v>
      </c>
      <c r="P1" s="28" t="s">
        <v>389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1</v>
      </c>
      <c r="E5" s="96">
        <v>2</v>
      </c>
      <c r="F5" s="96">
        <v>1</v>
      </c>
      <c r="G5" s="96"/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0.5714285714285714</v>
      </c>
      <c r="E6" s="100">
        <v>3</v>
      </c>
      <c r="F6" s="100"/>
      <c r="G6" s="100">
        <v>1</v>
      </c>
      <c r="H6" s="100"/>
      <c r="I6" s="100">
        <v>3</v>
      </c>
      <c r="J6" s="100"/>
      <c r="K6" s="35"/>
      <c r="L6" s="70" t="s">
        <v>380</v>
      </c>
      <c r="M6" s="68" t="s">
        <v>160</v>
      </c>
      <c r="N6" s="314" t="s">
        <v>218</v>
      </c>
      <c r="O6" s="315"/>
      <c r="P6" s="316"/>
      <c r="Q6" s="69" t="s">
        <v>172</v>
      </c>
      <c r="R6" s="68" t="s">
        <v>160</v>
      </c>
      <c r="S6" s="330" t="s">
        <v>164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10</v>
      </c>
      <c r="D7" s="97">
        <f>(E7+F7+G7)/C7</f>
        <v>0.7</v>
      </c>
      <c r="E7" s="96">
        <f>E5+E6</f>
        <v>5</v>
      </c>
      <c r="F7" s="96">
        <f>F5+F6</f>
        <v>1</v>
      </c>
      <c r="G7" s="96">
        <f>G5+G6</f>
        <v>1</v>
      </c>
      <c r="H7" s="96">
        <f>H5+H6</f>
        <v>0</v>
      </c>
      <c r="I7" s="96">
        <f>I5+I6</f>
        <v>3</v>
      </c>
      <c r="J7" s="96"/>
      <c r="K7" s="35"/>
      <c r="L7" s="70" t="s">
        <v>239</v>
      </c>
      <c r="M7" s="68" t="s">
        <v>160</v>
      </c>
      <c r="N7" s="314" t="s">
        <v>218</v>
      </c>
      <c r="O7" s="315"/>
      <c r="P7" s="316"/>
      <c r="Q7" s="81" t="s">
        <v>216</v>
      </c>
      <c r="R7" s="68" t="s">
        <v>13</v>
      </c>
      <c r="S7" s="330" t="s">
        <v>161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381</v>
      </c>
      <c r="M8" s="68" t="s">
        <v>160</v>
      </c>
      <c r="N8" s="314" t="s">
        <v>218</v>
      </c>
      <c r="O8" s="315"/>
      <c r="P8" s="316"/>
      <c r="Q8" s="81" t="s">
        <v>9</v>
      </c>
      <c r="R8" s="68" t="s">
        <v>13</v>
      </c>
      <c r="S8" s="330" t="s">
        <v>385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0.8571428571428571</v>
      </c>
      <c r="E9" s="96">
        <v>5</v>
      </c>
      <c r="F9" s="96">
        <v>1</v>
      </c>
      <c r="G9" s="96"/>
      <c r="H9" s="96">
        <v>1</v>
      </c>
      <c r="I9" s="96"/>
      <c r="J9" s="96"/>
      <c r="K9" s="35"/>
      <c r="L9" s="70"/>
      <c r="M9" s="68"/>
      <c r="N9" s="295"/>
      <c r="O9" s="296"/>
      <c r="P9" s="296"/>
      <c r="Q9" s="81" t="s">
        <v>321</v>
      </c>
      <c r="R9" s="68" t="s">
        <v>160</v>
      </c>
      <c r="S9" s="330" t="s">
        <v>386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 t="s">
        <v>382</v>
      </c>
      <c r="R10" s="68" t="s">
        <v>160</v>
      </c>
      <c r="S10" s="327" t="s">
        <v>218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13</v>
      </c>
      <c r="D11" s="97">
        <f>(E11+F11+G11)/C11</f>
        <v>0.92307692307692313</v>
      </c>
      <c r="E11" s="96">
        <f t="shared" ref="E11:J11" si="0">E9+E10</f>
        <v>10</v>
      </c>
      <c r="F11" s="96">
        <f t="shared" si="0"/>
        <v>2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 t="s">
        <v>9</v>
      </c>
      <c r="R11" s="68" t="s">
        <v>13</v>
      </c>
      <c r="S11" s="327" t="s">
        <v>322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天理大学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1</v>
      </c>
      <c r="E15" s="72">
        <v>1</v>
      </c>
      <c r="F15" s="72">
        <v>2</v>
      </c>
      <c r="G15" s="72"/>
      <c r="H15" s="72"/>
      <c r="I15" s="72"/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0.66666666666666663</v>
      </c>
      <c r="E16" s="77">
        <v>2</v>
      </c>
      <c r="F16" s="77"/>
      <c r="G16" s="77"/>
      <c r="H16" s="77"/>
      <c r="I16" s="77">
        <v>1</v>
      </c>
      <c r="J16" s="86"/>
      <c r="K16" s="35"/>
      <c r="L16" s="326" t="str">
        <f>B1</f>
        <v>天理大学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0.83333333333333337</v>
      </c>
      <c r="E17" s="72">
        <f>E15+E16</f>
        <v>3</v>
      </c>
      <c r="F17" s="72">
        <f>F15+F16</f>
        <v>2</v>
      </c>
      <c r="G17" s="72">
        <f>G15+G16</f>
        <v>0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160</v>
      </c>
      <c r="N17" s="315" t="s">
        <v>218</v>
      </c>
      <c r="O17" s="315"/>
      <c r="P17" s="315"/>
      <c r="Q17" s="81"/>
      <c r="R17" s="68" t="s">
        <v>160</v>
      </c>
      <c r="S17" s="314" t="s">
        <v>386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161</v>
      </c>
      <c r="O18" s="315"/>
      <c r="P18" s="315"/>
      <c r="Q18" s="81"/>
      <c r="R18" s="68" t="s">
        <v>160</v>
      </c>
      <c r="S18" s="314" t="s">
        <v>327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0.75</v>
      </c>
      <c r="E19" s="72">
        <v>5</v>
      </c>
      <c r="F19" s="72">
        <v>1</v>
      </c>
      <c r="G19" s="72"/>
      <c r="H19" s="72">
        <v>1</v>
      </c>
      <c r="I19" s="72">
        <v>1</v>
      </c>
      <c r="J19" s="72">
        <v>5</v>
      </c>
      <c r="K19" s="35"/>
      <c r="L19" s="70"/>
      <c r="M19" s="68"/>
      <c r="N19" s="315"/>
      <c r="O19" s="315"/>
      <c r="P19" s="315"/>
      <c r="Q19" s="69"/>
      <c r="R19" s="68"/>
      <c r="S19" s="314"/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0.6</v>
      </c>
      <c r="E20" s="77">
        <v>5</v>
      </c>
      <c r="F20" s="77">
        <v>1</v>
      </c>
      <c r="G20" s="77"/>
      <c r="H20" s="77">
        <v>2</v>
      </c>
      <c r="I20" s="77">
        <v>2</v>
      </c>
      <c r="J20" s="77">
        <v>8</v>
      </c>
      <c r="K20" s="76"/>
      <c r="L20" s="70"/>
      <c r="M20" s="68"/>
      <c r="N20" s="315"/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0.66666666666666663</v>
      </c>
      <c r="E21" s="72">
        <f t="shared" ref="E21:J21" si="1">E19+E20</f>
        <v>10</v>
      </c>
      <c r="F21" s="72">
        <f t="shared" si="1"/>
        <v>2</v>
      </c>
      <c r="G21" s="72">
        <f t="shared" si="1"/>
        <v>0</v>
      </c>
      <c r="H21" s="72">
        <f t="shared" si="1"/>
        <v>3</v>
      </c>
      <c r="I21" s="72">
        <f t="shared" si="1"/>
        <v>3</v>
      </c>
      <c r="J21" s="72">
        <f t="shared" si="1"/>
        <v>13</v>
      </c>
      <c r="K21" s="63"/>
      <c r="L21" s="70"/>
      <c r="M21" s="68"/>
      <c r="N21" s="314"/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0.72222222222222221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269</v>
      </c>
      <c r="M29" s="26" t="s">
        <v>13</v>
      </c>
      <c r="N29" s="295" t="s">
        <v>383</v>
      </c>
      <c r="O29" s="296"/>
      <c r="P29" s="300"/>
      <c r="Q29" s="27" t="s">
        <v>216</v>
      </c>
      <c r="R29" s="26" t="s">
        <v>13</v>
      </c>
      <c r="S29" s="295" t="s">
        <v>228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216</v>
      </c>
      <c r="M30" s="26" t="s">
        <v>13</v>
      </c>
      <c r="N30" s="295" t="s">
        <v>171</v>
      </c>
      <c r="O30" s="296"/>
      <c r="P30" s="300"/>
      <c r="Q30" s="27" t="s">
        <v>384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1</v>
      </c>
      <c r="D31" s="311"/>
      <c r="E31" s="311">
        <v>3</v>
      </c>
      <c r="F31" s="311"/>
      <c r="G31" s="311">
        <f>C31+E31</f>
        <v>4</v>
      </c>
      <c r="H31" s="311"/>
      <c r="I31" s="312">
        <f>G31/G37</f>
        <v>0.12903225806451613</v>
      </c>
      <c r="J31" s="312"/>
      <c r="K31" s="35"/>
      <c r="L31" s="56"/>
      <c r="M31" s="26"/>
      <c r="N31" s="295"/>
      <c r="O31" s="296"/>
      <c r="P31" s="300"/>
      <c r="Q31" s="55" t="s">
        <v>170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1</v>
      </c>
      <c r="D32" s="296"/>
      <c r="E32" s="296">
        <v>2</v>
      </c>
      <c r="F32" s="296"/>
      <c r="G32" s="296">
        <f>C32+E32</f>
        <v>3</v>
      </c>
      <c r="H32" s="296"/>
      <c r="I32" s="302">
        <f>G32/G37</f>
        <v>9.6774193548387094E-2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3</v>
      </c>
      <c r="F33" s="311"/>
      <c r="G33" s="311">
        <f>C33+E33</f>
        <v>5</v>
      </c>
      <c r="H33" s="311"/>
      <c r="I33" s="312">
        <f>G33/G37</f>
        <v>0.16129032258064516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10</v>
      </c>
      <c r="D34" s="301"/>
      <c r="E34" s="296">
        <v>9</v>
      </c>
      <c r="F34" s="296"/>
      <c r="G34" s="301">
        <f>C34+E34</f>
        <v>19</v>
      </c>
      <c r="H34" s="301"/>
      <c r="I34" s="302">
        <f>G34/G37</f>
        <v>0.61290322580645162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0">
        <f>C35+E35</f>
        <v>0</v>
      </c>
      <c r="H35" s="310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31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天理大学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天理大学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4</v>
      </c>
      <c r="F39" s="298"/>
      <c r="G39" s="297">
        <f>C39+E39</f>
        <v>6</v>
      </c>
      <c r="H39" s="297"/>
      <c r="I39" s="299">
        <f>G39/H44</f>
        <v>0.1875</v>
      </c>
      <c r="J39" s="299"/>
      <c r="K39" s="19"/>
      <c r="L39" s="28"/>
      <c r="M39" s="26" t="s">
        <v>13</v>
      </c>
      <c r="N39" s="295" t="s">
        <v>299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2</v>
      </c>
      <c r="D40" s="296"/>
      <c r="E40" s="296">
        <v>0</v>
      </c>
      <c r="F40" s="296"/>
      <c r="G40" s="296">
        <f>C40+E40</f>
        <v>2</v>
      </c>
      <c r="H40" s="296"/>
      <c r="I40" s="302">
        <f>G40/H44</f>
        <v>6.25E-2</v>
      </c>
      <c r="J40" s="302"/>
      <c r="K40" s="14"/>
      <c r="L40" s="28"/>
      <c r="M40" s="26" t="s">
        <v>13</v>
      </c>
      <c r="N40" s="295" t="s">
        <v>231</v>
      </c>
      <c r="O40" s="296"/>
      <c r="P40" s="300"/>
      <c r="Q40" s="27"/>
      <c r="R40" s="26" t="s">
        <v>13</v>
      </c>
      <c r="S40" s="295" t="s">
        <v>228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3</v>
      </c>
      <c r="D41" s="298"/>
      <c r="E41" s="298">
        <v>8</v>
      </c>
      <c r="F41" s="298"/>
      <c r="G41" s="298">
        <f>C41+E41</f>
        <v>11</v>
      </c>
      <c r="H41" s="298"/>
      <c r="I41" s="299">
        <f>G41/H44</f>
        <v>0.34375</v>
      </c>
      <c r="J41" s="299"/>
      <c r="K41" s="14"/>
      <c r="L41" s="28"/>
      <c r="M41" s="26" t="s">
        <v>13</v>
      </c>
      <c r="N41" s="295" t="s">
        <v>227</v>
      </c>
      <c r="O41" s="296"/>
      <c r="P41" s="300"/>
      <c r="Q41" s="27"/>
      <c r="R41" s="26" t="s">
        <v>13</v>
      </c>
      <c r="S41" s="295" t="s">
        <v>231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7</v>
      </c>
      <c r="D42" s="301"/>
      <c r="E42" s="296">
        <v>5</v>
      </c>
      <c r="F42" s="296"/>
      <c r="G42" s="296">
        <f>C42+E42</f>
        <v>12</v>
      </c>
      <c r="H42" s="296"/>
      <c r="I42" s="302">
        <f>G42/H44</f>
        <v>0.375</v>
      </c>
      <c r="J42" s="302"/>
      <c r="K42" s="14"/>
      <c r="L42" s="28"/>
      <c r="M42" s="26"/>
      <c r="N42" s="295"/>
      <c r="O42" s="296"/>
      <c r="P42" s="300"/>
      <c r="Q42" s="27"/>
      <c r="R42" s="26" t="s">
        <v>13</v>
      </c>
      <c r="S42" s="295" t="s">
        <v>171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8">
        <f>C43+E43</f>
        <v>1</v>
      </c>
      <c r="H43" s="298"/>
      <c r="I43" s="299">
        <f>G43/H44</f>
        <v>3.125E-2</v>
      </c>
      <c r="J43" s="299"/>
      <c r="K43" s="14"/>
      <c r="L43" s="28"/>
      <c r="M43" s="26"/>
      <c r="N43" s="295"/>
      <c r="O43" s="296"/>
      <c r="P43" s="300"/>
      <c r="Q43" s="27"/>
      <c r="R43" s="26" t="s">
        <v>13</v>
      </c>
      <c r="S43" s="295" t="s">
        <v>228</v>
      </c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32</v>
      </c>
      <c r="I44" s="30"/>
      <c r="J44" s="3"/>
      <c r="K44" s="14"/>
      <c r="L44" s="28"/>
      <c r="M44" s="26"/>
      <c r="N44" s="295"/>
      <c r="O44" s="296"/>
      <c r="P44" s="296"/>
      <c r="Q44" s="27"/>
      <c r="R44" s="26" t="s">
        <v>13</v>
      </c>
      <c r="S44" s="295" t="s">
        <v>171</v>
      </c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 t="s">
        <v>13</v>
      </c>
      <c r="S45" s="296" t="s">
        <v>171</v>
      </c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6" t="s">
        <v>13</v>
      </c>
      <c r="S46" s="343" t="s">
        <v>171</v>
      </c>
      <c r="T46" s="344"/>
      <c r="U46" s="34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6">
    <mergeCell ref="S46:U46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18:P18"/>
    <mergeCell ref="S18:U18"/>
    <mergeCell ref="N19:P19"/>
    <mergeCell ref="S19:U19"/>
    <mergeCell ref="N20:P20"/>
    <mergeCell ref="S20:U20"/>
    <mergeCell ref="N24:P24"/>
    <mergeCell ref="S24:U24"/>
    <mergeCell ref="N17:P17"/>
    <mergeCell ref="S17:U17"/>
    <mergeCell ref="N25:P25"/>
    <mergeCell ref="S25:U25"/>
    <mergeCell ref="L27:U27"/>
    <mergeCell ref="L28:M28"/>
    <mergeCell ref="Q28:R28"/>
    <mergeCell ref="N21:P21"/>
    <mergeCell ref="S21:U21"/>
    <mergeCell ref="N23:P23"/>
    <mergeCell ref="S23:U23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3169-8D58-9A4D-AF50-86826CE9F899}">
  <sheetPr>
    <pageSetUpPr fitToPage="1"/>
  </sheetPr>
  <dimension ref="D2:AJ60"/>
  <sheetViews>
    <sheetView zoomScale="87" zoomScaleNormal="87" zoomScaleSheetLayoutView="50" zoomScalePageLayoutView="59" workbookViewId="0">
      <selection activeCell="C12" sqref="C1:C1048576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12</v>
      </c>
      <c r="J3" s="268"/>
      <c r="K3" s="269" t="s">
        <v>17</v>
      </c>
      <c r="L3" s="269"/>
      <c r="M3" s="268">
        <v>48</v>
      </c>
      <c r="N3" s="268"/>
      <c r="O3" s="267" t="s">
        <v>330</v>
      </c>
      <c r="P3" s="267"/>
      <c r="Q3" s="267"/>
      <c r="R3" s="267"/>
      <c r="S3" s="267"/>
      <c r="U3" s="270" t="s">
        <v>331</v>
      </c>
      <c r="V3" s="270"/>
      <c r="W3" s="270"/>
      <c r="X3" s="270"/>
      <c r="Y3" s="271" t="s">
        <v>116</v>
      </c>
      <c r="Z3" s="271"/>
      <c r="AA3" s="271"/>
      <c r="AB3" s="271"/>
      <c r="AC3" s="271" t="s">
        <v>236</v>
      </c>
      <c r="AD3" s="271"/>
      <c r="AE3" s="271"/>
      <c r="AF3" s="271"/>
      <c r="AG3" s="271" t="s">
        <v>332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20</v>
      </c>
      <c r="F14" s="122">
        <f>G17-E17</f>
        <v>43</v>
      </c>
      <c r="G14" s="122"/>
      <c r="K14" s="122">
        <f>K17</f>
        <v>73</v>
      </c>
      <c r="L14" s="122">
        <f>M17-K17</f>
        <v>16</v>
      </c>
      <c r="Q14" s="122">
        <f>Q17</f>
        <v>15</v>
      </c>
      <c r="R14" s="122">
        <f>S17-Q17</f>
        <v>66</v>
      </c>
      <c r="U14" s="122"/>
      <c r="V14" s="122">
        <f>V17</f>
        <v>115</v>
      </c>
      <c r="W14" s="122">
        <f>X17-V17</f>
        <v>23</v>
      </c>
      <c r="X14" s="122"/>
      <c r="Z14" s="122">
        <f>Z17</f>
        <v>3</v>
      </c>
      <c r="AA14" s="122">
        <f>AB17-Z17</f>
        <v>135</v>
      </c>
      <c r="AD14" s="122">
        <f>AD17</f>
        <v>33</v>
      </c>
      <c r="AE14" s="122">
        <f>AF17-AD17</f>
        <v>28</v>
      </c>
      <c r="AH14" s="122">
        <f>AH17</f>
        <v>27</v>
      </c>
      <c r="AI14" s="122">
        <f>AJ17-AH17</f>
        <v>18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0.31746031746031744</v>
      </c>
      <c r="E16" s="235"/>
      <c r="F16" s="235"/>
      <c r="G16" s="235"/>
      <c r="H16" s="119"/>
      <c r="I16" s="119"/>
      <c r="J16" s="235">
        <f>K17/M17</f>
        <v>0.8202247191011236</v>
      </c>
      <c r="K16" s="235"/>
      <c r="L16" s="235"/>
      <c r="M16" s="235"/>
      <c r="P16" s="235">
        <f>Q17/S17</f>
        <v>0.18518518518518517</v>
      </c>
      <c r="Q16" s="235"/>
      <c r="R16" s="235"/>
      <c r="S16" s="235"/>
      <c r="U16" s="235">
        <f>V17/X17</f>
        <v>0.83333333333333337</v>
      </c>
      <c r="V16" s="235"/>
      <c r="W16" s="235"/>
      <c r="X16" s="235"/>
      <c r="Y16" s="264">
        <f>Z17/AB17</f>
        <v>2.1739130434782608E-2</v>
      </c>
      <c r="Z16" s="264"/>
      <c r="AA16" s="264"/>
      <c r="AB16" s="264"/>
      <c r="AC16" s="235">
        <f>AD17/AF17</f>
        <v>0.54098360655737709</v>
      </c>
      <c r="AD16" s="235"/>
      <c r="AE16" s="235"/>
      <c r="AF16" s="235"/>
      <c r="AG16" s="264">
        <f>AH17/AJ17</f>
        <v>0.6</v>
      </c>
      <c r="AH16" s="264"/>
      <c r="AI16" s="264"/>
      <c r="AJ16" s="264"/>
    </row>
    <row r="17" spans="4:36">
      <c r="D17" s="125" t="s">
        <v>65</v>
      </c>
      <c r="E17" s="120">
        <f>J22+M22+P22</f>
        <v>20</v>
      </c>
      <c r="F17" s="125" t="s">
        <v>64</v>
      </c>
      <c r="G17" s="120">
        <f>J23+M23+P23</f>
        <v>63</v>
      </c>
      <c r="H17" s="119"/>
      <c r="I17" s="119"/>
      <c r="J17" s="125" t="s">
        <v>65</v>
      </c>
      <c r="K17" s="120">
        <f>J26+M26+P26+S26</f>
        <v>73</v>
      </c>
      <c r="L17" s="125" t="s">
        <v>64</v>
      </c>
      <c r="M17" s="120">
        <f>J27+M27+P27+S27</f>
        <v>89</v>
      </c>
      <c r="P17" s="125" t="s">
        <v>65</v>
      </c>
      <c r="Q17" s="120">
        <f>M30</f>
        <v>15</v>
      </c>
      <c r="R17" s="125" t="s">
        <v>64</v>
      </c>
      <c r="S17" s="120">
        <f>M31</f>
        <v>81</v>
      </c>
      <c r="U17" s="125" t="s">
        <v>65</v>
      </c>
      <c r="V17" s="120">
        <f>'Individual DF _立命館'!K37+'Individual DF _立命館'!L37+'Individual DF _立命館'!T37+'Individual DF _立命館'!U37</f>
        <v>115</v>
      </c>
      <c r="W17" s="125" t="s">
        <v>64</v>
      </c>
      <c r="X17" s="120">
        <f>'Individual DF _立命館'!G37</f>
        <v>138</v>
      </c>
      <c r="Y17" s="134" t="s">
        <v>65</v>
      </c>
      <c r="Z17" s="120">
        <f>'Individual DF _立命館'!K37+'Individual DF _立命館'!T37</f>
        <v>3</v>
      </c>
      <c r="AA17" s="134" t="s">
        <v>64</v>
      </c>
      <c r="AB17" s="120">
        <f>'Individual DF _立命館'!G37</f>
        <v>138</v>
      </c>
      <c r="AC17" s="125" t="s">
        <v>65</v>
      </c>
      <c r="AD17" s="120">
        <v>33</v>
      </c>
      <c r="AE17" s="125" t="s">
        <v>64</v>
      </c>
      <c r="AF17" s="120">
        <v>61</v>
      </c>
      <c r="AG17" s="134" t="s">
        <v>65</v>
      </c>
      <c r="AH17" s="120">
        <v>27</v>
      </c>
      <c r="AI17" s="134" t="s">
        <v>64</v>
      </c>
      <c r="AJ17" s="120">
        <v>45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0.25925925925925924</v>
      </c>
      <c r="I22" s="260"/>
      <c r="J22" s="130">
        <v>7</v>
      </c>
      <c r="K22" s="259">
        <f>M22/M23</f>
        <v>9.0909090909090912E-2</v>
      </c>
      <c r="L22" s="260"/>
      <c r="M22" s="130">
        <v>1</v>
      </c>
      <c r="N22" s="259">
        <f>P22/P23</f>
        <v>0.48</v>
      </c>
      <c r="O22" s="260"/>
      <c r="P22" s="130">
        <v>12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0.91954022988505746</v>
      </c>
      <c r="Z22" s="260"/>
      <c r="AA22" s="130">
        <f>'Individual DF _立命館'!K35+'Individual DF _立命館'!L35+'Individual DF _立命館'!T35+'Individual DF _立命館'!U35</f>
        <v>80</v>
      </c>
      <c r="AB22" s="259">
        <f>AD22/AD23</f>
        <v>0.68627450980392157</v>
      </c>
      <c r="AC22" s="260"/>
      <c r="AD22" s="132">
        <f>'Individual DF _立命館'!K36+'Individual DF _立命館'!L36+'Individual DF _立命館'!T36+'Individual DF _立命館'!U36</f>
        <v>35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27</v>
      </c>
      <c r="K23" s="261"/>
      <c r="L23" s="262"/>
      <c r="M23" s="128">
        <v>11</v>
      </c>
      <c r="N23" s="261"/>
      <c r="O23" s="262"/>
      <c r="P23" s="128">
        <v>25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_立命館'!G35</f>
        <v>87</v>
      </c>
      <c r="AB23" s="261"/>
      <c r="AC23" s="262"/>
      <c r="AD23" s="133">
        <f>'Individual DF _立命館'!G36</f>
        <v>51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0.88888888888888884</v>
      </c>
      <c r="I26" s="260"/>
      <c r="J26" s="130">
        <v>24</v>
      </c>
      <c r="K26" s="259">
        <f>M26/M27</f>
        <v>0.63636363636363635</v>
      </c>
      <c r="L26" s="260"/>
      <c r="M26" s="130">
        <v>7</v>
      </c>
      <c r="N26" s="259">
        <f>P26/P27</f>
        <v>0.8</v>
      </c>
      <c r="O26" s="260"/>
      <c r="P26" s="130">
        <v>20</v>
      </c>
      <c r="Q26" s="259">
        <f>S26/S27</f>
        <v>0.84615384615384615</v>
      </c>
      <c r="R26" s="260"/>
      <c r="S26" s="132">
        <v>22</v>
      </c>
      <c r="U26" s="250"/>
      <c r="V26" s="250"/>
      <c r="W26" s="250"/>
      <c r="X26" s="129" t="s">
        <v>65</v>
      </c>
      <c r="Y26" s="259">
        <f>AA26/AA27</f>
        <v>2.2988505747126436E-2</v>
      </c>
      <c r="Z26" s="260"/>
      <c r="AA26" s="130">
        <f>'Individual DF _立命館'!K35+'Individual DF _立命館'!T35</f>
        <v>2</v>
      </c>
      <c r="AB26" s="259">
        <f>AD26/AD27</f>
        <v>1.9607843137254902E-2</v>
      </c>
      <c r="AC26" s="260"/>
      <c r="AD26" s="132">
        <f>'Individual DF _立命館'!K36+'Individual DF _立命館'!T36</f>
        <v>1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27</v>
      </c>
      <c r="K27" s="261"/>
      <c r="L27" s="262"/>
      <c r="M27" s="128">
        <v>11</v>
      </c>
      <c r="N27" s="261"/>
      <c r="O27" s="262"/>
      <c r="P27" s="128">
        <v>25</v>
      </c>
      <c r="Q27" s="261"/>
      <c r="R27" s="262"/>
      <c r="S27" s="133">
        <v>26</v>
      </c>
      <c r="U27" s="250"/>
      <c r="V27" s="250"/>
      <c r="W27" s="250"/>
      <c r="X27" s="127" t="s">
        <v>64</v>
      </c>
      <c r="Y27" s="261"/>
      <c r="Z27" s="262"/>
      <c r="AA27" s="128">
        <f>'Individual DF _立命館'!G35</f>
        <v>87</v>
      </c>
      <c r="AB27" s="261"/>
      <c r="AC27" s="262"/>
      <c r="AD27" s="133">
        <f>'Individual DF _立命館'!G36</f>
        <v>51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0.54320987654320985</v>
      </c>
      <c r="I30" s="260"/>
      <c r="J30" s="130">
        <v>44</v>
      </c>
      <c r="K30" s="259">
        <f>M30/M31</f>
        <v>0.18518518518518517</v>
      </c>
      <c r="L30" s="260"/>
      <c r="M30" s="130">
        <v>15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81</v>
      </c>
      <c r="K31" s="261"/>
      <c r="L31" s="262"/>
      <c r="M31" s="128">
        <v>81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0601_vs立命館'!C7</f>
        <v>3</v>
      </c>
      <c r="K39" s="240"/>
      <c r="L39" s="236" t="str">
        <f>D3</f>
        <v>筑波大学</v>
      </c>
      <c r="M39" s="236"/>
      <c r="N39" s="236"/>
      <c r="O39" s="236"/>
      <c r="P39" s="237" t="str">
        <f>O3</f>
        <v>立命館大学</v>
      </c>
      <c r="Q39" s="237"/>
      <c r="R39" s="237"/>
      <c r="S39" s="237"/>
      <c r="Y39" s="242" t="str">
        <f>D3</f>
        <v>筑波大学</v>
      </c>
      <c r="Z39" s="243"/>
      <c r="AA39" s="240">
        <f>'Set 0601_vs立命館'!C11</f>
        <v>12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立命館大学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0601_vs立命館'!D7</f>
        <v>0.66666666666666663</v>
      </c>
      <c r="M41" s="239"/>
      <c r="N41" s="239"/>
      <c r="O41" s="239"/>
      <c r="P41" s="238">
        <f>'Set 0601_vs立命館'!D17</f>
        <v>0.875</v>
      </c>
      <c r="Q41" s="239"/>
      <c r="R41" s="239"/>
      <c r="S41" s="239"/>
      <c r="Y41" s="244"/>
      <c r="Z41" s="245"/>
      <c r="AA41" s="241"/>
      <c r="AB41" s="241"/>
      <c r="AC41" s="238">
        <f>'Set 0601_vs立命館'!D11</f>
        <v>1</v>
      </c>
      <c r="AD41" s="239"/>
      <c r="AE41" s="239"/>
      <c r="AF41" s="239"/>
      <c r="AG41" s="238">
        <f>'Set 0601_vs立命館'!D21</f>
        <v>0.72222222222222221</v>
      </c>
      <c r="AH41" s="239"/>
      <c r="AI41" s="239"/>
      <c r="AJ41" s="239"/>
    </row>
    <row r="42" spans="4:36" ht="20" customHeight="1">
      <c r="H42" s="220" t="str">
        <f>O3</f>
        <v>立命館大学</v>
      </c>
      <c r="I42" s="221"/>
      <c r="J42" s="226">
        <f>'Set 0601_vs立命館'!C17</f>
        <v>8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立命館大学</v>
      </c>
      <c r="Z42" s="221"/>
      <c r="AA42" s="226">
        <f>'Set 0601_vs立命館'!C21</f>
        <v>18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3</v>
      </c>
      <c r="F43" s="145">
        <f>J42</f>
        <v>8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12</v>
      </c>
      <c r="W43" s="145">
        <f>AA42</f>
        <v>18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11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30</v>
      </c>
      <c r="AB45" s="233"/>
    </row>
    <row r="46" spans="4:36" ht="29">
      <c r="D46" s="235">
        <f>J39/J45</f>
        <v>0.27272727272727271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0.4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BFBA-2073-7B4C-B31D-B169547F7008}">
  <sheetPr>
    <pageSetUpPr fitToPage="1"/>
  </sheetPr>
  <dimension ref="B2:AJ77"/>
  <sheetViews>
    <sheetView zoomScale="66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22.140625" bestFit="1" customWidth="1"/>
  </cols>
  <sheetData>
    <row r="2" spans="2:36" ht="39" customHeight="1">
      <c r="B2" s="146" t="s">
        <v>14</v>
      </c>
      <c r="C2" s="289" t="str">
        <f>'Summary _立命館'!O3</f>
        <v>立命館大学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138</v>
      </c>
      <c r="I4" s="288"/>
      <c r="J4" s="282" t="s">
        <v>97</v>
      </c>
      <c r="K4" s="282"/>
      <c r="L4" s="282"/>
      <c r="M4" s="284">
        <f>(K37+T37)/G37</f>
        <v>2.1739130434782608E-2</v>
      </c>
      <c r="N4" s="284"/>
      <c r="O4" s="282" t="s">
        <v>98</v>
      </c>
      <c r="P4" s="282"/>
      <c r="Q4" s="282"/>
      <c r="R4" s="284">
        <f>SUM(K37:L37,T37:U37)/G37</f>
        <v>0.83333333333333337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0.60869565217391308</v>
      </c>
      <c r="AB4" s="282" t="s">
        <v>99</v>
      </c>
      <c r="AC4" s="282"/>
      <c r="AD4" s="282"/>
      <c r="AE4" s="173">
        <f>SUM(X35:Y35)/SUM(T35:U35)</f>
        <v>0.6875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70</v>
      </c>
      <c r="E8" s="156">
        <f>G8+AA8+'Individual AT _vs立命館'!G8+'Individual AT _vs立命館'!N8</f>
        <v>24</v>
      </c>
      <c r="F8" s="195">
        <f>IFERROR(E8/D8*80,"-")</f>
        <v>27.428571428571431</v>
      </c>
      <c r="G8" s="156">
        <f>I8+R8</f>
        <v>6</v>
      </c>
      <c r="H8" s="186">
        <f>IFERROR((K8+L8+T8+U8)/G8,"-")</f>
        <v>1</v>
      </c>
      <c r="I8" s="156">
        <f>SUM(K8:M8)</f>
        <v>5</v>
      </c>
      <c r="J8" s="157">
        <f>IFERROR((K8+L8)/I8,"-")</f>
        <v>1</v>
      </c>
      <c r="K8" s="156">
        <v>0</v>
      </c>
      <c r="L8" s="156">
        <v>5</v>
      </c>
      <c r="M8" s="184">
        <v>0</v>
      </c>
      <c r="N8" s="157">
        <f>IFERROR((O8+P8)/I8,"-")</f>
        <v>0.6</v>
      </c>
      <c r="O8" s="156">
        <v>0</v>
      </c>
      <c r="P8" s="156">
        <v>3</v>
      </c>
      <c r="Q8" s="184">
        <v>2</v>
      </c>
      <c r="R8" s="156">
        <f>SUM(T8:V8)</f>
        <v>1</v>
      </c>
      <c r="S8" s="157">
        <f>IFERROR((T8+U8)/R8,"-")</f>
        <v>1</v>
      </c>
      <c r="T8" s="156">
        <v>0</v>
      </c>
      <c r="U8" s="156">
        <v>1</v>
      </c>
      <c r="V8" s="184">
        <v>0</v>
      </c>
      <c r="W8" s="157">
        <f>IFERROR((X8+Y8)/R8,"-")</f>
        <v>1</v>
      </c>
      <c r="X8" s="156">
        <v>1</v>
      </c>
      <c r="Y8" s="156">
        <v>0</v>
      </c>
      <c r="Z8" s="184">
        <v>0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207" t="str">
        <f>C8</f>
        <v>小澤一誠</v>
      </c>
      <c r="AH8">
        <f>K8+L8+T8+U8</f>
        <v>6</v>
      </c>
      <c r="AI8">
        <f>SUM(K8+T8)</f>
        <v>0</v>
      </c>
      <c r="AJ8">
        <f>SUM(K8+L8)</f>
        <v>5</v>
      </c>
    </row>
    <row r="9" spans="2:36" ht="30" customHeight="1">
      <c r="B9" s="155">
        <v>2</v>
      </c>
      <c r="C9" s="208" t="s">
        <v>187</v>
      </c>
      <c r="D9" s="159">
        <v>63</v>
      </c>
      <c r="E9" s="159">
        <f>G9+AA9+'Individual AT _vs立命館'!G9+'Individual AT _vs立命館'!N9</f>
        <v>27</v>
      </c>
      <c r="F9" s="167">
        <f t="shared" ref="F9:F33" si="0">IFERROR(E9/D9*80,"-")</f>
        <v>34.285714285714285</v>
      </c>
      <c r="G9" s="159">
        <f t="shared" ref="G9:G33" si="1">I9+R9</f>
        <v>10</v>
      </c>
      <c r="H9" s="187">
        <f t="shared" ref="H9:H33" si="2">IFERROR((K9+L9+T9+U9)/G9,"-")</f>
        <v>0.8</v>
      </c>
      <c r="I9" s="159">
        <f t="shared" ref="I9:I33" si="3">SUM(K9:M9)</f>
        <v>8</v>
      </c>
      <c r="J9" s="158">
        <f t="shared" ref="J9:J33" si="4">IFERROR((K9+L9)/I9,"-")</f>
        <v>0.75</v>
      </c>
      <c r="K9" s="159">
        <v>0</v>
      </c>
      <c r="L9" s="159">
        <v>6</v>
      </c>
      <c r="M9" s="185">
        <v>2</v>
      </c>
      <c r="N9" s="158">
        <f t="shared" ref="N9:N33" si="5">IFERROR((O9+P9)/I9,"-")</f>
        <v>0.375</v>
      </c>
      <c r="O9" s="159">
        <v>0</v>
      </c>
      <c r="P9" s="159">
        <v>3</v>
      </c>
      <c r="Q9" s="185">
        <v>3</v>
      </c>
      <c r="R9" s="159">
        <f t="shared" ref="R9:R33" si="6">SUM(T9:V9)</f>
        <v>2</v>
      </c>
      <c r="S9" s="158">
        <f t="shared" ref="S9:S33" si="7">IFERROR((T9+U9)/R9,"-")</f>
        <v>1</v>
      </c>
      <c r="T9" s="159">
        <v>0</v>
      </c>
      <c r="U9" s="159">
        <v>2</v>
      </c>
      <c r="V9" s="185">
        <v>0</v>
      </c>
      <c r="W9" s="158">
        <f t="shared" ref="W9:W33" si="8">IFERROR((X9+Y9)/R9,"-")</f>
        <v>1</v>
      </c>
      <c r="X9" s="159">
        <v>1</v>
      </c>
      <c r="Y9" s="159">
        <v>1</v>
      </c>
      <c r="Z9" s="185">
        <v>0</v>
      </c>
      <c r="AA9" s="159">
        <f t="shared" ref="AA9:AA33" si="9">SUM(AC9:AE9)</f>
        <v>2</v>
      </c>
      <c r="AB9" s="158">
        <f t="shared" ref="AB9:AB33" si="10">IFERROR((AC9+AD9)/AA9,"-")</f>
        <v>0.5</v>
      </c>
      <c r="AC9" s="159">
        <v>0</v>
      </c>
      <c r="AD9" s="159">
        <v>1</v>
      </c>
      <c r="AE9" s="159">
        <v>1</v>
      </c>
      <c r="AF9" s="208" t="str">
        <f t="shared" ref="AF9:AF33" si="11">C9</f>
        <v>前川陽来</v>
      </c>
      <c r="AH9">
        <f t="shared" ref="AH9:AH33" si="12">K9+L9+T9+U9</f>
        <v>8</v>
      </c>
      <c r="AI9">
        <f t="shared" ref="AI9:AI33" si="13">SUM(K9+T9)</f>
        <v>0</v>
      </c>
      <c r="AJ9">
        <f t="shared" ref="AJ9:AJ33" si="14">SUM(K9+L9)</f>
        <v>6</v>
      </c>
    </row>
    <row r="10" spans="2:36" ht="30" customHeight="1">
      <c r="B10" s="154">
        <v>3</v>
      </c>
      <c r="C10" s="207" t="s">
        <v>333</v>
      </c>
      <c r="D10" s="156">
        <v>68</v>
      </c>
      <c r="E10" s="156">
        <f>G10+AA10+'Individual AT _vs立命館'!G10+'Individual AT _vs立命館'!N10</f>
        <v>29</v>
      </c>
      <c r="F10" s="195">
        <f t="shared" si="0"/>
        <v>34.117647058823529</v>
      </c>
      <c r="G10" s="156">
        <f t="shared" si="1"/>
        <v>14</v>
      </c>
      <c r="H10" s="186">
        <f t="shared" si="2"/>
        <v>0.8571428571428571</v>
      </c>
      <c r="I10" s="156">
        <f t="shared" si="3"/>
        <v>9</v>
      </c>
      <c r="J10" s="157">
        <f t="shared" si="4"/>
        <v>0.88888888888888884</v>
      </c>
      <c r="K10" s="156">
        <v>1</v>
      </c>
      <c r="L10" s="156">
        <v>7</v>
      </c>
      <c r="M10" s="184">
        <v>1</v>
      </c>
      <c r="N10" s="157">
        <f t="shared" si="5"/>
        <v>0.44444444444444442</v>
      </c>
      <c r="O10" s="156">
        <v>1</v>
      </c>
      <c r="P10" s="156">
        <v>3</v>
      </c>
      <c r="Q10" s="184">
        <v>4</v>
      </c>
      <c r="R10" s="156">
        <f t="shared" si="6"/>
        <v>5</v>
      </c>
      <c r="S10" s="157">
        <f t="shared" si="7"/>
        <v>0.8</v>
      </c>
      <c r="T10" s="156">
        <v>0</v>
      </c>
      <c r="U10" s="156">
        <v>4</v>
      </c>
      <c r="V10" s="184">
        <v>1</v>
      </c>
      <c r="W10" s="157">
        <f t="shared" si="8"/>
        <v>0.4</v>
      </c>
      <c r="X10" s="156">
        <v>1</v>
      </c>
      <c r="Y10" s="156">
        <v>1</v>
      </c>
      <c r="Z10" s="184">
        <v>2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207" t="str">
        <f t="shared" si="11"/>
        <v>ボンダレンコ・イーゴリ</v>
      </c>
      <c r="AH10">
        <f t="shared" si="12"/>
        <v>12</v>
      </c>
      <c r="AI10">
        <f t="shared" si="13"/>
        <v>1</v>
      </c>
      <c r="AJ10">
        <f t="shared" si="14"/>
        <v>8</v>
      </c>
    </row>
    <row r="11" spans="2:36" ht="30" customHeight="1">
      <c r="B11" s="155">
        <v>4</v>
      </c>
      <c r="C11" s="208" t="s">
        <v>334</v>
      </c>
      <c r="D11" s="159">
        <v>89</v>
      </c>
      <c r="E11" s="159">
        <f>G11+AA11+'Individual AT _vs立命館'!G11+'Individual AT _vs立命館'!N11</f>
        <v>30</v>
      </c>
      <c r="F11" s="167">
        <f t="shared" si="0"/>
        <v>26.966292134831459</v>
      </c>
      <c r="G11" s="159">
        <f t="shared" si="1"/>
        <v>9</v>
      </c>
      <c r="H11" s="187">
        <f t="shared" si="2"/>
        <v>1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0.5714285714285714</v>
      </c>
      <c r="O11" s="159">
        <v>1</v>
      </c>
      <c r="P11" s="159">
        <v>3</v>
      </c>
      <c r="Q11" s="185">
        <v>3</v>
      </c>
      <c r="R11" s="159">
        <f t="shared" si="6"/>
        <v>2</v>
      </c>
      <c r="S11" s="158">
        <f t="shared" si="7"/>
        <v>1</v>
      </c>
      <c r="T11" s="159">
        <v>0</v>
      </c>
      <c r="U11" s="159">
        <v>2</v>
      </c>
      <c r="V11" s="185">
        <v>0</v>
      </c>
      <c r="W11" s="158">
        <f t="shared" si="8"/>
        <v>1</v>
      </c>
      <c r="X11" s="159">
        <v>1</v>
      </c>
      <c r="Y11" s="159">
        <v>1</v>
      </c>
      <c r="Z11" s="185">
        <v>0</v>
      </c>
      <c r="AA11" s="159">
        <f t="shared" si="9"/>
        <v>2</v>
      </c>
      <c r="AB11" s="158">
        <f t="shared" si="10"/>
        <v>1</v>
      </c>
      <c r="AC11" s="159">
        <v>0</v>
      </c>
      <c r="AD11" s="159">
        <v>2</v>
      </c>
      <c r="AE11" s="159">
        <v>0</v>
      </c>
      <c r="AF11" s="208" t="str">
        <f t="shared" si="11"/>
        <v>磯部俊太朗</v>
      </c>
      <c r="AH11">
        <f t="shared" si="12"/>
        <v>9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335</v>
      </c>
      <c r="D12" s="156">
        <v>77</v>
      </c>
      <c r="E12" s="156">
        <f>G12+AA12+'Individual AT _vs立命館'!G12+'Individual AT _vs立命館'!N12</f>
        <v>23</v>
      </c>
      <c r="F12" s="195">
        <f t="shared" si="0"/>
        <v>23.896103896103895</v>
      </c>
      <c r="G12" s="156">
        <f t="shared" si="1"/>
        <v>7</v>
      </c>
      <c r="H12" s="186">
        <f t="shared" si="2"/>
        <v>1</v>
      </c>
      <c r="I12" s="156">
        <f t="shared" si="3"/>
        <v>2</v>
      </c>
      <c r="J12" s="157">
        <f t="shared" si="4"/>
        <v>1</v>
      </c>
      <c r="K12" s="156">
        <v>0</v>
      </c>
      <c r="L12" s="156">
        <v>2</v>
      </c>
      <c r="M12" s="184">
        <v>0</v>
      </c>
      <c r="N12" s="157">
        <f t="shared" si="5"/>
        <v>0.5</v>
      </c>
      <c r="O12" s="156">
        <v>0</v>
      </c>
      <c r="P12" s="156">
        <v>1</v>
      </c>
      <c r="Q12" s="184">
        <v>1</v>
      </c>
      <c r="R12" s="156">
        <f t="shared" si="6"/>
        <v>5</v>
      </c>
      <c r="S12" s="157">
        <f t="shared" si="7"/>
        <v>1</v>
      </c>
      <c r="T12" s="156">
        <v>0</v>
      </c>
      <c r="U12" s="156">
        <v>5</v>
      </c>
      <c r="V12" s="184">
        <v>0</v>
      </c>
      <c r="W12" s="157">
        <f t="shared" si="8"/>
        <v>0.8</v>
      </c>
      <c r="X12" s="156">
        <v>2</v>
      </c>
      <c r="Y12" s="156">
        <v>2</v>
      </c>
      <c r="Z12" s="184">
        <v>1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207" t="str">
        <f t="shared" si="11"/>
        <v>白丸智乃祐</v>
      </c>
      <c r="AH12">
        <f t="shared" si="12"/>
        <v>7</v>
      </c>
      <c r="AI12">
        <f t="shared" si="13"/>
        <v>0</v>
      </c>
      <c r="AJ12">
        <f t="shared" si="14"/>
        <v>2</v>
      </c>
    </row>
    <row r="13" spans="2:36" ht="30" customHeight="1">
      <c r="B13" s="155">
        <v>6</v>
      </c>
      <c r="C13" s="208" t="s">
        <v>336</v>
      </c>
      <c r="D13" s="159">
        <v>89</v>
      </c>
      <c r="E13" s="159">
        <f>G13+AA13+'Individual AT _vs立命館'!G13+'Individual AT _vs立命館'!N13</f>
        <v>34</v>
      </c>
      <c r="F13" s="167">
        <f t="shared" si="0"/>
        <v>30.561797752808989</v>
      </c>
      <c r="G13" s="159">
        <f t="shared" si="1"/>
        <v>12</v>
      </c>
      <c r="H13" s="187">
        <f t="shared" si="2"/>
        <v>0.83333333333333337</v>
      </c>
      <c r="I13" s="159">
        <f t="shared" si="3"/>
        <v>5</v>
      </c>
      <c r="J13" s="158">
        <f t="shared" si="4"/>
        <v>0.8</v>
      </c>
      <c r="K13" s="159">
        <v>0</v>
      </c>
      <c r="L13" s="159">
        <v>4</v>
      </c>
      <c r="M13" s="185">
        <v>1</v>
      </c>
      <c r="N13" s="158">
        <f t="shared" si="5"/>
        <v>0.2</v>
      </c>
      <c r="O13" s="159">
        <v>0</v>
      </c>
      <c r="P13" s="159">
        <v>1</v>
      </c>
      <c r="Q13" s="185">
        <v>3</v>
      </c>
      <c r="R13" s="159">
        <f t="shared" si="6"/>
        <v>7</v>
      </c>
      <c r="S13" s="158">
        <f t="shared" si="7"/>
        <v>0.8571428571428571</v>
      </c>
      <c r="T13" s="159">
        <v>0</v>
      </c>
      <c r="U13" s="159">
        <v>6</v>
      </c>
      <c r="V13" s="185">
        <v>1</v>
      </c>
      <c r="W13" s="158">
        <f t="shared" si="8"/>
        <v>0.2857142857142857</v>
      </c>
      <c r="X13" s="159">
        <v>1</v>
      </c>
      <c r="Y13" s="159">
        <v>1</v>
      </c>
      <c r="Z13" s="185">
        <v>4</v>
      </c>
      <c r="AA13" s="159">
        <f t="shared" si="9"/>
        <v>1</v>
      </c>
      <c r="AB13" s="158">
        <f t="shared" si="10"/>
        <v>1</v>
      </c>
      <c r="AC13" s="159">
        <v>0</v>
      </c>
      <c r="AD13" s="159">
        <v>1</v>
      </c>
      <c r="AE13" s="159">
        <v>0</v>
      </c>
      <c r="AF13" s="208" t="str">
        <f t="shared" si="11"/>
        <v>加藤寛樹</v>
      </c>
      <c r="AH13">
        <f t="shared" si="12"/>
        <v>10</v>
      </c>
      <c r="AI13">
        <f t="shared" si="13"/>
        <v>0</v>
      </c>
      <c r="AJ13">
        <f t="shared" si="14"/>
        <v>4</v>
      </c>
    </row>
    <row r="14" spans="2:36" ht="30" customHeight="1">
      <c r="B14" s="154">
        <v>7</v>
      </c>
      <c r="C14" s="207" t="s">
        <v>337</v>
      </c>
      <c r="D14" s="156">
        <v>17</v>
      </c>
      <c r="E14" s="156">
        <f>G14+AA14+'Individual AT _vs立命館'!G14+'Individual AT _vs立命館'!N14</f>
        <v>10</v>
      </c>
      <c r="F14" s="195">
        <f t="shared" si="0"/>
        <v>47.058823529411768</v>
      </c>
      <c r="G14" s="156">
        <f t="shared" si="1"/>
        <v>4</v>
      </c>
      <c r="H14" s="186">
        <f t="shared" si="2"/>
        <v>1</v>
      </c>
      <c r="I14" s="156">
        <f t="shared" si="3"/>
        <v>1</v>
      </c>
      <c r="J14" s="157">
        <f t="shared" si="4"/>
        <v>1</v>
      </c>
      <c r="K14" s="156">
        <v>0</v>
      </c>
      <c r="L14" s="156">
        <v>1</v>
      </c>
      <c r="M14" s="184">
        <v>0</v>
      </c>
      <c r="N14" s="157">
        <f t="shared" si="5"/>
        <v>1</v>
      </c>
      <c r="O14" s="156">
        <v>0</v>
      </c>
      <c r="P14" s="156">
        <v>1</v>
      </c>
      <c r="Q14" s="184">
        <v>0</v>
      </c>
      <c r="R14" s="156">
        <f t="shared" si="6"/>
        <v>3</v>
      </c>
      <c r="S14" s="157">
        <f t="shared" si="7"/>
        <v>1</v>
      </c>
      <c r="T14" s="156">
        <v>0</v>
      </c>
      <c r="U14" s="156">
        <v>3</v>
      </c>
      <c r="V14" s="184">
        <v>0</v>
      </c>
      <c r="W14" s="157">
        <f t="shared" si="8"/>
        <v>0.66666666666666663</v>
      </c>
      <c r="X14" s="156">
        <v>1</v>
      </c>
      <c r="Y14" s="156">
        <v>1</v>
      </c>
      <c r="Z14" s="184">
        <v>1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 t="str">
        <f t="shared" si="11"/>
        <v>出光徹</v>
      </c>
      <c r="AH14">
        <f t="shared" si="12"/>
        <v>4</v>
      </c>
      <c r="AI14">
        <f t="shared" si="13"/>
        <v>0</v>
      </c>
      <c r="AJ14">
        <f t="shared" si="14"/>
        <v>1</v>
      </c>
    </row>
    <row r="15" spans="2:36" ht="30" customHeight="1">
      <c r="B15" s="155">
        <v>8</v>
      </c>
      <c r="C15" s="208" t="s">
        <v>338</v>
      </c>
      <c r="D15" s="159">
        <v>89</v>
      </c>
      <c r="E15" s="159">
        <f>G15+AA15+'Individual AT _vs立命館'!G15+'Individual AT _vs立命館'!N15</f>
        <v>25</v>
      </c>
      <c r="F15" s="167">
        <f t="shared" si="0"/>
        <v>22.471910112359552</v>
      </c>
      <c r="G15" s="159">
        <f t="shared" si="1"/>
        <v>7</v>
      </c>
      <c r="H15" s="187">
        <f t="shared" si="2"/>
        <v>1</v>
      </c>
      <c r="I15" s="159">
        <f t="shared" si="3"/>
        <v>4</v>
      </c>
      <c r="J15" s="158">
        <f t="shared" si="4"/>
        <v>1</v>
      </c>
      <c r="K15" s="159">
        <v>0</v>
      </c>
      <c r="L15" s="159">
        <v>4</v>
      </c>
      <c r="M15" s="185">
        <v>0</v>
      </c>
      <c r="N15" s="158">
        <f t="shared" si="5"/>
        <v>0</v>
      </c>
      <c r="O15" s="159">
        <v>0</v>
      </c>
      <c r="P15" s="159">
        <v>0</v>
      </c>
      <c r="Q15" s="185">
        <v>4</v>
      </c>
      <c r="R15" s="159">
        <f t="shared" si="6"/>
        <v>3</v>
      </c>
      <c r="S15" s="158">
        <f t="shared" si="7"/>
        <v>1</v>
      </c>
      <c r="T15" s="159">
        <v>0</v>
      </c>
      <c r="U15" s="159">
        <v>3</v>
      </c>
      <c r="V15" s="185">
        <v>0</v>
      </c>
      <c r="W15" s="158">
        <f t="shared" si="8"/>
        <v>1</v>
      </c>
      <c r="X15" s="159">
        <v>2</v>
      </c>
      <c r="Y15" s="159">
        <v>1</v>
      </c>
      <c r="Z15" s="185">
        <v>0</v>
      </c>
      <c r="AA15" s="159">
        <f t="shared" si="9"/>
        <v>1</v>
      </c>
      <c r="AB15" s="158">
        <f t="shared" si="10"/>
        <v>1</v>
      </c>
      <c r="AC15" s="159">
        <v>0</v>
      </c>
      <c r="AD15" s="159">
        <v>1</v>
      </c>
      <c r="AE15" s="159">
        <v>0</v>
      </c>
      <c r="AF15" s="208" t="str">
        <f t="shared" si="11"/>
        <v>大町尚生</v>
      </c>
      <c r="AH15">
        <f t="shared" si="12"/>
        <v>7</v>
      </c>
      <c r="AI15">
        <f t="shared" si="13"/>
        <v>0</v>
      </c>
      <c r="AJ15">
        <f t="shared" si="14"/>
        <v>4</v>
      </c>
    </row>
    <row r="16" spans="2:36" ht="30" customHeight="1">
      <c r="B16" s="154">
        <v>9</v>
      </c>
      <c r="C16" s="207" t="s">
        <v>246</v>
      </c>
      <c r="D16" s="156">
        <v>72</v>
      </c>
      <c r="E16" s="156">
        <f>G16+AA16+'Individual AT _vs立命館'!G16+'Individual AT _vs立命館'!N16</f>
        <v>9</v>
      </c>
      <c r="F16" s="195">
        <f t="shared" si="0"/>
        <v>10</v>
      </c>
      <c r="G16" s="156">
        <f t="shared" si="1"/>
        <v>6</v>
      </c>
      <c r="H16" s="186">
        <f t="shared" si="2"/>
        <v>0.66666666666666663</v>
      </c>
      <c r="I16" s="156">
        <f t="shared" si="3"/>
        <v>5</v>
      </c>
      <c r="J16" s="157">
        <f t="shared" si="4"/>
        <v>0.6</v>
      </c>
      <c r="K16" s="156">
        <v>0</v>
      </c>
      <c r="L16" s="156">
        <v>3</v>
      </c>
      <c r="M16" s="184">
        <v>2</v>
      </c>
      <c r="N16" s="157">
        <f t="shared" si="5"/>
        <v>0.6</v>
      </c>
      <c r="O16" s="156">
        <v>2</v>
      </c>
      <c r="P16" s="156">
        <v>1</v>
      </c>
      <c r="Q16" s="184">
        <v>0</v>
      </c>
      <c r="R16" s="156">
        <f t="shared" si="6"/>
        <v>1</v>
      </c>
      <c r="S16" s="157">
        <f t="shared" si="7"/>
        <v>1</v>
      </c>
      <c r="T16" s="156">
        <v>0</v>
      </c>
      <c r="U16" s="156">
        <v>1</v>
      </c>
      <c r="V16" s="184">
        <v>0</v>
      </c>
      <c r="W16" s="157">
        <f t="shared" si="8"/>
        <v>1</v>
      </c>
      <c r="X16" s="156">
        <v>0</v>
      </c>
      <c r="Y16" s="156">
        <v>1</v>
      </c>
      <c r="Z16" s="184">
        <v>0</v>
      </c>
      <c r="AA16" s="156">
        <f t="shared" si="9"/>
        <v>3</v>
      </c>
      <c r="AB16" s="157">
        <f t="shared" si="10"/>
        <v>0.33333333333333331</v>
      </c>
      <c r="AC16" s="156">
        <v>0</v>
      </c>
      <c r="AD16" s="156">
        <v>1</v>
      </c>
      <c r="AE16" s="156">
        <v>2</v>
      </c>
      <c r="AF16" s="207" t="str">
        <f t="shared" si="11"/>
        <v>高橋佑太朗</v>
      </c>
      <c r="AH16">
        <f t="shared" si="12"/>
        <v>4</v>
      </c>
      <c r="AI16">
        <f t="shared" si="13"/>
        <v>0</v>
      </c>
      <c r="AJ16">
        <f t="shared" si="14"/>
        <v>3</v>
      </c>
    </row>
    <row r="17" spans="2:36" ht="30" customHeight="1">
      <c r="B17" s="155">
        <v>10</v>
      </c>
      <c r="C17" s="208" t="s">
        <v>247</v>
      </c>
      <c r="D17" s="159">
        <v>68</v>
      </c>
      <c r="E17" s="159">
        <f>G17+AA17+'Individual AT _vs立命館'!G17+'Individual AT _vs立命館'!N17</f>
        <v>4</v>
      </c>
      <c r="F17" s="167">
        <f t="shared" si="0"/>
        <v>4.7058823529411766</v>
      </c>
      <c r="G17" s="159">
        <f t="shared" si="1"/>
        <v>2</v>
      </c>
      <c r="H17" s="187">
        <f t="shared" si="2"/>
        <v>0.5</v>
      </c>
      <c r="I17" s="159">
        <f t="shared" si="3"/>
        <v>1</v>
      </c>
      <c r="J17" s="158">
        <f t="shared" si="4"/>
        <v>0</v>
      </c>
      <c r="K17" s="159">
        <v>0</v>
      </c>
      <c r="L17" s="159">
        <v>0</v>
      </c>
      <c r="M17" s="185">
        <v>1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  <c r="AH17">
        <f t="shared" si="12"/>
        <v>1</v>
      </c>
      <c r="AI17">
        <f t="shared" si="13"/>
        <v>0</v>
      </c>
      <c r="AJ17">
        <f t="shared" si="14"/>
        <v>0</v>
      </c>
    </row>
    <row r="18" spans="2:36" ht="30" customHeight="1">
      <c r="B18" s="154">
        <v>11</v>
      </c>
      <c r="C18" s="207" t="s">
        <v>310</v>
      </c>
      <c r="D18" s="156">
        <v>45</v>
      </c>
      <c r="E18" s="156">
        <f>G18+AA18+'Individual AT _vs立命館'!G18+'Individual AT _vs立命館'!N18</f>
        <v>18</v>
      </c>
      <c r="F18" s="195">
        <f t="shared" si="0"/>
        <v>32</v>
      </c>
      <c r="G18" s="156">
        <f t="shared" si="1"/>
        <v>10</v>
      </c>
      <c r="H18" s="186">
        <f t="shared" si="2"/>
        <v>0.7</v>
      </c>
      <c r="I18" s="156">
        <f t="shared" si="3"/>
        <v>9</v>
      </c>
      <c r="J18" s="157">
        <f t="shared" si="4"/>
        <v>0.66666666666666663</v>
      </c>
      <c r="K18" s="156">
        <v>0</v>
      </c>
      <c r="L18" s="156">
        <v>6</v>
      </c>
      <c r="M18" s="184">
        <v>3</v>
      </c>
      <c r="N18" s="157">
        <f t="shared" si="5"/>
        <v>0.44444444444444442</v>
      </c>
      <c r="O18" s="156">
        <v>2</v>
      </c>
      <c r="P18" s="156">
        <v>2</v>
      </c>
      <c r="Q18" s="184">
        <v>2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1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深田衣咲</v>
      </c>
      <c r="AH18">
        <f t="shared" si="12"/>
        <v>7</v>
      </c>
      <c r="AI18">
        <f t="shared" si="13"/>
        <v>0</v>
      </c>
      <c r="AJ18">
        <f t="shared" si="14"/>
        <v>6</v>
      </c>
    </row>
    <row r="19" spans="2:36" ht="30" customHeight="1">
      <c r="B19" s="155">
        <v>12</v>
      </c>
      <c r="C19" s="208" t="s">
        <v>339</v>
      </c>
      <c r="D19" s="159">
        <v>89</v>
      </c>
      <c r="E19" s="159">
        <f>G19+AA19+'Individual AT _vs立命館'!G19+'Individual AT _vs立命館'!N19</f>
        <v>32</v>
      </c>
      <c r="F19" s="167">
        <f t="shared" si="0"/>
        <v>28.764044943820224</v>
      </c>
      <c r="G19" s="159">
        <f t="shared" si="1"/>
        <v>9</v>
      </c>
      <c r="H19" s="187">
        <f t="shared" si="2"/>
        <v>0.88888888888888884</v>
      </c>
      <c r="I19" s="159">
        <f t="shared" si="3"/>
        <v>2</v>
      </c>
      <c r="J19" s="158">
        <f t="shared" si="4"/>
        <v>0.5</v>
      </c>
      <c r="K19" s="159">
        <v>0</v>
      </c>
      <c r="L19" s="159">
        <v>1</v>
      </c>
      <c r="M19" s="185">
        <v>1</v>
      </c>
      <c r="N19" s="158">
        <f t="shared" si="5"/>
        <v>0.5</v>
      </c>
      <c r="O19" s="159">
        <v>0</v>
      </c>
      <c r="P19" s="159">
        <v>1</v>
      </c>
      <c r="Q19" s="185">
        <v>0</v>
      </c>
      <c r="R19" s="159">
        <f t="shared" si="6"/>
        <v>7</v>
      </c>
      <c r="S19" s="158">
        <f t="shared" si="7"/>
        <v>1</v>
      </c>
      <c r="T19" s="159">
        <v>1</v>
      </c>
      <c r="U19" s="159">
        <v>6</v>
      </c>
      <c r="V19" s="185">
        <v>0</v>
      </c>
      <c r="W19" s="158">
        <f t="shared" si="8"/>
        <v>0.8571428571428571</v>
      </c>
      <c r="X19" s="159">
        <v>5</v>
      </c>
      <c r="Y19" s="159">
        <v>1</v>
      </c>
      <c r="Z19" s="185">
        <v>1</v>
      </c>
      <c r="AA19" s="159">
        <f t="shared" si="9"/>
        <v>2</v>
      </c>
      <c r="AB19" s="158">
        <f t="shared" si="10"/>
        <v>0</v>
      </c>
      <c r="AC19" s="159">
        <v>0</v>
      </c>
      <c r="AD19" s="159">
        <v>0</v>
      </c>
      <c r="AE19" s="159">
        <v>2</v>
      </c>
      <c r="AF19" s="208" t="str">
        <f t="shared" si="11"/>
        <v>今村颯汰</v>
      </c>
      <c r="AH19">
        <f t="shared" si="12"/>
        <v>8</v>
      </c>
      <c r="AI19">
        <f t="shared" si="13"/>
        <v>1</v>
      </c>
      <c r="AJ19">
        <f t="shared" si="14"/>
        <v>1</v>
      </c>
    </row>
    <row r="20" spans="2:36" ht="30" customHeight="1">
      <c r="B20" s="154">
        <v>13</v>
      </c>
      <c r="C20" s="207" t="s">
        <v>195</v>
      </c>
      <c r="D20" s="156">
        <v>79</v>
      </c>
      <c r="E20" s="156">
        <f>G20+AA20+'Individual AT _vs立命館'!G20+'Individual AT _vs立命館'!N20</f>
        <v>25</v>
      </c>
      <c r="F20" s="195">
        <f t="shared" si="0"/>
        <v>25.316455696202532</v>
      </c>
      <c r="G20" s="156">
        <f t="shared" si="1"/>
        <v>9</v>
      </c>
      <c r="H20" s="186">
        <f t="shared" si="2"/>
        <v>0.88888888888888884</v>
      </c>
      <c r="I20" s="156">
        <f t="shared" si="3"/>
        <v>8</v>
      </c>
      <c r="J20" s="157">
        <f t="shared" si="4"/>
        <v>0.875</v>
      </c>
      <c r="K20" s="156">
        <v>0</v>
      </c>
      <c r="L20" s="156">
        <v>7</v>
      </c>
      <c r="M20" s="184">
        <v>1</v>
      </c>
      <c r="N20" s="157">
        <f t="shared" si="5"/>
        <v>0.625</v>
      </c>
      <c r="O20" s="156">
        <v>0</v>
      </c>
      <c r="P20" s="156">
        <v>5</v>
      </c>
      <c r="Q20" s="184">
        <v>2</v>
      </c>
      <c r="R20" s="156">
        <f t="shared" si="6"/>
        <v>1</v>
      </c>
      <c r="S20" s="157">
        <f t="shared" si="7"/>
        <v>1</v>
      </c>
      <c r="T20" s="156">
        <v>0</v>
      </c>
      <c r="U20" s="156">
        <v>1</v>
      </c>
      <c r="V20" s="184">
        <v>0</v>
      </c>
      <c r="W20" s="157">
        <f t="shared" si="8"/>
        <v>1</v>
      </c>
      <c r="X20" s="156">
        <v>0</v>
      </c>
      <c r="Y20" s="156">
        <v>1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 t="str">
        <f t="shared" si="11"/>
        <v>濱島遼</v>
      </c>
      <c r="AH20">
        <f t="shared" si="12"/>
        <v>8</v>
      </c>
      <c r="AI20">
        <f t="shared" si="13"/>
        <v>0</v>
      </c>
      <c r="AJ20">
        <f t="shared" si="14"/>
        <v>7</v>
      </c>
    </row>
    <row r="21" spans="2:36" ht="30" customHeight="1">
      <c r="B21" s="155">
        <v>14</v>
      </c>
      <c r="C21" s="208" t="s">
        <v>340</v>
      </c>
      <c r="D21" s="159">
        <v>53</v>
      </c>
      <c r="E21" s="159">
        <f>G21+AA21+'Individual AT _vs立命館'!G21+'Individual AT _vs立命館'!N21</f>
        <v>12</v>
      </c>
      <c r="F21" s="167">
        <f t="shared" si="0"/>
        <v>18.113207547169811</v>
      </c>
      <c r="G21" s="159">
        <f t="shared" si="1"/>
        <v>2</v>
      </c>
      <c r="H21" s="187">
        <f t="shared" si="2"/>
        <v>0</v>
      </c>
      <c r="I21" s="159">
        <f t="shared" si="3"/>
        <v>2</v>
      </c>
      <c r="J21" s="158">
        <f t="shared" si="4"/>
        <v>0</v>
      </c>
      <c r="K21" s="159">
        <v>0</v>
      </c>
      <c r="L21" s="159">
        <v>0</v>
      </c>
      <c r="M21" s="185">
        <v>2</v>
      </c>
      <c r="N21" s="158">
        <f t="shared" si="5"/>
        <v>0</v>
      </c>
      <c r="O21" s="159">
        <v>0</v>
      </c>
      <c r="P21" s="159">
        <v>0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内田慎之甫</v>
      </c>
      <c r="AH21">
        <f t="shared" si="12"/>
        <v>0</v>
      </c>
      <c r="AI21">
        <f t="shared" si="13"/>
        <v>0</v>
      </c>
      <c r="AJ21">
        <f t="shared" si="14"/>
        <v>0</v>
      </c>
    </row>
    <row r="22" spans="2:36" ht="30" customHeight="1">
      <c r="B22" s="154">
        <v>15</v>
      </c>
      <c r="C22" s="207" t="s">
        <v>341</v>
      </c>
      <c r="D22" s="156">
        <v>66</v>
      </c>
      <c r="E22" s="156">
        <f>G22+AA22+'Individual AT _vs立命館'!G22+'Individual AT _vs立命館'!N22</f>
        <v>21</v>
      </c>
      <c r="F22" s="195">
        <f t="shared" si="0"/>
        <v>25.454545454545453</v>
      </c>
      <c r="G22" s="156">
        <f t="shared" si="1"/>
        <v>4</v>
      </c>
      <c r="H22" s="186">
        <f t="shared" si="2"/>
        <v>0.25</v>
      </c>
      <c r="I22" s="156">
        <f t="shared" si="3"/>
        <v>2</v>
      </c>
      <c r="J22" s="157">
        <f t="shared" si="4"/>
        <v>0</v>
      </c>
      <c r="K22" s="156">
        <v>0</v>
      </c>
      <c r="L22" s="156">
        <v>0</v>
      </c>
      <c r="M22" s="184">
        <v>2</v>
      </c>
      <c r="N22" s="157">
        <f t="shared" si="5"/>
        <v>0</v>
      </c>
      <c r="O22" s="156">
        <v>0</v>
      </c>
      <c r="P22" s="156">
        <v>0</v>
      </c>
      <c r="Q22" s="184">
        <v>0</v>
      </c>
      <c r="R22" s="156">
        <f t="shared" si="6"/>
        <v>2</v>
      </c>
      <c r="S22" s="157">
        <f t="shared" si="7"/>
        <v>0.5</v>
      </c>
      <c r="T22" s="156">
        <v>0</v>
      </c>
      <c r="U22" s="156">
        <v>1</v>
      </c>
      <c r="V22" s="184">
        <v>1</v>
      </c>
      <c r="W22" s="157">
        <f t="shared" si="8"/>
        <v>0.5</v>
      </c>
      <c r="X22" s="156">
        <v>0</v>
      </c>
      <c r="Y22" s="156">
        <v>1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永山丞</v>
      </c>
      <c r="AH22">
        <f t="shared" si="12"/>
        <v>1</v>
      </c>
      <c r="AI22">
        <f t="shared" si="13"/>
        <v>0</v>
      </c>
      <c r="AJ22">
        <f t="shared" si="14"/>
        <v>0</v>
      </c>
    </row>
    <row r="23" spans="2:36" ht="30" customHeight="1">
      <c r="B23" s="155">
        <v>16</v>
      </c>
      <c r="C23" s="208" t="s">
        <v>342</v>
      </c>
      <c r="D23" s="159">
        <v>26</v>
      </c>
      <c r="E23" s="159">
        <f>G23+AA23+'Individual AT _vs立命館'!G23+'Individual AT _vs立命館'!N23</f>
        <v>11</v>
      </c>
      <c r="F23" s="167">
        <f t="shared" si="0"/>
        <v>33.846153846153847</v>
      </c>
      <c r="G23" s="159">
        <f t="shared" si="1"/>
        <v>3</v>
      </c>
      <c r="H23" s="187">
        <f t="shared" si="2"/>
        <v>1</v>
      </c>
      <c r="I23" s="159">
        <f t="shared" si="3"/>
        <v>2</v>
      </c>
      <c r="J23" s="158">
        <f t="shared" si="4"/>
        <v>1</v>
      </c>
      <c r="K23" s="159">
        <v>0</v>
      </c>
      <c r="L23" s="159">
        <v>2</v>
      </c>
      <c r="M23" s="185">
        <v>0</v>
      </c>
      <c r="N23" s="158">
        <f t="shared" si="5"/>
        <v>0.5</v>
      </c>
      <c r="O23" s="159">
        <v>0</v>
      </c>
      <c r="P23" s="159">
        <v>1</v>
      </c>
      <c r="Q23" s="185">
        <v>1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1</v>
      </c>
      <c r="X23" s="159">
        <v>0</v>
      </c>
      <c r="Y23" s="159">
        <v>1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大下昇馬</v>
      </c>
      <c r="AH23">
        <f t="shared" si="12"/>
        <v>3</v>
      </c>
      <c r="AI23">
        <f t="shared" si="13"/>
        <v>0</v>
      </c>
      <c r="AJ23">
        <f t="shared" si="14"/>
        <v>2</v>
      </c>
    </row>
    <row r="24" spans="2:36" ht="30" customHeight="1">
      <c r="B24" s="154">
        <v>17</v>
      </c>
      <c r="C24" s="207" t="s">
        <v>343</v>
      </c>
      <c r="D24" s="156">
        <v>19</v>
      </c>
      <c r="E24" s="156">
        <f>G24+AA24+'Individual AT _vs立命館'!G24+'Individual AT _vs立命館'!N24</f>
        <v>10</v>
      </c>
      <c r="F24" s="195">
        <f t="shared" si="0"/>
        <v>42.105263157894733</v>
      </c>
      <c r="G24" s="156">
        <f t="shared" si="1"/>
        <v>2</v>
      </c>
      <c r="H24" s="186">
        <f t="shared" si="2"/>
        <v>0.5</v>
      </c>
      <c r="I24" s="156">
        <f t="shared" si="3"/>
        <v>1</v>
      </c>
      <c r="J24" s="157">
        <f t="shared" si="4"/>
        <v>0</v>
      </c>
      <c r="K24" s="156">
        <v>0</v>
      </c>
      <c r="L24" s="156">
        <v>0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0</v>
      </c>
      <c r="R24" s="156">
        <f t="shared" si="6"/>
        <v>1</v>
      </c>
      <c r="S24" s="157">
        <f t="shared" si="7"/>
        <v>1</v>
      </c>
      <c r="T24" s="156">
        <v>0</v>
      </c>
      <c r="U24" s="156">
        <v>1</v>
      </c>
      <c r="V24" s="184">
        <v>0</v>
      </c>
      <c r="W24" s="157">
        <f t="shared" si="8"/>
        <v>0</v>
      </c>
      <c r="X24" s="156">
        <v>0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大坪大悟</v>
      </c>
      <c r="AH24">
        <f t="shared" si="12"/>
        <v>1</v>
      </c>
      <c r="AI24">
        <f t="shared" si="13"/>
        <v>0</v>
      </c>
      <c r="AJ24">
        <f t="shared" si="14"/>
        <v>0</v>
      </c>
    </row>
    <row r="25" spans="2:36" ht="30" customHeight="1">
      <c r="B25" s="155">
        <v>18</v>
      </c>
      <c r="C25" s="208" t="s">
        <v>344</v>
      </c>
      <c r="D25" s="159">
        <v>21</v>
      </c>
      <c r="E25" s="159">
        <f>G25+AA25+'Individual AT _vs立命館'!G25+'Individual AT _vs立命館'!N25</f>
        <v>10</v>
      </c>
      <c r="F25" s="167">
        <f t="shared" si="0"/>
        <v>38.095238095238095</v>
      </c>
      <c r="G25" s="159">
        <f t="shared" si="1"/>
        <v>2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0</v>
      </c>
      <c r="L25" s="159">
        <v>2</v>
      </c>
      <c r="M25" s="185">
        <v>0</v>
      </c>
      <c r="N25" s="158">
        <f t="shared" si="5"/>
        <v>0.5</v>
      </c>
      <c r="O25" s="159">
        <v>0</v>
      </c>
      <c r="P25" s="159">
        <v>1</v>
      </c>
      <c r="Q25" s="185">
        <v>1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3</v>
      </c>
      <c r="AB25" s="158">
        <f t="shared" si="10"/>
        <v>0</v>
      </c>
      <c r="AC25" s="159">
        <v>0</v>
      </c>
      <c r="AD25" s="159">
        <v>0</v>
      </c>
      <c r="AE25" s="159">
        <v>3</v>
      </c>
      <c r="AF25" s="208" t="str">
        <f t="shared" si="11"/>
        <v>黒澤俊太郎</v>
      </c>
      <c r="AH25">
        <f t="shared" si="12"/>
        <v>2</v>
      </c>
      <c r="AI25">
        <f t="shared" si="13"/>
        <v>0</v>
      </c>
      <c r="AJ25">
        <f t="shared" si="14"/>
        <v>2</v>
      </c>
    </row>
    <row r="26" spans="2:36" ht="30" customHeight="1">
      <c r="B26" s="154">
        <v>19</v>
      </c>
      <c r="C26" s="207" t="s">
        <v>304</v>
      </c>
      <c r="D26" s="156">
        <v>12</v>
      </c>
      <c r="E26" s="156">
        <f>G26+AA26+'Individual AT _vs立命館'!G26+'Individual AT _vs立命館'!N26</f>
        <v>1</v>
      </c>
      <c r="F26" s="195">
        <f t="shared" si="0"/>
        <v>6.6666666666666661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 t="str">
        <f t="shared" si="11"/>
        <v>星凌太</v>
      </c>
      <c r="AH26">
        <f t="shared" si="12"/>
        <v>0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209</v>
      </c>
      <c r="D27" s="159">
        <v>26</v>
      </c>
      <c r="E27" s="159">
        <f>G27+AA27+'Individual AT _vs立命館'!G27+'Individual AT _vs立命館'!N27</f>
        <v>13</v>
      </c>
      <c r="F27" s="167">
        <f t="shared" si="0"/>
        <v>40</v>
      </c>
      <c r="G27" s="159">
        <f t="shared" si="1"/>
        <v>4</v>
      </c>
      <c r="H27" s="187">
        <f t="shared" si="2"/>
        <v>1</v>
      </c>
      <c r="I27" s="159">
        <f t="shared" si="3"/>
        <v>3</v>
      </c>
      <c r="J27" s="158">
        <f t="shared" si="4"/>
        <v>1</v>
      </c>
      <c r="K27" s="159">
        <v>1</v>
      </c>
      <c r="L27" s="159">
        <v>2</v>
      </c>
      <c r="M27" s="185">
        <v>0</v>
      </c>
      <c r="N27" s="158">
        <f t="shared" si="5"/>
        <v>1</v>
      </c>
      <c r="O27" s="159">
        <v>1</v>
      </c>
      <c r="P27" s="159">
        <v>2</v>
      </c>
      <c r="Q27" s="185">
        <v>0</v>
      </c>
      <c r="R27" s="159">
        <f t="shared" si="6"/>
        <v>1</v>
      </c>
      <c r="S27" s="158">
        <f t="shared" si="7"/>
        <v>1</v>
      </c>
      <c r="T27" s="159">
        <v>0</v>
      </c>
      <c r="U27" s="159">
        <v>1</v>
      </c>
      <c r="V27" s="185">
        <v>0</v>
      </c>
      <c r="W27" s="158">
        <f t="shared" si="8"/>
        <v>0</v>
      </c>
      <c r="X27" s="159">
        <v>0</v>
      </c>
      <c r="Y27" s="159">
        <v>0</v>
      </c>
      <c r="Z27" s="185">
        <v>1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城戸隼人</v>
      </c>
      <c r="AH27">
        <f t="shared" si="12"/>
        <v>4</v>
      </c>
      <c r="AI27">
        <f t="shared" si="13"/>
        <v>1</v>
      </c>
      <c r="AJ27">
        <f t="shared" si="14"/>
        <v>3</v>
      </c>
    </row>
    <row r="28" spans="2:36" ht="30" customHeight="1">
      <c r="B28" s="154">
        <v>21</v>
      </c>
      <c r="C28" s="207" t="s">
        <v>348</v>
      </c>
      <c r="D28" s="156">
        <v>46</v>
      </c>
      <c r="E28" s="156">
        <f>G28+AA28+'Individual AT _vs立命館'!G28+'Individual AT _vs立命館'!N28</f>
        <v>23</v>
      </c>
      <c r="F28" s="195">
        <f t="shared" si="0"/>
        <v>40</v>
      </c>
      <c r="G28" s="156">
        <f t="shared" si="1"/>
        <v>7</v>
      </c>
      <c r="H28" s="186">
        <f t="shared" si="2"/>
        <v>1</v>
      </c>
      <c r="I28" s="156">
        <f t="shared" si="3"/>
        <v>4</v>
      </c>
      <c r="J28" s="157">
        <f t="shared" si="4"/>
        <v>1</v>
      </c>
      <c r="K28" s="156">
        <v>0</v>
      </c>
      <c r="L28" s="156">
        <v>4</v>
      </c>
      <c r="M28" s="184">
        <v>0</v>
      </c>
      <c r="N28" s="157">
        <f t="shared" si="5"/>
        <v>1</v>
      </c>
      <c r="O28" s="156">
        <v>0</v>
      </c>
      <c r="P28" s="156">
        <v>4</v>
      </c>
      <c r="Q28" s="184">
        <v>0</v>
      </c>
      <c r="R28" s="156">
        <f t="shared" si="6"/>
        <v>3</v>
      </c>
      <c r="S28" s="157">
        <f t="shared" si="7"/>
        <v>1</v>
      </c>
      <c r="T28" s="156">
        <v>0</v>
      </c>
      <c r="U28" s="156">
        <v>3</v>
      </c>
      <c r="V28" s="184">
        <v>0</v>
      </c>
      <c r="W28" s="157">
        <f t="shared" si="8"/>
        <v>1</v>
      </c>
      <c r="X28" s="156">
        <v>1</v>
      </c>
      <c r="Y28" s="156">
        <v>2</v>
      </c>
      <c r="Z28" s="184">
        <v>0</v>
      </c>
      <c r="AA28" s="156">
        <f t="shared" si="9"/>
        <v>2</v>
      </c>
      <c r="AB28" s="157">
        <f t="shared" si="10"/>
        <v>1</v>
      </c>
      <c r="AC28" s="156">
        <v>0</v>
      </c>
      <c r="AD28" s="156">
        <v>2</v>
      </c>
      <c r="AE28" s="156">
        <v>0</v>
      </c>
      <c r="AF28" s="207" t="str">
        <f t="shared" si="11"/>
        <v>門脇遼介</v>
      </c>
      <c r="AH28">
        <f t="shared" si="12"/>
        <v>7</v>
      </c>
      <c r="AI28">
        <f t="shared" si="13"/>
        <v>0</v>
      </c>
      <c r="AJ28">
        <f t="shared" si="14"/>
        <v>4</v>
      </c>
    </row>
    <row r="29" spans="2:36" ht="30" customHeight="1">
      <c r="B29" s="155">
        <v>22</v>
      </c>
      <c r="C29" s="208" t="s">
        <v>345</v>
      </c>
      <c r="D29" s="159">
        <v>17</v>
      </c>
      <c r="E29" s="159">
        <f>G29+AA29+'Individual AT _vs立命館'!G29+'Individual AT _vs立命館'!N29</f>
        <v>2</v>
      </c>
      <c r="F29" s="167">
        <f t="shared" si="0"/>
        <v>9.4117647058823533</v>
      </c>
      <c r="G29" s="159">
        <f t="shared" si="1"/>
        <v>1</v>
      </c>
      <c r="H29" s="187">
        <f t="shared" si="2"/>
        <v>0</v>
      </c>
      <c r="I29" s="159">
        <f t="shared" si="3"/>
        <v>1</v>
      </c>
      <c r="J29" s="158">
        <f t="shared" si="4"/>
        <v>0</v>
      </c>
      <c r="K29" s="159">
        <v>0</v>
      </c>
      <c r="L29" s="159">
        <v>0</v>
      </c>
      <c r="M29" s="185">
        <v>1</v>
      </c>
      <c r="N29" s="158">
        <f t="shared" si="5"/>
        <v>0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高田健太郎</v>
      </c>
      <c r="AH29">
        <f t="shared" si="12"/>
        <v>0</v>
      </c>
      <c r="AI29">
        <f t="shared" si="13"/>
        <v>0</v>
      </c>
      <c r="AJ29">
        <f t="shared" si="14"/>
        <v>0</v>
      </c>
    </row>
    <row r="30" spans="2:36" ht="30" customHeight="1">
      <c r="B30" s="154">
        <v>23</v>
      </c>
      <c r="C30" s="207" t="s">
        <v>346</v>
      </c>
      <c r="D30" s="156">
        <v>44</v>
      </c>
      <c r="E30" s="156">
        <f>G30+AA30+'Individual AT _vs立命館'!G30+'Individual AT _vs立命館'!N30</f>
        <v>11</v>
      </c>
      <c r="F30" s="195">
        <f t="shared" si="0"/>
        <v>20</v>
      </c>
      <c r="G30" s="156">
        <f t="shared" si="1"/>
        <v>4</v>
      </c>
      <c r="H30" s="186">
        <f t="shared" si="2"/>
        <v>0.75</v>
      </c>
      <c r="I30" s="156">
        <f t="shared" si="3"/>
        <v>3</v>
      </c>
      <c r="J30" s="157">
        <f t="shared" si="4"/>
        <v>0.66666666666666663</v>
      </c>
      <c r="K30" s="156">
        <v>0</v>
      </c>
      <c r="L30" s="156">
        <v>2</v>
      </c>
      <c r="M30" s="184">
        <v>1</v>
      </c>
      <c r="N30" s="157">
        <f t="shared" si="5"/>
        <v>0.66666666666666663</v>
      </c>
      <c r="O30" s="156">
        <v>0</v>
      </c>
      <c r="P30" s="156">
        <v>2</v>
      </c>
      <c r="Q30" s="184">
        <v>0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 t="str">
        <f t="shared" si="11"/>
        <v>安藤核</v>
      </c>
      <c r="AH30">
        <f t="shared" si="12"/>
        <v>3</v>
      </c>
      <c r="AI30">
        <f t="shared" si="13"/>
        <v>0</v>
      </c>
      <c r="AJ30">
        <f t="shared" si="14"/>
        <v>2</v>
      </c>
    </row>
    <row r="31" spans="2:36" ht="30" customHeight="1">
      <c r="B31" s="155">
        <v>24</v>
      </c>
      <c r="C31" s="208" t="s">
        <v>347</v>
      </c>
      <c r="D31" s="159">
        <v>44</v>
      </c>
      <c r="E31" s="159">
        <f>G31+AA31+'Individual AT _vs立命館'!G31+'Individual AT _vs立命館'!N31</f>
        <v>8</v>
      </c>
      <c r="F31" s="167">
        <f t="shared" si="0"/>
        <v>14.545454545454547</v>
      </c>
      <c r="G31" s="159">
        <f t="shared" si="1"/>
        <v>3</v>
      </c>
      <c r="H31" s="187">
        <f t="shared" si="2"/>
        <v>1</v>
      </c>
      <c r="I31" s="159">
        <f t="shared" si="3"/>
        <v>2</v>
      </c>
      <c r="J31" s="158">
        <f t="shared" si="4"/>
        <v>1</v>
      </c>
      <c r="K31" s="159">
        <v>0</v>
      </c>
      <c r="L31" s="159">
        <v>2</v>
      </c>
      <c r="M31" s="185">
        <v>0</v>
      </c>
      <c r="N31" s="158">
        <f t="shared" si="5"/>
        <v>0.5</v>
      </c>
      <c r="O31" s="159">
        <v>0</v>
      </c>
      <c r="P31" s="159">
        <v>1</v>
      </c>
      <c r="Q31" s="185">
        <v>1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0</v>
      </c>
      <c r="Y31" s="159">
        <v>1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 t="str">
        <f t="shared" si="11"/>
        <v>斎藤航</v>
      </c>
      <c r="AH31">
        <f t="shared" si="12"/>
        <v>3</v>
      </c>
      <c r="AI31">
        <f t="shared" si="13"/>
        <v>0</v>
      </c>
      <c r="AJ31">
        <f t="shared" si="14"/>
        <v>2</v>
      </c>
    </row>
    <row r="32" spans="2:36" ht="30" customHeight="1">
      <c r="B32" s="154">
        <v>25</v>
      </c>
      <c r="C32" s="207" t="s">
        <v>255</v>
      </c>
      <c r="D32" s="156">
        <v>36</v>
      </c>
      <c r="E32" s="156">
        <f>G32+AA32+'Individual AT _vs立命館'!G32+'Individual AT _vs立命館'!N32</f>
        <v>5</v>
      </c>
      <c r="F32" s="195">
        <f t="shared" si="0"/>
        <v>11.111111111111111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tr">
        <f t="shared" si="11"/>
        <v>浅沼優吾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309</v>
      </c>
      <c r="D33" s="159">
        <v>10</v>
      </c>
      <c r="E33" s="159">
        <f>G33+AA33+'Individual AT _vs立命館'!G33+'Individual AT _vs立命館'!N33</f>
        <v>1</v>
      </c>
      <c r="F33" s="167">
        <f t="shared" si="0"/>
        <v>8</v>
      </c>
      <c r="G33" s="159">
        <f t="shared" si="1"/>
        <v>1</v>
      </c>
      <c r="H33" s="187">
        <f t="shared" si="2"/>
        <v>0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1</v>
      </c>
      <c r="S33" s="158">
        <f t="shared" si="7"/>
        <v>0</v>
      </c>
      <c r="T33" s="159">
        <v>0</v>
      </c>
      <c r="U33" s="159">
        <v>0</v>
      </c>
      <c r="V33" s="185">
        <v>1</v>
      </c>
      <c r="W33" s="158">
        <f t="shared" si="8"/>
        <v>0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tr">
        <f t="shared" si="11"/>
        <v>菅野駿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SUM(G8:G15,G23:G28)</f>
        <v>87</v>
      </c>
      <c r="H35" s="188"/>
      <c r="I35" s="164">
        <f>SUM(I8:I15,I23:I28)</f>
        <v>53</v>
      </c>
      <c r="J35" s="168">
        <f>SUM(K35:L35)/I35</f>
        <v>0.90566037735849059</v>
      </c>
      <c r="K35" s="164">
        <f>SUM(K8:K15,K23:K28)</f>
        <v>2</v>
      </c>
      <c r="L35" s="164">
        <f t="shared" ref="L35:M35" si="15">SUM(L8:L15,L23:L28)</f>
        <v>46</v>
      </c>
      <c r="M35" s="164">
        <f t="shared" si="15"/>
        <v>5</v>
      </c>
      <c r="N35" s="168">
        <f>SUM(P35:Q35)/I35</f>
        <v>0.84905660377358494</v>
      </c>
      <c r="O35" s="164">
        <f>SUM(O8:O15,O23:O28)</f>
        <v>3</v>
      </c>
      <c r="P35" s="164">
        <f t="shared" ref="P35:R35" si="16">SUM(P8:P15,P23:P28)</f>
        <v>23</v>
      </c>
      <c r="Q35" s="164">
        <f t="shared" si="16"/>
        <v>22</v>
      </c>
      <c r="R35" s="164">
        <f t="shared" si="16"/>
        <v>34</v>
      </c>
      <c r="S35" s="168">
        <f>SUM(T35:U35)/R35</f>
        <v>0.94117647058823528</v>
      </c>
      <c r="T35" s="164">
        <f>SUM(T8:T15,T23:T28)</f>
        <v>0</v>
      </c>
      <c r="U35" s="164">
        <f t="shared" ref="U35:V35" si="17">SUM(U8:U15,U23:U28)</f>
        <v>32</v>
      </c>
      <c r="V35" s="164">
        <f t="shared" si="17"/>
        <v>2</v>
      </c>
      <c r="W35" s="168">
        <f>SUM(X35:Y35)/SUM(X35:Z35)</f>
        <v>0.6875</v>
      </c>
      <c r="X35" s="164">
        <f>SUM(X8:X15,X23:X28)</f>
        <v>11</v>
      </c>
      <c r="Y35" s="164">
        <f t="shared" ref="Y35:Z35" si="18">SUM(Y8:Y15,Y23:Y28)</f>
        <v>11</v>
      </c>
      <c r="Z35" s="164">
        <f t="shared" si="18"/>
        <v>10</v>
      </c>
      <c r="AA35" s="164">
        <f>SUM(AA8:AA15,AA23:AA28)</f>
        <v>11</v>
      </c>
      <c r="AB35" s="168">
        <f>SUM(AC35:AD35)/SUM(AC35:AE35)</f>
        <v>0.63636363636363635</v>
      </c>
      <c r="AC35" s="164">
        <f>SUM(AC8:AC15,AC23:AC28)</f>
        <v>0</v>
      </c>
      <c r="AD35" s="164">
        <f t="shared" ref="AD35:AE35" si="19">SUM(AD8:AD15,AD23:AD28)</f>
        <v>7</v>
      </c>
      <c r="AE35" s="164">
        <f t="shared" si="19"/>
        <v>4</v>
      </c>
      <c r="AF35" s="212" t="s">
        <v>16</v>
      </c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SUM(G16:G22,G29:G33)</f>
        <v>51</v>
      </c>
      <c r="H36" s="189"/>
      <c r="I36" s="165">
        <f>SUM(I16:I22,I29:I33)</f>
        <v>35</v>
      </c>
      <c r="J36" s="172">
        <f>SUM(K36:L36)/I36</f>
        <v>0.6</v>
      </c>
      <c r="K36" s="165">
        <f>SUM(K16:K22,K29:K33)</f>
        <v>0</v>
      </c>
      <c r="L36" s="165">
        <f t="shared" ref="L36:M36" si="20">SUM(L16:L22,L29:L33)</f>
        <v>21</v>
      </c>
      <c r="M36" s="165">
        <f t="shared" si="20"/>
        <v>14</v>
      </c>
      <c r="N36" s="172">
        <f>SUM(P36:Q36)/I36</f>
        <v>0.48571428571428571</v>
      </c>
      <c r="O36" s="165">
        <f>SUM(O16:O22,O29:O33)</f>
        <v>4</v>
      </c>
      <c r="P36" s="165">
        <f t="shared" ref="P36:R36" si="21">SUM(P16:P22,P29:P33)</f>
        <v>12</v>
      </c>
      <c r="Q36" s="165">
        <f t="shared" si="21"/>
        <v>5</v>
      </c>
      <c r="R36" s="165">
        <f t="shared" si="21"/>
        <v>16</v>
      </c>
      <c r="S36" s="172">
        <f>SUM(T36:U36)/R36</f>
        <v>0.875</v>
      </c>
      <c r="T36" s="165">
        <f>SUM(T16:T22,T29:T33)</f>
        <v>1</v>
      </c>
      <c r="U36" s="165">
        <f t="shared" ref="U36:V36" si="22">SUM(U16:U22,U29:U33)</f>
        <v>13</v>
      </c>
      <c r="V36" s="165">
        <f t="shared" si="22"/>
        <v>2</v>
      </c>
      <c r="W36" s="172">
        <f>SUM(X36:Y36)/SUM(X36:Z36)</f>
        <v>0.8571428571428571</v>
      </c>
      <c r="X36" s="165">
        <f>SUM(X16:X22,X29:X33)</f>
        <v>6</v>
      </c>
      <c r="Y36" s="165">
        <f t="shared" ref="Y36:AA36" si="23">SUM(Y16:Y22,Y29:Y33)</f>
        <v>6</v>
      </c>
      <c r="Z36" s="165">
        <f t="shared" si="23"/>
        <v>2</v>
      </c>
      <c r="AA36" s="165">
        <f t="shared" si="23"/>
        <v>6</v>
      </c>
      <c r="AB36" s="172">
        <f>SUM(AC36:AD36)/SUM(AC36:AE36)</f>
        <v>0.33333333333333331</v>
      </c>
      <c r="AC36" s="165">
        <f>SUM(AC16:AC22,AC29:AC33)</f>
        <v>0</v>
      </c>
      <c r="AD36" s="165">
        <f t="shared" ref="AD36:AE36" si="24">SUM(AD16:AD22,AD29:AD33)</f>
        <v>2</v>
      </c>
      <c r="AE36" s="165">
        <f t="shared" si="24"/>
        <v>4</v>
      </c>
      <c r="AF36" s="165" t="s">
        <v>15</v>
      </c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138</v>
      </c>
      <c r="H37" s="190"/>
      <c r="I37" s="156">
        <f>SUM(I8:I33)</f>
        <v>88</v>
      </c>
      <c r="J37" s="157">
        <f>SUM(K37:L37)/I37</f>
        <v>0.78409090909090906</v>
      </c>
      <c r="K37" s="156">
        <f>SUM(K8:K33)</f>
        <v>2</v>
      </c>
      <c r="L37" s="156">
        <f>SUM(L8:L33)</f>
        <v>67</v>
      </c>
      <c r="M37" s="184">
        <f>SUM(M8:M33)</f>
        <v>19</v>
      </c>
      <c r="N37" s="157">
        <f>SUM(P37:Q37)/I37</f>
        <v>0.70454545454545459</v>
      </c>
      <c r="O37" s="156">
        <f>SUM(O8:O33)</f>
        <v>7</v>
      </c>
      <c r="P37" s="156">
        <f>SUM(P8:P33)</f>
        <v>35</v>
      </c>
      <c r="Q37" s="184">
        <f>SUM(Q8:Q33)</f>
        <v>27</v>
      </c>
      <c r="R37" s="156">
        <f>SUM(R8:R33)</f>
        <v>50</v>
      </c>
      <c r="S37" s="157">
        <f>SUM(T37:U37)/R37</f>
        <v>0.92</v>
      </c>
      <c r="T37" s="156">
        <f>SUM(T8:T33)</f>
        <v>1</v>
      </c>
      <c r="U37" s="156">
        <f>SUM(U8:U33)</f>
        <v>45</v>
      </c>
      <c r="V37" s="184">
        <f>SUM(V8:V33)</f>
        <v>4</v>
      </c>
      <c r="W37" s="157">
        <f>SUM(X37:Y37)/SUM(X37:Z37)</f>
        <v>0.73913043478260865</v>
      </c>
      <c r="X37" s="156">
        <f>SUM(X8:X33)</f>
        <v>17</v>
      </c>
      <c r="Y37" s="156">
        <f>SUM(Y8:Y33)</f>
        <v>17</v>
      </c>
      <c r="Z37" s="184">
        <f>SUM(Z8:Z33)</f>
        <v>12</v>
      </c>
      <c r="AA37" s="156">
        <f>SUM(AA8:AA33)</f>
        <v>17</v>
      </c>
      <c r="AB37" s="157">
        <f>SUM(AC37:AD37)/SUM(AC37:AE37)</f>
        <v>0.52941176470588236</v>
      </c>
      <c r="AC37" s="156">
        <f>SUM(AC8:AC33)</f>
        <v>0</v>
      </c>
      <c r="AD37" s="156">
        <f>SUM(AD8:AD33)</f>
        <v>9</v>
      </c>
      <c r="AE37" s="156">
        <f>SUM(AE8:AE33)</f>
        <v>8</v>
      </c>
      <c r="AF37" s="156" t="s">
        <v>94</v>
      </c>
    </row>
    <row r="38" spans="2:36" ht="30" customHeight="1">
      <c r="B38" s="280" t="s">
        <v>95</v>
      </c>
      <c r="C38" s="280"/>
      <c r="D38" s="280"/>
      <c r="E38" s="280"/>
      <c r="F38" s="281"/>
      <c r="G38" s="166">
        <f>AVERAGE(G8:G33)</f>
        <v>5.3076923076923075</v>
      </c>
      <c r="H38" s="191"/>
      <c r="I38" s="167">
        <f>AVERAGE(I8:I33)</f>
        <v>3.3846153846153846</v>
      </c>
      <c r="J38" s="158"/>
      <c r="K38" s="167">
        <f>AVERAGE(K8:K33)</f>
        <v>7.6923076923076927E-2</v>
      </c>
      <c r="L38" s="167">
        <f>AVERAGE(L8:L33)</f>
        <v>2.5769230769230771</v>
      </c>
      <c r="M38" s="193">
        <f>AVERAGE(M8:M33)</f>
        <v>0.73076923076923073</v>
      </c>
      <c r="N38" s="159"/>
      <c r="O38" s="167">
        <f>AVERAGE(O8:O33)</f>
        <v>0.26923076923076922</v>
      </c>
      <c r="P38" s="167">
        <f>AVERAGE(P8:P33)</f>
        <v>1.3461538461538463</v>
      </c>
      <c r="Q38" s="193">
        <f>AVERAGE(Q8:Q33)</f>
        <v>1.0384615384615385</v>
      </c>
      <c r="R38" s="167">
        <f>AVERAGE(R8:R33)</f>
        <v>1.9230769230769231</v>
      </c>
      <c r="S38" s="159"/>
      <c r="T38" s="167">
        <f>AVERAGE(T8:T33)</f>
        <v>3.8461538461538464E-2</v>
      </c>
      <c r="U38" s="167">
        <f>AVERAGE(U8:U33)</f>
        <v>1.7307692307692308</v>
      </c>
      <c r="V38" s="193">
        <f>AVERAGE(V8:V33)</f>
        <v>0.15384615384615385</v>
      </c>
      <c r="W38" s="159"/>
      <c r="X38" s="167">
        <f>AVERAGE(X8:X33)</f>
        <v>0.65384615384615385</v>
      </c>
      <c r="Y38" s="167">
        <f>AVERAGE(Y8:Y33)</f>
        <v>0.65384615384615385</v>
      </c>
      <c r="Z38" s="167">
        <f>AVERAGE(Z8:Z33)</f>
        <v>0.46153846153846156</v>
      </c>
      <c r="AA38" s="167">
        <f>AVERAGE(AA8:AA33)</f>
        <v>0.65384615384615385</v>
      </c>
      <c r="AB38" s="159"/>
      <c r="AC38" s="167">
        <f>AVERAGE(AC8:AC33)</f>
        <v>0</v>
      </c>
      <c r="AD38" s="167">
        <f>AVERAGE(AD8:AD33)</f>
        <v>0.34615384615384615</v>
      </c>
      <c r="AE38" s="167">
        <f>AVERAGE(AE8:AE33)</f>
        <v>0.30769230769230771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" top="0" bottom="0" header="0" footer="0"/>
  <pageSetup paperSize="9" scale="35" fitToHeight="4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FC4F-3158-BA43-92D4-C72AE72F9742}">
  <sheetPr>
    <pageSetUpPr fitToPage="1"/>
  </sheetPr>
  <dimension ref="B2:AJ77"/>
  <sheetViews>
    <sheetView topLeftCell="F5" zoomScale="87" zoomScaleNormal="87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_立命館'!O3</f>
        <v>立命館大学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249</v>
      </c>
      <c r="V2" s="288"/>
      <c r="W2" s="288"/>
      <c r="X2" s="288"/>
      <c r="Y2" s="282" t="s">
        <v>63</v>
      </c>
      <c r="Z2" s="282"/>
      <c r="AA2" s="288" t="s">
        <v>257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0.82352941176470584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0.9438202247191011</v>
      </c>
      <c r="S4" s="288"/>
      <c r="U4" s="292" t="s">
        <v>11</v>
      </c>
      <c r="V4" s="292"/>
      <c r="W4" s="292"/>
      <c r="X4" s="284">
        <f>T37</f>
        <v>0.74590163934426235</v>
      </c>
      <c r="Y4" s="284"/>
      <c r="Z4" s="292" t="s">
        <v>10</v>
      </c>
      <c r="AA4" s="292"/>
      <c r="AB4" s="292"/>
      <c r="AC4" s="291">
        <f>Z37</f>
        <v>0.5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_立命館'!C8</f>
        <v>小澤一誠</v>
      </c>
      <c r="D8" s="156">
        <f>'Individual DF _立命館'!D8</f>
        <v>70</v>
      </c>
      <c r="E8" s="156">
        <f>'Individual DF _立命館'!E8</f>
        <v>24</v>
      </c>
      <c r="F8" s="196">
        <f>'Individual DF _立命館'!F8</f>
        <v>27.428571428571431</v>
      </c>
      <c r="G8" s="156">
        <f t="shared" ref="G8:G33" si="0">SUM(J8:M8)</f>
        <v>7</v>
      </c>
      <c r="H8" s="157">
        <f>IFERROR((J8+K8)/SUM(J8:M8),"-")</f>
        <v>1</v>
      </c>
      <c r="I8" s="157">
        <f>IFERROR(SUM(J8:L8)/SUM(J8:M8),"-")</f>
        <v>1</v>
      </c>
      <c r="J8" s="156">
        <v>3</v>
      </c>
      <c r="K8" s="156">
        <v>4</v>
      </c>
      <c r="L8" s="156">
        <v>0</v>
      </c>
      <c r="M8" s="184">
        <v>0</v>
      </c>
      <c r="N8" s="180">
        <f>SUM(P8:R8)</f>
        <v>11</v>
      </c>
      <c r="O8" s="157">
        <f>IFERROR((P8+Q8)/N8,"-")</f>
        <v>0.90909090909090906</v>
      </c>
      <c r="P8" s="156">
        <v>0</v>
      </c>
      <c r="Q8" s="156">
        <v>10</v>
      </c>
      <c r="R8" s="184">
        <v>1</v>
      </c>
      <c r="S8" s="156">
        <f>SUM(U8:X8)</f>
        <v>18</v>
      </c>
      <c r="T8" s="157">
        <f>IFERROR((U8+W8)/S8,"-")</f>
        <v>0.83333333333333337</v>
      </c>
      <c r="U8" s="156">
        <v>8</v>
      </c>
      <c r="V8" s="156">
        <v>1</v>
      </c>
      <c r="W8" s="156">
        <v>7</v>
      </c>
      <c r="X8" s="184">
        <v>2</v>
      </c>
      <c r="Y8" s="180">
        <f>SUM(AA8:AD8)</f>
        <v>18</v>
      </c>
      <c r="Z8" s="157">
        <f>IFERROR((AA8+AC8)/Y8,"-")</f>
        <v>0.61111111111111116</v>
      </c>
      <c r="AA8" s="156">
        <v>5</v>
      </c>
      <c r="AB8" s="156">
        <v>4</v>
      </c>
      <c r="AC8" s="156">
        <v>6</v>
      </c>
      <c r="AD8" s="156">
        <v>3</v>
      </c>
      <c r="AE8" s="207" t="str">
        <f t="shared" ref="AE8:AE33" si="1">C8</f>
        <v>小澤一誠</v>
      </c>
      <c r="AF8" s="175"/>
      <c r="AG8" s="136">
        <f>SUM(AA8+AC8)</f>
        <v>11</v>
      </c>
      <c r="AH8" s="136"/>
      <c r="AI8" s="136"/>
      <c r="AJ8" s="153"/>
    </row>
    <row r="9" spans="2:36" ht="30" customHeight="1">
      <c r="B9" s="155">
        <v>2</v>
      </c>
      <c r="C9" s="208" t="str">
        <f>'Individual DF _立命館'!C9</f>
        <v>前川陽来</v>
      </c>
      <c r="D9" s="159">
        <f>'Individual DF _立命館'!D9</f>
        <v>63</v>
      </c>
      <c r="E9" s="159">
        <f>'Individual DF _立命館'!E9</f>
        <v>27</v>
      </c>
      <c r="F9" s="193">
        <f>'Individual DF _立命館'!F9</f>
        <v>34.285714285714285</v>
      </c>
      <c r="G9" s="159">
        <f t="shared" si="0"/>
        <v>3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0</v>
      </c>
      <c r="K9" s="159">
        <v>3</v>
      </c>
      <c r="L9" s="159">
        <v>0</v>
      </c>
      <c r="M9" s="185">
        <v>0</v>
      </c>
      <c r="N9" s="181">
        <f t="shared" ref="N9:N33" si="4">SUM(P9:R9)</f>
        <v>12</v>
      </c>
      <c r="O9" s="158">
        <f t="shared" ref="O9:O32" si="5">IFERROR((P9+Q9)/N9,"-")</f>
        <v>1</v>
      </c>
      <c r="P9" s="159">
        <v>0</v>
      </c>
      <c r="Q9" s="159">
        <v>12</v>
      </c>
      <c r="R9" s="185">
        <v>0</v>
      </c>
      <c r="S9" s="159">
        <f t="shared" ref="S9:S33" si="6">SUM(U9:X9)</f>
        <v>15</v>
      </c>
      <c r="T9" s="158">
        <f t="shared" ref="T9:T33" si="7">IFERROR((U9+W9)/S9,"-")</f>
        <v>0.93333333333333335</v>
      </c>
      <c r="U9" s="159">
        <v>2</v>
      </c>
      <c r="V9" s="159">
        <v>1</v>
      </c>
      <c r="W9" s="159">
        <v>12</v>
      </c>
      <c r="X9" s="185">
        <v>0</v>
      </c>
      <c r="Y9" s="181">
        <f t="shared" ref="Y9:Y33" si="8">SUM(AA9:AD9)</f>
        <v>15</v>
      </c>
      <c r="Z9" s="158">
        <f t="shared" ref="Z9:Z33" si="9">IFERROR((AA9+AC9)/Y9,"-")</f>
        <v>0.6</v>
      </c>
      <c r="AA9" s="159">
        <v>2</v>
      </c>
      <c r="AB9" s="159">
        <v>1</v>
      </c>
      <c r="AC9" s="159">
        <v>7</v>
      </c>
      <c r="AD9" s="159">
        <v>5</v>
      </c>
      <c r="AE9" s="208" t="str">
        <f t="shared" si="1"/>
        <v>前川陽来</v>
      </c>
      <c r="AF9" s="175"/>
      <c r="AG9" s="136">
        <f t="shared" ref="AG9:AG33" si="10">SUM(AA9+AC9)</f>
        <v>9</v>
      </c>
      <c r="AH9" s="136"/>
      <c r="AI9" s="136"/>
      <c r="AJ9" s="153"/>
    </row>
    <row r="10" spans="2:36" ht="30" customHeight="1">
      <c r="B10" s="154">
        <v>3</v>
      </c>
      <c r="C10" s="207" t="str">
        <f>'Individual DF _立命館'!C10</f>
        <v>ボンダレンコ・イーゴリ</v>
      </c>
      <c r="D10" s="156">
        <f>'Individual DF _立命館'!D10</f>
        <v>68</v>
      </c>
      <c r="E10" s="156">
        <f>'Individual DF _立命館'!E10</f>
        <v>29</v>
      </c>
      <c r="F10" s="196">
        <f>'Individual DF _立命館'!F10</f>
        <v>34.117647058823529</v>
      </c>
      <c r="G10" s="156">
        <f t="shared" si="0"/>
        <v>5</v>
      </c>
      <c r="H10" s="157">
        <f t="shared" si="2"/>
        <v>0.8</v>
      </c>
      <c r="I10" s="157">
        <f t="shared" si="3"/>
        <v>0.8</v>
      </c>
      <c r="J10" s="156">
        <v>1</v>
      </c>
      <c r="K10" s="156">
        <v>3</v>
      </c>
      <c r="L10" s="156">
        <v>0</v>
      </c>
      <c r="M10" s="184">
        <v>1</v>
      </c>
      <c r="N10" s="180">
        <f t="shared" si="4"/>
        <v>10</v>
      </c>
      <c r="O10" s="157">
        <f t="shared" si="5"/>
        <v>0.9</v>
      </c>
      <c r="P10" s="156">
        <v>0</v>
      </c>
      <c r="Q10" s="156">
        <v>9</v>
      </c>
      <c r="R10" s="184">
        <v>1</v>
      </c>
      <c r="S10" s="156">
        <f t="shared" si="6"/>
        <v>14</v>
      </c>
      <c r="T10" s="157">
        <f t="shared" si="7"/>
        <v>0.6428571428571429</v>
      </c>
      <c r="U10" s="156">
        <v>1</v>
      </c>
      <c r="V10" s="156">
        <v>4</v>
      </c>
      <c r="W10" s="156">
        <v>8</v>
      </c>
      <c r="X10" s="184">
        <v>1</v>
      </c>
      <c r="Y10" s="180">
        <f t="shared" si="8"/>
        <v>14</v>
      </c>
      <c r="Z10" s="157">
        <f t="shared" si="9"/>
        <v>0.42857142857142855</v>
      </c>
      <c r="AA10" s="156">
        <v>0</v>
      </c>
      <c r="AB10" s="156">
        <v>5</v>
      </c>
      <c r="AC10" s="156">
        <v>6</v>
      </c>
      <c r="AD10" s="156">
        <v>3</v>
      </c>
      <c r="AE10" s="207" t="str">
        <f t="shared" si="1"/>
        <v>ボンダレンコ・イーゴリ</v>
      </c>
      <c r="AF10" s="175"/>
      <c r="AG10" s="136">
        <f t="shared" si="10"/>
        <v>6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_立命館'!C11</f>
        <v>磯部俊太朗</v>
      </c>
      <c r="D11" s="159">
        <f>'Individual DF _立命館'!D11</f>
        <v>89</v>
      </c>
      <c r="E11" s="159">
        <f>'Individual DF _立命館'!E11</f>
        <v>30</v>
      </c>
      <c r="F11" s="193">
        <f>'Individual DF _立命館'!F11</f>
        <v>26.966292134831459</v>
      </c>
      <c r="G11" s="159">
        <f t="shared" si="0"/>
        <v>7</v>
      </c>
      <c r="H11" s="158">
        <f t="shared" si="2"/>
        <v>0.7142857142857143</v>
      </c>
      <c r="I11" s="158">
        <f t="shared" si="3"/>
        <v>0.7142857142857143</v>
      </c>
      <c r="J11" s="159">
        <v>3</v>
      </c>
      <c r="K11" s="159">
        <v>2</v>
      </c>
      <c r="L11" s="159">
        <v>0</v>
      </c>
      <c r="M11" s="185">
        <v>2</v>
      </c>
      <c r="N11" s="181">
        <f t="shared" si="4"/>
        <v>12</v>
      </c>
      <c r="O11" s="158">
        <f t="shared" si="5"/>
        <v>1</v>
      </c>
      <c r="P11" s="159">
        <v>0</v>
      </c>
      <c r="Q11" s="159">
        <v>12</v>
      </c>
      <c r="R11" s="185">
        <v>0</v>
      </c>
      <c r="S11" s="159">
        <f t="shared" si="6"/>
        <v>14</v>
      </c>
      <c r="T11" s="158">
        <f t="shared" si="7"/>
        <v>0.6428571428571429</v>
      </c>
      <c r="U11" s="159">
        <v>2</v>
      </c>
      <c r="V11" s="159">
        <v>2</v>
      </c>
      <c r="W11" s="159">
        <v>7</v>
      </c>
      <c r="X11" s="185">
        <v>3</v>
      </c>
      <c r="Y11" s="181">
        <f t="shared" si="8"/>
        <v>14</v>
      </c>
      <c r="Z11" s="158">
        <f t="shared" si="9"/>
        <v>0.5714285714285714</v>
      </c>
      <c r="AA11" s="159">
        <v>1</v>
      </c>
      <c r="AB11" s="159">
        <v>3</v>
      </c>
      <c r="AC11" s="159">
        <v>7</v>
      </c>
      <c r="AD11" s="159">
        <v>3</v>
      </c>
      <c r="AE11" s="208" t="str">
        <f t="shared" si="1"/>
        <v>磯部俊太朗</v>
      </c>
      <c r="AF11" s="175"/>
      <c r="AG11" s="136">
        <f t="shared" si="10"/>
        <v>8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_立命館'!C12</f>
        <v>白丸智乃祐</v>
      </c>
      <c r="D12" s="156">
        <f>'Individual DF _立命館'!D12</f>
        <v>77</v>
      </c>
      <c r="E12" s="156">
        <f>'Individual DF _立命館'!E12</f>
        <v>23</v>
      </c>
      <c r="F12" s="196">
        <f>'Individual DF _立命館'!F12</f>
        <v>23.896103896103895</v>
      </c>
      <c r="G12" s="156">
        <f t="shared" si="0"/>
        <v>4</v>
      </c>
      <c r="H12" s="157">
        <f t="shared" si="2"/>
        <v>0.75</v>
      </c>
      <c r="I12" s="157">
        <f t="shared" si="3"/>
        <v>1</v>
      </c>
      <c r="J12" s="156">
        <v>0</v>
      </c>
      <c r="K12" s="156">
        <v>3</v>
      </c>
      <c r="L12" s="156">
        <v>1</v>
      </c>
      <c r="M12" s="184">
        <v>0</v>
      </c>
      <c r="N12" s="180">
        <f t="shared" si="4"/>
        <v>12</v>
      </c>
      <c r="O12" s="157">
        <f t="shared" si="5"/>
        <v>1</v>
      </c>
      <c r="P12" s="156">
        <v>2</v>
      </c>
      <c r="Q12" s="156">
        <v>10</v>
      </c>
      <c r="R12" s="184">
        <v>0</v>
      </c>
      <c r="S12" s="156">
        <f t="shared" si="6"/>
        <v>14</v>
      </c>
      <c r="T12" s="157">
        <f t="shared" si="7"/>
        <v>0.7142857142857143</v>
      </c>
      <c r="U12" s="156">
        <v>2</v>
      </c>
      <c r="V12" s="156">
        <v>2</v>
      </c>
      <c r="W12" s="156">
        <v>8</v>
      </c>
      <c r="X12" s="184">
        <v>2</v>
      </c>
      <c r="Y12" s="180">
        <f t="shared" si="8"/>
        <v>14</v>
      </c>
      <c r="Z12" s="157">
        <f t="shared" si="9"/>
        <v>0.42857142857142855</v>
      </c>
      <c r="AA12" s="156">
        <v>1</v>
      </c>
      <c r="AB12" s="156">
        <v>3</v>
      </c>
      <c r="AC12" s="156">
        <v>5</v>
      </c>
      <c r="AD12" s="156">
        <v>5</v>
      </c>
      <c r="AE12" s="207" t="str">
        <f t="shared" si="1"/>
        <v>白丸智乃祐</v>
      </c>
      <c r="AF12" s="175"/>
      <c r="AG12" s="136">
        <f t="shared" si="10"/>
        <v>6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_立命館'!C13</f>
        <v>加藤寛樹</v>
      </c>
      <c r="D13" s="159">
        <f>'Individual DF _立命館'!D13</f>
        <v>89</v>
      </c>
      <c r="E13" s="159">
        <f>'Individual DF _立命館'!E13</f>
        <v>34</v>
      </c>
      <c r="F13" s="193">
        <f>'Individual DF _立命館'!F13</f>
        <v>30.561797752808989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2</v>
      </c>
      <c r="K13" s="159">
        <v>0</v>
      </c>
      <c r="L13" s="159">
        <v>0</v>
      </c>
      <c r="M13" s="185">
        <v>0</v>
      </c>
      <c r="N13" s="181">
        <f t="shared" si="4"/>
        <v>19</v>
      </c>
      <c r="O13" s="158">
        <f t="shared" si="5"/>
        <v>0.94736842105263153</v>
      </c>
      <c r="P13" s="159">
        <v>0</v>
      </c>
      <c r="Q13" s="159">
        <v>18</v>
      </c>
      <c r="R13" s="185">
        <v>1</v>
      </c>
      <c r="S13" s="159">
        <f t="shared" si="6"/>
        <v>21</v>
      </c>
      <c r="T13" s="158">
        <f t="shared" si="7"/>
        <v>0.7142857142857143</v>
      </c>
      <c r="U13" s="159">
        <v>2</v>
      </c>
      <c r="V13" s="159">
        <v>0</v>
      </c>
      <c r="W13" s="159">
        <v>13</v>
      </c>
      <c r="X13" s="185">
        <v>6</v>
      </c>
      <c r="Y13" s="181">
        <f t="shared" si="8"/>
        <v>21</v>
      </c>
      <c r="Z13" s="158">
        <f t="shared" si="9"/>
        <v>0.38095238095238093</v>
      </c>
      <c r="AA13" s="159">
        <v>0</v>
      </c>
      <c r="AB13" s="159">
        <v>2</v>
      </c>
      <c r="AC13" s="159">
        <v>8</v>
      </c>
      <c r="AD13" s="159">
        <v>11</v>
      </c>
      <c r="AE13" s="208" t="str">
        <f t="shared" si="1"/>
        <v>加藤寛樹</v>
      </c>
      <c r="AF13" s="175"/>
      <c r="AG13" s="136">
        <f t="shared" si="10"/>
        <v>8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_立命館'!C14</f>
        <v>出光徹</v>
      </c>
      <c r="D14" s="156">
        <f>'Individual DF _立命館'!D14</f>
        <v>17</v>
      </c>
      <c r="E14" s="156">
        <f>'Individual DF _立命館'!E14</f>
        <v>10</v>
      </c>
      <c r="F14" s="196">
        <f>'Individual DF _立命館'!F14</f>
        <v>47.058823529411768</v>
      </c>
      <c r="G14" s="156">
        <f t="shared" si="0"/>
        <v>2</v>
      </c>
      <c r="H14" s="157">
        <f t="shared" si="2"/>
        <v>1</v>
      </c>
      <c r="I14" s="157">
        <f>IFERROR(SUM(J14:L14)/SUM(J14:M14),"-")</f>
        <v>1</v>
      </c>
      <c r="J14" s="156">
        <v>2</v>
      </c>
      <c r="K14" s="156">
        <v>0</v>
      </c>
      <c r="L14" s="156">
        <v>0</v>
      </c>
      <c r="M14" s="184">
        <v>0</v>
      </c>
      <c r="N14" s="180">
        <f t="shared" si="4"/>
        <v>4</v>
      </c>
      <c r="O14" s="157">
        <f t="shared" si="5"/>
        <v>1</v>
      </c>
      <c r="P14" s="156">
        <v>0</v>
      </c>
      <c r="Q14" s="156">
        <v>4</v>
      </c>
      <c r="R14" s="184">
        <v>0</v>
      </c>
      <c r="S14" s="156">
        <f t="shared" si="6"/>
        <v>6</v>
      </c>
      <c r="T14" s="157">
        <f t="shared" si="7"/>
        <v>0.66666666666666663</v>
      </c>
      <c r="U14" s="156">
        <v>0</v>
      </c>
      <c r="V14" s="156">
        <v>2</v>
      </c>
      <c r="W14" s="156">
        <v>4</v>
      </c>
      <c r="X14" s="184">
        <v>0</v>
      </c>
      <c r="Y14" s="180">
        <f t="shared" si="8"/>
        <v>6</v>
      </c>
      <c r="Z14" s="157">
        <f t="shared" si="9"/>
        <v>0.5</v>
      </c>
      <c r="AA14" s="156">
        <v>0</v>
      </c>
      <c r="AB14" s="156">
        <v>2</v>
      </c>
      <c r="AC14" s="156">
        <v>3</v>
      </c>
      <c r="AD14" s="156">
        <v>1</v>
      </c>
      <c r="AE14" s="207" t="str">
        <f t="shared" si="1"/>
        <v>出光徹</v>
      </c>
      <c r="AF14" s="175"/>
      <c r="AG14" s="136">
        <f t="shared" si="10"/>
        <v>3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_立命館'!C15</f>
        <v>大町尚生</v>
      </c>
      <c r="D15" s="159">
        <f>'Individual DF _立命館'!D15</f>
        <v>89</v>
      </c>
      <c r="E15" s="159">
        <f>'Individual DF _立命館'!E15</f>
        <v>25</v>
      </c>
      <c r="F15" s="193">
        <f>'Individual DF _立命館'!F15</f>
        <v>22.471910112359552</v>
      </c>
      <c r="G15" s="159">
        <f t="shared" si="0"/>
        <v>5</v>
      </c>
      <c r="H15" s="158">
        <f t="shared" si="2"/>
        <v>1</v>
      </c>
      <c r="I15" s="158">
        <f t="shared" si="3"/>
        <v>1</v>
      </c>
      <c r="J15" s="159">
        <v>1</v>
      </c>
      <c r="K15" s="159">
        <v>4</v>
      </c>
      <c r="L15" s="159">
        <v>0</v>
      </c>
      <c r="M15" s="185">
        <v>0</v>
      </c>
      <c r="N15" s="181">
        <f t="shared" si="4"/>
        <v>12</v>
      </c>
      <c r="O15" s="158">
        <f t="shared" si="5"/>
        <v>0.75</v>
      </c>
      <c r="P15" s="159">
        <v>0</v>
      </c>
      <c r="Q15" s="159">
        <v>9</v>
      </c>
      <c r="R15" s="185">
        <v>3</v>
      </c>
      <c r="S15" s="159">
        <f t="shared" si="6"/>
        <v>20</v>
      </c>
      <c r="T15" s="158">
        <f t="shared" si="7"/>
        <v>0.65</v>
      </c>
      <c r="U15" s="159">
        <v>3</v>
      </c>
      <c r="V15" s="159">
        <v>2</v>
      </c>
      <c r="W15" s="159">
        <v>10</v>
      </c>
      <c r="X15" s="185">
        <v>5</v>
      </c>
      <c r="Y15" s="181">
        <f t="shared" si="8"/>
        <v>20</v>
      </c>
      <c r="Z15" s="158">
        <f t="shared" si="9"/>
        <v>0.4</v>
      </c>
      <c r="AA15" s="159">
        <v>0</v>
      </c>
      <c r="AB15" s="159">
        <v>5</v>
      </c>
      <c r="AC15" s="159">
        <v>8</v>
      </c>
      <c r="AD15" s="159">
        <v>7</v>
      </c>
      <c r="AE15" s="208" t="str">
        <f t="shared" si="1"/>
        <v>大町尚生</v>
      </c>
      <c r="AF15" s="175"/>
      <c r="AG15" s="136">
        <f t="shared" si="10"/>
        <v>8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_立命館'!C16</f>
        <v>高橋佑太朗</v>
      </c>
      <c r="D16" s="156">
        <f>'Individual DF _立命館'!D16</f>
        <v>72</v>
      </c>
      <c r="E16" s="156">
        <f>'Individual DF _立命館'!E16</f>
        <v>9</v>
      </c>
      <c r="F16" s="196">
        <f>'Individual DF _立命館'!F16</f>
        <v>10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_立命館'!C17</f>
        <v>水澤雄太</v>
      </c>
      <c r="D17" s="159">
        <f>'Individual DF _立命館'!D17</f>
        <v>68</v>
      </c>
      <c r="E17" s="159">
        <f>'Individual DF _立命館'!E17</f>
        <v>4</v>
      </c>
      <c r="F17" s="193">
        <f>'Individual DF _立命館'!F17</f>
        <v>4.7058823529411766</v>
      </c>
      <c r="G17" s="159">
        <f t="shared" si="0"/>
        <v>1</v>
      </c>
      <c r="H17" s="158">
        <f t="shared" si="2"/>
        <v>0</v>
      </c>
      <c r="I17" s="158">
        <f t="shared" si="3"/>
        <v>0</v>
      </c>
      <c r="J17" s="159">
        <v>0</v>
      </c>
      <c r="K17" s="159">
        <v>0</v>
      </c>
      <c r="L17" s="159">
        <v>0</v>
      </c>
      <c r="M17" s="185">
        <v>1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2</v>
      </c>
      <c r="T17" s="158">
        <f t="shared" si="7"/>
        <v>1</v>
      </c>
      <c r="U17" s="159">
        <v>1</v>
      </c>
      <c r="V17" s="159">
        <v>0</v>
      </c>
      <c r="W17" s="159">
        <v>1</v>
      </c>
      <c r="X17" s="185">
        <v>0</v>
      </c>
      <c r="Y17" s="181">
        <f t="shared" si="8"/>
        <v>2</v>
      </c>
      <c r="Z17" s="158">
        <f t="shared" si="9"/>
        <v>1</v>
      </c>
      <c r="AA17" s="159">
        <v>1</v>
      </c>
      <c r="AB17" s="159">
        <v>0</v>
      </c>
      <c r="AC17" s="159">
        <v>1</v>
      </c>
      <c r="AD17" s="159">
        <v>0</v>
      </c>
      <c r="AE17" s="208" t="str">
        <f t="shared" si="1"/>
        <v>水澤雄太</v>
      </c>
      <c r="AF17" s="175"/>
      <c r="AG17" s="136">
        <f t="shared" si="10"/>
        <v>2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_立命館'!C18</f>
        <v>深田衣咲</v>
      </c>
      <c r="D18" s="156">
        <f>'Individual DF _立命館'!D18</f>
        <v>45</v>
      </c>
      <c r="E18" s="156">
        <f>'Individual DF _立命館'!E18</f>
        <v>18</v>
      </c>
      <c r="F18" s="196">
        <f>'Individual DF _立命館'!F18</f>
        <v>32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5</v>
      </c>
      <c r="O18" s="157">
        <f t="shared" si="5"/>
        <v>0.8</v>
      </c>
      <c r="P18" s="156">
        <v>0</v>
      </c>
      <c r="Q18" s="156">
        <v>4</v>
      </c>
      <c r="R18" s="184">
        <v>1</v>
      </c>
      <c r="S18" s="156">
        <f t="shared" si="6"/>
        <v>5</v>
      </c>
      <c r="T18" s="157">
        <f t="shared" si="7"/>
        <v>0.6</v>
      </c>
      <c r="U18" s="156">
        <v>1</v>
      </c>
      <c r="V18" s="156">
        <v>1</v>
      </c>
      <c r="W18" s="156">
        <v>2</v>
      </c>
      <c r="X18" s="184">
        <v>1</v>
      </c>
      <c r="Y18" s="180">
        <f t="shared" si="8"/>
        <v>5</v>
      </c>
      <c r="Z18" s="157">
        <f t="shared" si="9"/>
        <v>0.4</v>
      </c>
      <c r="AA18" s="156">
        <v>0</v>
      </c>
      <c r="AB18" s="156">
        <v>2</v>
      </c>
      <c r="AC18" s="156">
        <v>2</v>
      </c>
      <c r="AD18" s="156">
        <v>1</v>
      </c>
      <c r="AE18" s="207" t="str">
        <f t="shared" si="1"/>
        <v>深田衣咲</v>
      </c>
      <c r="AF18" s="175"/>
      <c r="AG18" s="136">
        <f t="shared" si="10"/>
        <v>2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_立命館'!C19</f>
        <v>今村颯汰</v>
      </c>
      <c r="D19" s="159">
        <f>'Individual DF _立命館'!D19</f>
        <v>89</v>
      </c>
      <c r="E19" s="159">
        <f>'Individual DF _立命館'!E19</f>
        <v>32</v>
      </c>
      <c r="F19" s="193">
        <f>'Individual DF _立命館'!F19</f>
        <v>28.764044943820224</v>
      </c>
      <c r="G19" s="159">
        <f t="shared" si="0"/>
        <v>10</v>
      </c>
      <c r="H19" s="158">
        <f t="shared" si="2"/>
        <v>0.9</v>
      </c>
      <c r="I19" s="158">
        <f t="shared" si="3"/>
        <v>0.9</v>
      </c>
      <c r="J19" s="159">
        <v>4</v>
      </c>
      <c r="K19" s="159">
        <v>5</v>
      </c>
      <c r="L19" s="159">
        <v>0</v>
      </c>
      <c r="M19" s="185">
        <v>1</v>
      </c>
      <c r="N19" s="181">
        <f t="shared" si="4"/>
        <v>11</v>
      </c>
      <c r="O19" s="158">
        <f t="shared" si="5"/>
        <v>0.90909090909090906</v>
      </c>
      <c r="P19" s="159">
        <v>0</v>
      </c>
      <c r="Q19" s="159">
        <v>10</v>
      </c>
      <c r="R19" s="185">
        <v>1</v>
      </c>
      <c r="S19" s="159">
        <f t="shared" si="6"/>
        <v>20</v>
      </c>
      <c r="T19" s="158">
        <f t="shared" si="7"/>
        <v>0.8</v>
      </c>
      <c r="U19" s="159">
        <v>6</v>
      </c>
      <c r="V19" s="159">
        <v>3</v>
      </c>
      <c r="W19" s="159">
        <v>10</v>
      </c>
      <c r="X19" s="185">
        <v>1</v>
      </c>
      <c r="Y19" s="181">
        <f t="shared" si="8"/>
        <v>20</v>
      </c>
      <c r="Z19" s="158">
        <f t="shared" si="9"/>
        <v>0.55000000000000004</v>
      </c>
      <c r="AA19" s="159">
        <v>2</v>
      </c>
      <c r="AB19" s="159">
        <v>7</v>
      </c>
      <c r="AC19" s="159">
        <v>9</v>
      </c>
      <c r="AD19" s="159">
        <v>2</v>
      </c>
      <c r="AE19" s="208" t="str">
        <f t="shared" si="1"/>
        <v>今村颯汰</v>
      </c>
      <c r="AF19" s="175"/>
      <c r="AG19" s="136">
        <f t="shared" si="10"/>
        <v>11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_立命館'!C20</f>
        <v>濱島遼</v>
      </c>
      <c r="D20" s="156">
        <f>'Individual DF _立命館'!D20</f>
        <v>79</v>
      </c>
      <c r="E20" s="156">
        <f>'Individual DF _立命館'!E20</f>
        <v>25</v>
      </c>
      <c r="F20" s="196">
        <f>'Individual DF _立命館'!F20</f>
        <v>25.316455696202532</v>
      </c>
      <c r="G20" s="156">
        <f t="shared" si="0"/>
        <v>10</v>
      </c>
      <c r="H20" s="157">
        <f t="shared" si="2"/>
        <v>0.9</v>
      </c>
      <c r="I20" s="157">
        <f t="shared" si="3"/>
        <v>0.9</v>
      </c>
      <c r="J20" s="156">
        <v>5</v>
      </c>
      <c r="K20" s="156">
        <v>4</v>
      </c>
      <c r="L20" s="156">
        <v>0</v>
      </c>
      <c r="M20" s="184">
        <v>1</v>
      </c>
      <c r="N20" s="180">
        <f t="shared" si="4"/>
        <v>6</v>
      </c>
      <c r="O20" s="157">
        <f t="shared" si="5"/>
        <v>1</v>
      </c>
      <c r="P20" s="156">
        <v>0</v>
      </c>
      <c r="Q20" s="156">
        <v>6</v>
      </c>
      <c r="R20" s="184">
        <v>0</v>
      </c>
      <c r="S20" s="156">
        <f t="shared" si="6"/>
        <v>14</v>
      </c>
      <c r="T20" s="157">
        <f t="shared" si="7"/>
        <v>0.5</v>
      </c>
      <c r="U20" s="156">
        <v>2</v>
      </c>
      <c r="V20" s="156">
        <v>7</v>
      </c>
      <c r="W20" s="156">
        <v>5</v>
      </c>
      <c r="X20" s="184">
        <v>0</v>
      </c>
      <c r="Y20" s="180">
        <f t="shared" si="8"/>
        <v>14</v>
      </c>
      <c r="Z20" s="157">
        <f t="shared" si="9"/>
        <v>0.35714285714285715</v>
      </c>
      <c r="AA20" s="156">
        <v>1</v>
      </c>
      <c r="AB20" s="156">
        <v>8</v>
      </c>
      <c r="AC20" s="156">
        <v>4</v>
      </c>
      <c r="AD20" s="156">
        <v>1</v>
      </c>
      <c r="AE20" s="207" t="str">
        <f t="shared" si="1"/>
        <v>濱島遼</v>
      </c>
      <c r="AF20" s="175"/>
      <c r="AG20" s="136">
        <f t="shared" si="10"/>
        <v>5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_立命館'!C21</f>
        <v>内田慎之甫</v>
      </c>
      <c r="D21" s="159">
        <f>'Individual DF _立命館'!D21</f>
        <v>53</v>
      </c>
      <c r="E21" s="159">
        <f>'Individual DF _立命館'!E21</f>
        <v>12</v>
      </c>
      <c r="F21" s="193">
        <f>'Individual DF _立命館'!F21</f>
        <v>18.113207547169811</v>
      </c>
      <c r="G21" s="159">
        <f t="shared" si="0"/>
        <v>3</v>
      </c>
      <c r="H21" s="158">
        <f t="shared" si="2"/>
        <v>0.33333333333333331</v>
      </c>
      <c r="I21" s="158">
        <f t="shared" si="3"/>
        <v>1</v>
      </c>
      <c r="J21" s="159">
        <v>1</v>
      </c>
      <c r="K21" s="159">
        <v>0</v>
      </c>
      <c r="L21" s="159">
        <v>2</v>
      </c>
      <c r="M21" s="185">
        <v>0</v>
      </c>
      <c r="N21" s="181">
        <f t="shared" si="4"/>
        <v>7</v>
      </c>
      <c r="O21" s="158">
        <f t="shared" si="5"/>
        <v>1</v>
      </c>
      <c r="P21" s="159">
        <v>0</v>
      </c>
      <c r="Q21" s="159">
        <v>7</v>
      </c>
      <c r="R21" s="185">
        <v>0</v>
      </c>
      <c r="S21" s="159">
        <f t="shared" si="6"/>
        <v>12</v>
      </c>
      <c r="T21" s="158">
        <f t="shared" si="7"/>
        <v>0.75</v>
      </c>
      <c r="U21" s="159">
        <v>1</v>
      </c>
      <c r="V21" s="159">
        <v>2</v>
      </c>
      <c r="W21" s="159">
        <v>8</v>
      </c>
      <c r="X21" s="185">
        <v>1</v>
      </c>
      <c r="Y21" s="181">
        <f t="shared" si="8"/>
        <v>12</v>
      </c>
      <c r="Z21" s="158">
        <f t="shared" si="9"/>
        <v>0.66666666666666663</v>
      </c>
      <c r="AA21" s="159">
        <v>0</v>
      </c>
      <c r="AB21" s="159">
        <v>3</v>
      </c>
      <c r="AC21" s="159">
        <v>8</v>
      </c>
      <c r="AD21" s="159">
        <v>1</v>
      </c>
      <c r="AE21" s="208" t="str">
        <f t="shared" si="1"/>
        <v>内田慎之甫</v>
      </c>
      <c r="AF21" s="175"/>
      <c r="AG21" s="136">
        <f t="shared" si="10"/>
        <v>8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_立命館'!C22</f>
        <v>永山丞</v>
      </c>
      <c r="D22" s="156">
        <f>'Individual DF _立命館'!D22</f>
        <v>66</v>
      </c>
      <c r="E22" s="156">
        <f>'Individual DF _立命館'!E22</f>
        <v>21</v>
      </c>
      <c r="F22" s="196">
        <f>'Individual DF _立命館'!F22</f>
        <v>25.454545454545453</v>
      </c>
      <c r="G22" s="156">
        <f t="shared" si="0"/>
        <v>3</v>
      </c>
      <c r="H22" s="157">
        <f t="shared" si="2"/>
        <v>1</v>
      </c>
      <c r="I22" s="157">
        <f t="shared" si="3"/>
        <v>1</v>
      </c>
      <c r="J22" s="156">
        <v>0</v>
      </c>
      <c r="K22" s="156">
        <v>3</v>
      </c>
      <c r="L22" s="156">
        <v>0</v>
      </c>
      <c r="M22" s="184">
        <v>0</v>
      </c>
      <c r="N22" s="180">
        <f t="shared" si="4"/>
        <v>13</v>
      </c>
      <c r="O22" s="157">
        <f t="shared" si="5"/>
        <v>0.92307692307692313</v>
      </c>
      <c r="P22" s="156">
        <v>0</v>
      </c>
      <c r="Q22" s="156">
        <v>12</v>
      </c>
      <c r="R22" s="184">
        <v>1</v>
      </c>
      <c r="S22" s="156">
        <f t="shared" si="6"/>
        <v>13</v>
      </c>
      <c r="T22" s="157">
        <f t="shared" si="7"/>
        <v>1</v>
      </c>
      <c r="U22" s="156">
        <v>2</v>
      </c>
      <c r="V22" s="156">
        <v>0</v>
      </c>
      <c r="W22" s="156">
        <v>11</v>
      </c>
      <c r="X22" s="184">
        <v>0</v>
      </c>
      <c r="Y22" s="180">
        <f t="shared" si="8"/>
        <v>13</v>
      </c>
      <c r="Z22" s="157">
        <f t="shared" si="9"/>
        <v>0.84615384615384615</v>
      </c>
      <c r="AA22" s="156">
        <v>0</v>
      </c>
      <c r="AB22" s="156">
        <v>2</v>
      </c>
      <c r="AC22" s="156">
        <v>11</v>
      </c>
      <c r="AD22" s="156">
        <v>0</v>
      </c>
      <c r="AE22" s="207" t="str">
        <f t="shared" si="1"/>
        <v>永山丞</v>
      </c>
      <c r="AF22" s="175"/>
      <c r="AG22" s="136">
        <f t="shared" si="10"/>
        <v>11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_立命館'!C23</f>
        <v>大下昇馬</v>
      </c>
      <c r="D23" s="159">
        <f>'Individual DF _立命館'!D23</f>
        <v>26</v>
      </c>
      <c r="E23" s="159">
        <f>'Individual DF _立命館'!E23</f>
        <v>11</v>
      </c>
      <c r="F23" s="193">
        <f>'Individual DF _立命館'!F23</f>
        <v>33.846153846153847</v>
      </c>
      <c r="G23" s="159">
        <f t="shared" si="0"/>
        <v>2</v>
      </c>
      <c r="H23" s="158">
        <f t="shared" si="2"/>
        <v>0.5</v>
      </c>
      <c r="I23" s="158">
        <f t="shared" si="3"/>
        <v>0.5</v>
      </c>
      <c r="J23" s="159">
        <v>0</v>
      </c>
      <c r="K23" s="159">
        <v>1</v>
      </c>
      <c r="L23" s="159">
        <v>0</v>
      </c>
      <c r="M23" s="185">
        <v>1</v>
      </c>
      <c r="N23" s="181">
        <f t="shared" si="4"/>
        <v>6</v>
      </c>
      <c r="O23" s="158">
        <f t="shared" si="5"/>
        <v>0.83333333333333337</v>
      </c>
      <c r="P23" s="159">
        <v>0</v>
      </c>
      <c r="Q23" s="159">
        <v>5</v>
      </c>
      <c r="R23" s="185">
        <v>1</v>
      </c>
      <c r="S23" s="159">
        <f t="shared" si="6"/>
        <v>8</v>
      </c>
      <c r="T23" s="158">
        <f t="shared" si="7"/>
        <v>0.75</v>
      </c>
      <c r="U23" s="159">
        <v>1</v>
      </c>
      <c r="V23" s="159">
        <v>1</v>
      </c>
      <c r="W23" s="159">
        <v>5</v>
      </c>
      <c r="X23" s="185">
        <v>1</v>
      </c>
      <c r="Y23" s="181">
        <f t="shared" si="8"/>
        <v>8</v>
      </c>
      <c r="Z23" s="158">
        <f t="shared" si="9"/>
        <v>0.375</v>
      </c>
      <c r="AA23" s="159">
        <v>0</v>
      </c>
      <c r="AB23" s="159">
        <v>2</v>
      </c>
      <c r="AC23" s="159">
        <v>3</v>
      </c>
      <c r="AD23" s="159">
        <v>3</v>
      </c>
      <c r="AE23" s="208" t="str">
        <f t="shared" si="1"/>
        <v>大下昇馬</v>
      </c>
      <c r="AF23" s="175"/>
      <c r="AG23" s="136">
        <f t="shared" si="10"/>
        <v>3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_立命館'!C24</f>
        <v>大坪大悟</v>
      </c>
      <c r="D24" s="156">
        <f>'Individual DF _立命館'!D24</f>
        <v>19</v>
      </c>
      <c r="E24" s="156">
        <f>'Individual DF _立命館'!E24</f>
        <v>10</v>
      </c>
      <c r="F24" s="196">
        <f>'Individual DF _立命館'!F24</f>
        <v>42.105263157894733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1</v>
      </c>
      <c r="K24" s="156">
        <v>1</v>
      </c>
      <c r="L24" s="156">
        <v>0</v>
      </c>
      <c r="M24" s="184">
        <v>0</v>
      </c>
      <c r="N24" s="180">
        <f t="shared" si="4"/>
        <v>6</v>
      </c>
      <c r="O24" s="157">
        <f t="shared" si="5"/>
        <v>1</v>
      </c>
      <c r="P24" s="156">
        <v>0</v>
      </c>
      <c r="Q24" s="156">
        <v>6</v>
      </c>
      <c r="R24" s="184">
        <v>0</v>
      </c>
      <c r="S24" s="156">
        <f t="shared" si="6"/>
        <v>8</v>
      </c>
      <c r="T24" s="157">
        <f t="shared" si="7"/>
        <v>0.875</v>
      </c>
      <c r="U24" s="156">
        <v>2</v>
      </c>
      <c r="V24" s="156">
        <v>0</v>
      </c>
      <c r="W24" s="156">
        <v>5</v>
      </c>
      <c r="X24" s="184">
        <v>1</v>
      </c>
      <c r="Y24" s="180">
        <f t="shared" si="8"/>
        <v>8</v>
      </c>
      <c r="Z24" s="157">
        <f t="shared" si="9"/>
        <v>0.5</v>
      </c>
      <c r="AA24" s="156">
        <v>0</v>
      </c>
      <c r="AB24" s="156">
        <v>2</v>
      </c>
      <c r="AC24" s="156">
        <v>4</v>
      </c>
      <c r="AD24" s="156">
        <v>2</v>
      </c>
      <c r="AE24" s="207" t="str">
        <f t="shared" si="1"/>
        <v>大坪大悟</v>
      </c>
      <c r="AF24" s="175"/>
      <c r="AG24" s="136">
        <f t="shared" si="10"/>
        <v>4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_立命館'!C25</f>
        <v>黒澤俊太郎</v>
      </c>
      <c r="D25" s="159">
        <f>'Individual DF _立命館'!D25</f>
        <v>21</v>
      </c>
      <c r="E25" s="159">
        <f>'Individual DF _立命館'!E25</f>
        <v>10</v>
      </c>
      <c r="F25" s="193">
        <f>'Individual DF _立命館'!F25</f>
        <v>38.095238095238095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4</v>
      </c>
      <c r="O25" s="158">
        <f t="shared" si="5"/>
        <v>1</v>
      </c>
      <c r="P25" s="159">
        <v>0</v>
      </c>
      <c r="Q25" s="159">
        <v>4</v>
      </c>
      <c r="R25" s="185">
        <v>0</v>
      </c>
      <c r="S25" s="159">
        <f t="shared" si="6"/>
        <v>4</v>
      </c>
      <c r="T25" s="158">
        <f t="shared" si="7"/>
        <v>0.5</v>
      </c>
      <c r="U25" s="159">
        <v>0</v>
      </c>
      <c r="V25" s="159">
        <v>1</v>
      </c>
      <c r="W25" s="159">
        <v>2</v>
      </c>
      <c r="X25" s="185">
        <v>1</v>
      </c>
      <c r="Y25" s="181">
        <f t="shared" si="8"/>
        <v>4</v>
      </c>
      <c r="Z25" s="158">
        <f t="shared" si="9"/>
        <v>0</v>
      </c>
      <c r="AA25" s="159">
        <v>0</v>
      </c>
      <c r="AB25" s="159">
        <v>1</v>
      </c>
      <c r="AC25" s="159">
        <v>0</v>
      </c>
      <c r="AD25" s="159">
        <v>3</v>
      </c>
      <c r="AE25" s="208" t="str">
        <f t="shared" si="1"/>
        <v>黒澤俊太郎</v>
      </c>
      <c r="AF25" s="175"/>
      <c r="AG25" s="136">
        <f t="shared" si="10"/>
        <v>0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_立命館'!C26</f>
        <v>星凌太</v>
      </c>
      <c r="D26" s="156">
        <f>'Individual DF _立命館'!D26</f>
        <v>12</v>
      </c>
      <c r="E26" s="156">
        <f>'Individual DF _立命館'!E26</f>
        <v>1</v>
      </c>
      <c r="F26" s="196">
        <f>'Individual DF _立命館'!F26</f>
        <v>6.6666666666666661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1</v>
      </c>
      <c r="O26" s="157">
        <f t="shared" si="5"/>
        <v>1</v>
      </c>
      <c r="P26" s="156">
        <v>0</v>
      </c>
      <c r="Q26" s="156">
        <v>1</v>
      </c>
      <c r="R26" s="184">
        <v>0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207" t="str">
        <f t="shared" si="1"/>
        <v>星凌太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_立命館'!C27</f>
        <v>城戸隼人</v>
      </c>
      <c r="D27" s="159">
        <f>'Individual DF _立命館'!D27</f>
        <v>26</v>
      </c>
      <c r="E27" s="159">
        <f>'Individual DF _立命館'!E27</f>
        <v>13</v>
      </c>
      <c r="F27" s="193">
        <f>'Individual DF _立命館'!F27</f>
        <v>40</v>
      </c>
      <c r="G27" s="159">
        <f t="shared" si="0"/>
        <v>3</v>
      </c>
      <c r="H27" s="158">
        <f t="shared" si="2"/>
        <v>0.33333333333333331</v>
      </c>
      <c r="I27" s="158">
        <f t="shared" si="3"/>
        <v>0.33333333333333331</v>
      </c>
      <c r="J27" s="159">
        <v>0</v>
      </c>
      <c r="K27" s="159">
        <v>1</v>
      </c>
      <c r="L27" s="159">
        <v>0</v>
      </c>
      <c r="M27" s="185">
        <v>2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8</v>
      </c>
      <c r="T27" s="158">
        <f t="shared" si="7"/>
        <v>0.75</v>
      </c>
      <c r="U27" s="159">
        <v>0</v>
      </c>
      <c r="V27" s="159">
        <v>2</v>
      </c>
      <c r="W27" s="159">
        <v>6</v>
      </c>
      <c r="X27" s="185">
        <v>0</v>
      </c>
      <c r="Y27" s="181">
        <f t="shared" si="8"/>
        <v>8</v>
      </c>
      <c r="Z27" s="158">
        <f t="shared" si="9"/>
        <v>0.625</v>
      </c>
      <c r="AA27" s="159">
        <v>0</v>
      </c>
      <c r="AB27" s="159">
        <v>2</v>
      </c>
      <c r="AC27" s="159">
        <v>5</v>
      </c>
      <c r="AD27" s="159">
        <v>1</v>
      </c>
      <c r="AE27" s="208" t="str">
        <f t="shared" si="1"/>
        <v>城戸隼人</v>
      </c>
      <c r="AF27" s="175"/>
      <c r="AG27" s="136">
        <f t="shared" si="10"/>
        <v>5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_立命館'!C28</f>
        <v>門脇遼介</v>
      </c>
      <c r="D28" s="156">
        <f>'Individual DF _立命館'!D28</f>
        <v>46</v>
      </c>
      <c r="E28" s="156">
        <f>'Individual DF _立命館'!E28</f>
        <v>23</v>
      </c>
      <c r="F28" s="196">
        <f>'Individual DF _立命館'!F28</f>
        <v>40</v>
      </c>
      <c r="G28" s="156">
        <f t="shared" si="0"/>
        <v>3</v>
      </c>
      <c r="H28" s="157">
        <f t="shared" si="2"/>
        <v>1</v>
      </c>
      <c r="I28" s="157">
        <f t="shared" si="3"/>
        <v>1</v>
      </c>
      <c r="J28" s="156">
        <v>1</v>
      </c>
      <c r="K28" s="156">
        <v>2</v>
      </c>
      <c r="L28" s="156">
        <v>0</v>
      </c>
      <c r="M28" s="184">
        <v>0</v>
      </c>
      <c r="N28" s="180">
        <f t="shared" si="4"/>
        <v>11</v>
      </c>
      <c r="O28" s="157">
        <f t="shared" si="5"/>
        <v>1</v>
      </c>
      <c r="P28" s="156">
        <v>0</v>
      </c>
      <c r="Q28" s="156">
        <v>11</v>
      </c>
      <c r="R28" s="184">
        <v>0</v>
      </c>
      <c r="S28" s="156">
        <f t="shared" si="6"/>
        <v>11</v>
      </c>
      <c r="T28" s="157">
        <f t="shared" si="7"/>
        <v>0.90909090909090906</v>
      </c>
      <c r="U28" s="156">
        <v>3</v>
      </c>
      <c r="V28" s="156">
        <v>1</v>
      </c>
      <c r="W28" s="156">
        <v>7</v>
      </c>
      <c r="X28" s="184">
        <v>0</v>
      </c>
      <c r="Y28" s="180">
        <f t="shared" si="8"/>
        <v>11</v>
      </c>
      <c r="Z28" s="157">
        <f t="shared" si="9"/>
        <v>0.72727272727272729</v>
      </c>
      <c r="AA28" s="156">
        <v>3</v>
      </c>
      <c r="AB28" s="156">
        <v>1</v>
      </c>
      <c r="AC28" s="156">
        <v>5</v>
      </c>
      <c r="AD28" s="156">
        <v>2</v>
      </c>
      <c r="AE28" s="207" t="str">
        <f t="shared" si="1"/>
        <v>門脇遼介</v>
      </c>
      <c r="AF28" s="175"/>
      <c r="AG28" s="136">
        <f t="shared" si="10"/>
        <v>8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_立命館'!C29</f>
        <v>高田健太郎</v>
      </c>
      <c r="D29" s="159">
        <f>'Individual DF _立命館'!D29</f>
        <v>17</v>
      </c>
      <c r="E29" s="159">
        <f>'Individual DF _立命館'!E29</f>
        <v>2</v>
      </c>
      <c r="F29" s="193">
        <f>'Individual DF _立命館'!F29</f>
        <v>9.4117647058823533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1</v>
      </c>
      <c r="O29" s="158">
        <f t="shared" si="5"/>
        <v>1</v>
      </c>
      <c r="P29" s="159">
        <v>0</v>
      </c>
      <c r="Q29" s="159">
        <v>1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 t="str">
        <f t="shared" si="1"/>
        <v>高田健太郎</v>
      </c>
      <c r="AF29" s="175"/>
      <c r="AG29" s="136">
        <f t="shared" si="10"/>
        <v>0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_立命館'!C30</f>
        <v>安藤核</v>
      </c>
      <c r="D30" s="156">
        <f>'Individual DF _立命館'!D30</f>
        <v>44</v>
      </c>
      <c r="E30" s="156">
        <f>'Individual DF _立命館'!E30</f>
        <v>11</v>
      </c>
      <c r="F30" s="196">
        <f>'Individual DF _立命館'!F30</f>
        <v>20</v>
      </c>
      <c r="G30" s="156">
        <f t="shared" si="0"/>
        <v>3</v>
      </c>
      <c r="H30" s="157">
        <f t="shared" si="2"/>
        <v>0.66666666666666663</v>
      </c>
      <c r="I30" s="157">
        <f t="shared" si="3"/>
        <v>0.66666666666666663</v>
      </c>
      <c r="J30" s="156">
        <v>0</v>
      </c>
      <c r="K30" s="156">
        <v>2</v>
      </c>
      <c r="L30" s="156">
        <v>0</v>
      </c>
      <c r="M30" s="184">
        <v>1</v>
      </c>
      <c r="N30" s="180">
        <f t="shared" si="4"/>
        <v>4</v>
      </c>
      <c r="O30" s="157">
        <f t="shared" si="5"/>
        <v>1</v>
      </c>
      <c r="P30" s="156">
        <v>0</v>
      </c>
      <c r="Q30" s="156">
        <v>4</v>
      </c>
      <c r="R30" s="184">
        <v>0</v>
      </c>
      <c r="S30" s="156">
        <f t="shared" si="6"/>
        <v>8</v>
      </c>
      <c r="T30" s="157">
        <f t="shared" si="7"/>
        <v>0.625</v>
      </c>
      <c r="U30" s="156">
        <v>3</v>
      </c>
      <c r="V30" s="156">
        <v>2</v>
      </c>
      <c r="W30" s="156">
        <v>2</v>
      </c>
      <c r="X30" s="184">
        <v>1</v>
      </c>
      <c r="Y30" s="180">
        <f t="shared" si="8"/>
        <v>8</v>
      </c>
      <c r="Z30" s="157">
        <f t="shared" si="9"/>
        <v>0.25</v>
      </c>
      <c r="AA30" s="156">
        <v>0</v>
      </c>
      <c r="AB30" s="156">
        <v>5</v>
      </c>
      <c r="AC30" s="156">
        <v>2</v>
      </c>
      <c r="AD30" s="156">
        <v>1</v>
      </c>
      <c r="AE30" s="207" t="str">
        <f t="shared" si="1"/>
        <v>安藤核</v>
      </c>
      <c r="AF30" s="175"/>
      <c r="AG30" s="136">
        <f t="shared" si="10"/>
        <v>2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_立命館'!C31</f>
        <v>斎藤航</v>
      </c>
      <c r="D31" s="159">
        <f>'Individual DF _立命館'!D31</f>
        <v>44</v>
      </c>
      <c r="E31" s="159">
        <f>'Individual DF _立命館'!E31</f>
        <v>8</v>
      </c>
      <c r="F31" s="193">
        <f>'Individual DF _立命館'!F31</f>
        <v>14.545454545454547</v>
      </c>
      <c r="G31" s="159">
        <f t="shared" si="0"/>
        <v>3</v>
      </c>
      <c r="H31" s="158">
        <f t="shared" si="2"/>
        <v>0.66666666666666663</v>
      </c>
      <c r="I31" s="158">
        <f t="shared" si="3"/>
        <v>1</v>
      </c>
      <c r="J31" s="159">
        <v>1</v>
      </c>
      <c r="K31" s="159">
        <v>1</v>
      </c>
      <c r="L31" s="159">
        <v>1</v>
      </c>
      <c r="M31" s="185">
        <v>0</v>
      </c>
      <c r="N31" s="181">
        <f t="shared" si="4"/>
        <v>2</v>
      </c>
      <c r="O31" s="158">
        <f t="shared" si="5"/>
        <v>1</v>
      </c>
      <c r="P31" s="159">
        <v>0</v>
      </c>
      <c r="Q31" s="159">
        <v>2</v>
      </c>
      <c r="R31" s="185">
        <v>0</v>
      </c>
      <c r="S31" s="159">
        <f t="shared" si="6"/>
        <v>4</v>
      </c>
      <c r="T31" s="158">
        <f t="shared" si="7"/>
        <v>0.75</v>
      </c>
      <c r="U31" s="159">
        <v>2</v>
      </c>
      <c r="V31" s="159">
        <v>1</v>
      </c>
      <c r="W31" s="159">
        <v>1</v>
      </c>
      <c r="X31" s="185">
        <v>0</v>
      </c>
      <c r="Y31" s="181">
        <f t="shared" si="8"/>
        <v>4</v>
      </c>
      <c r="Z31" s="158">
        <f t="shared" si="9"/>
        <v>0.25</v>
      </c>
      <c r="AA31" s="159">
        <v>1</v>
      </c>
      <c r="AB31" s="159">
        <v>2</v>
      </c>
      <c r="AC31" s="159">
        <v>0</v>
      </c>
      <c r="AD31" s="159">
        <v>1</v>
      </c>
      <c r="AE31" s="208" t="str">
        <f t="shared" si="1"/>
        <v>斎藤航</v>
      </c>
      <c r="AF31" s="175"/>
      <c r="AG31" s="136">
        <f t="shared" si="10"/>
        <v>1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_立命館'!C32</f>
        <v>浅沼優吾</v>
      </c>
      <c r="D32" s="156">
        <f>'Individual DF _立命館'!D32</f>
        <v>36</v>
      </c>
      <c r="E32" s="156">
        <f>'Individual DF _立命館'!E32</f>
        <v>5</v>
      </c>
      <c r="F32" s="196">
        <f>'Individual DF _立命館'!F32</f>
        <v>11.111111111111111</v>
      </c>
      <c r="G32" s="156">
        <f t="shared" si="0"/>
        <v>3</v>
      </c>
      <c r="H32" s="157">
        <f t="shared" si="2"/>
        <v>0.66666666666666663</v>
      </c>
      <c r="I32" s="157">
        <f t="shared" si="3"/>
        <v>0.66666666666666663</v>
      </c>
      <c r="J32" s="156">
        <v>1</v>
      </c>
      <c r="K32" s="156">
        <v>1</v>
      </c>
      <c r="L32" s="156">
        <v>0</v>
      </c>
      <c r="M32" s="184">
        <v>1</v>
      </c>
      <c r="N32" s="180">
        <f t="shared" si="4"/>
        <v>2</v>
      </c>
      <c r="O32" s="157">
        <f t="shared" si="5"/>
        <v>1</v>
      </c>
      <c r="P32" s="156">
        <v>0</v>
      </c>
      <c r="Q32" s="156">
        <v>2</v>
      </c>
      <c r="R32" s="184">
        <v>0</v>
      </c>
      <c r="S32" s="156">
        <f t="shared" si="6"/>
        <v>5</v>
      </c>
      <c r="T32" s="157">
        <f t="shared" si="7"/>
        <v>0.8</v>
      </c>
      <c r="U32" s="156">
        <v>2</v>
      </c>
      <c r="V32" s="156">
        <v>0</v>
      </c>
      <c r="W32" s="156">
        <v>2</v>
      </c>
      <c r="X32" s="184">
        <v>1</v>
      </c>
      <c r="Y32" s="180">
        <f t="shared" si="8"/>
        <v>5</v>
      </c>
      <c r="Z32" s="157">
        <f t="shared" si="9"/>
        <v>0.2</v>
      </c>
      <c r="AA32" s="156">
        <v>0</v>
      </c>
      <c r="AB32" s="156">
        <v>2</v>
      </c>
      <c r="AC32" s="156">
        <v>1</v>
      </c>
      <c r="AD32" s="156">
        <v>2</v>
      </c>
      <c r="AE32" s="207" t="str">
        <f t="shared" si="1"/>
        <v>浅沼優吾</v>
      </c>
      <c r="AF32" s="175"/>
      <c r="AG32" s="136">
        <f t="shared" si="10"/>
        <v>1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_立命館'!C33</f>
        <v>菅野駿</v>
      </c>
      <c r="D33" s="159">
        <f>'Individual DF _立命館'!D33</f>
        <v>10</v>
      </c>
      <c r="E33" s="159">
        <f>'Individual DF _立命館'!E33</f>
        <v>1</v>
      </c>
      <c r="F33" s="193">
        <f>'Individual DF _立命館'!F33</f>
        <v>8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str">
        <f t="shared" si="1"/>
        <v>菅野駿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SUM(G8:G15,G23:G28)</f>
        <v>46</v>
      </c>
      <c r="H35" s="169">
        <f>SUM(J35:K35)/G35</f>
        <v>0.84782608695652173</v>
      </c>
      <c r="I35" s="169">
        <f>SUM(J35:L35)/G35</f>
        <v>0.86956521739130432</v>
      </c>
      <c r="J35" s="164">
        <f>SUM(J8:J15,J23:J28)</f>
        <v>14</v>
      </c>
      <c r="K35" s="164">
        <f t="shared" ref="K35:M35" si="11">SUM(K8:K15,K23:K28)</f>
        <v>25</v>
      </c>
      <c r="L35" s="164">
        <f t="shared" si="11"/>
        <v>1</v>
      </c>
      <c r="M35" s="164">
        <f t="shared" si="11"/>
        <v>6</v>
      </c>
      <c r="N35" s="164">
        <f>SUM(N8:N15,N23:N28)</f>
        <v>126</v>
      </c>
      <c r="O35" s="168">
        <f>IFERROR((P35+Q35)/N35,"-")</f>
        <v>0.94444444444444442</v>
      </c>
      <c r="P35" s="164">
        <f>SUM(P8:P15,P23:P28)</f>
        <v>2</v>
      </c>
      <c r="Q35" s="164">
        <f t="shared" ref="Q35:R35" si="12">SUM(Q8:Q15,Q23:Q28)</f>
        <v>117</v>
      </c>
      <c r="R35" s="164">
        <f t="shared" si="12"/>
        <v>7</v>
      </c>
      <c r="S35" s="164">
        <f>SUM(S8:S15,S23:S28)</f>
        <v>161</v>
      </c>
      <c r="T35" s="168">
        <f>(U35+W35)/S35</f>
        <v>0.74534161490683226</v>
      </c>
      <c r="U35" s="164">
        <f>SUM(U8:U15,U23:U28)</f>
        <v>26</v>
      </c>
      <c r="V35" s="164">
        <f t="shared" ref="V35:X35" si="13">SUM(V8:V15,V23:V28)</f>
        <v>19</v>
      </c>
      <c r="W35" s="164">
        <f t="shared" si="13"/>
        <v>94</v>
      </c>
      <c r="X35" s="164">
        <f t="shared" si="13"/>
        <v>22</v>
      </c>
      <c r="Y35" s="164">
        <f>SUM(Y8:Y15,Y23:Y28)</f>
        <v>161</v>
      </c>
      <c r="Z35" s="168">
        <f>(AA35+AC35)/Y35</f>
        <v>0.49068322981366458</v>
      </c>
      <c r="AA35" s="164">
        <f>SUM(AA8:AA15,AA23:AA28)</f>
        <v>12</v>
      </c>
      <c r="AB35" s="164">
        <f t="shared" ref="AB35:AC35" si="14">SUM(AB8:AB15,AB23:AB28)</f>
        <v>33</v>
      </c>
      <c r="AC35" s="164">
        <f t="shared" si="14"/>
        <v>67</v>
      </c>
      <c r="AD35" s="164">
        <f>SUM(AD8:AD15,AD23:AD28)</f>
        <v>49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SUM(G16:G22,G29:G33)</f>
        <v>39</v>
      </c>
      <c r="H36" s="170">
        <f>SUM(J36:K36)/G36</f>
        <v>0.79487179487179482</v>
      </c>
      <c r="I36" s="170">
        <f>SUM(J36:L36)/G36</f>
        <v>0.87179487179487181</v>
      </c>
      <c r="J36" s="165">
        <f>SUM(J16:J22,J29:J33)</f>
        <v>14</v>
      </c>
      <c r="K36" s="165">
        <f t="shared" ref="K36:L36" si="15">SUM(K16:K22,K29:K33)</f>
        <v>17</v>
      </c>
      <c r="L36" s="165">
        <f t="shared" si="15"/>
        <v>3</v>
      </c>
      <c r="M36" s="165">
        <f>SUM(M16:M22,M29:M33)</f>
        <v>5</v>
      </c>
      <c r="N36" s="165">
        <f>SUM(N16:N22,N29:N33)</f>
        <v>52</v>
      </c>
      <c r="O36" s="172">
        <f>IFERROR((P36+Q36)/N36,"-")</f>
        <v>0.94230769230769229</v>
      </c>
      <c r="P36" s="165">
        <f>SUM(P16:P22,P29:P33)</f>
        <v>0</v>
      </c>
      <c r="Q36" s="165">
        <f t="shared" ref="Q36:R36" si="16">SUM(Q16:Q22,Q29:Q33)</f>
        <v>49</v>
      </c>
      <c r="R36" s="165">
        <f t="shared" si="16"/>
        <v>3</v>
      </c>
      <c r="S36" s="165">
        <f>SUM(S16:S22,S29:S33)</f>
        <v>83</v>
      </c>
      <c r="T36" s="172">
        <f>(U36+W36)/S36</f>
        <v>0.74698795180722888</v>
      </c>
      <c r="U36" s="165">
        <f>SUM(U16:U22,U29:U33)</f>
        <v>20</v>
      </c>
      <c r="V36" s="165">
        <f t="shared" ref="V36:Y36" si="17">SUM(V16:V22,V29:V33)</f>
        <v>16</v>
      </c>
      <c r="W36" s="165">
        <f t="shared" si="17"/>
        <v>42</v>
      </c>
      <c r="X36" s="165">
        <f t="shared" si="17"/>
        <v>5</v>
      </c>
      <c r="Y36" s="165">
        <f t="shared" si="17"/>
        <v>83</v>
      </c>
      <c r="Z36" s="172">
        <f>(AA36+AC36)/Y36</f>
        <v>0.51807228915662651</v>
      </c>
      <c r="AA36" s="165">
        <f>SUM(AA16:AA22,AA29:AA33)</f>
        <v>5</v>
      </c>
      <c r="AB36" s="165">
        <f t="shared" ref="AB36" si="18">SUM(AB16:AB22,AB29:AB33)</f>
        <v>31</v>
      </c>
      <c r="AC36" s="165">
        <f>SUM(AC16:AC22,AC29:AC33)</f>
        <v>38</v>
      </c>
      <c r="AD36" s="165">
        <f>SUM(AD16:AD22,AD29:AD33)</f>
        <v>9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85</v>
      </c>
      <c r="H37" s="163">
        <f>SUM(J37:K37)/G37</f>
        <v>0.82352941176470584</v>
      </c>
      <c r="I37" s="163">
        <f>SUM(J37:L37)/G37</f>
        <v>0.87058823529411766</v>
      </c>
      <c r="J37" s="156">
        <f>SUM(J8:J33)</f>
        <v>28</v>
      </c>
      <c r="K37" s="156">
        <f>SUM(K8:K33)</f>
        <v>42</v>
      </c>
      <c r="L37" s="156">
        <f>SUM(L8:L33)</f>
        <v>4</v>
      </c>
      <c r="M37" s="184">
        <f>SUM(M8:M33)</f>
        <v>11</v>
      </c>
      <c r="N37" s="156">
        <f>SUM(N8:N33)</f>
        <v>178</v>
      </c>
      <c r="O37" s="157">
        <f>IFERROR((P37+Q37)/N37,"-")</f>
        <v>0.9438202247191011</v>
      </c>
      <c r="P37" s="156">
        <f>SUM(P8:P33)</f>
        <v>2</v>
      </c>
      <c r="Q37" s="156">
        <f>SUM(Q8:Q33)</f>
        <v>166</v>
      </c>
      <c r="R37" s="184">
        <f>SUM(R8:R33)</f>
        <v>10</v>
      </c>
      <c r="S37" s="156">
        <f>SUM(S8:S33)</f>
        <v>244</v>
      </c>
      <c r="T37" s="157">
        <f>(U37+W37)/S37</f>
        <v>0.74590163934426235</v>
      </c>
      <c r="U37" s="156">
        <f>SUM(U8:U33)</f>
        <v>46</v>
      </c>
      <c r="V37" s="156">
        <f>SUM(V8:V33)</f>
        <v>35</v>
      </c>
      <c r="W37" s="156">
        <f>SUM(W8:W33)</f>
        <v>136</v>
      </c>
      <c r="X37" s="184">
        <f>SUM(X8:X33)</f>
        <v>27</v>
      </c>
      <c r="Y37" s="156">
        <f>SUM(Y8:Y33)</f>
        <v>244</v>
      </c>
      <c r="Z37" s="157">
        <f>(AA37+AC37)/Y37</f>
        <v>0.5</v>
      </c>
      <c r="AA37" s="156">
        <f>SUM(AA8:AA33)</f>
        <v>17</v>
      </c>
      <c r="AB37" s="156">
        <f>SUM(AB8:AB33)</f>
        <v>64</v>
      </c>
      <c r="AC37" s="156">
        <f>SUM(AC8:AC33)</f>
        <v>105</v>
      </c>
      <c r="AD37" s="156">
        <f>SUM(AD8:AD33)</f>
        <v>58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3.2692307692307692</v>
      </c>
      <c r="H38" s="171"/>
      <c r="I38" s="171"/>
      <c r="J38" s="167">
        <f>AVERAGE(J8:J33)</f>
        <v>1.0769230769230769</v>
      </c>
      <c r="K38" s="167">
        <f>AVERAGE(K8:K33)</f>
        <v>1.6153846153846154</v>
      </c>
      <c r="L38" s="167">
        <f>AVERAGE(L8:L33)</f>
        <v>0.15384615384615385</v>
      </c>
      <c r="M38" s="193">
        <f>AVERAGE(M8:M33)</f>
        <v>0.42307692307692307</v>
      </c>
      <c r="N38" s="159"/>
      <c r="O38" s="167"/>
      <c r="P38" s="167">
        <f>AVERAGE(P8:P33)</f>
        <v>7.6923076923076927E-2</v>
      </c>
      <c r="Q38" s="167">
        <f>AVERAGE(Q8:Q33)</f>
        <v>6.384615384615385</v>
      </c>
      <c r="R38" s="193">
        <f>AVERAGE(R8:R33)</f>
        <v>0.38461538461538464</v>
      </c>
      <c r="S38" s="167">
        <f>AVERAGE(S8:S33)</f>
        <v>9.384615384615385</v>
      </c>
      <c r="T38" s="159"/>
      <c r="U38" s="167">
        <f>AVERAGE(U8:U33)</f>
        <v>1.7692307692307692</v>
      </c>
      <c r="V38" s="167">
        <f>AVERAGE(V8:V33)</f>
        <v>1.3461538461538463</v>
      </c>
      <c r="W38" s="167">
        <f>AVERAGE(W8:W33)</f>
        <v>5.2307692307692308</v>
      </c>
      <c r="X38" s="193">
        <f>AVERAGE(X8:X33)</f>
        <v>1.0384615384615385</v>
      </c>
      <c r="Y38" s="167">
        <f>AVERAGE(Y8:Y33)</f>
        <v>9.384615384615385</v>
      </c>
      <c r="Z38" s="167"/>
      <c r="AA38" s="167">
        <f>AVERAGE(AA8:AA33)</f>
        <v>0.65384615384615385</v>
      </c>
      <c r="AB38" s="167">
        <f>AVERAGE(AB8:AB33)</f>
        <v>2.4615384615384617</v>
      </c>
      <c r="AC38" s="167">
        <f>AVERAGE(AC8:AC33)</f>
        <v>4.0384615384615383</v>
      </c>
      <c r="AD38" s="167">
        <f>AVERAGE(AD8:AD33)</f>
        <v>2.2307692307692308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E29D-106D-A744-80FB-2A6840285D54}">
  <sheetPr>
    <pageSetUpPr fitToPage="1"/>
  </sheetPr>
  <dimension ref="A1:Z54"/>
  <sheetViews>
    <sheetView topLeftCell="A2" zoomScale="87" zoomScaleNormal="87" workbookViewId="0">
      <selection activeCell="C12" sqref="C1:C1048576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_立命館'!O3</f>
        <v>立命館大学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360</v>
      </c>
      <c r="O1" s="28" t="s">
        <v>361</v>
      </c>
      <c r="P1" s="28" t="s">
        <v>362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1</v>
      </c>
      <c r="D5" s="97">
        <f>(E5+F5+G5)/C5</f>
        <v>1</v>
      </c>
      <c r="E5" s="96">
        <v>1</v>
      </c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2</v>
      </c>
      <c r="D6" s="101">
        <f>(E6+F6+G6)/C6</f>
        <v>0.5</v>
      </c>
      <c r="E6" s="100">
        <v>1</v>
      </c>
      <c r="F6" s="100"/>
      <c r="G6" s="100"/>
      <c r="H6" s="100">
        <v>1</v>
      </c>
      <c r="I6" s="100"/>
      <c r="J6" s="100"/>
      <c r="K6" s="35"/>
      <c r="L6" s="70" t="s">
        <v>9</v>
      </c>
      <c r="M6" s="68" t="s">
        <v>160</v>
      </c>
      <c r="N6" s="314" t="s">
        <v>350</v>
      </c>
      <c r="O6" s="315"/>
      <c r="P6" s="316"/>
      <c r="Q6" s="69" t="s">
        <v>269</v>
      </c>
      <c r="R6" s="68" t="s">
        <v>160</v>
      </c>
      <c r="T6" s="2" t="s">
        <v>220</v>
      </c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3</v>
      </c>
      <c r="D7" s="97">
        <f>(E7+F7+G7)/C7</f>
        <v>0.66666666666666663</v>
      </c>
      <c r="E7" s="96">
        <f>E5+E6</f>
        <v>2</v>
      </c>
      <c r="F7" s="96">
        <f>F5+F6</f>
        <v>0</v>
      </c>
      <c r="G7" s="96">
        <f>G5+G6</f>
        <v>0</v>
      </c>
      <c r="H7" s="96">
        <f>H5+H6</f>
        <v>1</v>
      </c>
      <c r="I7" s="96">
        <f>I5+I6</f>
        <v>0</v>
      </c>
      <c r="J7" s="96"/>
      <c r="K7" s="35"/>
      <c r="L7" s="70" t="s">
        <v>349</v>
      </c>
      <c r="M7" s="68" t="s">
        <v>13</v>
      </c>
      <c r="N7" s="295" t="s">
        <v>161</v>
      </c>
      <c r="O7" s="296"/>
      <c r="P7" s="300"/>
      <c r="Q7" s="81" t="s">
        <v>229</v>
      </c>
      <c r="R7" s="68" t="s">
        <v>160</v>
      </c>
      <c r="S7" s="330" t="s">
        <v>356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239</v>
      </c>
      <c r="M8" s="68" t="s">
        <v>13</v>
      </c>
      <c r="N8" s="329" t="s">
        <v>162</v>
      </c>
      <c r="O8" s="301"/>
      <c r="P8" s="301"/>
      <c r="Q8" s="81" t="s">
        <v>216</v>
      </c>
      <c r="R8" s="68" t="s">
        <v>160</v>
      </c>
      <c r="S8" s="330" t="s">
        <v>163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8</v>
      </c>
      <c r="D9" s="97">
        <f>(E9+F9+G9)/C9</f>
        <v>1</v>
      </c>
      <c r="E9" s="96">
        <v>7</v>
      </c>
      <c r="F9" s="96">
        <v>1</v>
      </c>
      <c r="G9" s="96"/>
      <c r="H9" s="96"/>
      <c r="I9" s="96"/>
      <c r="J9" s="96"/>
      <c r="K9" s="35"/>
      <c r="L9" s="70"/>
      <c r="M9" s="68"/>
      <c r="N9" s="295"/>
      <c r="O9" s="296"/>
      <c r="P9" s="296"/>
      <c r="Q9" s="81" t="s">
        <v>351</v>
      </c>
      <c r="R9" s="68" t="s">
        <v>13</v>
      </c>
      <c r="S9" s="330" t="s">
        <v>161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4</v>
      </c>
      <c r="D10" s="101">
        <f>(E10+F10+G10)/C10</f>
        <v>1</v>
      </c>
      <c r="E10" s="100">
        <v>4</v>
      </c>
      <c r="F10" s="100"/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 t="s">
        <v>352</v>
      </c>
      <c r="R10" s="68" t="s">
        <v>13</v>
      </c>
      <c r="S10" s="327" t="s">
        <v>328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12</v>
      </c>
      <c r="D11" s="97">
        <f>(E11+F11+G11)/C11</f>
        <v>1</v>
      </c>
      <c r="E11" s="96">
        <f t="shared" ref="E11:J11" si="0">E9+E10</f>
        <v>11</v>
      </c>
      <c r="F11" s="96">
        <f t="shared" si="0"/>
        <v>1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 t="s">
        <v>353</v>
      </c>
      <c r="R11" s="68" t="s">
        <v>13</v>
      </c>
      <c r="S11" s="327" t="s">
        <v>162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 t="s">
        <v>354</v>
      </c>
      <c r="R12" s="68" t="s">
        <v>160</v>
      </c>
      <c r="S12" s="327" t="s">
        <v>164</v>
      </c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 t="s">
        <v>355</v>
      </c>
      <c r="R13" s="68" t="s">
        <v>13</v>
      </c>
      <c r="S13" s="315" t="s">
        <v>161</v>
      </c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立命館大学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0.83333333333333337</v>
      </c>
      <c r="E15" s="72">
        <v>4</v>
      </c>
      <c r="F15" s="72"/>
      <c r="G15" s="72">
        <v>1</v>
      </c>
      <c r="H15" s="72"/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2</v>
      </c>
      <c r="D16" s="78">
        <f>(E16+F16+G16)/C16</f>
        <v>1</v>
      </c>
      <c r="E16" s="77">
        <v>2</v>
      </c>
      <c r="F16" s="77"/>
      <c r="G16" s="77"/>
      <c r="H16" s="77"/>
      <c r="I16" s="77"/>
      <c r="J16" s="86"/>
      <c r="K16" s="35"/>
      <c r="L16" s="326" t="str">
        <f>B1</f>
        <v>立命館大学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8</v>
      </c>
      <c r="D17" s="73">
        <f>(E17+F17+G17)/C17</f>
        <v>0.875</v>
      </c>
      <c r="E17" s="72">
        <f>E15+E16</f>
        <v>6</v>
      </c>
      <c r="F17" s="72">
        <f>F15+F16</f>
        <v>0</v>
      </c>
      <c r="G17" s="72">
        <f>G15+G16</f>
        <v>1</v>
      </c>
      <c r="H17" s="84">
        <f>H15+H16</f>
        <v>0</v>
      </c>
      <c r="I17" s="84">
        <f>I15+I16</f>
        <v>1</v>
      </c>
      <c r="J17" s="84"/>
      <c r="K17" s="35"/>
      <c r="L17" s="70"/>
      <c r="M17" s="68" t="s">
        <v>13</v>
      </c>
      <c r="N17" s="315" t="s">
        <v>295</v>
      </c>
      <c r="O17" s="315"/>
      <c r="P17" s="315"/>
      <c r="Q17" s="81"/>
      <c r="R17" s="68"/>
      <c r="S17" s="314"/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328</v>
      </c>
      <c r="O18" s="315"/>
      <c r="P18" s="315"/>
      <c r="Q18" s="81"/>
      <c r="R18" s="68"/>
      <c r="S18" s="314"/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5</v>
      </c>
      <c r="F19" s="72"/>
      <c r="G19" s="72"/>
      <c r="H19" s="72">
        <v>1</v>
      </c>
      <c r="I19" s="72">
        <v>1</v>
      </c>
      <c r="J19" s="72">
        <v>2</v>
      </c>
      <c r="K19" s="35"/>
      <c r="L19" s="70"/>
      <c r="M19" s="68" t="s">
        <v>13</v>
      </c>
      <c r="N19" s="315" t="s">
        <v>357</v>
      </c>
      <c r="O19" s="315"/>
      <c r="P19" s="315"/>
      <c r="Q19" s="69"/>
      <c r="R19" s="68"/>
      <c r="S19" s="314"/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11</v>
      </c>
      <c r="D20" s="78">
        <f>(E20+F20+G20)/C20</f>
        <v>0.72727272727272729</v>
      </c>
      <c r="E20" s="77">
        <v>8</v>
      </c>
      <c r="F20" s="77"/>
      <c r="G20" s="77"/>
      <c r="H20" s="77">
        <v>3</v>
      </c>
      <c r="I20" s="77"/>
      <c r="J20" s="77">
        <v>4</v>
      </c>
      <c r="K20" s="76"/>
      <c r="L20" s="70"/>
      <c r="M20" s="68" t="s">
        <v>160</v>
      </c>
      <c r="N20" s="315" t="s">
        <v>220</v>
      </c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0.72222222222222221</v>
      </c>
      <c r="E21" s="72">
        <f t="shared" ref="E21:J21" si="1">E19+E20</f>
        <v>13</v>
      </c>
      <c r="F21" s="72">
        <f t="shared" si="1"/>
        <v>0</v>
      </c>
      <c r="G21" s="72">
        <f t="shared" si="1"/>
        <v>0</v>
      </c>
      <c r="H21" s="72">
        <f t="shared" si="1"/>
        <v>4</v>
      </c>
      <c r="I21" s="72">
        <f t="shared" si="1"/>
        <v>1</v>
      </c>
      <c r="J21" s="72">
        <f t="shared" si="1"/>
        <v>6</v>
      </c>
      <c r="K21" s="63"/>
      <c r="L21" s="70"/>
      <c r="M21" s="68" t="s">
        <v>160</v>
      </c>
      <c r="N21" s="314" t="s">
        <v>220</v>
      </c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0.33333333333333331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351</v>
      </c>
      <c r="M29" s="26" t="s">
        <v>13</v>
      </c>
      <c r="N29" s="295" t="s">
        <v>231</v>
      </c>
      <c r="O29" s="296"/>
      <c r="P29" s="300"/>
      <c r="Q29" s="27" t="s">
        <v>260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358</v>
      </c>
      <c r="M30" s="26" t="s">
        <v>13</v>
      </c>
      <c r="N30" s="295" t="s">
        <v>171</v>
      </c>
      <c r="O30" s="296"/>
      <c r="P30" s="300"/>
      <c r="Q30" s="27" t="s">
        <v>172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0</v>
      </c>
      <c r="D31" s="311"/>
      <c r="E31" s="311">
        <v>1</v>
      </c>
      <c r="F31" s="311"/>
      <c r="G31" s="311">
        <f>C31+E31</f>
        <v>1</v>
      </c>
      <c r="H31" s="311"/>
      <c r="I31" s="312">
        <f>G31/G37</f>
        <v>3.125E-2</v>
      </c>
      <c r="J31" s="312"/>
      <c r="K31" s="35"/>
      <c r="L31" s="56" t="s">
        <v>260</v>
      </c>
      <c r="M31" s="26" t="s">
        <v>13</v>
      </c>
      <c r="N31" s="295" t="s">
        <v>227</v>
      </c>
      <c r="O31" s="296"/>
      <c r="P31" s="300"/>
      <c r="Q31" s="55" t="s">
        <v>270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3</v>
      </c>
      <c r="D32" s="296"/>
      <c r="E32" s="296">
        <v>4</v>
      </c>
      <c r="F32" s="296"/>
      <c r="G32" s="296">
        <f>C32+E32</f>
        <v>7</v>
      </c>
      <c r="H32" s="296"/>
      <c r="I32" s="302">
        <f>G32/G37</f>
        <v>0.21875</v>
      </c>
      <c r="J32" s="302"/>
      <c r="K32" s="35"/>
      <c r="L32" s="56" t="s">
        <v>262</v>
      </c>
      <c r="M32" s="26" t="s">
        <v>13</v>
      </c>
      <c r="N32" s="295" t="s">
        <v>171</v>
      </c>
      <c r="O32" s="296"/>
      <c r="P32" s="300"/>
      <c r="Q32" s="55" t="s">
        <v>359</v>
      </c>
      <c r="R32" s="26" t="s">
        <v>13</v>
      </c>
      <c r="S32" s="295" t="s">
        <v>228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5</v>
      </c>
      <c r="D33" s="311"/>
      <c r="E33" s="311">
        <v>4</v>
      </c>
      <c r="F33" s="311"/>
      <c r="G33" s="311">
        <f>C33+E33</f>
        <v>9</v>
      </c>
      <c r="H33" s="311"/>
      <c r="I33" s="312">
        <f>G33/G37</f>
        <v>0.28125</v>
      </c>
      <c r="J33" s="312"/>
      <c r="K33" s="35"/>
      <c r="L33" s="28" t="s">
        <v>154</v>
      </c>
      <c r="M33" s="26" t="s">
        <v>13</v>
      </c>
      <c r="N33" s="295" t="s">
        <v>171</v>
      </c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6</v>
      </c>
      <c r="D34" s="301"/>
      <c r="E34" s="296">
        <v>7</v>
      </c>
      <c r="F34" s="296"/>
      <c r="G34" s="301">
        <f>C34+E34</f>
        <v>13</v>
      </c>
      <c r="H34" s="301"/>
      <c r="I34" s="302">
        <f>G34/G37</f>
        <v>0.40625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1</v>
      </c>
      <c r="D35" s="310"/>
      <c r="E35" s="311">
        <v>1</v>
      </c>
      <c r="F35" s="311"/>
      <c r="G35" s="310">
        <f>C35+E35</f>
        <v>2</v>
      </c>
      <c r="H35" s="310"/>
      <c r="I35" s="312">
        <f>G35/G37</f>
        <v>6.25E-2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32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立命館大学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立命館大学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1</v>
      </c>
      <c r="D39" s="298"/>
      <c r="E39" s="298">
        <v>2</v>
      </c>
      <c r="F39" s="298"/>
      <c r="G39" s="297">
        <f>C39+E39</f>
        <v>3</v>
      </c>
      <c r="H39" s="297"/>
      <c r="I39" s="299">
        <f>G39/H44</f>
        <v>0.1</v>
      </c>
      <c r="J39" s="299"/>
      <c r="K39" s="19"/>
      <c r="L39" s="28"/>
      <c r="M39" s="26" t="s">
        <v>13</v>
      </c>
      <c r="N39" s="295" t="s">
        <v>228</v>
      </c>
      <c r="O39" s="296"/>
      <c r="P39" s="300"/>
      <c r="Q39" s="27"/>
      <c r="R39" s="26" t="s">
        <v>13</v>
      </c>
      <c r="S39" s="295" t="s">
        <v>227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1</v>
      </c>
      <c r="D40" s="296"/>
      <c r="E40" s="296">
        <v>1</v>
      </c>
      <c r="F40" s="296"/>
      <c r="G40" s="296">
        <f>C40+E40</f>
        <v>2</v>
      </c>
      <c r="H40" s="296"/>
      <c r="I40" s="302">
        <f>G40/H44</f>
        <v>6.6666666666666666E-2</v>
      </c>
      <c r="J40" s="302"/>
      <c r="K40" s="14"/>
      <c r="L40" s="28"/>
      <c r="M40" s="26"/>
      <c r="N40" s="295"/>
      <c r="O40" s="296"/>
      <c r="P40" s="300"/>
      <c r="Q40" s="27"/>
      <c r="R40" s="26" t="s">
        <v>13</v>
      </c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1</v>
      </c>
      <c r="D41" s="298"/>
      <c r="E41" s="298">
        <v>2</v>
      </c>
      <c r="F41" s="298"/>
      <c r="G41" s="298">
        <f>C41+E41</f>
        <v>3</v>
      </c>
      <c r="H41" s="298"/>
      <c r="I41" s="299">
        <f>G41/H44</f>
        <v>0.1</v>
      </c>
      <c r="J41" s="299"/>
      <c r="K41" s="14"/>
      <c r="L41" s="28"/>
      <c r="M41" s="26"/>
      <c r="N41" s="295"/>
      <c r="O41" s="296"/>
      <c r="P41" s="300"/>
      <c r="Q41" s="27"/>
      <c r="R41" s="26"/>
      <c r="S41" s="295"/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13</v>
      </c>
      <c r="F42" s="296"/>
      <c r="G42" s="296">
        <f>C42+E42</f>
        <v>22</v>
      </c>
      <c r="H42" s="296"/>
      <c r="I42" s="302">
        <f>G42/H44</f>
        <v>0.73333333333333328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0</v>
      </c>
      <c r="F43" s="298"/>
      <c r="G43" s="298">
        <f>C43+E43</f>
        <v>0</v>
      </c>
      <c r="H43" s="298"/>
      <c r="I43" s="299">
        <f>G43/H44</f>
        <v>0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4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7:U7"/>
    <mergeCell ref="N7:P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9921-C374-8B45-9080-BBC5C41611B6}">
  <dimension ref="D2:AJ60"/>
  <sheetViews>
    <sheetView topLeftCell="B1" zoomScale="81" zoomScaleNormal="59" zoomScaleSheetLayoutView="50" zoomScalePageLayoutView="59" workbookViewId="0">
      <selection activeCell="A29" sqref="A29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49</v>
      </c>
      <c r="J3" s="268"/>
      <c r="K3" s="269" t="s">
        <v>17</v>
      </c>
      <c r="L3" s="269"/>
      <c r="M3" s="268">
        <v>28</v>
      </c>
      <c r="N3" s="268"/>
      <c r="O3" s="267" t="s">
        <v>314</v>
      </c>
      <c r="P3" s="267"/>
      <c r="Q3" s="267"/>
      <c r="R3" s="267"/>
      <c r="S3" s="267"/>
      <c r="U3" s="270" t="s">
        <v>312</v>
      </c>
      <c r="V3" s="270"/>
      <c r="W3" s="270"/>
      <c r="X3" s="270"/>
      <c r="Y3" s="271" t="s">
        <v>116</v>
      </c>
      <c r="Z3" s="271"/>
      <c r="AA3" s="271"/>
      <c r="AB3" s="271"/>
      <c r="AC3" s="271" t="s">
        <v>236</v>
      </c>
      <c r="AD3" s="271"/>
      <c r="AE3" s="271"/>
      <c r="AF3" s="271"/>
      <c r="AG3" s="271" t="s">
        <v>311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12</v>
      </c>
      <c r="F14" s="122">
        <f>G17-E17</f>
        <v>19</v>
      </c>
      <c r="G14" s="122"/>
      <c r="K14" s="122">
        <f>K17</f>
        <v>40</v>
      </c>
      <c r="L14" s="122">
        <f>M17-K17</f>
        <v>14</v>
      </c>
      <c r="Q14" s="122">
        <f>Q17</f>
        <v>9</v>
      </c>
      <c r="R14" s="122">
        <f>S17-Q17</f>
        <v>33</v>
      </c>
      <c r="U14" s="122"/>
      <c r="V14" s="122">
        <f>V17</f>
        <v>136</v>
      </c>
      <c r="W14" s="122">
        <f>X17-V17</f>
        <v>51</v>
      </c>
      <c r="X14" s="122"/>
      <c r="Z14" s="122">
        <f>Z17</f>
        <v>9</v>
      </c>
      <c r="AA14" s="122">
        <f>AB17-Z17</f>
        <v>178</v>
      </c>
      <c r="AD14" s="122">
        <f>AD17</f>
        <v>39</v>
      </c>
      <c r="AE14" s="122">
        <f>AF17-AD17</f>
        <v>34</v>
      </c>
      <c r="AH14" s="122">
        <f>AH17</f>
        <v>18</v>
      </c>
      <c r="AI14" s="122">
        <f>AJ17-AH17</f>
        <v>31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0.38709677419354838</v>
      </c>
      <c r="E16" s="235"/>
      <c r="F16" s="235"/>
      <c r="G16" s="235"/>
      <c r="H16" s="119"/>
      <c r="I16" s="119"/>
      <c r="J16" s="235">
        <f>K17/M17</f>
        <v>0.7407407407407407</v>
      </c>
      <c r="K16" s="235"/>
      <c r="L16" s="235"/>
      <c r="M16" s="235"/>
      <c r="P16" s="235">
        <f>Q17/S17</f>
        <v>0.21428571428571427</v>
      </c>
      <c r="Q16" s="235"/>
      <c r="R16" s="235"/>
      <c r="S16" s="235"/>
      <c r="U16" s="235">
        <f>V17/X17</f>
        <v>0.72727272727272729</v>
      </c>
      <c r="V16" s="235"/>
      <c r="W16" s="235"/>
      <c r="X16" s="235"/>
      <c r="Y16" s="264">
        <f>Z17/AB17</f>
        <v>4.8128342245989303E-2</v>
      </c>
      <c r="Z16" s="264"/>
      <c r="AA16" s="264"/>
      <c r="AB16" s="264"/>
      <c r="AC16" s="235">
        <f>AD17/AF17</f>
        <v>0.53424657534246578</v>
      </c>
      <c r="AD16" s="235"/>
      <c r="AE16" s="235"/>
      <c r="AF16" s="235"/>
      <c r="AG16" s="264">
        <f>AH17/AJ17</f>
        <v>0.36734693877551022</v>
      </c>
      <c r="AH16" s="264"/>
      <c r="AI16" s="264"/>
      <c r="AJ16" s="264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31</v>
      </c>
      <c r="H17" s="119"/>
      <c r="I17" s="119"/>
      <c r="J17" s="125" t="s">
        <v>65</v>
      </c>
      <c r="K17" s="120">
        <f>J26+M26+P26+S26</f>
        <v>40</v>
      </c>
      <c r="L17" s="125" t="s">
        <v>64</v>
      </c>
      <c r="M17" s="120">
        <f>J27+M27+P27+S27</f>
        <v>54</v>
      </c>
      <c r="P17" s="125" t="s">
        <v>65</v>
      </c>
      <c r="Q17" s="120">
        <v>9</v>
      </c>
      <c r="R17" s="125" t="s">
        <v>64</v>
      </c>
      <c r="S17" s="120">
        <v>42</v>
      </c>
      <c r="U17" s="125" t="s">
        <v>65</v>
      </c>
      <c r="V17" s="120">
        <f>'Individual DF 0504vs法政A'!K37+'Individual DF 0504vs法政A'!L37+'Individual DF 0504vs法政A'!T37+'Individual DF 0504vs法政A'!U37</f>
        <v>136</v>
      </c>
      <c r="W17" s="125" t="s">
        <v>64</v>
      </c>
      <c r="X17" s="120">
        <f>'Individual DF 0504vs法政A'!G37</f>
        <v>187</v>
      </c>
      <c r="Y17" s="134" t="s">
        <v>65</v>
      </c>
      <c r="Z17" s="120">
        <f>'Individual DF 0504vs法政A'!K37+'Individual DF 0504vs法政A'!T37</f>
        <v>9</v>
      </c>
      <c r="AA17" s="134" t="s">
        <v>64</v>
      </c>
      <c r="AB17" s="120">
        <f>'Individual DF 0504vs法政A'!G37</f>
        <v>187</v>
      </c>
      <c r="AC17" s="125" t="s">
        <v>65</v>
      </c>
      <c r="AD17" s="120">
        <v>39</v>
      </c>
      <c r="AE17" s="125" t="s">
        <v>64</v>
      </c>
      <c r="AF17" s="120">
        <v>73</v>
      </c>
      <c r="AG17" s="134" t="s">
        <v>65</v>
      </c>
      <c r="AH17" s="120">
        <v>18</v>
      </c>
      <c r="AI17" s="134" t="s">
        <v>64</v>
      </c>
      <c r="AJ17" s="120">
        <v>49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0.375</v>
      </c>
      <c r="I22" s="260"/>
      <c r="J22" s="130">
        <v>6</v>
      </c>
      <c r="K22" s="259">
        <f>M22/M23</f>
        <v>0.25</v>
      </c>
      <c r="L22" s="260"/>
      <c r="M22" s="130">
        <v>1</v>
      </c>
      <c r="N22" s="259">
        <f>P22/P23</f>
        <v>0.45454545454545453</v>
      </c>
      <c r="O22" s="260"/>
      <c r="P22" s="130">
        <v>5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0.77777777777777779</v>
      </c>
      <c r="Z22" s="260"/>
      <c r="AA22" s="130">
        <f>'Individual DF 0504vs法政A'!K35+'Individual DF 0504vs法政A'!L35+'Individual DF 0504vs法政A'!T35+'Individual DF 0504vs法政A'!U35</f>
        <v>91</v>
      </c>
      <c r="AB22" s="259">
        <f>AD22/AD23</f>
        <v>0.6428571428571429</v>
      </c>
      <c r="AC22" s="260"/>
      <c r="AD22" s="132">
        <f>'Individual DF 0504vs法政A'!K36+'Individual DF 0504vs法政A'!L36+'Individual DF 0504vs法政A'!T36+'Individual DF 0504vs法政A'!U36</f>
        <v>45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16</v>
      </c>
      <c r="K23" s="261"/>
      <c r="L23" s="262"/>
      <c r="M23" s="128">
        <v>4</v>
      </c>
      <c r="N23" s="261"/>
      <c r="O23" s="262"/>
      <c r="P23" s="128">
        <v>11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0504vs法政A'!G35</f>
        <v>117</v>
      </c>
      <c r="AB23" s="261"/>
      <c r="AC23" s="262"/>
      <c r="AD23" s="133">
        <f>'Individual DF 0504vs法政A'!G36</f>
        <v>70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0.9375</v>
      </c>
      <c r="I26" s="260"/>
      <c r="J26" s="130">
        <v>15</v>
      </c>
      <c r="K26" s="259">
        <f>M26/M27</f>
        <v>1</v>
      </c>
      <c r="L26" s="260"/>
      <c r="M26" s="130">
        <v>4</v>
      </c>
      <c r="N26" s="259">
        <f>P26/P27</f>
        <v>0.45454545454545453</v>
      </c>
      <c r="O26" s="260"/>
      <c r="P26" s="130">
        <v>5</v>
      </c>
      <c r="Q26" s="259">
        <f>S26/S27</f>
        <v>0.69565217391304346</v>
      </c>
      <c r="R26" s="260"/>
      <c r="S26" s="132">
        <v>16</v>
      </c>
      <c r="U26" s="250"/>
      <c r="V26" s="250"/>
      <c r="W26" s="250"/>
      <c r="X26" s="129" t="s">
        <v>65</v>
      </c>
      <c r="Y26" s="259">
        <f>AA26/AA27</f>
        <v>4.2735042735042736E-2</v>
      </c>
      <c r="Z26" s="260"/>
      <c r="AA26" s="130">
        <f>'Individual DF 0504vs法政A'!K35+'Individual DF 0504vs法政A'!T35</f>
        <v>5</v>
      </c>
      <c r="AB26" s="259">
        <f>AD26/AD27</f>
        <v>5.7142857142857141E-2</v>
      </c>
      <c r="AC26" s="260"/>
      <c r="AD26" s="132">
        <f>'Individual DF 0504vs法政A'!K36+'Individual DF 0504vs法政A'!T36</f>
        <v>4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16</v>
      </c>
      <c r="K27" s="261"/>
      <c r="L27" s="262"/>
      <c r="M27" s="128">
        <v>4</v>
      </c>
      <c r="N27" s="261"/>
      <c r="O27" s="262"/>
      <c r="P27" s="128">
        <v>11</v>
      </c>
      <c r="Q27" s="261"/>
      <c r="R27" s="262"/>
      <c r="S27" s="133">
        <v>23</v>
      </c>
      <c r="U27" s="250"/>
      <c r="V27" s="250"/>
      <c r="W27" s="250"/>
      <c r="X27" s="127" t="s">
        <v>64</v>
      </c>
      <c r="Y27" s="261"/>
      <c r="Z27" s="262"/>
      <c r="AA27" s="128">
        <f>'Individual DF 0504vs法政A'!G35</f>
        <v>117</v>
      </c>
      <c r="AB27" s="261"/>
      <c r="AC27" s="262"/>
      <c r="AD27" s="133">
        <f>'Individual DF 0504vs法政A'!G36</f>
        <v>70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0.47619047619047616</v>
      </c>
      <c r="I30" s="260"/>
      <c r="J30" s="130">
        <v>20</v>
      </c>
      <c r="K30" s="259">
        <f>M30/M31</f>
        <v>0.21428571428571427</v>
      </c>
      <c r="L30" s="260"/>
      <c r="M30" s="130">
        <v>9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42</v>
      </c>
      <c r="K31" s="261"/>
      <c r="L31" s="262"/>
      <c r="M31" s="128">
        <v>42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0504vs法政A'!C7</f>
        <v>10</v>
      </c>
      <c r="K39" s="240"/>
      <c r="L39" s="236" t="str">
        <f>D3</f>
        <v>筑波大学</v>
      </c>
      <c r="M39" s="236"/>
      <c r="N39" s="236"/>
      <c r="O39" s="236"/>
      <c r="P39" s="237" t="str">
        <f>O3</f>
        <v>法政大学</v>
      </c>
      <c r="Q39" s="237"/>
      <c r="R39" s="237"/>
      <c r="S39" s="237"/>
      <c r="Y39" s="242" t="str">
        <f>D3</f>
        <v>筑波大学</v>
      </c>
      <c r="Z39" s="243"/>
      <c r="AA39" s="240">
        <f>'Set 0504vs法政A'!C11</f>
        <v>13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法政大学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0504vs法政A'!D7</f>
        <v>0.7</v>
      </c>
      <c r="M41" s="239"/>
      <c r="N41" s="239"/>
      <c r="O41" s="239"/>
      <c r="P41" s="238">
        <f>'Set 0504vs法政A'!D17</f>
        <v>0.8666666666666667</v>
      </c>
      <c r="Q41" s="239"/>
      <c r="R41" s="239"/>
      <c r="S41" s="239"/>
      <c r="Y41" s="244"/>
      <c r="Z41" s="245"/>
      <c r="AA41" s="241"/>
      <c r="AB41" s="241"/>
      <c r="AC41" s="238">
        <f>'Set 0504vs法政A'!D11</f>
        <v>0.92307692307692313</v>
      </c>
      <c r="AD41" s="239"/>
      <c r="AE41" s="239"/>
      <c r="AF41" s="239"/>
      <c r="AG41" s="238">
        <f>'Set 0504vs法政A'!D21</f>
        <v>0.45454545454545453</v>
      </c>
      <c r="AH41" s="239"/>
      <c r="AI41" s="239"/>
      <c r="AJ41" s="239"/>
    </row>
    <row r="42" spans="4:36" ht="20" customHeight="1">
      <c r="H42" s="220" t="str">
        <f>O3</f>
        <v>法政大学</v>
      </c>
      <c r="I42" s="221"/>
      <c r="J42" s="226">
        <f>'Set 0504vs法政A'!C17</f>
        <v>15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法政大学</v>
      </c>
      <c r="Z42" s="221"/>
      <c r="AA42" s="226">
        <f>'Set 0504vs法政A'!C21</f>
        <v>11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10</v>
      </c>
      <c r="F43" s="145">
        <f>J42</f>
        <v>15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13</v>
      </c>
      <c r="W43" s="145">
        <f>AA42</f>
        <v>11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25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24</v>
      </c>
      <c r="AB45" s="233"/>
    </row>
    <row r="46" spans="4:36" ht="29">
      <c r="D46" s="235">
        <f>J39/J45</f>
        <v>0.4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0.54166666666666663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H42:I44"/>
    <mergeCell ref="J42:K44"/>
    <mergeCell ref="Y42:Z44"/>
    <mergeCell ref="H45:I46"/>
    <mergeCell ref="J45:K46"/>
    <mergeCell ref="Y45:Z46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D34:AJ34"/>
    <mergeCell ref="D36:S36"/>
    <mergeCell ref="U36:AJ36"/>
    <mergeCell ref="D38:K38"/>
    <mergeCell ref="L38:S38"/>
    <mergeCell ref="U38:AB38"/>
    <mergeCell ref="AC38:AJ38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5:F27"/>
    <mergeCell ref="H25:J25"/>
    <mergeCell ref="K25:M25"/>
    <mergeCell ref="N25:P25"/>
    <mergeCell ref="Q25:S25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710B-23A7-4048-B6F0-63E564452252}">
  <sheetPr>
    <pageSetUpPr fitToPage="1"/>
  </sheetPr>
  <dimension ref="B2:AJ77"/>
  <sheetViews>
    <sheetView topLeftCell="A2" zoomScale="75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89" t="str">
        <f>'Summary 0504vs法政A'!O3</f>
        <v>法政大学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187</v>
      </c>
      <c r="I4" s="288"/>
      <c r="J4" s="282" t="s">
        <v>97</v>
      </c>
      <c r="K4" s="282"/>
      <c r="L4" s="282"/>
      <c r="M4" s="284">
        <f>(K37+T37)/G37</f>
        <v>4.8128342245989303E-2</v>
      </c>
      <c r="N4" s="284"/>
      <c r="O4" s="282" t="s">
        <v>98</v>
      </c>
      <c r="P4" s="282"/>
      <c r="Q4" s="282"/>
      <c r="R4" s="284">
        <f>SUM(K37:L37,T37:U37)/G37</f>
        <v>0.72727272727272729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0.569620253164557</v>
      </c>
      <c r="AB4" s="282" t="s">
        <v>99</v>
      </c>
      <c r="AC4" s="282"/>
      <c r="AD4" s="282"/>
      <c r="AE4" s="173">
        <f>SUM(X35:Y35)/SUM(T35:U35)</f>
        <v>0.57499999999999996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50</v>
      </c>
      <c r="E8" s="156">
        <f>G8+AA8+'Individual AT 0504vs法政A'!G8+'Individual AT 0504vs法政A'!N8</f>
        <v>14</v>
      </c>
      <c r="F8" s="195">
        <f>IFERROR(E8/D8*80,"-")</f>
        <v>22.400000000000002</v>
      </c>
      <c r="G8" s="156">
        <f>I8+R8</f>
        <v>6</v>
      </c>
      <c r="H8" s="186">
        <f>IFERROR((K8+L8+T8+U8)/G8,"-")</f>
        <v>0.66666666666666663</v>
      </c>
      <c r="I8" s="156">
        <f>SUM(K8:M8)</f>
        <v>5</v>
      </c>
      <c r="J8" s="157">
        <f>IFERROR((K8+L8)/I8,"-")</f>
        <v>0.8</v>
      </c>
      <c r="K8" s="156">
        <v>0</v>
      </c>
      <c r="L8" s="156">
        <v>4</v>
      </c>
      <c r="M8" s="184">
        <v>1</v>
      </c>
      <c r="N8" s="157">
        <f>IFERROR((O8+P8)/I8,"-")</f>
        <v>0.4</v>
      </c>
      <c r="O8" s="156">
        <v>0</v>
      </c>
      <c r="P8" s="156">
        <v>2</v>
      </c>
      <c r="Q8" s="184">
        <v>2</v>
      </c>
      <c r="R8" s="156">
        <f>SUM(T8:V8)</f>
        <v>1</v>
      </c>
      <c r="S8" s="157">
        <f>IFERROR((T8+U8)/R8,"-")</f>
        <v>0</v>
      </c>
      <c r="T8" s="156">
        <v>0</v>
      </c>
      <c r="U8" s="156">
        <v>0</v>
      </c>
      <c r="V8" s="184">
        <v>1</v>
      </c>
      <c r="W8" s="157">
        <f>IFERROR((X8+Y8)/R8,"-")</f>
        <v>0</v>
      </c>
      <c r="X8" s="156">
        <v>0</v>
      </c>
      <c r="Y8" s="156">
        <v>0</v>
      </c>
      <c r="Z8" s="184">
        <v>0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197" t="str">
        <f>C8</f>
        <v>小澤一誠</v>
      </c>
      <c r="AH8">
        <f>K8+L8+T8+U8</f>
        <v>4</v>
      </c>
      <c r="AI8">
        <f>SUM(K8+T8)</f>
        <v>0</v>
      </c>
      <c r="AJ8">
        <f>SUM(K8+L8)</f>
        <v>4</v>
      </c>
    </row>
    <row r="9" spans="2:36" ht="30" customHeight="1">
      <c r="B9" s="155">
        <v>2</v>
      </c>
      <c r="C9" s="208" t="s">
        <v>187</v>
      </c>
      <c r="D9" s="159">
        <v>69</v>
      </c>
      <c r="E9" s="159">
        <f>G9+AA9+'Individual AT 0504vs法政A'!G9+'Individual AT 0504vs法政A'!N9</f>
        <v>24</v>
      </c>
      <c r="F9" s="167">
        <f t="shared" ref="F9:F33" si="0">IFERROR(E9/D9*80,"-")</f>
        <v>27.826086956521738</v>
      </c>
      <c r="G9" s="159">
        <f t="shared" ref="G9:G33" si="1">I9+R9</f>
        <v>17</v>
      </c>
      <c r="H9" s="187">
        <f t="shared" ref="H9:H33" si="2">IFERROR((K9+L9+T9+U9)/G9,"-")</f>
        <v>0.76470588235294112</v>
      </c>
      <c r="I9" s="159">
        <f t="shared" ref="I9:I33" si="3">SUM(K9:M9)</f>
        <v>9</v>
      </c>
      <c r="J9" s="158">
        <f t="shared" ref="J9:J33" si="4">IFERROR((K9+L9)/I9,"-")</f>
        <v>0.66666666666666663</v>
      </c>
      <c r="K9" s="159">
        <v>0</v>
      </c>
      <c r="L9" s="159">
        <v>6</v>
      </c>
      <c r="M9" s="185">
        <v>3</v>
      </c>
      <c r="N9" s="158">
        <f t="shared" ref="N9:N33" si="5">IFERROR((O9+P9)/I9,"-")</f>
        <v>0.22222222222222221</v>
      </c>
      <c r="O9" s="159">
        <v>0</v>
      </c>
      <c r="P9" s="159">
        <v>2</v>
      </c>
      <c r="Q9" s="185">
        <v>4</v>
      </c>
      <c r="R9" s="159">
        <f t="shared" ref="R9:R33" si="6">SUM(T9:V9)</f>
        <v>8</v>
      </c>
      <c r="S9" s="158">
        <f t="shared" ref="S9:S33" si="7">IFERROR((T9+U9)/R9,"-")</f>
        <v>0.875</v>
      </c>
      <c r="T9" s="159">
        <v>0</v>
      </c>
      <c r="U9" s="159">
        <v>7</v>
      </c>
      <c r="V9" s="185">
        <v>1</v>
      </c>
      <c r="W9" s="158">
        <f t="shared" ref="W9:W33" si="8">IFERROR((X9+Y9)/R9,"-")</f>
        <v>0.25</v>
      </c>
      <c r="X9" s="159">
        <v>2</v>
      </c>
      <c r="Y9" s="159">
        <v>0</v>
      </c>
      <c r="Z9" s="185">
        <v>5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198" t="str">
        <f t="shared" ref="AF9:AF33" si="11">C9</f>
        <v>前川陽来</v>
      </c>
      <c r="AH9">
        <f t="shared" ref="AH9:AH33" si="12">K9+L9+T9+U9</f>
        <v>13</v>
      </c>
      <c r="AI9">
        <f t="shared" ref="AI9:AI33" si="13">SUM(K9+T9)</f>
        <v>0</v>
      </c>
      <c r="AJ9">
        <f t="shared" ref="AJ9:AJ33" si="14">SUM(K9+L9)</f>
        <v>6</v>
      </c>
    </row>
    <row r="10" spans="2:36" ht="30" customHeight="1">
      <c r="B10" s="154">
        <v>3</v>
      </c>
      <c r="C10" s="207" t="s">
        <v>188</v>
      </c>
      <c r="D10" s="156">
        <v>50</v>
      </c>
      <c r="E10" s="156">
        <f>G10+AA10+'Individual AT 0504vs法政A'!G10+'Individual AT 0504vs法政A'!N10</f>
        <v>17</v>
      </c>
      <c r="F10" s="195">
        <f t="shared" si="0"/>
        <v>27.200000000000003</v>
      </c>
      <c r="G10" s="156">
        <f t="shared" si="1"/>
        <v>9</v>
      </c>
      <c r="H10" s="186">
        <f t="shared" si="2"/>
        <v>0.88888888888888884</v>
      </c>
      <c r="I10" s="156">
        <f t="shared" si="3"/>
        <v>4</v>
      </c>
      <c r="J10" s="157">
        <f t="shared" si="4"/>
        <v>0.75</v>
      </c>
      <c r="K10" s="156">
        <v>0</v>
      </c>
      <c r="L10" s="156">
        <v>3</v>
      </c>
      <c r="M10" s="184">
        <v>1</v>
      </c>
      <c r="N10" s="157">
        <f t="shared" si="5"/>
        <v>0.5</v>
      </c>
      <c r="O10" s="156">
        <v>0</v>
      </c>
      <c r="P10" s="156">
        <v>2</v>
      </c>
      <c r="Q10" s="184">
        <v>1</v>
      </c>
      <c r="R10" s="156">
        <f t="shared" si="6"/>
        <v>5</v>
      </c>
      <c r="S10" s="157">
        <f t="shared" si="7"/>
        <v>1</v>
      </c>
      <c r="T10" s="156">
        <v>0</v>
      </c>
      <c r="U10" s="156">
        <v>5</v>
      </c>
      <c r="V10" s="184">
        <v>0</v>
      </c>
      <c r="W10" s="157">
        <f t="shared" si="8"/>
        <v>0.4</v>
      </c>
      <c r="X10" s="156">
        <v>1</v>
      </c>
      <c r="Y10" s="156">
        <v>1</v>
      </c>
      <c r="Z10" s="184">
        <v>3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197" t="str">
        <f t="shared" si="11"/>
        <v>岩重晴大</v>
      </c>
      <c r="AH10">
        <f t="shared" si="12"/>
        <v>8</v>
      </c>
      <c r="AI10">
        <f t="shared" si="13"/>
        <v>0</v>
      </c>
      <c r="AJ10">
        <f t="shared" si="14"/>
        <v>3</v>
      </c>
    </row>
    <row r="11" spans="2:36" ht="30" customHeight="1">
      <c r="B11" s="155">
        <v>4</v>
      </c>
      <c r="C11" s="208" t="s">
        <v>244</v>
      </c>
      <c r="D11" s="159">
        <v>85</v>
      </c>
      <c r="E11" s="159">
        <f>G11+AA11+'Individual AT 0504vs法政A'!G11+'Individual AT 0504vs法政A'!N11</f>
        <v>35</v>
      </c>
      <c r="F11" s="167">
        <f t="shared" si="0"/>
        <v>32.941176470588232</v>
      </c>
      <c r="G11" s="159">
        <f t="shared" si="1"/>
        <v>16</v>
      </c>
      <c r="H11" s="187">
        <f t="shared" si="2"/>
        <v>0.8125</v>
      </c>
      <c r="I11" s="159">
        <f t="shared" si="3"/>
        <v>10</v>
      </c>
      <c r="J11" s="158">
        <f t="shared" si="4"/>
        <v>0.7</v>
      </c>
      <c r="K11" s="159">
        <v>0</v>
      </c>
      <c r="L11" s="159">
        <v>7</v>
      </c>
      <c r="M11" s="185">
        <v>3</v>
      </c>
      <c r="N11" s="158">
        <f t="shared" si="5"/>
        <v>0.4</v>
      </c>
      <c r="O11" s="159">
        <v>1</v>
      </c>
      <c r="P11" s="159">
        <v>3</v>
      </c>
      <c r="Q11" s="185">
        <v>3</v>
      </c>
      <c r="R11" s="159">
        <f t="shared" si="6"/>
        <v>6</v>
      </c>
      <c r="S11" s="158">
        <f t="shared" si="7"/>
        <v>1</v>
      </c>
      <c r="T11" s="159">
        <v>0</v>
      </c>
      <c r="U11" s="159">
        <v>6</v>
      </c>
      <c r="V11" s="185">
        <v>0</v>
      </c>
      <c r="W11" s="158">
        <f t="shared" si="8"/>
        <v>1</v>
      </c>
      <c r="X11" s="159">
        <v>2</v>
      </c>
      <c r="Y11" s="159">
        <v>4</v>
      </c>
      <c r="Z11" s="185">
        <v>0</v>
      </c>
      <c r="AA11" s="159">
        <f t="shared" si="9"/>
        <v>4</v>
      </c>
      <c r="AB11" s="158">
        <f t="shared" si="10"/>
        <v>0.75</v>
      </c>
      <c r="AC11" s="159">
        <v>2</v>
      </c>
      <c r="AD11" s="159">
        <v>1</v>
      </c>
      <c r="AE11" s="159">
        <v>1</v>
      </c>
      <c r="AF11" s="198" t="str">
        <f t="shared" si="11"/>
        <v>磯部俊太郎</v>
      </c>
      <c r="AH11">
        <f t="shared" si="12"/>
        <v>13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198</v>
      </c>
      <c r="D12" s="156">
        <v>79</v>
      </c>
      <c r="E12" s="156">
        <f>G12+AA12+'Individual AT 0504vs法政A'!G12+'Individual AT 0504vs法政A'!N12</f>
        <v>20</v>
      </c>
      <c r="F12" s="195">
        <f t="shared" si="0"/>
        <v>20.253164556962027</v>
      </c>
      <c r="G12" s="156">
        <f t="shared" si="1"/>
        <v>7</v>
      </c>
      <c r="H12" s="186">
        <f t="shared" si="2"/>
        <v>1</v>
      </c>
      <c r="I12" s="156">
        <f t="shared" si="3"/>
        <v>5</v>
      </c>
      <c r="J12" s="157">
        <f t="shared" si="4"/>
        <v>1</v>
      </c>
      <c r="K12" s="156">
        <v>0</v>
      </c>
      <c r="L12" s="156">
        <v>5</v>
      </c>
      <c r="M12" s="184">
        <v>0</v>
      </c>
      <c r="N12" s="157">
        <f t="shared" si="5"/>
        <v>0.8</v>
      </c>
      <c r="O12" s="156">
        <v>1</v>
      </c>
      <c r="P12" s="156">
        <v>3</v>
      </c>
      <c r="Q12" s="184">
        <v>1</v>
      </c>
      <c r="R12" s="156">
        <f t="shared" si="6"/>
        <v>2</v>
      </c>
      <c r="S12" s="157">
        <f t="shared" si="7"/>
        <v>1</v>
      </c>
      <c r="T12" s="156">
        <v>0</v>
      </c>
      <c r="U12" s="156">
        <v>2</v>
      </c>
      <c r="V12" s="184">
        <v>0</v>
      </c>
      <c r="W12" s="157">
        <f t="shared" si="8"/>
        <v>0.5</v>
      </c>
      <c r="X12" s="156">
        <v>1</v>
      </c>
      <c r="Y12" s="156">
        <v>0</v>
      </c>
      <c r="Z12" s="184">
        <v>1</v>
      </c>
      <c r="AA12" s="156">
        <f t="shared" si="9"/>
        <v>3</v>
      </c>
      <c r="AB12" s="157">
        <f t="shared" si="10"/>
        <v>0.66666666666666663</v>
      </c>
      <c r="AC12" s="156">
        <v>0</v>
      </c>
      <c r="AD12" s="156">
        <v>2</v>
      </c>
      <c r="AE12" s="156">
        <v>1</v>
      </c>
      <c r="AF12" s="197" t="str">
        <f t="shared" si="11"/>
        <v>白丸智乃祐</v>
      </c>
      <c r="AH12">
        <f t="shared" si="12"/>
        <v>7</v>
      </c>
      <c r="AI12">
        <f t="shared" si="13"/>
        <v>0</v>
      </c>
      <c r="AJ12">
        <f t="shared" si="14"/>
        <v>5</v>
      </c>
    </row>
    <row r="13" spans="2:36" ht="30" customHeight="1">
      <c r="B13" s="155">
        <v>6</v>
      </c>
      <c r="C13" s="208" t="s">
        <v>190</v>
      </c>
      <c r="D13" s="159">
        <v>85</v>
      </c>
      <c r="E13" s="159">
        <f>G13+AA13+'Individual AT 0504vs法政A'!G13+'Individual AT 0504vs法政A'!N13</f>
        <v>30</v>
      </c>
      <c r="F13" s="167">
        <f t="shared" si="0"/>
        <v>28.235294117647062</v>
      </c>
      <c r="G13" s="159">
        <f t="shared" si="1"/>
        <v>15</v>
      </c>
      <c r="H13" s="187">
        <f t="shared" si="2"/>
        <v>0.8</v>
      </c>
      <c r="I13" s="159">
        <f t="shared" si="3"/>
        <v>8</v>
      </c>
      <c r="J13" s="158">
        <f t="shared" si="4"/>
        <v>0.875</v>
      </c>
      <c r="K13" s="159">
        <v>2</v>
      </c>
      <c r="L13" s="159">
        <v>5</v>
      </c>
      <c r="M13" s="185">
        <v>1</v>
      </c>
      <c r="N13" s="158">
        <f t="shared" si="5"/>
        <v>0.5</v>
      </c>
      <c r="O13" s="159">
        <v>2</v>
      </c>
      <c r="P13" s="159">
        <v>2</v>
      </c>
      <c r="Q13" s="185">
        <v>3</v>
      </c>
      <c r="R13" s="159">
        <f t="shared" si="6"/>
        <v>7</v>
      </c>
      <c r="S13" s="158">
        <f t="shared" si="7"/>
        <v>0.7142857142857143</v>
      </c>
      <c r="T13" s="159">
        <v>1</v>
      </c>
      <c r="U13" s="159">
        <v>4</v>
      </c>
      <c r="V13" s="185">
        <v>2</v>
      </c>
      <c r="W13" s="158">
        <f t="shared" si="8"/>
        <v>0.42857142857142855</v>
      </c>
      <c r="X13" s="159">
        <v>0</v>
      </c>
      <c r="Y13" s="159">
        <v>3</v>
      </c>
      <c r="Z13" s="185">
        <v>2</v>
      </c>
      <c r="AA13" s="159">
        <f t="shared" si="9"/>
        <v>5</v>
      </c>
      <c r="AB13" s="158">
        <f t="shared" si="10"/>
        <v>0.6</v>
      </c>
      <c r="AC13" s="159">
        <v>0</v>
      </c>
      <c r="AD13" s="159">
        <v>3</v>
      </c>
      <c r="AE13" s="159">
        <v>2</v>
      </c>
      <c r="AF13" s="198" t="str">
        <f t="shared" si="11"/>
        <v>茨木颯</v>
      </c>
      <c r="AH13">
        <f t="shared" si="12"/>
        <v>12</v>
      </c>
      <c r="AI13">
        <f t="shared" si="13"/>
        <v>3</v>
      </c>
      <c r="AJ13">
        <f t="shared" si="14"/>
        <v>7</v>
      </c>
    </row>
    <row r="14" spans="2:36" ht="30" customHeight="1">
      <c r="B14" s="154">
        <v>7</v>
      </c>
      <c r="C14" s="207" t="s">
        <v>252</v>
      </c>
      <c r="D14" s="156">
        <v>6</v>
      </c>
      <c r="E14" s="156">
        <f>G14+AA14+'Individual AT 0504vs法政A'!G14+'Individual AT 0504vs法政A'!N14</f>
        <v>5</v>
      </c>
      <c r="F14" s="195">
        <f t="shared" si="0"/>
        <v>66.666666666666671</v>
      </c>
      <c r="G14" s="156">
        <f t="shared" si="1"/>
        <v>4</v>
      </c>
      <c r="H14" s="186">
        <f t="shared" si="2"/>
        <v>0.75</v>
      </c>
      <c r="I14" s="156">
        <f t="shared" si="3"/>
        <v>3</v>
      </c>
      <c r="J14" s="157">
        <f t="shared" si="4"/>
        <v>0.66666666666666663</v>
      </c>
      <c r="K14" s="156">
        <v>0</v>
      </c>
      <c r="L14" s="156">
        <v>2</v>
      </c>
      <c r="M14" s="184">
        <v>1</v>
      </c>
      <c r="N14" s="157">
        <f t="shared" si="5"/>
        <v>0.33333333333333331</v>
      </c>
      <c r="O14" s="156">
        <v>0</v>
      </c>
      <c r="P14" s="156">
        <v>1</v>
      </c>
      <c r="Q14" s="184">
        <v>1</v>
      </c>
      <c r="R14" s="156">
        <f t="shared" si="6"/>
        <v>1</v>
      </c>
      <c r="S14" s="157">
        <f t="shared" si="7"/>
        <v>1</v>
      </c>
      <c r="T14" s="156">
        <v>1</v>
      </c>
      <c r="U14" s="156">
        <v>0</v>
      </c>
      <c r="V14" s="184">
        <v>0</v>
      </c>
      <c r="W14" s="157">
        <f t="shared" si="8"/>
        <v>1</v>
      </c>
      <c r="X14" s="156">
        <v>1</v>
      </c>
      <c r="Y14" s="156">
        <v>0</v>
      </c>
      <c r="Z14" s="184">
        <v>0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197" t="str">
        <f t="shared" si="11"/>
        <v>野口健</v>
      </c>
      <c r="AH14">
        <f t="shared" si="12"/>
        <v>3</v>
      </c>
      <c r="AI14">
        <f t="shared" si="13"/>
        <v>1</v>
      </c>
      <c r="AJ14">
        <f t="shared" si="14"/>
        <v>2</v>
      </c>
    </row>
    <row r="15" spans="2:36" ht="30" customHeight="1">
      <c r="B15" s="155">
        <v>8</v>
      </c>
      <c r="C15" s="208" t="s">
        <v>303</v>
      </c>
      <c r="D15" s="159">
        <v>64</v>
      </c>
      <c r="E15" s="159">
        <f>G15+AA15+'Individual AT 0504vs法政A'!G15+'Individual AT 0504vs法政A'!N15</f>
        <v>20</v>
      </c>
      <c r="F15" s="167">
        <f t="shared" si="0"/>
        <v>25</v>
      </c>
      <c r="G15" s="159">
        <f t="shared" si="1"/>
        <v>9</v>
      </c>
      <c r="H15" s="187">
        <f t="shared" si="2"/>
        <v>0.66666666666666663</v>
      </c>
      <c r="I15" s="159">
        <f t="shared" si="3"/>
        <v>7</v>
      </c>
      <c r="J15" s="158">
        <f t="shared" si="4"/>
        <v>0.5714285714285714</v>
      </c>
      <c r="K15" s="159">
        <v>0</v>
      </c>
      <c r="L15" s="159">
        <v>4</v>
      </c>
      <c r="M15" s="185">
        <v>3</v>
      </c>
      <c r="N15" s="158">
        <f t="shared" si="5"/>
        <v>0.42857142857142855</v>
      </c>
      <c r="O15" s="159">
        <v>1</v>
      </c>
      <c r="P15" s="159">
        <v>2</v>
      </c>
      <c r="Q15" s="185">
        <v>1</v>
      </c>
      <c r="R15" s="159">
        <f t="shared" si="6"/>
        <v>2</v>
      </c>
      <c r="S15" s="158">
        <f t="shared" si="7"/>
        <v>1</v>
      </c>
      <c r="T15" s="159">
        <v>0</v>
      </c>
      <c r="U15" s="159">
        <v>2</v>
      </c>
      <c r="V15" s="185">
        <v>0</v>
      </c>
      <c r="W15" s="158">
        <f t="shared" si="8"/>
        <v>1</v>
      </c>
      <c r="X15" s="159">
        <v>0</v>
      </c>
      <c r="Y15" s="159">
        <v>2</v>
      </c>
      <c r="Z15" s="185">
        <v>0</v>
      </c>
      <c r="AA15" s="159">
        <f t="shared" si="9"/>
        <v>2</v>
      </c>
      <c r="AB15" s="158">
        <f t="shared" si="10"/>
        <v>0.5</v>
      </c>
      <c r="AC15" s="159">
        <v>1</v>
      </c>
      <c r="AD15" s="159">
        <v>0</v>
      </c>
      <c r="AE15" s="159">
        <v>1</v>
      </c>
      <c r="AF15" s="198" t="str">
        <f t="shared" si="11"/>
        <v>大町尚生</v>
      </c>
      <c r="AH15">
        <f t="shared" si="12"/>
        <v>6</v>
      </c>
      <c r="AI15">
        <f t="shared" si="13"/>
        <v>0</v>
      </c>
      <c r="AJ15">
        <f t="shared" si="14"/>
        <v>4</v>
      </c>
    </row>
    <row r="16" spans="2:36" ht="30" customHeight="1">
      <c r="B16" s="154">
        <v>9</v>
      </c>
      <c r="C16" s="207" t="s">
        <v>246</v>
      </c>
      <c r="D16" s="156">
        <v>64</v>
      </c>
      <c r="E16" s="156">
        <f>G16+AA16+'Individual AT 0504vs法政A'!G16+'Individual AT 0504vs法政A'!N16</f>
        <v>20</v>
      </c>
      <c r="F16" s="195">
        <f t="shared" si="0"/>
        <v>25</v>
      </c>
      <c r="G16" s="156">
        <f t="shared" si="1"/>
        <v>12</v>
      </c>
      <c r="H16" s="186">
        <f t="shared" si="2"/>
        <v>0.66666666666666663</v>
      </c>
      <c r="I16" s="156">
        <f t="shared" si="3"/>
        <v>7</v>
      </c>
      <c r="J16" s="157">
        <f t="shared" si="4"/>
        <v>0.7142857142857143</v>
      </c>
      <c r="K16" s="156">
        <v>1</v>
      </c>
      <c r="L16" s="156">
        <v>4</v>
      </c>
      <c r="M16" s="184">
        <v>2</v>
      </c>
      <c r="N16" s="157">
        <f t="shared" si="5"/>
        <v>0.7142857142857143</v>
      </c>
      <c r="O16" s="156">
        <v>1</v>
      </c>
      <c r="P16" s="156">
        <v>4</v>
      </c>
      <c r="Q16" s="184">
        <v>0</v>
      </c>
      <c r="R16" s="156">
        <f t="shared" si="6"/>
        <v>5</v>
      </c>
      <c r="S16" s="157">
        <f t="shared" si="7"/>
        <v>0.6</v>
      </c>
      <c r="T16" s="156">
        <v>0</v>
      </c>
      <c r="U16" s="156">
        <v>3</v>
      </c>
      <c r="V16" s="184">
        <v>2</v>
      </c>
      <c r="W16" s="157">
        <f t="shared" si="8"/>
        <v>0.6</v>
      </c>
      <c r="X16" s="156">
        <v>1</v>
      </c>
      <c r="Y16" s="156">
        <v>2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197" t="str">
        <f t="shared" si="11"/>
        <v>高橋佑太朗</v>
      </c>
      <c r="AH16">
        <f t="shared" si="12"/>
        <v>8</v>
      </c>
      <c r="AI16">
        <f t="shared" si="13"/>
        <v>1</v>
      </c>
      <c r="AJ16">
        <f t="shared" si="14"/>
        <v>5</v>
      </c>
    </row>
    <row r="17" spans="2:36" ht="30" customHeight="1">
      <c r="B17" s="155">
        <v>10</v>
      </c>
      <c r="C17" s="208" t="s">
        <v>286</v>
      </c>
      <c r="D17" s="159">
        <v>64</v>
      </c>
      <c r="E17" s="159">
        <f>G17+AA17+'Individual AT 0504vs法政A'!G17+'Individual AT 0504vs法政A'!N17</f>
        <v>8</v>
      </c>
      <c r="F17" s="167">
        <f t="shared" si="0"/>
        <v>10</v>
      </c>
      <c r="G17" s="159">
        <f t="shared" si="1"/>
        <v>3</v>
      </c>
      <c r="H17" s="187">
        <f t="shared" si="2"/>
        <v>0.33333333333333331</v>
      </c>
      <c r="I17" s="159">
        <f t="shared" si="3"/>
        <v>2</v>
      </c>
      <c r="J17" s="158">
        <f t="shared" si="4"/>
        <v>0</v>
      </c>
      <c r="K17" s="159">
        <v>0</v>
      </c>
      <c r="L17" s="159">
        <v>0</v>
      </c>
      <c r="M17" s="185">
        <v>2</v>
      </c>
      <c r="N17" s="158">
        <f t="shared" si="5"/>
        <v>0</v>
      </c>
      <c r="O17" s="159">
        <v>0</v>
      </c>
      <c r="P17" s="159">
        <v>0</v>
      </c>
      <c r="Q17" s="185">
        <v>0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198" t="str">
        <f t="shared" si="11"/>
        <v>齋藤航</v>
      </c>
      <c r="AH17">
        <f t="shared" si="12"/>
        <v>1</v>
      </c>
      <c r="AI17">
        <f t="shared" si="13"/>
        <v>0</v>
      </c>
      <c r="AJ17">
        <f t="shared" si="14"/>
        <v>0</v>
      </c>
    </row>
    <row r="18" spans="2:36" ht="30" customHeight="1">
      <c r="B18" s="154">
        <v>11</v>
      </c>
      <c r="C18" s="207" t="s">
        <v>288</v>
      </c>
      <c r="D18" s="156">
        <v>64</v>
      </c>
      <c r="E18" s="156">
        <f>G18+AA18+'Individual AT 0504vs法政A'!G18+'Individual AT 0504vs法政A'!N18</f>
        <v>14</v>
      </c>
      <c r="F18" s="195">
        <f t="shared" si="0"/>
        <v>17.5</v>
      </c>
      <c r="G18" s="156">
        <f t="shared" si="1"/>
        <v>5</v>
      </c>
      <c r="H18" s="186">
        <f t="shared" si="2"/>
        <v>0.2</v>
      </c>
      <c r="I18" s="156">
        <f t="shared" si="3"/>
        <v>4</v>
      </c>
      <c r="J18" s="157">
        <f t="shared" si="4"/>
        <v>0.25</v>
      </c>
      <c r="K18" s="156">
        <v>0</v>
      </c>
      <c r="L18" s="156">
        <v>1</v>
      </c>
      <c r="M18" s="184">
        <v>3</v>
      </c>
      <c r="N18" s="157">
        <f t="shared" si="5"/>
        <v>0</v>
      </c>
      <c r="O18" s="156">
        <v>0</v>
      </c>
      <c r="P18" s="156">
        <v>0</v>
      </c>
      <c r="Q18" s="184">
        <v>1</v>
      </c>
      <c r="R18" s="156">
        <f t="shared" si="6"/>
        <v>1</v>
      </c>
      <c r="S18" s="157">
        <f t="shared" si="7"/>
        <v>0</v>
      </c>
      <c r="T18" s="156">
        <v>0</v>
      </c>
      <c r="U18" s="156">
        <v>0</v>
      </c>
      <c r="V18" s="184">
        <v>1</v>
      </c>
      <c r="W18" s="157">
        <f t="shared" si="8"/>
        <v>0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197" t="str">
        <f t="shared" si="11"/>
        <v>浅沼優吾</v>
      </c>
      <c r="AH18">
        <f t="shared" si="12"/>
        <v>1</v>
      </c>
      <c r="AI18">
        <f t="shared" si="13"/>
        <v>0</v>
      </c>
      <c r="AJ18">
        <f t="shared" si="14"/>
        <v>1</v>
      </c>
    </row>
    <row r="19" spans="2:36" ht="30" customHeight="1">
      <c r="B19" s="155">
        <v>12</v>
      </c>
      <c r="C19" s="208" t="s">
        <v>248</v>
      </c>
      <c r="D19" s="159">
        <v>70</v>
      </c>
      <c r="E19" s="159">
        <f>G19+AA19+'Individual AT 0504vs法政A'!G19+'Individual AT 0504vs法政A'!N19</f>
        <v>26</v>
      </c>
      <c r="F19" s="167">
        <f t="shared" si="0"/>
        <v>29.714285714285715</v>
      </c>
      <c r="G19" s="159">
        <f t="shared" si="1"/>
        <v>11</v>
      </c>
      <c r="H19" s="187">
        <f t="shared" si="2"/>
        <v>0.63636363636363635</v>
      </c>
      <c r="I19" s="159">
        <f t="shared" si="3"/>
        <v>7</v>
      </c>
      <c r="J19" s="158">
        <f t="shared" si="4"/>
        <v>0.42857142857142855</v>
      </c>
      <c r="K19" s="159">
        <v>0</v>
      </c>
      <c r="L19" s="159">
        <v>3</v>
      </c>
      <c r="M19" s="185">
        <v>4</v>
      </c>
      <c r="N19" s="158">
        <f t="shared" si="5"/>
        <v>0.14285714285714285</v>
      </c>
      <c r="O19" s="159">
        <v>0</v>
      </c>
      <c r="P19" s="159">
        <v>1</v>
      </c>
      <c r="Q19" s="185">
        <v>2</v>
      </c>
      <c r="R19" s="159">
        <f t="shared" si="6"/>
        <v>4</v>
      </c>
      <c r="S19" s="158">
        <f t="shared" si="7"/>
        <v>1</v>
      </c>
      <c r="T19" s="159">
        <v>0</v>
      </c>
      <c r="U19" s="159">
        <v>4</v>
      </c>
      <c r="V19" s="185">
        <v>0</v>
      </c>
      <c r="W19" s="158">
        <f t="shared" si="8"/>
        <v>0.75</v>
      </c>
      <c r="X19" s="159">
        <v>3</v>
      </c>
      <c r="Y19" s="159">
        <v>0</v>
      </c>
      <c r="Z19" s="185">
        <v>1</v>
      </c>
      <c r="AA19" s="159">
        <f t="shared" si="9"/>
        <v>2</v>
      </c>
      <c r="AB19" s="158">
        <f t="shared" si="10"/>
        <v>0.5</v>
      </c>
      <c r="AC19" s="159">
        <v>0</v>
      </c>
      <c r="AD19" s="159">
        <v>1</v>
      </c>
      <c r="AE19" s="159">
        <v>1</v>
      </c>
      <c r="AF19" s="198" t="str">
        <f t="shared" si="11"/>
        <v>今村颯太</v>
      </c>
      <c r="AH19">
        <f t="shared" si="12"/>
        <v>7</v>
      </c>
      <c r="AI19">
        <f t="shared" si="13"/>
        <v>0</v>
      </c>
      <c r="AJ19">
        <f t="shared" si="14"/>
        <v>3</v>
      </c>
    </row>
    <row r="20" spans="2:36" ht="30" customHeight="1">
      <c r="B20" s="154">
        <v>13</v>
      </c>
      <c r="C20" s="207" t="s">
        <v>249</v>
      </c>
      <c r="D20" s="156">
        <v>74</v>
      </c>
      <c r="E20" s="156">
        <f>G20+AA20+'Individual AT 0504vs法政A'!G20+'Individual AT 0504vs法政A'!N20</f>
        <v>26</v>
      </c>
      <c r="F20" s="195">
        <f t="shared" si="0"/>
        <v>28.108108108108109</v>
      </c>
      <c r="G20" s="156">
        <f t="shared" si="1"/>
        <v>14</v>
      </c>
      <c r="H20" s="186">
        <f t="shared" si="2"/>
        <v>0.6428571428571429</v>
      </c>
      <c r="I20" s="156">
        <f t="shared" si="3"/>
        <v>10</v>
      </c>
      <c r="J20" s="157">
        <f t="shared" si="4"/>
        <v>0.5</v>
      </c>
      <c r="K20" s="156">
        <v>2</v>
      </c>
      <c r="L20" s="156">
        <v>3</v>
      </c>
      <c r="M20" s="184">
        <v>5</v>
      </c>
      <c r="N20" s="157">
        <f t="shared" si="5"/>
        <v>0.5</v>
      </c>
      <c r="O20" s="156">
        <v>1</v>
      </c>
      <c r="P20" s="156">
        <v>4</v>
      </c>
      <c r="Q20" s="184">
        <v>0</v>
      </c>
      <c r="R20" s="156">
        <f t="shared" si="6"/>
        <v>4</v>
      </c>
      <c r="S20" s="157">
        <f t="shared" si="7"/>
        <v>1</v>
      </c>
      <c r="T20" s="156">
        <v>0</v>
      </c>
      <c r="U20" s="156">
        <v>4</v>
      </c>
      <c r="V20" s="184">
        <v>0</v>
      </c>
      <c r="W20" s="157">
        <f t="shared" si="8"/>
        <v>1</v>
      </c>
      <c r="X20" s="156">
        <v>1</v>
      </c>
      <c r="Y20" s="156">
        <v>3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197" t="str">
        <f t="shared" si="11"/>
        <v>東島和哉</v>
      </c>
      <c r="AH20">
        <f t="shared" si="12"/>
        <v>9</v>
      </c>
      <c r="AI20">
        <f t="shared" si="13"/>
        <v>2</v>
      </c>
      <c r="AJ20">
        <f t="shared" si="14"/>
        <v>5</v>
      </c>
    </row>
    <row r="21" spans="2:36" ht="30" customHeight="1">
      <c r="B21" s="155">
        <v>14</v>
      </c>
      <c r="C21" s="208" t="s">
        <v>195</v>
      </c>
      <c r="D21" s="159">
        <v>76</v>
      </c>
      <c r="E21" s="159">
        <f>G21+AA21+'Individual AT 0504vs法政A'!G21+'Individual AT 0504vs法政A'!N21</f>
        <v>17</v>
      </c>
      <c r="F21" s="167">
        <f t="shared" si="0"/>
        <v>17.894736842105264</v>
      </c>
      <c r="G21" s="159">
        <f t="shared" si="1"/>
        <v>10</v>
      </c>
      <c r="H21" s="187">
        <f t="shared" si="2"/>
        <v>0.8</v>
      </c>
      <c r="I21" s="159">
        <f t="shared" si="3"/>
        <v>7</v>
      </c>
      <c r="J21" s="158">
        <f t="shared" si="4"/>
        <v>0.7142857142857143</v>
      </c>
      <c r="K21" s="159">
        <v>1</v>
      </c>
      <c r="L21" s="159">
        <v>4</v>
      </c>
      <c r="M21" s="185">
        <v>2</v>
      </c>
      <c r="N21" s="158">
        <f t="shared" si="5"/>
        <v>0.7142857142857143</v>
      </c>
      <c r="O21" s="159">
        <v>0</v>
      </c>
      <c r="P21" s="159">
        <v>5</v>
      </c>
      <c r="Q21" s="185">
        <v>0</v>
      </c>
      <c r="R21" s="159">
        <f t="shared" si="6"/>
        <v>3</v>
      </c>
      <c r="S21" s="158">
        <f t="shared" si="7"/>
        <v>1</v>
      </c>
      <c r="T21" s="159">
        <v>0</v>
      </c>
      <c r="U21" s="159">
        <v>3</v>
      </c>
      <c r="V21" s="185">
        <v>0</v>
      </c>
      <c r="W21" s="158">
        <f t="shared" si="8"/>
        <v>1</v>
      </c>
      <c r="X21" s="159">
        <v>0</v>
      </c>
      <c r="Y21" s="159">
        <v>3</v>
      </c>
      <c r="Z21" s="185">
        <v>0</v>
      </c>
      <c r="AA21" s="159">
        <f t="shared" si="9"/>
        <v>1</v>
      </c>
      <c r="AB21" s="158">
        <f t="shared" si="10"/>
        <v>1</v>
      </c>
      <c r="AC21" s="159">
        <v>0</v>
      </c>
      <c r="AD21" s="159">
        <v>1</v>
      </c>
      <c r="AE21" s="159">
        <v>0</v>
      </c>
      <c r="AF21" s="198" t="str">
        <f t="shared" si="11"/>
        <v>濱島遼</v>
      </c>
      <c r="AH21">
        <f t="shared" si="12"/>
        <v>8</v>
      </c>
      <c r="AI21">
        <f t="shared" si="13"/>
        <v>1</v>
      </c>
      <c r="AJ21">
        <f t="shared" si="14"/>
        <v>5</v>
      </c>
    </row>
    <row r="22" spans="2:36" ht="30" customHeight="1">
      <c r="B22" s="154">
        <v>15</v>
      </c>
      <c r="C22" s="207" t="s">
        <v>247</v>
      </c>
      <c r="D22" s="156">
        <v>85</v>
      </c>
      <c r="E22" s="156">
        <f>G22+AA22+'Individual AT 0504vs法政A'!G22+'Individual AT 0504vs法政A'!N22</f>
        <v>10</v>
      </c>
      <c r="F22" s="195">
        <f t="shared" si="0"/>
        <v>9.4117647058823533</v>
      </c>
      <c r="G22" s="156">
        <f t="shared" si="1"/>
        <v>6</v>
      </c>
      <c r="H22" s="186">
        <f t="shared" si="2"/>
        <v>0.83333333333333337</v>
      </c>
      <c r="I22" s="156">
        <f t="shared" si="3"/>
        <v>5</v>
      </c>
      <c r="J22" s="157">
        <f t="shared" si="4"/>
        <v>0.8</v>
      </c>
      <c r="K22" s="156">
        <v>0</v>
      </c>
      <c r="L22" s="156">
        <v>4</v>
      </c>
      <c r="M22" s="184">
        <v>1</v>
      </c>
      <c r="N22" s="157">
        <f t="shared" si="5"/>
        <v>0.2</v>
      </c>
      <c r="O22" s="156">
        <v>0</v>
      </c>
      <c r="P22" s="156">
        <v>1</v>
      </c>
      <c r="Q22" s="184">
        <v>3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1</v>
      </c>
      <c r="X22" s="156">
        <v>1</v>
      </c>
      <c r="Y22" s="156">
        <v>0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197" t="str">
        <f t="shared" si="11"/>
        <v>水澤雄太</v>
      </c>
      <c r="AH22">
        <f t="shared" si="12"/>
        <v>5</v>
      </c>
      <c r="AI22">
        <f t="shared" si="13"/>
        <v>0</v>
      </c>
      <c r="AJ22">
        <f t="shared" si="14"/>
        <v>4</v>
      </c>
    </row>
    <row r="23" spans="2:36" ht="30" customHeight="1">
      <c r="B23" s="155">
        <v>16</v>
      </c>
      <c r="C23" s="208" t="s">
        <v>284</v>
      </c>
      <c r="D23" s="159">
        <v>17</v>
      </c>
      <c r="E23" s="159">
        <f>G23+AA23+'Individual AT 0504vs法政A'!G23+'Individual AT 0504vs法政A'!N23</f>
        <v>11</v>
      </c>
      <c r="F23" s="167">
        <f t="shared" si="0"/>
        <v>51.764705882352942</v>
      </c>
      <c r="G23" s="159">
        <f t="shared" si="1"/>
        <v>3</v>
      </c>
      <c r="H23" s="187">
        <f t="shared" si="2"/>
        <v>0.66666666666666663</v>
      </c>
      <c r="I23" s="159">
        <f t="shared" si="3"/>
        <v>2</v>
      </c>
      <c r="J23" s="158">
        <f t="shared" si="4"/>
        <v>0.5</v>
      </c>
      <c r="K23" s="159">
        <v>0</v>
      </c>
      <c r="L23" s="159">
        <v>1</v>
      </c>
      <c r="M23" s="185">
        <v>1</v>
      </c>
      <c r="N23" s="158">
        <f t="shared" si="5"/>
        <v>0</v>
      </c>
      <c r="O23" s="159">
        <v>0</v>
      </c>
      <c r="P23" s="159">
        <v>0</v>
      </c>
      <c r="Q23" s="185">
        <v>1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0</v>
      </c>
      <c r="X23" s="159">
        <v>0</v>
      </c>
      <c r="Y23" s="159">
        <v>0</v>
      </c>
      <c r="Z23" s="185">
        <v>1</v>
      </c>
      <c r="AA23" s="159">
        <f t="shared" si="9"/>
        <v>1</v>
      </c>
      <c r="AB23" s="158">
        <f t="shared" si="10"/>
        <v>0</v>
      </c>
      <c r="AC23" s="159">
        <v>0</v>
      </c>
      <c r="AD23" s="159">
        <v>0</v>
      </c>
      <c r="AE23" s="159">
        <v>1</v>
      </c>
      <c r="AF23" s="198" t="str">
        <f t="shared" si="11"/>
        <v>前澤徹馬</v>
      </c>
      <c r="AH23">
        <f t="shared" si="12"/>
        <v>2</v>
      </c>
      <c r="AI23">
        <f t="shared" si="13"/>
        <v>0</v>
      </c>
      <c r="AJ23">
        <f t="shared" si="14"/>
        <v>1</v>
      </c>
    </row>
    <row r="24" spans="2:36" ht="30" customHeight="1">
      <c r="B24" s="154">
        <v>17</v>
      </c>
      <c r="C24" s="207" t="s">
        <v>283</v>
      </c>
      <c r="D24" s="156">
        <v>37</v>
      </c>
      <c r="E24" s="156">
        <f>G24+AA24+'Individual AT 0504vs法政A'!G24+'Individual AT 0504vs法政A'!N24</f>
        <v>7</v>
      </c>
      <c r="F24" s="195">
        <f t="shared" si="0"/>
        <v>15.135135135135137</v>
      </c>
      <c r="G24" s="156">
        <f t="shared" si="1"/>
        <v>2</v>
      </c>
      <c r="H24" s="186">
        <f t="shared" si="2"/>
        <v>1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0</v>
      </c>
      <c r="Y24" s="156">
        <v>1</v>
      </c>
      <c r="Z24" s="184">
        <v>1</v>
      </c>
      <c r="AA24" s="156">
        <f t="shared" si="9"/>
        <v>1</v>
      </c>
      <c r="AB24" s="157">
        <f t="shared" si="10"/>
        <v>0</v>
      </c>
      <c r="AC24" s="156">
        <v>0</v>
      </c>
      <c r="AD24" s="156">
        <v>0</v>
      </c>
      <c r="AE24" s="156">
        <v>1</v>
      </c>
      <c r="AF24" s="197" t="str">
        <f t="shared" si="11"/>
        <v>北田勇翔</v>
      </c>
      <c r="AH24">
        <f t="shared" si="12"/>
        <v>2</v>
      </c>
      <c r="AI24">
        <f t="shared" si="13"/>
        <v>0</v>
      </c>
      <c r="AJ24">
        <f t="shared" si="14"/>
        <v>0</v>
      </c>
    </row>
    <row r="25" spans="2:36" ht="30" customHeight="1">
      <c r="B25" s="155">
        <v>18</v>
      </c>
      <c r="C25" s="208" t="s">
        <v>154</v>
      </c>
      <c r="D25" s="159">
        <v>37</v>
      </c>
      <c r="E25" s="159">
        <f>G25+AA25+'Individual AT 0504vs法政A'!G25+'Individual AT 0504vs法政A'!N25</f>
        <v>13</v>
      </c>
      <c r="F25" s="167">
        <f t="shared" si="0"/>
        <v>28.108108108108109</v>
      </c>
      <c r="G25" s="159">
        <f t="shared" si="1"/>
        <v>7</v>
      </c>
      <c r="H25" s="187">
        <f t="shared" si="2"/>
        <v>0.7142857142857143</v>
      </c>
      <c r="I25" s="159">
        <f t="shared" si="3"/>
        <v>4</v>
      </c>
      <c r="J25" s="158">
        <f t="shared" si="4"/>
        <v>0.5</v>
      </c>
      <c r="K25" s="159">
        <v>1</v>
      </c>
      <c r="L25" s="159">
        <v>1</v>
      </c>
      <c r="M25" s="185">
        <v>2</v>
      </c>
      <c r="N25" s="158">
        <f t="shared" si="5"/>
        <v>0.5</v>
      </c>
      <c r="O25" s="159">
        <v>1</v>
      </c>
      <c r="P25" s="159">
        <v>1</v>
      </c>
      <c r="Q25" s="185">
        <v>0</v>
      </c>
      <c r="R25" s="159">
        <f t="shared" si="6"/>
        <v>3</v>
      </c>
      <c r="S25" s="158">
        <f t="shared" si="7"/>
        <v>1</v>
      </c>
      <c r="T25" s="159">
        <v>0</v>
      </c>
      <c r="U25" s="159">
        <v>3</v>
      </c>
      <c r="V25" s="185">
        <v>0</v>
      </c>
      <c r="W25" s="158">
        <f t="shared" si="8"/>
        <v>0.66666666666666663</v>
      </c>
      <c r="X25" s="159">
        <v>1</v>
      </c>
      <c r="Y25" s="159">
        <v>1</v>
      </c>
      <c r="Z25" s="185">
        <v>1</v>
      </c>
      <c r="AA25" s="159">
        <f t="shared" si="9"/>
        <v>1</v>
      </c>
      <c r="AB25" s="158">
        <f t="shared" si="10"/>
        <v>0</v>
      </c>
      <c r="AC25" s="159">
        <v>0</v>
      </c>
      <c r="AD25" s="159">
        <v>0</v>
      </c>
      <c r="AE25" s="159">
        <v>1</v>
      </c>
      <c r="AF25" s="199" t="str">
        <f t="shared" si="11"/>
        <v>イーゴリ</v>
      </c>
      <c r="AH25">
        <f t="shared" si="12"/>
        <v>5</v>
      </c>
      <c r="AI25">
        <f t="shared" si="13"/>
        <v>1</v>
      </c>
      <c r="AJ25">
        <f t="shared" si="14"/>
        <v>2</v>
      </c>
    </row>
    <row r="26" spans="2:36" ht="30" customHeight="1">
      <c r="B26" s="154">
        <v>19</v>
      </c>
      <c r="C26" s="207" t="s">
        <v>304</v>
      </c>
      <c r="D26" s="156">
        <v>5</v>
      </c>
      <c r="E26" s="156">
        <f>G26+AA26+'Individual AT 0504vs法政A'!G26+'Individual AT 0504vs法政A'!N26</f>
        <v>6</v>
      </c>
      <c r="F26" s="195">
        <f t="shared" si="0"/>
        <v>96</v>
      </c>
      <c r="G26" s="156">
        <f t="shared" si="1"/>
        <v>4</v>
      </c>
      <c r="H26" s="186">
        <f t="shared" si="2"/>
        <v>0.75</v>
      </c>
      <c r="I26" s="156">
        <f t="shared" si="3"/>
        <v>1</v>
      </c>
      <c r="J26" s="157">
        <f t="shared" si="4"/>
        <v>0</v>
      </c>
      <c r="K26" s="156">
        <v>0</v>
      </c>
      <c r="L26" s="156">
        <v>0</v>
      </c>
      <c r="M26" s="184">
        <v>1</v>
      </c>
      <c r="N26" s="157">
        <f t="shared" si="5"/>
        <v>0</v>
      </c>
      <c r="O26" s="156">
        <v>0</v>
      </c>
      <c r="P26" s="156">
        <v>0</v>
      </c>
      <c r="Q26" s="184">
        <v>0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0.66666666666666663</v>
      </c>
      <c r="X26" s="156">
        <v>0</v>
      </c>
      <c r="Y26" s="156">
        <v>2</v>
      </c>
      <c r="Z26" s="184">
        <v>1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197" t="str">
        <f t="shared" si="11"/>
        <v>星凌太</v>
      </c>
      <c r="AH26">
        <f t="shared" si="12"/>
        <v>3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285</v>
      </c>
      <c r="D27" s="159">
        <v>79</v>
      </c>
      <c r="E27" s="159">
        <f>G27+AA27+'Individual AT 0504vs法政A'!G27+'Individual AT 0504vs法政A'!N27</f>
        <v>33</v>
      </c>
      <c r="F27" s="167">
        <f t="shared" si="0"/>
        <v>33.417721518987342</v>
      </c>
      <c r="G27" s="159">
        <f t="shared" si="1"/>
        <v>15</v>
      </c>
      <c r="H27" s="187">
        <f t="shared" si="2"/>
        <v>0.8</v>
      </c>
      <c r="I27" s="159">
        <f t="shared" si="3"/>
        <v>12</v>
      </c>
      <c r="J27" s="158">
        <f t="shared" si="4"/>
        <v>0.83333333333333337</v>
      </c>
      <c r="K27" s="159">
        <v>0</v>
      </c>
      <c r="L27" s="159">
        <v>10</v>
      </c>
      <c r="M27" s="185">
        <v>2</v>
      </c>
      <c r="N27" s="158">
        <f t="shared" si="5"/>
        <v>8.3333333333333329E-2</v>
      </c>
      <c r="O27" s="159">
        <v>0</v>
      </c>
      <c r="P27" s="159">
        <v>1</v>
      </c>
      <c r="Q27" s="185">
        <v>9</v>
      </c>
      <c r="R27" s="159">
        <f t="shared" si="6"/>
        <v>3</v>
      </c>
      <c r="S27" s="158">
        <f t="shared" si="7"/>
        <v>0.66666666666666663</v>
      </c>
      <c r="T27" s="159">
        <v>0</v>
      </c>
      <c r="U27" s="159">
        <v>2</v>
      </c>
      <c r="V27" s="185">
        <v>1</v>
      </c>
      <c r="W27" s="158">
        <f t="shared" si="8"/>
        <v>0</v>
      </c>
      <c r="X27" s="159">
        <v>0</v>
      </c>
      <c r="Y27" s="159">
        <v>0</v>
      </c>
      <c r="Z27" s="185">
        <v>2</v>
      </c>
      <c r="AA27" s="159">
        <f t="shared" si="9"/>
        <v>2</v>
      </c>
      <c r="AB27" s="158">
        <f t="shared" si="10"/>
        <v>1</v>
      </c>
      <c r="AC27" s="159">
        <v>1</v>
      </c>
      <c r="AD27" s="159">
        <v>1</v>
      </c>
      <c r="AE27" s="159">
        <v>0</v>
      </c>
      <c r="AF27" s="198" t="str">
        <f t="shared" si="11"/>
        <v>加藤寛樹</v>
      </c>
      <c r="AH27">
        <f t="shared" si="12"/>
        <v>12</v>
      </c>
      <c r="AI27">
        <f t="shared" si="13"/>
        <v>0</v>
      </c>
      <c r="AJ27">
        <f t="shared" si="14"/>
        <v>10</v>
      </c>
    </row>
    <row r="28" spans="2:36" ht="30" customHeight="1">
      <c r="B28" s="154">
        <v>21</v>
      </c>
      <c r="C28" s="207" t="s">
        <v>305</v>
      </c>
      <c r="D28" s="156">
        <v>23</v>
      </c>
      <c r="E28" s="156">
        <f>G28+AA28+'Individual AT 0504vs法政A'!G28+'Individual AT 0504vs法政A'!N28</f>
        <v>9</v>
      </c>
      <c r="F28" s="195">
        <f t="shared" si="0"/>
        <v>31.304347826086957</v>
      </c>
      <c r="G28" s="156">
        <f t="shared" si="1"/>
        <v>3</v>
      </c>
      <c r="H28" s="186">
        <f t="shared" si="2"/>
        <v>0.33333333333333331</v>
      </c>
      <c r="I28" s="156">
        <f t="shared" si="3"/>
        <v>2</v>
      </c>
      <c r="J28" s="157">
        <f t="shared" si="4"/>
        <v>0</v>
      </c>
      <c r="K28" s="156">
        <v>0</v>
      </c>
      <c r="L28" s="156">
        <v>0</v>
      </c>
      <c r="M28" s="184">
        <v>2</v>
      </c>
      <c r="N28" s="157">
        <f t="shared" si="5"/>
        <v>0</v>
      </c>
      <c r="O28" s="156">
        <v>0</v>
      </c>
      <c r="P28" s="156">
        <v>0</v>
      </c>
      <c r="Q28" s="184">
        <v>0</v>
      </c>
      <c r="R28" s="156">
        <f t="shared" si="6"/>
        <v>1</v>
      </c>
      <c r="S28" s="157">
        <f t="shared" si="7"/>
        <v>1</v>
      </c>
      <c r="T28" s="156">
        <v>0</v>
      </c>
      <c r="U28" s="156">
        <v>1</v>
      </c>
      <c r="V28" s="184">
        <v>0</v>
      </c>
      <c r="W28" s="157">
        <f t="shared" si="8"/>
        <v>1</v>
      </c>
      <c r="X28" s="156">
        <v>1</v>
      </c>
      <c r="Y28" s="156">
        <v>0</v>
      </c>
      <c r="Z28" s="184">
        <v>0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197" t="str">
        <f t="shared" si="11"/>
        <v>増田廉</v>
      </c>
      <c r="AH28">
        <f t="shared" si="12"/>
        <v>1</v>
      </c>
      <c r="AI28">
        <f t="shared" si="13"/>
        <v>0</v>
      </c>
      <c r="AJ28">
        <f t="shared" si="14"/>
        <v>0</v>
      </c>
    </row>
    <row r="29" spans="2:36" ht="30" customHeight="1">
      <c r="B29" s="155">
        <v>22</v>
      </c>
      <c r="C29" s="208" t="s">
        <v>306</v>
      </c>
      <c r="D29" s="159">
        <v>16</v>
      </c>
      <c r="E29" s="159">
        <f>G29+AA29+'Individual AT 0504vs法政A'!G29+'Individual AT 0504vs法政A'!N29</f>
        <v>8</v>
      </c>
      <c r="F29" s="167">
        <f t="shared" si="0"/>
        <v>40</v>
      </c>
      <c r="G29" s="159">
        <f t="shared" si="1"/>
        <v>3</v>
      </c>
      <c r="H29" s="187">
        <f t="shared" si="2"/>
        <v>0.33333333333333331</v>
      </c>
      <c r="I29" s="159">
        <f t="shared" si="3"/>
        <v>2</v>
      </c>
      <c r="J29" s="158">
        <f t="shared" si="4"/>
        <v>0.5</v>
      </c>
      <c r="K29" s="159">
        <v>0</v>
      </c>
      <c r="L29" s="159">
        <v>1</v>
      </c>
      <c r="M29" s="185">
        <v>1</v>
      </c>
      <c r="N29" s="158">
        <f t="shared" si="5"/>
        <v>0.5</v>
      </c>
      <c r="O29" s="159">
        <v>0</v>
      </c>
      <c r="P29" s="159">
        <v>1</v>
      </c>
      <c r="Q29" s="185">
        <v>0</v>
      </c>
      <c r="R29" s="159">
        <f t="shared" si="6"/>
        <v>1</v>
      </c>
      <c r="S29" s="158">
        <f t="shared" si="7"/>
        <v>0</v>
      </c>
      <c r="T29" s="159">
        <v>0</v>
      </c>
      <c r="U29" s="159">
        <v>0</v>
      </c>
      <c r="V29" s="185">
        <v>1</v>
      </c>
      <c r="W29" s="158">
        <f t="shared" si="8"/>
        <v>0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198" t="str">
        <f t="shared" si="11"/>
        <v>田島汰一</v>
      </c>
      <c r="AH29">
        <f t="shared" si="12"/>
        <v>1</v>
      </c>
      <c r="AI29">
        <f t="shared" si="13"/>
        <v>0</v>
      </c>
      <c r="AJ29">
        <f t="shared" si="14"/>
        <v>1</v>
      </c>
    </row>
    <row r="30" spans="2:36" ht="30" customHeight="1">
      <c r="B30" s="154">
        <v>23</v>
      </c>
      <c r="C30" s="207" t="s">
        <v>307</v>
      </c>
      <c r="D30" s="156">
        <v>23</v>
      </c>
      <c r="E30" s="156">
        <f>G30+AA30+'Individual AT 0504vs法政A'!G30+'Individual AT 0504vs法政A'!N30</f>
        <v>10</v>
      </c>
      <c r="F30" s="195">
        <f t="shared" si="0"/>
        <v>34.782608695652172</v>
      </c>
      <c r="G30" s="156">
        <f t="shared" si="1"/>
        <v>3</v>
      </c>
      <c r="H30" s="186">
        <f t="shared" si="2"/>
        <v>1</v>
      </c>
      <c r="I30" s="156">
        <f t="shared" si="3"/>
        <v>2</v>
      </c>
      <c r="J30" s="157">
        <f t="shared" si="4"/>
        <v>1</v>
      </c>
      <c r="K30" s="156">
        <v>0</v>
      </c>
      <c r="L30" s="156">
        <v>2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2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197" t="str">
        <f t="shared" si="11"/>
        <v>小林佳太</v>
      </c>
      <c r="AH30">
        <f t="shared" si="12"/>
        <v>3</v>
      </c>
      <c r="AI30">
        <f t="shared" si="13"/>
        <v>0</v>
      </c>
      <c r="AJ30">
        <f t="shared" si="14"/>
        <v>2</v>
      </c>
    </row>
    <row r="31" spans="2:36" ht="30" customHeight="1">
      <c r="B31" s="155">
        <v>24</v>
      </c>
      <c r="C31" s="208" t="s">
        <v>308</v>
      </c>
      <c r="D31" s="159">
        <v>23</v>
      </c>
      <c r="E31" s="159">
        <f>G31+AA31+'Individual AT 0504vs法政A'!G31+'Individual AT 0504vs法政A'!N31</f>
        <v>8</v>
      </c>
      <c r="F31" s="167">
        <f t="shared" si="0"/>
        <v>27.826086956521738</v>
      </c>
      <c r="G31" s="159">
        <f t="shared" si="1"/>
        <v>1</v>
      </c>
      <c r="H31" s="187">
        <f t="shared" si="2"/>
        <v>1</v>
      </c>
      <c r="I31" s="159">
        <f t="shared" si="3"/>
        <v>1</v>
      </c>
      <c r="J31" s="158">
        <f t="shared" si="4"/>
        <v>1</v>
      </c>
      <c r="K31" s="159">
        <v>0</v>
      </c>
      <c r="L31" s="159">
        <v>1</v>
      </c>
      <c r="M31" s="185">
        <v>0</v>
      </c>
      <c r="N31" s="158">
        <f t="shared" si="5"/>
        <v>1</v>
      </c>
      <c r="O31" s="159">
        <v>0</v>
      </c>
      <c r="P31" s="159">
        <v>1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198" t="str">
        <f t="shared" si="11"/>
        <v>増山将</v>
      </c>
      <c r="AH31">
        <f t="shared" si="12"/>
        <v>1</v>
      </c>
      <c r="AI31">
        <f t="shared" si="13"/>
        <v>0</v>
      </c>
      <c r="AJ31">
        <f t="shared" si="14"/>
        <v>1</v>
      </c>
    </row>
    <row r="32" spans="2:36" ht="30" customHeight="1">
      <c r="B32" s="154">
        <v>25</v>
      </c>
      <c r="C32" s="207" t="s">
        <v>309</v>
      </c>
      <c r="D32" s="156">
        <v>23</v>
      </c>
      <c r="E32" s="156">
        <f>G32+AA32+'Individual AT 0504vs法政A'!G32+'Individual AT 0504vs法政A'!N32</f>
        <v>6</v>
      </c>
      <c r="F32" s="195">
        <f t="shared" si="0"/>
        <v>20.869565217391305</v>
      </c>
      <c r="G32" s="156">
        <f t="shared" si="1"/>
        <v>1</v>
      </c>
      <c r="H32" s="186">
        <f t="shared" si="2"/>
        <v>0</v>
      </c>
      <c r="I32" s="156">
        <f t="shared" si="3"/>
        <v>1</v>
      </c>
      <c r="J32" s="157">
        <f t="shared" si="4"/>
        <v>0</v>
      </c>
      <c r="K32" s="156">
        <v>0</v>
      </c>
      <c r="L32" s="156">
        <v>0</v>
      </c>
      <c r="M32" s="184">
        <v>1</v>
      </c>
      <c r="N32" s="157">
        <f t="shared" si="5"/>
        <v>0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197" t="str">
        <f t="shared" si="11"/>
        <v>菅野駿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310</v>
      </c>
      <c r="D33" s="159">
        <v>9</v>
      </c>
      <c r="E33" s="159">
        <f>G33+AA33+'Individual AT 0504vs法政A'!G33+'Individual AT 0504vs法政A'!N33</f>
        <v>2</v>
      </c>
      <c r="F33" s="167">
        <f t="shared" si="0"/>
        <v>17.777777777777779</v>
      </c>
      <c r="G33" s="159">
        <f t="shared" si="1"/>
        <v>1</v>
      </c>
      <c r="H33" s="187">
        <f t="shared" si="2"/>
        <v>1</v>
      </c>
      <c r="I33" s="159">
        <f t="shared" si="3"/>
        <v>1</v>
      </c>
      <c r="J33" s="158">
        <f t="shared" si="4"/>
        <v>1</v>
      </c>
      <c r="K33" s="159">
        <v>0</v>
      </c>
      <c r="L33" s="159">
        <v>1</v>
      </c>
      <c r="M33" s="185">
        <v>0</v>
      </c>
      <c r="N33" s="158">
        <f t="shared" si="5"/>
        <v>1</v>
      </c>
      <c r="O33" s="159">
        <v>0</v>
      </c>
      <c r="P33" s="159">
        <v>1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1</v>
      </c>
      <c r="AB33" s="158">
        <f t="shared" si="10"/>
        <v>0</v>
      </c>
      <c r="AC33" s="159">
        <v>0</v>
      </c>
      <c r="AD33" s="159">
        <v>0</v>
      </c>
      <c r="AE33" s="159">
        <v>1</v>
      </c>
      <c r="AF33" s="198" t="str">
        <f t="shared" si="11"/>
        <v>深田衣咲</v>
      </c>
      <c r="AH33">
        <f t="shared" si="12"/>
        <v>1</v>
      </c>
      <c r="AI33">
        <f t="shared" si="13"/>
        <v>0</v>
      </c>
      <c r="AJ33">
        <f t="shared" si="14"/>
        <v>1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SUM(G8:G15,G23:G28)</f>
        <v>117</v>
      </c>
      <c r="H35" s="188"/>
      <c r="I35" s="164">
        <f>SUM(I8:I15,I23:I28)</f>
        <v>72</v>
      </c>
      <c r="J35" s="168">
        <f>SUM(K35:L35)/I35</f>
        <v>0.70833333333333337</v>
      </c>
      <c r="K35" s="164">
        <f>SUM(K8:K15,K23:K28)</f>
        <v>3</v>
      </c>
      <c r="L35" s="164">
        <f t="shared" ref="L35:M35" si="15">SUM(L8:L15,L23:L28)</f>
        <v>48</v>
      </c>
      <c r="M35" s="164">
        <f t="shared" si="15"/>
        <v>21</v>
      </c>
      <c r="N35" s="168">
        <f>SUM(P35:Q35)/I35</f>
        <v>0.625</v>
      </c>
      <c r="O35" s="164">
        <f>SUM(O8:O15,O23:O28)</f>
        <v>6</v>
      </c>
      <c r="P35" s="164">
        <f t="shared" ref="P35:R35" si="16">SUM(P8:P15,P23:P28)</f>
        <v>19</v>
      </c>
      <c r="Q35" s="164">
        <f t="shared" si="16"/>
        <v>26</v>
      </c>
      <c r="R35" s="164">
        <f t="shared" si="16"/>
        <v>45</v>
      </c>
      <c r="S35" s="168">
        <f>SUM(T35:U35)/R35</f>
        <v>0.88888888888888884</v>
      </c>
      <c r="T35" s="164">
        <f>SUM(T8:T15,T23:T28)</f>
        <v>2</v>
      </c>
      <c r="U35" s="164">
        <f>SUM(U8:U15,U23:U28)</f>
        <v>38</v>
      </c>
      <c r="V35" s="164">
        <f>SUM(V8:V15,V23:V28)</f>
        <v>5</v>
      </c>
      <c r="W35" s="168">
        <f>SUM(X35:Y35)/SUM(X35:Z35)</f>
        <v>0.57499999999999996</v>
      </c>
      <c r="X35" s="164">
        <f>SUM(X8:X15,X23:X28)</f>
        <v>9</v>
      </c>
      <c r="Y35" s="164">
        <f t="shared" ref="Y35:AA35" si="17">SUM(Y8:Y15,Y23:Y28)</f>
        <v>14</v>
      </c>
      <c r="Z35" s="164">
        <f t="shared" si="17"/>
        <v>17</v>
      </c>
      <c r="AA35" s="164">
        <f t="shared" si="17"/>
        <v>22</v>
      </c>
      <c r="AB35" s="168">
        <f>SUM(AC35:AD35)/SUM(AC35:AE35)</f>
        <v>0.59090909090909094</v>
      </c>
      <c r="AC35" s="164">
        <f>SUM(AC8:AC15,AC23:AC28)</f>
        <v>4</v>
      </c>
      <c r="AD35" s="164">
        <f t="shared" ref="AD35:AE35" si="18">SUM(AD8:AD15,AD23:AD28)</f>
        <v>9</v>
      </c>
      <c r="AE35" s="164">
        <f t="shared" si="18"/>
        <v>9</v>
      </c>
      <c r="AF35" s="212" t="s">
        <v>16</v>
      </c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SUM(G16:G22,G29:G33)</f>
        <v>70</v>
      </c>
      <c r="H36" s="189"/>
      <c r="I36" s="165">
        <f>SUM(I16:I22,I29:I33)</f>
        <v>49</v>
      </c>
      <c r="J36" s="172">
        <f>SUM(K36:L36)/I36</f>
        <v>0.5714285714285714</v>
      </c>
      <c r="K36" s="165">
        <f>SUM(K16:K22,K29:K33)</f>
        <v>4</v>
      </c>
      <c r="L36" s="165">
        <f t="shared" ref="L36:M36" si="19">SUM(L16:L22,L29:L33)</f>
        <v>24</v>
      </c>
      <c r="M36" s="165">
        <f t="shared" si="19"/>
        <v>21</v>
      </c>
      <c r="N36" s="172">
        <f>SUM(P36:Q36)/I36</f>
        <v>0.53061224489795922</v>
      </c>
      <c r="O36" s="165">
        <f>SUM(O16:O22,O29:O33)</f>
        <v>2</v>
      </c>
      <c r="P36" s="165">
        <f t="shared" ref="P36:Q36" si="20">SUM(P16:P22,P29:P33)</f>
        <v>18</v>
      </c>
      <c r="Q36" s="165">
        <f t="shared" si="20"/>
        <v>8</v>
      </c>
      <c r="R36" s="165">
        <f>SUM(R16:R22,R29:R33)</f>
        <v>21</v>
      </c>
      <c r="S36" s="172">
        <f>SUM(T36:U36)/R36</f>
        <v>0.80952380952380953</v>
      </c>
      <c r="T36" s="165">
        <f>SUM(T16:T22,T29:T33)</f>
        <v>0</v>
      </c>
      <c r="U36" s="165">
        <f t="shared" ref="U36:V36" si="21">SUM(U16:U22,U29:U33)</f>
        <v>17</v>
      </c>
      <c r="V36" s="165">
        <f t="shared" si="21"/>
        <v>4</v>
      </c>
      <c r="W36" s="172">
        <f>SUM(X36:Y36)/SUM(X36:Z36)</f>
        <v>0.88235294117647056</v>
      </c>
      <c r="X36" s="165">
        <f>SUM(X16:X22,X29:X33)</f>
        <v>6</v>
      </c>
      <c r="Y36" s="165">
        <f t="shared" ref="Y36:AA36" si="22">SUM(Y16:Y22,Y29:Y33)</f>
        <v>9</v>
      </c>
      <c r="Z36" s="165">
        <f t="shared" si="22"/>
        <v>2</v>
      </c>
      <c r="AA36" s="165">
        <f t="shared" si="22"/>
        <v>6</v>
      </c>
      <c r="AB36" s="172">
        <f>SUM(AC36:AD36)/SUM(AC36:AE36)</f>
        <v>0.5</v>
      </c>
      <c r="AC36" s="165">
        <f>SUM(AC16:AC22,AC29:AC33)</f>
        <v>0</v>
      </c>
      <c r="AD36" s="165">
        <f t="shared" ref="AD36:AE36" si="23">SUM(AD16:AD22,AD29:AD33)</f>
        <v>3</v>
      </c>
      <c r="AE36" s="165">
        <f t="shared" si="23"/>
        <v>3</v>
      </c>
      <c r="AF36" s="165" t="s">
        <v>15</v>
      </c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187</v>
      </c>
      <c r="H37" s="190"/>
      <c r="I37" s="156">
        <f>SUM(I8:I33)</f>
        <v>121</v>
      </c>
      <c r="J37" s="157">
        <f>SUM(K37:L37)/I37</f>
        <v>0.65289256198347112</v>
      </c>
      <c r="K37" s="156">
        <f>SUM(K8:K33)</f>
        <v>7</v>
      </c>
      <c r="L37" s="156">
        <f>SUM(L8:L33)</f>
        <v>72</v>
      </c>
      <c r="M37" s="184">
        <f>SUM(M8:M33)</f>
        <v>42</v>
      </c>
      <c r="N37" s="157">
        <f>SUM(P37:Q37)/I37</f>
        <v>0.58677685950413228</v>
      </c>
      <c r="O37" s="156">
        <f>SUM(O8:O33)</f>
        <v>8</v>
      </c>
      <c r="P37" s="156">
        <f>SUM(P8:P33)</f>
        <v>37</v>
      </c>
      <c r="Q37" s="184">
        <f>SUM(Q8:Q33)</f>
        <v>34</v>
      </c>
      <c r="R37" s="156">
        <f>SUM(R8:R33)</f>
        <v>66</v>
      </c>
      <c r="S37" s="157">
        <f>SUM(T37:U37)/R37</f>
        <v>0.86363636363636365</v>
      </c>
      <c r="T37" s="156">
        <f>SUM(T8:T33)</f>
        <v>2</v>
      </c>
      <c r="U37" s="156">
        <f>SUM(U8:U33)</f>
        <v>55</v>
      </c>
      <c r="V37" s="184">
        <f>SUM(V8:V33)</f>
        <v>9</v>
      </c>
      <c r="W37" s="157">
        <f>SUM(X37:Y37)/SUM(X37:Z37)</f>
        <v>0.66666666666666663</v>
      </c>
      <c r="X37" s="156">
        <f>SUM(X8:X33)</f>
        <v>15</v>
      </c>
      <c r="Y37" s="156">
        <f>SUM(Y8:Y33)</f>
        <v>23</v>
      </c>
      <c r="Z37" s="184">
        <f>SUM(Z8:Z33)</f>
        <v>19</v>
      </c>
      <c r="AA37" s="156">
        <f>SUM(AA8:AA33)</f>
        <v>28</v>
      </c>
      <c r="AB37" s="157">
        <f>SUM(AC37:AD37)/SUM(AC37:AE37)</f>
        <v>0.5714285714285714</v>
      </c>
      <c r="AC37" s="156">
        <f>SUM(AC8:AC33)</f>
        <v>4</v>
      </c>
      <c r="AD37" s="156">
        <f>SUM(AD8:AD33)</f>
        <v>12</v>
      </c>
      <c r="AE37" s="156">
        <f>SUM(AE8:AE33)</f>
        <v>12</v>
      </c>
      <c r="AF37" s="156" t="s">
        <v>94</v>
      </c>
    </row>
    <row r="38" spans="2:36" ht="30" customHeight="1">
      <c r="B38" s="280" t="s">
        <v>95</v>
      </c>
      <c r="C38" s="280"/>
      <c r="D38" s="280"/>
      <c r="E38" s="280"/>
      <c r="F38" s="281"/>
      <c r="G38" s="166">
        <f>AVERAGE(G8:G33)</f>
        <v>7.1923076923076925</v>
      </c>
      <c r="H38" s="191"/>
      <c r="I38" s="167">
        <f>AVERAGE(I8:I33)</f>
        <v>4.6538461538461542</v>
      </c>
      <c r="J38" s="158"/>
      <c r="K38" s="167">
        <f>AVERAGE(K8:K33)</f>
        <v>0.26923076923076922</v>
      </c>
      <c r="L38" s="167">
        <f>AVERAGE(L8:L33)</f>
        <v>2.7692307692307692</v>
      </c>
      <c r="M38" s="193">
        <f>AVERAGE(M8:M33)</f>
        <v>1.6153846153846154</v>
      </c>
      <c r="N38" s="159"/>
      <c r="O38" s="167">
        <f>AVERAGE(O8:O33)</f>
        <v>0.30769230769230771</v>
      </c>
      <c r="P38" s="167">
        <f>AVERAGE(P8:P33)</f>
        <v>1.4230769230769231</v>
      </c>
      <c r="Q38" s="193">
        <f>AVERAGE(Q8:Q33)</f>
        <v>1.3076923076923077</v>
      </c>
      <c r="R38" s="167">
        <f>AVERAGE(R8:R33)</f>
        <v>2.5384615384615383</v>
      </c>
      <c r="S38" s="159"/>
      <c r="T38" s="167">
        <f>AVERAGE(T8:T33)</f>
        <v>7.6923076923076927E-2</v>
      </c>
      <c r="U38" s="167">
        <f>AVERAGE(U8:U33)</f>
        <v>2.1153846153846154</v>
      </c>
      <c r="V38" s="193">
        <f>AVERAGE(V8:V33)</f>
        <v>0.34615384615384615</v>
      </c>
      <c r="W38" s="159"/>
      <c r="X38" s="167">
        <f>AVERAGE(X8:X33)</f>
        <v>0.57692307692307687</v>
      </c>
      <c r="Y38" s="167">
        <f>AVERAGE(Y8:Y33)</f>
        <v>0.88461538461538458</v>
      </c>
      <c r="Z38" s="167">
        <f>AVERAGE(Z8:Z33)</f>
        <v>0.73076923076923073</v>
      </c>
      <c r="AA38" s="167">
        <f>AVERAGE(AA8:AA33)</f>
        <v>1.0769230769230769</v>
      </c>
      <c r="AB38" s="159"/>
      <c r="AC38" s="167">
        <f>AVERAGE(AC8:AC33)</f>
        <v>0.15384615384615385</v>
      </c>
      <c r="AD38" s="167">
        <f>AVERAGE(AD8:AD33)</f>
        <v>0.46153846153846156</v>
      </c>
      <c r="AE38" s="167">
        <f>AVERAGE(AE8:AE33)</f>
        <v>0.46153846153846156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B35:F35"/>
    <mergeCell ref="B36:F36"/>
    <mergeCell ref="B37:F37"/>
    <mergeCell ref="B38:F38"/>
    <mergeCell ref="O4:Q4"/>
    <mergeCell ref="B4:C4"/>
    <mergeCell ref="E4:G4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C2:E2"/>
    <mergeCell ref="F2:U2"/>
    <mergeCell ref="V2:Y2"/>
    <mergeCell ref="Z2:AA2"/>
    <mergeCell ref="AB2:AE2"/>
  </mergeCells>
  <phoneticPr fontId="1"/>
  <printOptions verticalCentered="1"/>
  <pageMargins left="0" right="0" top="0" bottom="0" header="0" footer="0"/>
  <pageSetup paperSize="9" scale="36" fitToHeight="4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21F8-2AF3-AD40-9288-B7FE144BE200}">
  <sheetPr>
    <pageSetUpPr fitToPage="1"/>
  </sheetPr>
  <dimension ref="B2:AJ77"/>
  <sheetViews>
    <sheetView topLeftCell="B1" zoomScale="75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0504vs法政A'!O3</f>
        <v>法政大学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302</v>
      </c>
      <c r="V2" s="288"/>
      <c r="W2" s="288"/>
      <c r="X2" s="288"/>
      <c r="Y2" s="282" t="s">
        <v>63</v>
      </c>
      <c r="Z2" s="282"/>
      <c r="AA2" s="288" t="s">
        <v>212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0.90909090909090906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0.89830508474576276</v>
      </c>
      <c r="S4" s="288"/>
      <c r="U4" s="292" t="s">
        <v>11</v>
      </c>
      <c r="V4" s="292"/>
      <c r="W4" s="292"/>
      <c r="X4" s="284">
        <f>T37</f>
        <v>0.75187969924812026</v>
      </c>
      <c r="Y4" s="284"/>
      <c r="Z4" s="292" t="s">
        <v>10</v>
      </c>
      <c r="AA4" s="292"/>
      <c r="AB4" s="292"/>
      <c r="AC4" s="291">
        <f>Z37</f>
        <v>0.51879699248120303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 t="str">
        <f>'Individual DF 0504vs法政A'!C8</f>
        <v>小澤一誠</v>
      </c>
      <c r="D8" s="156">
        <f>'Individual DF 0504vs法政A'!D8</f>
        <v>50</v>
      </c>
      <c r="E8" s="156">
        <f>'Individual DF 0504vs法政A'!E8</f>
        <v>14</v>
      </c>
      <c r="F8" s="196">
        <f>'Individual DF 0504vs法政A'!F8</f>
        <v>22.400000000000002</v>
      </c>
      <c r="G8" s="156">
        <f t="shared" ref="G8:G33" si="0">SUM(J8:M8)</f>
        <v>1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0</v>
      </c>
      <c r="L8" s="156">
        <v>0</v>
      </c>
      <c r="M8" s="184">
        <v>0</v>
      </c>
      <c r="N8" s="180">
        <f>SUM(P8:R8)</f>
        <v>7</v>
      </c>
      <c r="O8" s="157">
        <f>IFERROR((P8+Q8)/N8,"-")</f>
        <v>0.8571428571428571</v>
      </c>
      <c r="P8" s="156">
        <v>0</v>
      </c>
      <c r="Q8" s="156">
        <v>6</v>
      </c>
      <c r="R8" s="184">
        <v>1</v>
      </c>
      <c r="S8" s="156">
        <f>SUM(U8:X8)</f>
        <v>6</v>
      </c>
      <c r="T8" s="157">
        <f>IFERROR((U8+W8)/S8,"-")</f>
        <v>0.66666666666666663</v>
      </c>
      <c r="U8" s="156">
        <v>0</v>
      </c>
      <c r="V8" s="156">
        <v>0</v>
      </c>
      <c r="W8" s="156">
        <v>4</v>
      </c>
      <c r="X8" s="184">
        <v>2</v>
      </c>
      <c r="Y8" s="180">
        <f>SUM(AA8:AD8)</f>
        <v>6</v>
      </c>
      <c r="Z8" s="157">
        <f>IFERROR((AA8+AC8)/Y8,"-")</f>
        <v>0.66666666666666663</v>
      </c>
      <c r="AA8" s="156">
        <v>0</v>
      </c>
      <c r="AB8" s="156">
        <v>0</v>
      </c>
      <c r="AC8" s="156">
        <v>4</v>
      </c>
      <c r="AD8" s="156">
        <v>2</v>
      </c>
      <c r="AE8" s="207" t="str">
        <f t="shared" ref="AE8:AE33" si="1">C8</f>
        <v>小澤一誠</v>
      </c>
      <c r="AF8" s="175"/>
      <c r="AG8" s="136">
        <f>SUM(AA8+AC8)</f>
        <v>4</v>
      </c>
      <c r="AH8" s="136"/>
      <c r="AI8" s="136"/>
      <c r="AJ8" s="153"/>
    </row>
    <row r="9" spans="2:36" ht="30" customHeight="1">
      <c r="B9" s="155">
        <v>2</v>
      </c>
      <c r="C9" s="208" t="str">
        <f>'Individual DF 0504vs法政A'!C9</f>
        <v>前川陽来</v>
      </c>
      <c r="D9" s="159">
        <f>'Individual DF 0504vs法政A'!D9</f>
        <v>69</v>
      </c>
      <c r="E9" s="159">
        <f>'Individual DF 0504vs法政A'!E9</f>
        <v>24</v>
      </c>
      <c r="F9" s="193">
        <f>'Individual DF 0504vs法政A'!F9</f>
        <v>27.826086956521738</v>
      </c>
      <c r="G9" s="159">
        <f t="shared" si="0"/>
        <v>2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1</v>
      </c>
      <c r="K9" s="159">
        <v>1</v>
      </c>
      <c r="L9" s="159">
        <v>0</v>
      </c>
      <c r="M9" s="185">
        <v>0</v>
      </c>
      <c r="N9" s="181">
        <f t="shared" ref="N9:N33" si="4">SUM(P9:R9)</f>
        <v>4</v>
      </c>
      <c r="O9" s="158">
        <f t="shared" ref="O9:O32" si="5">IFERROR((P9+Q9)/N9,"-")</f>
        <v>1</v>
      </c>
      <c r="P9" s="159">
        <v>0</v>
      </c>
      <c r="Q9" s="159">
        <v>4</v>
      </c>
      <c r="R9" s="185">
        <v>0</v>
      </c>
      <c r="S9" s="159">
        <f t="shared" ref="S9:S33" si="6">SUM(U9:X9)</f>
        <v>6</v>
      </c>
      <c r="T9" s="158">
        <f t="shared" ref="T9:T33" si="7">IFERROR((U9+W9)/S9,"-")</f>
        <v>0.83333333333333337</v>
      </c>
      <c r="U9" s="159">
        <v>1</v>
      </c>
      <c r="V9" s="159">
        <v>0</v>
      </c>
      <c r="W9" s="159">
        <v>4</v>
      </c>
      <c r="X9" s="185">
        <v>1</v>
      </c>
      <c r="Y9" s="181">
        <f t="shared" ref="Y9:Y33" si="8">SUM(AA9:AD9)</f>
        <v>6</v>
      </c>
      <c r="Z9" s="158">
        <f t="shared" ref="Z9:Z33" si="9">IFERROR((AA9+AC9)/Y9,"-")</f>
        <v>0.5</v>
      </c>
      <c r="AA9" s="159">
        <v>1</v>
      </c>
      <c r="AB9" s="159">
        <v>0</v>
      </c>
      <c r="AC9" s="159">
        <v>2</v>
      </c>
      <c r="AD9" s="159">
        <v>3</v>
      </c>
      <c r="AE9" s="208" t="str">
        <f t="shared" si="1"/>
        <v>前川陽来</v>
      </c>
      <c r="AF9" s="175"/>
      <c r="AG9" s="136">
        <f t="shared" ref="AG9:AG33" si="10">SUM(AA9+AC9)</f>
        <v>3</v>
      </c>
      <c r="AH9" s="136"/>
      <c r="AI9" s="136"/>
      <c r="AJ9" s="153"/>
    </row>
    <row r="10" spans="2:36" ht="30" customHeight="1">
      <c r="B10" s="154">
        <v>3</v>
      </c>
      <c r="C10" s="207" t="str">
        <f>'Individual DF 0504vs法政A'!C10</f>
        <v>岩重晴大</v>
      </c>
      <c r="D10" s="156">
        <f>'Individual DF 0504vs法政A'!D10</f>
        <v>50</v>
      </c>
      <c r="E10" s="156">
        <f>'Individual DF 0504vs法政A'!E10</f>
        <v>17</v>
      </c>
      <c r="F10" s="196">
        <f>'Individual DF 0504vs法政A'!F10</f>
        <v>27.200000000000003</v>
      </c>
      <c r="G10" s="156">
        <f t="shared" si="0"/>
        <v>1</v>
      </c>
      <c r="H10" s="157">
        <f t="shared" si="2"/>
        <v>1</v>
      </c>
      <c r="I10" s="157">
        <f t="shared" si="3"/>
        <v>1</v>
      </c>
      <c r="J10" s="156">
        <v>0</v>
      </c>
      <c r="K10" s="156">
        <v>1</v>
      </c>
      <c r="L10" s="156">
        <v>0</v>
      </c>
      <c r="M10" s="184">
        <v>0</v>
      </c>
      <c r="N10" s="180">
        <f t="shared" si="4"/>
        <v>6</v>
      </c>
      <c r="O10" s="157">
        <f t="shared" si="5"/>
        <v>1</v>
      </c>
      <c r="P10" s="156">
        <v>0</v>
      </c>
      <c r="Q10" s="156">
        <v>6</v>
      </c>
      <c r="R10" s="184">
        <v>0</v>
      </c>
      <c r="S10" s="156">
        <f t="shared" si="6"/>
        <v>5</v>
      </c>
      <c r="T10" s="157">
        <f t="shared" si="7"/>
        <v>1</v>
      </c>
      <c r="U10" s="156">
        <v>0</v>
      </c>
      <c r="V10" s="156">
        <v>0</v>
      </c>
      <c r="W10" s="156">
        <v>5</v>
      </c>
      <c r="X10" s="184">
        <v>0</v>
      </c>
      <c r="Y10" s="180">
        <f t="shared" si="8"/>
        <v>5</v>
      </c>
      <c r="Z10" s="157">
        <f t="shared" si="9"/>
        <v>0.8</v>
      </c>
      <c r="AA10" s="156">
        <v>0</v>
      </c>
      <c r="AB10" s="156">
        <v>0</v>
      </c>
      <c r="AC10" s="156">
        <v>4</v>
      </c>
      <c r="AD10" s="156">
        <v>1</v>
      </c>
      <c r="AE10" s="207" t="str">
        <f t="shared" si="1"/>
        <v>岩重晴大</v>
      </c>
      <c r="AF10" s="175"/>
      <c r="AG10" s="136">
        <f t="shared" si="10"/>
        <v>4</v>
      </c>
      <c r="AH10" s="136"/>
      <c r="AI10" s="136"/>
      <c r="AJ10" s="153"/>
    </row>
    <row r="11" spans="2:36" ht="30" customHeight="1">
      <c r="B11" s="155">
        <v>4</v>
      </c>
      <c r="C11" s="208" t="str">
        <f>'Individual DF 0504vs法政A'!C11</f>
        <v>磯部俊太郎</v>
      </c>
      <c r="D11" s="159">
        <f>'Individual DF 0504vs法政A'!D11</f>
        <v>85</v>
      </c>
      <c r="E11" s="159">
        <f>'Individual DF 0504vs法政A'!E11</f>
        <v>35</v>
      </c>
      <c r="F11" s="193">
        <f>'Individual DF 0504vs法政A'!F11</f>
        <v>32.941176470588232</v>
      </c>
      <c r="G11" s="159">
        <f t="shared" si="0"/>
        <v>7</v>
      </c>
      <c r="H11" s="158">
        <f t="shared" si="2"/>
        <v>0.8571428571428571</v>
      </c>
      <c r="I11" s="158">
        <f t="shared" si="3"/>
        <v>1</v>
      </c>
      <c r="J11" s="159">
        <v>2</v>
      </c>
      <c r="K11" s="159">
        <v>4</v>
      </c>
      <c r="L11" s="159">
        <v>1</v>
      </c>
      <c r="M11" s="185">
        <v>0</v>
      </c>
      <c r="N11" s="181">
        <f t="shared" si="4"/>
        <v>8</v>
      </c>
      <c r="O11" s="158">
        <f t="shared" si="5"/>
        <v>0.875</v>
      </c>
      <c r="P11" s="159">
        <v>0</v>
      </c>
      <c r="Q11" s="159">
        <v>7</v>
      </c>
      <c r="R11" s="185">
        <v>1</v>
      </c>
      <c r="S11" s="159">
        <f t="shared" si="6"/>
        <v>12</v>
      </c>
      <c r="T11" s="158">
        <f t="shared" si="7"/>
        <v>0.58333333333333337</v>
      </c>
      <c r="U11" s="159">
        <v>0</v>
      </c>
      <c r="V11" s="159">
        <v>5</v>
      </c>
      <c r="W11" s="159">
        <v>7</v>
      </c>
      <c r="X11" s="185">
        <v>0</v>
      </c>
      <c r="Y11" s="181">
        <f t="shared" si="8"/>
        <v>12</v>
      </c>
      <c r="Z11" s="158">
        <f t="shared" si="9"/>
        <v>0.33333333333333331</v>
      </c>
      <c r="AA11" s="159">
        <v>0</v>
      </c>
      <c r="AB11" s="159">
        <v>5</v>
      </c>
      <c r="AC11" s="159">
        <v>4</v>
      </c>
      <c r="AD11" s="159">
        <v>3</v>
      </c>
      <c r="AE11" s="208" t="str">
        <f t="shared" si="1"/>
        <v>磯部俊太郎</v>
      </c>
      <c r="AF11" s="175"/>
      <c r="AG11" s="136">
        <f t="shared" si="10"/>
        <v>4</v>
      </c>
      <c r="AH11" s="136"/>
      <c r="AI11" s="136"/>
      <c r="AJ11" s="153"/>
    </row>
    <row r="12" spans="2:36" ht="30" customHeight="1">
      <c r="B12" s="154">
        <v>5</v>
      </c>
      <c r="C12" s="207" t="str">
        <f>'Individual DF 0504vs法政A'!C12</f>
        <v>白丸智乃祐</v>
      </c>
      <c r="D12" s="156">
        <f>'Individual DF 0504vs法政A'!D12</f>
        <v>79</v>
      </c>
      <c r="E12" s="156">
        <f>'Individual DF 0504vs法政A'!E12</f>
        <v>20</v>
      </c>
      <c r="F12" s="196">
        <f>'Individual DF 0504vs法政A'!F12</f>
        <v>20.253164556962027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8</v>
      </c>
      <c r="O12" s="157">
        <f t="shared" si="5"/>
        <v>1</v>
      </c>
      <c r="P12" s="156">
        <v>0</v>
      </c>
      <c r="Q12" s="156">
        <v>8</v>
      </c>
      <c r="R12" s="184">
        <v>0</v>
      </c>
      <c r="S12" s="156">
        <f t="shared" si="6"/>
        <v>9</v>
      </c>
      <c r="T12" s="157">
        <f t="shared" si="7"/>
        <v>0.55555555555555558</v>
      </c>
      <c r="U12" s="156">
        <v>0</v>
      </c>
      <c r="V12" s="156">
        <v>2</v>
      </c>
      <c r="W12" s="156">
        <v>5</v>
      </c>
      <c r="X12" s="184">
        <v>2</v>
      </c>
      <c r="Y12" s="180">
        <f t="shared" si="8"/>
        <v>9</v>
      </c>
      <c r="Z12" s="157">
        <f t="shared" si="9"/>
        <v>0.22222222222222221</v>
      </c>
      <c r="AA12" s="156">
        <v>0</v>
      </c>
      <c r="AB12" s="156">
        <v>2</v>
      </c>
      <c r="AC12" s="156">
        <v>2</v>
      </c>
      <c r="AD12" s="156">
        <v>5</v>
      </c>
      <c r="AE12" s="207" t="str">
        <f t="shared" si="1"/>
        <v>白丸智乃祐</v>
      </c>
      <c r="AF12" s="175"/>
      <c r="AG12" s="136">
        <f t="shared" si="10"/>
        <v>2</v>
      </c>
      <c r="AH12" s="136"/>
      <c r="AI12" s="136"/>
      <c r="AJ12" s="153"/>
    </row>
    <row r="13" spans="2:36" ht="30" customHeight="1">
      <c r="B13" s="155">
        <v>6</v>
      </c>
      <c r="C13" s="208" t="str">
        <f>'Individual DF 0504vs法政A'!C13</f>
        <v>茨木颯</v>
      </c>
      <c r="D13" s="159">
        <f>'Individual DF 0504vs法政A'!D13</f>
        <v>85</v>
      </c>
      <c r="E13" s="159">
        <f>'Individual DF 0504vs法政A'!E13</f>
        <v>30</v>
      </c>
      <c r="F13" s="193">
        <f>'Individual DF 0504vs法政A'!F13</f>
        <v>28.235294117647062</v>
      </c>
      <c r="G13" s="159">
        <f t="shared" si="0"/>
        <v>3</v>
      </c>
      <c r="H13" s="158">
        <f t="shared" si="2"/>
        <v>0.66666666666666663</v>
      </c>
      <c r="I13" s="158">
        <f t="shared" si="3"/>
        <v>0.66666666666666663</v>
      </c>
      <c r="J13" s="159">
        <v>1</v>
      </c>
      <c r="K13" s="159">
        <v>1</v>
      </c>
      <c r="L13" s="159">
        <v>0</v>
      </c>
      <c r="M13" s="185">
        <v>1</v>
      </c>
      <c r="N13" s="181">
        <f t="shared" si="4"/>
        <v>7</v>
      </c>
      <c r="O13" s="158">
        <f t="shared" si="5"/>
        <v>1</v>
      </c>
      <c r="P13" s="159">
        <v>0</v>
      </c>
      <c r="Q13" s="159">
        <v>7</v>
      </c>
      <c r="R13" s="185">
        <v>0</v>
      </c>
      <c r="S13" s="159">
        <f t="shared" si="6"/>
        <v>5</v>
      </c>
      <c r="T13" s="158">
        <f t="shared" si="7"/>
        <v>0.6</v>
      </c>
      <c r="U13" s="159">
        <v>0</v>
      </c>
      <c r="V13" s="159">
        <v>1</v>
      </c>
      <c r="W13" s="159">
        <v>3</v>
      </c>
      <c r="X13" s="185">
        <v>1</v>
      </c>
      <c r="Y13" s="181">
        <f t="shared" si="8"/>
        <v>5</v>
      </c>
      <c r="Z13" s="158">
        <f t="shared" si="9"/>
        <v>0</v>
      </c>
      <c r="AA13" s="159">
        <v>0</v>
      </c>
      <c r="AB13" s="159">
        <v>1</v>
      </c>
      <c r="AC13" s="159">
        <v>0</v>
      </c>
      <c r="AD13" s="159">
        <v>4</v>
      </c>
      <c r="AE13" s="208" t="str">
        <f t="shared" si="1"/>
        <v>茨木颯</v>
      </c>
      <c r="AF13" s="175"/>
      <c r="AG13" s="136">
        <f t="shared" si="10"/>
        <v>0</v>
      </c>
      <c r="AH13" s="136"/>
      <c r="AI13" s="136"/>
      <c r="AJ13" s="153"/>
    </row>
    <row r="14" spans="2:36" ht="30" customHeight="1">
      <c r="B14" s="154">
        <v>7</v>
      </c>
      <c r="C14" s="207" t="str">
        <f>'Individual DF 0504vs法政A'!C14</f>
        <v>野口健</v>
      </c>
      <c r="D14" s="156">
        <f>'Individual DF 0504vs法政A'!D14</f>
        <v>6</v>
      </c>
      <c r="E14" s="156">
        <f>'Individual DF 0504vs法政A'!E14</f>
        <v>5</v>
      </c>
      <c r="F14" s="196">
        <f>'Individual DF 0504vs法政A'!F14</f>
        <v>66.666666666666671</v>
      </c>
      <c r="G14" s="156">
        <f t="shared" si="0"/>
        <v>1</v>
      </c>
      <c r="H14" s="157">
        <f t="shared" si="2"/>
        <v>1</v>
      </c>
      <c r="I14" s="157">
        <f t="shared" si="3"/>
        <v>1</v>
      </c>
      <c r="J14" s="156">
        <v>0</v>
      </c>
      <c r="K14" s="156">
        <v>1</v>
      </c>
      <c r="L14" s="156">
        <v>0</v>
      </c>
      <c r="M14" s="184">
        <v>0</v>
      </c>
      <c r="N14" s="180">
        <f t="shared" si="4"/>
        <v>0</v>
      </c>
      <c r="O14" s="157" t="str">
        <f t="shared" si="5"/>
        <v>-</v>
      </c>
      <c r="P14" s="156">
        <v>0</v>
      </c>
      <c r="Q14" s="156">
        <v>0</v>
      </c>
      <c r="R14" s="184">
        <v>0</v>
      </c>
      <c r="S14" s="156">
        <f t="shared" si="6"/>
        <v>1</v>
      </c>
      <c r="T14" s="157">
        <f t="shared" si="7"/>
        <v>0</v>
      </c>
      <c r="U14" s="156">
        <v>0</v>
      </c>
      <c r="V14" s="156">
        <v>1</v>
      </c>
      <c r="W14" s="156">
        <v>0</v>
      </c>
      <c r="X14" s="184">
        <v>0</v>
      </c>
      <c r="Y14" s="180">
        <f t="shared" si="8"/>
        <v>1</v>
      </c>
      <c r="Z14" s="157">
        <f t="shared" si="9"/>
        <v>0</v>
      </c>
      <c r="AA14" s="156">
        <v>0</v>
      </c>
      <c r="AB14" s="156">
        <v>1</v>
      </c>
      <c r="AC14" s="156">
        <v>0</v>
      </c>
      <c r="AD14" s="156">
        <v>0</v>
      </c>
      <c r="AE14" s="207" t="str">
        <f t="shared" si="1"/>
        <v>野口健</v>
      </c>
      <c r="AF14" s="175"/>
      <c r="AG14" s="136">
        <f t="shared" si="10"/>
        <v>0</v>
      </c>
      <c r="AH14" s="136"/>
      <c r="AI14" s="136"/>
      <c r="AJ14" s="153"/>
    </row>
    <row r="15" spans="2:36" ht="30" customHeight="1">
      <c r="B15" s="155">
        <v>8</v>
      </c>
      <c r="C15" s="208" t="str">
        <f>'Individual DF 0504vs法政A'!C15</f>
        <v>大町尚生</v>
      </c>
      <c r="D15" s="159">
        <f>'Individual DF 0504vs法政A'!D15</f>
        <v>64</v>
      </c>
      <c r="E15" s="159">
        <f>'Individual DF 0504vs法政A'!E15</f>
        <v>20</v>
      </c>
      <c r="F15" s="193">
        <f>'Individual DF 0504vs法政A'!F15</f>
        <v>25</v>
      </c>
      <c r="G15" s="159">
        <f t="shared" si="0"/>
        <v>3</v>
      </c>
      <c r="H15" s="158">
        <f t="shared" si="2"/>
        <v>1</v>
      </c>
      <c r="I15" s="158">
        <f t="shared" si="3"/>
        <v>1</v>
      </c>
      <c r="J15" s="159">
        <v>1</v>
      </c>
      <c r="K15" s="159">
        <v>2</v>
      </c>
      <c r="L15" s="159">
        <v>0</v>
      </c>
      <c r="M15" s="185">
        <v>0</v>
      </c>
      <c r="N15" s="181">
        <f t="shared" si="4"/>
        <v>6</v>
      </c>
      <c r="O15" s="158">
        <f t="shared" si="5"/>
        <v>1</v>
      </c>
      <c r="P15" s="159">
        <v>0</v>
      </c>
      <c r="Q15" s="159">
        <v>6</v>
      </c>
      <c r="R15" s="185">
        <v>0</v>
      </c>
      <c r="S15" s="159">
        <f t="shared" si="6"/>
        <v>10</v>
      </c>
      <c r="T15" s="158">
        <f t="shared" si="7"/>
        <v>0.9</v>
      </c>
      <c r="U15" s="159">
        <v>2</v>
      </c>
      <c r="V15" s="159">
        <v>1</v>
      </c>
      <c r="W15" s="159">
        <v>7</v>
      </c>
      <c r="X15" s="185">
        <v>0</v>
      </c>
      <c r="Y15" s="181">
        <f t="shared" si="8"/>
        <v>10</v>
      </c>
      <c r="Z15" s="158">
        <f t="shared" si="9"/>
        <v>0.6</v>
      </c>
      <c r="AA15" s="159">
        <v>0</v>
      </c>
      <c r="AB15" s="159">
        <v>3</v>
      </c>
      <c r="AC15" s="159">
        <v>6</v>
      </c>
      <c r="AD15" s="159">
        <v>1</v>
      </c>
      <c r="AE15" s="208" t="str">
        <f t="shared" si="1"/>
        <v>大町尚生</v>
      </c>
      <c r="AF15" s="175"/>
      <c r="AG15" s="136">
        <f t="shared" si="10"/>
        <v>6</v>
      </c>
      <c r="AH15" s="136"/>
      <c r="AI15" s="136"/>
      <c r="AJ15" s="153"/>
    </row>
    <row r="16" spans="2:36" ht="30" customHeight="1">
      <c r="B16" s="154">
        <v>9</v>
      </c>
      <c r="C16" s="207" t="str">
        <f>'Individual DF 0504vs法政A'!C16</f>
        <v>高橋佑太朗</v>
      </c>
      <c r="D16" s="156">
        <f>'Individual DF 0504vs法政A'!D16</f>
        <v>64</v>
      </c>
      <c r="E16" s="156">
        <f>'Individual DF 0504vs法政A'!E16</f>
        <v>20</v>
      </c>
      <c r="F16" s="196">
        <f>'Individual DF 0504vs法政A'!F16</f>
        <v>25</v>
      </c>
      <c r="G16" s="156">
        <f t="shared" si="0"/>
        <v>5</v>
      </c>
      <c r="H16" s="157">
        <f t="shared" si="2"/>
        <v>1</v>
      </c>
      <c r="I16" s="157">
        <f t="shared" si="3"/>
        <v>1</v>
      </c>
      <c r="J16" s="156">
        <v>1</v>
      </c>
      <c r="K16" s="156">
        <v>4</v>
      </c>
      <c r="L16" s="156">
        <v>0</v>
      </c>
      <c r="M16" s="184">
        <v>0</v>
      </c>
      <c r="N16" s="180">
        <f t="shared" si="4"/>
        <v>2</v>
      </c>
      <c r="O16" s="157">
        <f t="shared" si="5"/>
        <v>0.5</v>
      </c>
      <c r="P16" s="156">
        <v>0</v>
      </c>
      <c r="Q16" s="156">
        <v>1</v>
      </c>
      <c r="R16" s="184">
        <v>1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208" t="str">
        <f>'Individual DF 0504vs法政A'!C17</f>
        <v>齋藤航</v>
      </c>
      <c r="D17" s="159">
        <f>'Individual DF 0504vs法政A'!D17</f>
        <v>64</v>
      </c>
      <c r="E17" s="159">
        <f>'Individual DF 0504vs法政A'!E17</f>
        <v>8</v>
      </c>
      <c r="F17" s="193">
        <f>'Individual DF 0504vs法政A'!F17</f>
        <v>10</v>
      </c>
      <c r="G17" s="159">
        <f t="shared" si="0"/>
        <v>2</v>
      </c>
      <c r="H17" s="158">
        <f t="shared" si="2"/>
        <v>1</v>
      </c>
      <c r="I17" s="158">
        <f t="shared" si="3"/>
        <v>1</v>
      </c>
      <c r="J17" s="159">
        <v>0</v>
      </c>
      <c r="K17" s="159">
        <v>2</v>
      </c>
      <c r="L17" s="159">
        <v>0</v>
      </c>
      <c r="M17" s="185">
        <v>0</v>
      </c>
      <c r="N17" s="181">
        <f t="shared" si="4"/>
        <v>3</v>
      </c>
      <c r="O17" s="158">
        <f t="shared" si="5"/>
        <v>1</v>
      </c>
      <c r="P17" s="159">
        <v>0</v>
      </c>
      <c r="Q17" s="159">
        <v>3</v>
      </c>
      <c r="R17" s="185">
        <v>0</v>
      </c>
      <c r="S17" s="159">
        <f t="shared" si="6"/>
        <v>4</v>
      </c>
      <c r="T17" s="158">
        <f t="shared" si="7"/>
        <v>1</v>
      </c>
      <c r="U17" s="159">
        <v>1</v>
      </c>
      <c r="V17" s="159">
        <v>0</v>
      </c>
      <c r="W17" s="159">
        <v>3</v>
      </c>
      <c r="X17" s="185">
        <v>0</v>
      </c>
      <c r="Y17" s="181">
        <f t="shared" si="8"/>
        <v>4</v>
      </c>
      <c r="Z17" s="158">
        <f t="shared" si="9"/>
        <v>0.75</v>
      </c>
      <c r="AA17" s="159">
        <v>1</v>
      </c>
      <c r="AB17" s="159">
        <v>0</v>
      </c>
      <c r="AC17" s="159">
        <v>2</v>
      </c>
      <c r="AD17" s="159">
        <v>1</v>
      </c>
      <c r="AE17" s="208" t="str">
        <f t="shared" si="1"/>
        <v>齋藤航</v>
      </c>
      <c r="AF17" s="175"/>
      <c r="AG17" s="136">
        <f t="shared" si="10"/>
        <v>3</v>
      </c>
      <c r="AH17" s="136"/>
      <c r="AI17" s="136"/>
      <c r="AJ17" s="153"/>
    </row>
    <row r="18" spans="2:36" ht="30" customHeight="1">
      <c r="B18" s="154">
        <v>11</v>
      </c>
      <c r="C18" s="207" t="str">
        <f>'Individual DF 0504vs法政A'!C18</f>
        <v>浅沼優吾</v>
      </c>
      <c r="D18" s="156">
        <f>'Individual DF 0504vs法政A'!D18</f>
        <v>64</v>
      </c>
      <c r="E18" s="156">
        <f>'Individual DF 0504vs法政A'!E18</f>
        <v>14</v>
      </c>
      <c r="F18" s="196">
        <f>'Individual DF 0504vs法政A'!F18</f>
        <v>17.5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6</v>
      </c>
      <c r="O18" s="157">
        <f t="shared" si="5"/>
        <v>1</v>
      </c>
      <c r="P18" s="156">
        <v>0</v>
      </c>
      <c r="Q18" s="156">
        <v>6</v>
      </c>
      <c r="R18" s="184">
        <v>0</v>
      </c>
      <c r="S18" s="156">
        <f t="shared" si="6"/>
        <v>8</v>
      </c>
      <c r="T18" s="157">
        <f t="shared" si="7"/>
        <v>0.875</v>
      </c>
      <c r="U18" s="156">
        <v>3</v>
      </c>
      <c r="V18" s="156">
        <v>0</v>
      </c>
      <c r="W18" s="156">
        <v>4</v>
      </c>
      <c r="X18" s="184">
        <v>1</v>
      </c>
      <c r="Y18" s="180">
        <f t="shared" si="8"/>
        <v>8</v>
      </c>
      <c r="Z18" s="157">
        <f t="shared" si="9"/>
        <v>0.5</v>
      </c>
      <c r="AA18" s="156">
        <v>1</v>
      </c>
      <c r="AB18" s="156">
        <v>2</v>
      </c>
      <c r="AC18" s="156">
        <v>3</v>
      </c>
      <c r="AD18" s="156">
        <v>2</v>
      </c>
      <c r="AE18" s="207" t="str">
        <f t="shared" si="1"/>
        <v>浅沼優吾</v>
      </c>
      <c r="AF18" s="175"/>
      <c r="AG18" s="136">
        <f t="shared" si="10"/>
        <v>4</v>
      </c>
      <c r="AH18" s="136"/>
      <c r="AI18" s="136"/>
      <c r="AJ18" s="153"/>
    </row>
    <row r="19" spans="2:36" ht="30" customHeight="1">
      <c r="B19" s="155">
        <v>12</v>
      </c>
      <c r="C19" s="208" t="str">
        <f>'Individual DF 0504vs法政A'!C19</f>
        <v>今村颯太</v>
      </c>
      <c r="D19" s="159">
        <f>'Individual DF 0504vs法政A'!D19</f>
        <v>70</v>
      </c>
      <c r="E19" s="159">
        <f>'Individual DF 0504vs法政A'!E19</f>
        <v>26</v>
      </c>
      <c r="F19" s="193">
        <f>'Individual DF 0504vs法政A'!F19</f>
        <v>29.714285714285715</v>
      </c>
      <c r="G19" s="159">
        <f t="shared" si="0"/>
        <v>9</v>
      </c>
      <c r="H19" s="158">
        <f t="shared" si="2"/>
        <v>1</v>
      </c>
      <c r="I19" s="158">
        <f t="shared" si="3"/>
        <v>1</v>
      </c>
      <c r="J19" s="159">
        <v>1</v>
      </c>
      <c r="K19" s="159">
        <v>8</v>
      </c>
      <c r="L19" s="159">
        <v>0</v>
      </c>
      <c r="M19" s="185">
        <v>0</v>
      </c>
      <c r="N19" s="181">
        <f t="shared" si="4"/>
        <v>4</v>
      </c>
      <c r="O19" s="158">
        <f t="shared" si="5"/>
        <v>1</v>
      </c>
      <c r="P19" s="159">
        <v>0</v>
      </c>
      <c r="Q19" s="159">
        <v>4</v>
      </c>
      <c r="R19" s="185">
        <v>0</v>
      </c>
      <c r="S19" s="159">
        <f t="shared" si="6"/>
        <v>9</v>
      </c>
      <c r="T19" s="158">
        <f t="shared" si="7"/>
        <v>0.77777777777777779</v>
      </c>
      <c r="U19" s="159">
        <v>4</v>
      </c>
      <c r="V19" s="159">
        <v>2</v>
      </c>
      <c r="W19" s="159">
        <v>3</v>
      </c>
      <c r="X19" s="185">
        <v>0</v>
      </c>
      <c r="Y19" s="181">
        <f t="shared" si="8"/>
        <v>9</v>
      </c>
      <c r="Z19" s="158">
        <f t="shared" si="9"/>
        <v>0.77777777777777779</v>
      </c>
      <c r="AA19" s="159">
        <v>4</v>
      </c>
      <c r="AB19" s="159">
        <v>2</v>
      </c>
      <c r="AC19" s="159">
        <v>3</v>
      </c>
      <c r="AD19" s="159">
        <v>0</v>
      </c>
      <c r="AE19" s="208" t="str">
        <f t="shared" si="1"/>
        <v>今村颯太</v>
      </c>
      <c r="AF19" s="175"/>
      <c r="AG19" s="136">
        <f t="shared" si="10"/>
        <v>7</v>
      </c>
      <c r="AH19" s="136"/>
      <c r="AI19" s="136"/>
      <c r="AJ19" s="153"/>
    </row>
    <row r="20" spans="2:36" ht="30" customHeight="1">
      <c r="B20" s="154">
        <v>13</v>
      </c>
      <c r="C20" s="207" t="str">
        <f>'Individual DF 0504vs法政A'!C20</f>
        <v>東島和哉</v>
      </c>
      <c r="D20" s="156">
        <f>'Individual DF 0504vs法政A'!D20</f>
        <v>74</v>
      </c>
      <c r="E20" s="156">
        <f>'Individual DF 0504vs法政A'!E20</f>
        <v>26</v>
      </c>
      <c r="F20" s="196">
        <f>'Individual DF 0504vs法政A'!F20</f>
        <v>28.108108108108109</v>
      </c>
      <c r="G20" s="156">
        <f t="shared" si="0"/>
        <v>4</v>
      </c>
      <c r="H20" s="157">
        <f t="shared" si="2"/>
        <v>0.5</v>
      </c>
      <c r="I20" s="157">
        <f t="shared" si="3"/>
        <v>0.5</v>
      </c>
      <c r="J20" s="156">
        <v>1</v>
      </c>
      <c r="K20" s="156">
        <v>1</v>
      </c>
      <c r="L20" s="156">
        <v>0</v>
      </c>
      <c r="M20" s="184">
        <v>2</v>
      </c>
      <c r="N20" s="180">
        <f t="shared" si="4"/>
        <v>8</v>
      </c>
      <c r="O20" s="157">
        <f t="shared" si="5"/>
        <v>0.875</v>
      </c>
      <c r="P20" s="156">
        <v>0</v>
      </c>
      <c r="Q20" s="156">
        <v>7</v>
      </c>
      <c r="R20" s="184">
        <v>1</v>
      </c>
      <c r="S20" s="156">
        <f t="shared" si="6"/>
        <v>7</v>
      </c>
      <c r="T20" s="157">
        <f t="shared" si="7"/>
        <v>0.7142857142857143</v>
      </c>
      <c r="U20" s="156">
        <v>0</v>
      </c>
      <c r="V20" s="156">
        <v>1</v>
      </c>
      <c r="W20" s="156">
        <v>5</v>
      </c>
      <c r="X20" s="184">
        <v>1</v>
      </c>
      <c r="Y20" s="180">
        <f t="shared" si="8"/>
        <v>7</v>
      </c>
      <c r="Z20" s="157">
        <f t="shared" si="9"/>
        <v>0.5714285714285714</v>
      </c>
      <c r="AA20" s="156">
        <v>0</v>
      </c>
      <c r="AB20" s="156">
        <v>1</v>
      </c>
      <c r="AC20" s="156">
        <v>4</v>
      </c>
      <c r="AD20" s="156">
        <v>2</v>
      </c>
      <c r="AE20" s="207" t="str">
        <f t="shared" si="1"/>
        <v>東島和哉</v>
      </c>
      <c r="AF20" s="175"/>
      <c r="AG20" s="136">
        <f t="shared" si="10"/>
        <v>4</v>
      </c>
      <c r="AH20" s="136"/>
      <c r="AI20" s="136"/>
      <c r="AJ20" s="153"/>
    </row>
    <row r="21" spans="2:36" ht="30" customHeight="1">
      <c r="B21" s="155">
        <v>14</v>
      </c>
      <c r="C21" s="208" t="str">
        <f>'Individual DF 0504vs法政A'!C21</f>
        <v>濱島遼</v>
      </c>
      <c r="D21" s="159">
        <f>'Individual DF 0504vs法政A'!D21</f>
        <v>76</v>
      </c>
      <c r="E21" s="159">
        <f>'Individual DF 0504vs法政A'!E21</f>
        <v>17</v>
      </c>
      <c r="F21" s="193">
        <f>'Individual DF 0504vs法政A'!F21</f>
        <v>17.894736842105264</v>
      </c>
      <c r="G21" s="159">
        <f t="shared" si="0"/>
        <v>3</v>
      </c>
      <c r="H21" s="158">
        <f t="shared" si="2"/>
        <v>1</v>
      </c>
      <c r="I21" s="158">
        <f t="shared" si="3"/>
        <v>1</v>
      </c>
      <c r="J21" s="159">
        <v>0</v>
      </c>
      <c r="K21" s="159">
        <v>3</v>
      </c>
      <c r="L21" s="159">
        <v>0</v>
      </c>
      <c r="M21" s="185">
        <v>0</v>
      </c>
      <c r="N21" s="181">
        <f t="shared" si="4"/>
        <v>3</v>
      </c>
      <c r="O21" s="158">
        <f t="shared" si="5"/>
        <v>1</v>
      </c>
      <c r="P21" s="159">
        <v>0</v>
      </c>
      <c r="Q21" s="159">
        <v>3</v>
      </c>
      <c r="R21" s="185">
        <v>0</v>
      </c>
      <c r="S21" s="159">
        <f t="shared" si="6"/>
        <v>5</v>
      </c>
      <c r="T21" s="158">
        <f t="shared" si="7"/>
        <v>1</v>
      </c>
      <c r="U21" s="159">
        <v>3</v>
      </c>
      <c r="V21" s="159">
        <v>0</v>
      </c>
      <c r="W21" s="159">
        <v>2</v>
      </c>
      <c r="X21" s="185">
        <v>0</v>
      </c>
      <c r="Y21" s="181">
        <f t="shared" si="8"/>
        <v>5</v>
      </c>
      <c r="Z21" s="158">
        <f t="shared" si="9"/>
        <v>0.4</v>
      </c>
      <c r="AA21" s="159">
        <v>0</v>
      </c>
      <c r="AB21" s="159">
        <v>3</v>
      </c>
      <c r="AC21" s="159">
        <v>2</v>
      </c>
      <c r="AD21" s="159">
        <v>0</v>
      </c>
      <c r="AE21" s="208" t="str">
        <f t="shared" si="1"/>
        <v>濱島遼</v>
      </c>
      <c r="AF21" s="175"/>
      <c r="AG21" s="136">
        <f t="shared" si="10"/>
        <v>2</v>
      </c>
      <c r="AH21" s="136"/>
      <c r="AI21" s="136"/>
      <c r="AJ21" s="153"/>
    </row>
    <row r="22" spans="2:36" ht="30" customHeight="1">
      <c r="B22" s="154">
        <v>15</v>
      </c>
      <c r="C22" s="207" t="str">
        <f>'Individual DF 0504vs法政A'!C22</f>
        <v>水澤雄太</v>
      </c>
      <c r="D22" s="156">
        <f>'Individual DF 0504vs法政A'!D22</f>
        <v>85</v>
      </c>
      <c r="E22" s="156">
        <f>'Individual DF 0504vs法政A'!E22</f>
        <v>10</v>
      </c>
      <c r="F22" s="196">
        <f>'Individual DF 0504vs法政A'!F22</f>
        <v>9.4117647058823533</v>
      </c>
      <c r="G22" s="156">
        <f t="shared" si="0"/>
        <v>3</v>
      </c>
      <c r="H22" s="157">
        <f t="shared" si="2"/>
        <v>0.66666666666666663</v>
      </c>
      <c r="I22" s="157">
        <f t="shared" si="3"/>
        <v>0.66666666666666663</v>
      </c>
      <c r="J22" s="156">
        <v>1</v>
      </c>
      <c r="K22" s="156">
        <v>1</v>
      </c>
      <c r="L22" s="156">
        <v>0</v>
      </c>
      <c r="M22" s="184">
        <v>1</v>
      </c>
      <c r="N22" s="180">
        <f t="shared" si="4"/>
        <v>1</v>
      </c>
      <c r="O22" s="157">
        <f t="shared" si="5"/>
        <v>1</v>
      </c>
      <c r="P22" s="156">
        <v>0</v>
      </c>
      <c r="Q22" s="156">
        <v>1</v>
      </c>
      <c r="R22" s="184">
        <v>0</v>
      </c>
      <c r="S22" s="156">
        <f t="shared" si="6"/>
        <v>2</v>
      </c>
      <c r="T22" s="157">
        <f t="shared" si="7"/>
        <v>0.5</v>
      </c>
      <c r="U22" s="156">
        <v>0</v>
      </c>
      <c r="V22" s="156">
        <v>1</v>
      </c>
      <c r="W22" s="156">
        <v>1</v>
      </c>
      <c r="X22" s="184">
        <v>0</v>
      </c>
      <c r="Y22" s="180">
        <f t="shared" si="8"/>
        <v>2</v>
      </c>
      <c r="Z22" s="157">
        <f t="shared" si="9"/>
        <v>0.5</v>
      </c>
      <c r="AA22" s="156">
        <v>0</v>
      </c>
      <c r="AB22" s="156">
        <v>1</v>
      </c>
      <c r="AC22" s="156">
        <v>1</v>
      </c>
      <c r="AD22" s="156">
        <v>0</v>
      </c>
      <c r="AE22" s="207" t="str">
        <f t="shared" si="1"/>
        <v>水澤雄太</v>
      </c>
      <c r="AF22" s="175"/>
      <c r="AG22" s="136">
        <f t="shared" si="10"/>
        <v>1</v>
      </c>
      <c r="AH22" s="136"/>
      <c r="AI22" s="136"/>
      <c r="AJ22" s="153"/>
    </row>
    <row r="23" spans="2:36" ht="30" customHeight="1">
      <c r="B23" s="155">
        <v>16</v>
      </c>
      <c r="C23" s="208" t="str">
        <f>'Individual DF 0504vs法政A'!C23</f>
        <v>前澤徹馬</v>
      </c>
      <c r="D23" s="159">
        <f>'Individual DF 0504vs法政A'!D23</f>
        <v>17</v>
      </c>
      <c r="E23" s="159">
        <f>'Individual DF 0504vs法政A'!E23</f>
        <v>11</v>
      </c>
      <c r="F23" s="193">
        <f>'Individual DF 0504vs法政A'!F23</f>
        <v>51.764705882352942</v>
      </c>
      <c r="G23" s="159">
        <f t="shared" si="0"/>
        <v>2</v>
      </c>
      <c r="H23" s="158">
        <f t="shared" si="2"/>
        <v>1</v>
      </c>
      <c r="I23" s="158">
        <f t="shared" si="3"/>
        <v>1</v>
      </c>
      <c r="J23" s="159">
        <v>0</v>
      </c>
      <c r="K23" s="159">
        <v>2</v>
      </c>
      <c r="L23" s="159">
        <v>0</v>
      </c>
      <c r="M23" s="185">
        <v>0</v>
      </c>
      <c r="N23" s="181">
        <f t="shared" si="4"/>
        <v>5</v>
      </c>
      <c r="O23" s="158">
        <f t="shared" si="5"/>
        <v>0.8</v>
      </c>
      <c r="P23" s="159">
        <v>0</v>
      </c>
      <c r="Q23" s="159">
        <v>4</v>
      </c>
      <c r="R23" s="185">
        <v>1</v>
      </c>
      <c r="S23" s="159">
        <f t="shared" si="6"/>
        <v>4</v>
      </c>
      <c r="T23" s="158">
        <f t="shared" si="7"/>
        <v>0.75</v>
      </c>
      <c r="U23" s="159">
        <v>1</v>
      </c>
      <c r="V23" s="159">
        <v>1</v>
      </c>
      <c r="W23" s="159">
        <v>2</v>
      </c>
      <c r="X23" s="185">
        <v>0</v>
      </c>
      <c r="Y23" s="181">
        <f t="shared" si="8"/>
        <v>4</v>
      </c>
      <c r="Z23" s="158">
        <f t="shared" si="9"/>
        <v>0.75</v>
      </c>
      <c r="AA23" s="159">
        <v>1</v>
      </c>
      <c r="AB23" s="159">
        <v>1</v>
      </c>
      <c r="AC23" s="159">
        <v>2</v>
      </c>
      <c r="AD23" s="159">
        <v>0</v>
      </c>
      <c r="AE23" s="208" t="str">
        <f t="shared" si="1"/>
        <v>前澤徹馬</v>
      </c>
      <c r="AF23" s="175"/>
      <c r="AG23" s="136">
        <f t="shared" si="10"/>
        <v>3</v>
      </c>
      <c r="AH23" s="136"/>
      <c r="AI23" s="136"/>
      <c r="AJ23" s="153"/>
    </row>
    <row r="24" spans="2:36" ht="30" customHeight="1">
      <c r="B24" s="154">
        <v>17</v>
      </c>
      <c r="C24" s="207" t="str">
        <f>'Individual DF 0504vs法政A'!C24</f>
        <v>北田勇翔</v>
      </c>
      <c r="D24" s="156">
        <f>'Individual DF 0504vs法政A'!D24</f>
        <v>37</v>
      </c>
      <c r="E24" s="156">
        <f>'Individual DF 0504vs法政A'!E24</f>
        <v>7</v>
      </c>
      <c r="F24" s="196">
        <f>'Individual DF 0504vs法政A'!F24</f>
        <v>15.135135135135137</v>
      </c>
      <c r="G24" s="156">
        <f t="shared" si="0"/>
        <v>1</v>
      </c>
      <c r="H24" s="157">
        <f t="shared" si="2"/>
        <v>1</v>
      </c>
      <c r="I24" s="157">
        <f t="shared" si="3"/>
        <v>1</v>
      </c>
      <c r="J24" s="156">
        <v>0</v>
      </c>
      <c r="K24" s="156">
        <v>1</v>
      </c>
      <c r="L24" s="156">
        <v>0</v>
      </c>
      <c r="M24" s="184">
        <v>0</v>
      </c>
      <c r="N24" s="180">
        <f t="shared" si="4"/>
        <v>3</v>
      </c>
      <c r="O24" s="157">
        <f t="shared" si="5"/>
        <v>1</v>
      </c>
      <c r="P24" s="156">
        <v>0</v>
      </c>
      <c r="Q24" s="156">
        <v>3</v>
      </c>
      <c r="R24" s="184">
        <v>0</v>
      </c>
      <c r="S24" s="156">
        <f t="shared" si="6"/>
        <v>2</v>
      </c>
      <c r="T24" s="157">
        <f t="shared" si="7"/>
        <v>0.5</v>
      </c>
      <c r="U24" s="156">
        <v>0</v>
      </c>
      <c r="V24" s="156">
        <v>1</v>
      </c>
      <c r="W24" s="156">
        <v>1</v>
      </c>
      <c r="X24" s="184">
        <v>0</v>
      </c>
      <c r="Y24" s="180">
        <f t="shared" si="8"/>
        <v>2</v>
      </c>
      <c r="Z24" s="157">
        <f t="shared" si="9"/>
        <v>0.5</v>
      </c>
      <c r="AA24" s="156">
        <v>0</v>
      </c>
      <c r="AB24" s="156">
        <v>1</v>
      </c>
      <c r="AC24" s="156">
        <v>1</v>
      </c>
      <c r="AD24" s="156">
        <v>0</v>
      </c>
      <c r="AE24" s="207" t="str">
        <f t="shared" si="1"/>
        <v>北田勇翔</v>
      </c>
      <c r="AF24" s="175"/>
      <c r="AG24" s="136">
        <f t="shared" si="10"/>
        <v>1</v>
      </c>
      <c r="AH24" s="136"/>
      <c r="AI24" s="136"/>
      <c r="AJ24" s="153"/>
    </row>
    <row r="25" spans="2:36" ht="30" customHeight="1">
      <c r="B25" s="155">
        <v>18</v>
      </c>
      <c r="C25" s="208" t="str">
        <f>'Individual DF 0504vs法政A'!C25</f>
        <v>イーゴリ</v>
      </c>
      <c r="D25" s="159">
        <f>'Individual DF 0504vs法政A'!D25</f>
        <v>37</v>
      </c>
      <c r="E25" s="159">
        <f>'Individual DF 0504vs法政A'!E25</f>
        <v>13</v>
      </c>
      <c r="F25" s="193">
        <f>'Individual DF 0504vs法政A'!F25</f>
        <v>28.108108108108109</v>
      </c>
      <c r="G25" s="159">
        <f t="shared" si="0"/>
        <v>3</v>
      </c>
      <c r="H25" s="158">
        <f t="shared" si="2"/>
        <v>1</v>
      </c>
      <c r="I25" s="158">
        <f t="shared" si="3"/>
        <v>1</v>
      </c>
      <c r="J25" s="159">
        <v>1</v>
      </c>
      <c r="K25" s="159">
        <v>2</v>
      </c>
      <c r="L25" s="159">
        <v>0</v>
      </c>
      <c r="M25" s="185">
        <v>0</v>
      </c>
      <c r="N25" s="181">
        <f t="shared" si="4"/>
        <v>2</v>
      </c>
      <c r="O25" s="158">
        <f t="shared" si="5"/>
        <v>1</v>
      </c>
      <c r="P25" s="159">
        <v>0</v>
      </c>
      <c r="Q25" s="159">
        <v>2</v>
      </c>
      <c r="R25" s="185">
        <v>0</v>
      </c>
      <c r="S25" s="159">
        <f t="shared" si="6"/>
        <v>5</v>
      </c>
      <c r="T25" s="158">
        <f t="shared" si="7"/>
        <v>0.8</v>
      </c>
      <c r="U25" s="159">
        <v>2</v>
      </c>
      <c r="V25" s="159">
        <v>1</v>
      </c>
      <c r="W25" s="159">
        <v>2</v>
      </c>
      <c r="X25" s="185">
        <v>0</v>
      </c>
      <c r="Y25" s="181">
        <f t="shared" si="8"/>
        <v>5</v>
      </c>
      <c r="Z25" s="158">
        <f t="shared" si="9"/>
        <v>0.2</v>
      </c>
      <c r="AA25" s="159">
        <v>0</v>
      </c>
      <c r="AB25" s="159">
        <v>3</v>
      </c>
      <c r="AC25" s="159">
        <v>1</v>
      </c>
      <c r="AD25" s="159">
        <v>1</v>
      </c>
      <c r="AE25" s="209" t="str">
        <f t="shared" si="1"/>
        <v>イーゴリ</v>
      </c>
      <c r="AF25" s="175"/>
      <c r="AG25" s="136">
        <f t="shared" si="10"/>
        <v>1</v>
      </c>
      <c r="AH25" s="136"/>
      <c r="AI25" s="136"/>
      <c r="AJ25" s="153"/>
    </row>
    <row r="26" spans="2:36" ht="30" customHeight="1">
      <c r="B26" s="154">
        <v>19</v>
      </c>
      <c r="C26" s="207" t="str">
        <f>'Individual DF 0504vs法政A'!C26</f>
        <v>星凌太</v>
      </c>
      <c r="D26" s="156">
        <f>'Individual DF 0504vs法政A'!D26</f>
        <v>5</v>
      </c>
      <c r="E26" s="156">
        <f>'Individual DF 0504vs法政A'!E26</f>
        <v>6</v>
      </c>
      <c r="F26" s="196">
        <f>'Individual DF 0504vs法政A'!F26</f>
        <v>96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2</v>
      </c>
      <c r="O26" s="157">
        <f t="shared" si="5"/>
        <v>0.5</v>
      </c>
      <c r="P26" s="156">
        <v>0</v>
      </c>
      <c r="Q26" s="156">
        <v>1</v>
      </c>
      <c r="R26" s="184">
        <v>1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207" t="str">
        <f t="shared" si="1"/>
        <v>星凌太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208" t="str">
        <f>'Individual DF 0504vs法政A'!C27</f>
        <v>加藤寛樹</v>
      </c>
      <c r="D27" s="159">
        <f>'Individual DF 0504vs法政A'!D27</f>
        <v>79</v>
      </c>
      <c r="E27" s="159">
        <f>'Individual DF 0504vs法政A'!E27</f>
        <v>33</v>
      </c>
      <c r="F27" s="193">
        <f>'Individual DF 0504vs法政A'!F27</f>
        <v>33.417721518987342</v>
      </c>
      <c r="G27" s="159">
        <f t="shared" si="0"/>
        <v>2</v>
      </c>
      <c r="H27" s="158">
        <f t="shared" si="2"/>
        <v>1</v>
      </c>
      <c r="I27" s="158">
        <f t="shared" si="3"/>
        <v>1</v>
      </c>
      <c r="J27" s="159">
        <v>0</v>
      </c>
      <c r="K27" s="159">
        <v>2</v>
      </c>
      <c r="L27" s="159">
        <v>0</v>
      </c>
      <c r="M27" s="185">
        <v>0</v>
      </c>
      <c r="N27" s="181">
        <f t="shared" si="4"/>
        <v>14</v>
      </c>
      <c r="O27" s="158">
        <f t="shared" si="5"/>
        <v>0.8571428571428571</v>
      </c>
      <c r="P27" s="159">
        <v>0</v>
      </c>
      <c r="Q27" s="159">
        <v>12</v>
      </c>
      <c r="R27" s="185">
        <v>2</v>
      </c>
      <c r="S27" s="159">
        <f t="shared" si="6"/>
        <v>13</v>
      </c>
      <c r="T27" s="158">
        <f t="shared" si="7"/>
        <v>0.69230769230769229</v>
      </c>
      <c r="U27" s="159">
        <v>0</v>
      </c>
      <c r="V27" s="159">
        <v>0</v>
      </c>
      <c r="W27" s="159">
        <v>9</v>
      </c>
      <c r="X27" s="185">
        <v>4</v>
      </c>
      <c r="Y27" s="181">
        <f t="shared" si="8"/>
        <v>13</v>
      </c>
      <c r="Z27" s="158">
        <f t="shared" si="9"/>
        <v>0.53846153846153844</v>
      </c>
      <c r="AA27" s="159">
        <v>0</v>
      </c>
      <c r="AB27" s="159">
        <v>0</v>
      </c>
      <c r="AC27" s="159">
        <v>7</v>
      </c>
      <c r="AD27" s="159">
        <v>6</v>
      </c>
      <c r="AE27" s="208" t="str">
        <f t="shared" si="1"/>
        <v>加藤寛樹</v>
      </c>
      <c r="AF27" s="175"/>
      <c r="AG27" s="136">
        <f t="shared" si="10"/>
        <v>7</v>
      </c>
      <c r="AH27" s="136"/>
      <c r="AI27" s="136"/>
      <c r="AJ27" s="153"/>
    </row>
    <row r="28" spans="2:36" ht="30" customHeight="1">
      <c r="B28" s="154">
        <v>21</v>
      </c>
      <c r="C28" s="207" t="str">
        <f>'Individual DF 0504vs法政A'!C28</f>
        <v>増田廉</v>
      </c>
      <c r="D28" s="156">
        <f>'Individual DF 0504vs法政A'!D28</f>
        <v>23</v>
      </c>
      <c r="E28" s="156">
        <f>'Individual DF 0504vs法政A'!E28</f>
        <v>9</v>
      </c>
      <c r="F28" s="196">
        <f>'Individual DF 0504vs法政A'!F28</f>
        <v>31.304347826086957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4</v>
      </c>
      <c r="O28" s="157">
        <f t="shared" si="5"/>
        <v>1</v>
      </c>
      <c r="P28" s="156">
        <v>0</v>
      </c>
      <c r="Q28" s="156">
        <v>4</v>
      </c>
      <c r="R28" s="184">
        <v>0</v>
      </c>
      <c r="S28" s="156">
        <f t="shared" si="6"/>
        <v>8</v>
      </c>
      <c r="T28" s="157">
        <f t="shared" si="7"/>
        <v>0.75</v>
      </c>
      <c r="U28" s="156">
        <v>1</v>
      </c>
      <c r="V28" s="156">
        <v>1</v>
      </c>
      <c r="W28" s="156">
        <v>5</v>
      </c>
      <c r="X28" s="184">
        <v>1</v>
      </c>
      <c r="Y28" s="180">
        <f t="shared" si="8"/>
        <v>8</v>
      </c>
      <c r="Z28" s="157">
        <f t="shared" si="9"/>
        <v>0.5</v>
      </c>
      <c r="AA28" s="156">
        <v>0</v>
      </c>
      <c r="AB28" s="156">
        <v>2</v>
      </c>
      <c r="AC28" s="156">
        <v>4</v>
      </c>
      <c r="AD28" s="156">
        <v>2</v>
      </c>
      <c r="AE28" s="207" t="str">
        <f t="shared" si="1"/>
        <v>増田廉</v>
      </c>
      <c r="AF28" s="175"/>
      <c r="AG28" s="136">
        <f t="shared" si="10"/>
        <v>4</v>
      </c>
      <c r="AH28" s="136"/>
      <c r="AI28" s="136"/>
      <c r="AJ28" s="153"/>
    </row>
    <row r="29" spans="2:36" ht="30" customHeight="1">
      <c r="B29" s="155">
        <v>22</v>
      </c>
      <c r="C29" s="208" t="str">
        <f>'Individual DF 0504vs法政A'!C29</f>
        <v>田島汰一</v>
      </c>
      <c r="D29" s="159">
        <f>'Individual DF 0504vs法政A'!D29</f>
        <v>16</v>
      </c>
      <c r="E29" s="159">
        <f>'Individual DF 0504vs法政A'!E29</f>
        <v>8</v>
      </c>
      <c r="F29" s="193">
        <f>'Individual DF 0504vs法政A'!F29</f>
        <v>40</v>
      </c>
      <c r="G29" s="159">
        <f t="shared" si="0"/>
        <v>2</v>
      </c>
      <c r="H29" s="158">
        <f t="shared" si="2"/>
        <v>1</v>
      </c>
      <c r="I29" s="158">
        <f t="shared" si="3"/>
        <v>1</v>
      </c>
      <c r="J29" s="159">
        <v>0</v>
      </c>
      <c r="K29" s="159">
        <v>2</v>
      </c>
      <c r="L29" s="159">
        <v>0</v>
      </c>
      <c r="M29" s="185">
        <v>0</v>
      </c>
      <c r="N29" s="181">
        <f t="shared" si="4"/>
        <v>3</v>
      </c>
      <c r="O29" s="158">
        <f t="shared" si="5"/>
        <v>0.66666666666666663</v>
      </c>
      <c r="P29" s="159">
        <v>0</v>
      </c>
      <c r="Q29" s="159">
        <v>2</v>
      </c>
      <c r="R29" s="185">
        <v>1</v>
      </c>
      <c r="S29" s="159">
        <f t="shared" si="6"/>
        <v>4</v>
      </c>
      <c r="T29" s="158">
        <f t="shared" si="7"/>
        <v>0.75</v>
      </c>
      <c r="U29" s="159">
        <v>1</v>
      </c>
      <c r="V29" s="159">
        <v>1</v>
      </c>
      <c r="W29" s="159">
        <v>2</v>
      </c>
      <c r="X29" s="185">
        <v>0</v>
      </c>
      <c r="Y29" s="181">
        <f t="shared" si="8"/>
        <v>4</v>
      </c>
      <c r="Z29" s="158">
        <f t="shared" si="9"/>
        <v>0.5</v>
      </c>
      <c r="AA29" s="159">
        <v>0</v>
      </c>
      <c r="AB29" s="159">
        <v>2</v>
      </c>
      <c r="AC29" s="159">
        <v>2</v>
      </c>
      <c r="AD29" s="159">
        <v>0</v>
      </c>
      <c r="AE29" s="208" t="str">
        <f t="shared" si="1"/>
        <v>田島汰一</v>
      </c>
      <c r="AF29" s="175"/>
      <c r="AG29" s="136">
        <f t="shared" si="10"/>
        <v>2</v>
      </c>
      <c r="AH29" s="136"/>
      <c r="AI29" s="136"/>
      <c r="AJ29" s="153"/>
    </row>
    <row r="30" spans="2:36" ht="30" customHeight="1">
      <c r="B30" s="154">
        <v>23</v>
      </c>
      <c r="C30" s="207" t="str">
        <f>'Individual DF 0504vs法政A'!C30</f>
        <v>小林佳太</v>
      </c>
      <c r="D30" s="156">
        <f>'Individual DF 0504vs法政A'!D30</f>
        <v>23</v>
      </c>
      <c r="E30" s="156">
        <f>'Individual DF 0504vs法政A'!E30</f>
        <v>10</v>
      </c>
      <c r="F30" s="196">
        <f>'Individual DF 0504vs法政A'!F30</f>
        <v>34.782608695652172</v>
      </c>
      <c r="G30" s="156">
        <f t="shared" si="0"/>
        <v>1</v>
      </c>
      <c r="H30" s="157">
        <f t="shared" si="2"/>
        <v>0</v>
      </c>
      <c r="I30" s="157">
        <f t="shared" si="3"/>
        <v>0</v>
      </c>
      <c r="J30" s="156">
        <v>0</v>
      </c>
      <c r="K30" s="156">
        <v>0</v>
      </c>
      <c r="L30" s="156">
        <v>0</v>
      </c>
      <c r="M30" s="184">
        <v>1</v>
      </c>
      <c r="N30" s="180">
        <f t="shared" si="4"/>
        <v>6</v>
      </c>
      <c r="O30" s="157">
        <f t="shared" si="5"/>
        <v>0.66666666666666663</v>
      </c>
      <c r="P30" s="156">
        <v>0</v>
      </c>
      <c r="Q30" s="156">
        <v>4</v>
      </c>
      <c r="R30" s="184">
        <v>2</v>
      </c>
      <c r="S30" s="156">
        <f t="shared" si="6"/>
        <v>2</v>
      </c>
      <c r="T30" s="157">
        <f t="shared" si="7"/>
        <v>1</v>
      </c>
      <c r="U30" s="156">
        <v>0</v>
      </c>
      <c r="V30" s="156">
        <v>0</v>
      </c>
      <c r="W30" s="156">
        <v>2</v>
      </c>
      <c r="X30" s="184">
        <v>0</v>
      </c>
      <c r="Y30" s="180">
        <f t="shared" si="8"/>
        <v>2</v>
      </c>
      <c r="Z30" s="157">
        <f t="shared" si="9"/>
        <v>1</v>
      </c>
      <c r="AA30" s="156">
        <v>0</v>
      </c>
      <c r="AB30" s="156">
        <v>0</v>
      </c>
      <c r="AC30" s="156">
        <v>2</v>
      </c>
      <c r="AD30" s="156">
        <v>0</v>
      </c>
      <c r="AE30" s="207" t="str">
        <f t="shared" si="1"/>
        <v>小林佳太</v>
      </c>
      <c r="AF30" s="175"/>
      <c r="AG30" s="136">
        <f t="shared" si="10"/>
        <v>2</v>
      </c>
      <c r="AH30" s="136"/>
      <c r="AI30" s="136"/>
      <c r="AJ30" s="153"/>
    </row>
    <row r="31" spans="2:36" ht="30" customHeight="1">
      <c r="B31" s="155">
        <v>24</v>
      </c>
      <c r="C31" s="208" t="str">
        <f>'Individual DF 0504vs法政A'!C31</f>
        <v>増山将</v>
      </c>
      <c r="D31" s="159">
        <f>'Individual DF 0504vs法政A'!D31</f>
        <v>23</v>
      </c>
      <c r="E31" s="159">
        <f>'Individual DF 0504vs法政A'!E31</f>
        <v>8</v>
      </c>
      <c r="F31" s="193">
        <f>'Individual DF 0504vs法政A'!F31</f>
        <v>27.826086956521738</v>
      </c>
      <c r="G31" s="159">
        <f t="shared" si="0"/>
        <v>4</v>
      </c>
      <c r="H31" s="158">
        <f t="shared" si="2"/>
        <v>1</v>
      </c>
      <c r="I31" s="158">
        <f t="shared" si="3"/>
        <v>1</v>
      </c>
      <c r="J31" s="159">
        <v>2</v>
      </c>
      <c r="K31" s="159">
        <v>2</v>
      </c>
      <c r="L31" s="159">
        <v>0</v>
      </c>
      <c r="M31" s="185">
        <v>0</v>
      </c>
      <c r="N31" s="181">
        <f t="shared" si="4"/>
        <v>2</v>
      </c>
      <c r="O31" s="158">
        <f t="shared" si="5"/>
        <v>1</v>
      </c>
      <c r="P31" s="159">
        <v>0</v>
      </c>
      <c r="Q31" s="159">
        <v>2</v>
      </c>
      <c r="R31" s="185">
        <v>0</v>
      </c>
      <c r="S31" s="159">
        <f t="shared" si="6"/>
        <v>4</v>
      </c>
      <c r="T31" s="158">
        <f t="shared" si="7"/>
        <v>0.75</v>
      </c>
      <c r="U31" s="159">
        <v>1</v>
      </c>
      <c r="V31" s="159">
        <v>1</v>
      </c>
      <c r="W31" s="159">
        <v>2</v>
      </c>
      <c r="X31" s="185">
        <v>0</v>
      </c>
      <c r="Y31" s="181">
        <f t="shared" si="8"/>
        <v>4</v>
      </c>
      <c r="Z31" s="158">
        <f t="shared" si="9"/>
        <v>0.75</v>
      </c>
      <c r="AA31" s="159">
        <v>1</v>
      </c>
      <c r="AB31" s="159">
        <v>1</v>
      </c>
      <c r="AC31" s="159">
        <v>2</v>
      </c>
      <c r="AD31" s="159">
        <v>0</v>
      </c>
      <c r="AE31" s="208" t="str">
        <f t="shared" si="1"/>
        <v>増山将</v>
      </c>
      <c r="AF31" s="175"/>
      <c r="AG31" s="136">
        <f t="shared" si="10"/>
        <v>3</v>
      </c>
      <c r="AH31" s="136"/>
      <c r="AI31" s="136"/>
      <c r="AJ31" s="153"/>
    </row>
    <row r="32" spans="2:36" ht="30" customHeight="1">
      <c r="B32" s="154">
        <v>25</v>
      </c>
      <c r="C32" s="207" t="str">
        <f>'Individual DF 0504vs法政A'!C32</f>
        <v>菅野駿</v>
      </c>
      <c r="D32" s="156">
        <f>'Individual DF 0504vs法政A'!D32</f>
        <v>23</v>
      </c>
      <c r="E32" s="156">
        <f>'Individual DF 0504vs法政A'!E32</f>
        <v>6</v>
      </c>
      <c r="F32" s="196">
        <f>'Individual DF 0504vs法政A'!F32</f>
        <v>20.869565217391305</v>
      </c>
      <c r="G32" s="156">
        <f t="shared" si="0"/>
        <v>1</v>
      </c>
      <c r="H32" s="157">
        <f t="shared" si="2"/>
        <v>1</v>
      </c>
      <c r="I32" s="157">
        <f t="shared" si="3"/>
        <v>1</v>
      </c>
      <c r="J32" s="156">
        <v>0</v>
      </c>
      <c r="K32" s="156">
        <v>1</v>
      </c>
      <c r="L32" s="156">
        <v>0</v>
      </c>
      <c r="M32" s="184">
        <v>0</v>
      </c>
      <c r="N32" s="180">
        <f t="shared" si="4"/>
        <v>4</v>
      </c>
      <c r="O32" s="157">
        <f t="shared" si="5"/>
        <v>0.75</v>
      </c>
      <c r="P32" s="156">
        <v>0</v>
      </c>
      <c r="Q32" s="156">
        <v>3</v>
      </c>
      <c r="R32" s="184">
        <v>1</v>
      </c>
      <c r="S32" s="156">
        <f t="shared" si="6"/>
        <v>2</v>
      </c>
      <c r="T32" s="157">
        <f t="shared" si="7"/>
        <v>1</v>
      </c>
      <c r="U32" s="156">
        <v>1</v>
      </c>
      <c r="V32" s="156">
        <v>0</v>
      </c>
      <c r="W32" s="156">
        <v>1</v>
      </c>
      <c r="X32" s="184">
        <v>0</v>
      </c>
      <c r="Y32" s="180">
        <f t="shared" si="8"/>
        <v>2</v>
      </c>
      <c r="Z32" s="157">
        <f t="shared" si="9"/>
        <v>1</v>
      </c>
      <c r="AA32" s="156">
        <v>1</v>
      </c>
      <c r="AB32" s="156">
        <v>0</v>
      </c>
      <c r="AC32" s="156">
        <v>1</v>
      </c>
      <c r="AD32" s="156">
        <v>0</v>
      </c>
      <c r="AE32" s="207" t="str">
        <f t="shared" si="1"/>
        <v>菅野駿</v>
      </c>
      <c r="AF32" s="175"/>
      <c r="AG32" s="136">
        <f t="shared" si="10"/>
        <v>2</v>
      </c>
      <c r="AH32" s="136"/>
      <c r="AI32" s="136"/>
      <c r="AJ32" s="153"/>
    </row>
    <row r="33" spans="2:36" ht="30" customHeight="1">
      <c r="B33" s="155">
        <v>26</v>
      </c>
      <c r="C33" s="208" t="str">
        <f>'Individual DF 0504vs法政A'!C33</f>
        <v>深田衣咲</v>
      </c>
      <c r="D33" s="159">
        <f>'Individual DF 0504vs法政A'!D33</f>
        <v>9</v>
      </c>
      <c r="E33" s="159">
        <f>'Individual DF 0504vs法政A'!E33</f>
        <v>2</v>
      </c>
      <c r="F33" s="193">
        <f>'Individual DF 0504vs法政A'!F33</f>
        <v>17.777777777777779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str">
        <f t="shared" si="1"/>
        <v>深田衣咲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SUM(G8:G15,G23:G28)</f>
        <v>29</v>
      </c>
      <c r="H35" s="169">
        <f>SUM(J35:K35)/G35</f>
        <v>0.93103448275862066</v>
      </c>
      <c r="I35" s="169">
        <f>SUM(J35:L35)/G35</f>
        <v>0.96551724137931039</v>
      </c>
      <c r="J35" s="164">
        <f>SUM(J8:J15,J23:J28)</f>
        <v>8</v>
      </c>
      <c r="K35" s="164">
        <f t="shared" ref="K35:M35" si="11">SUM(K8:K15,K23:K28)</f>
        <v>19</v>
      </c>
      <c r="L35" s="164">
        <f t="shared" si="11"/>
        <v>1</v>
      </c>
      <c r="M35" s="164">
        <f t="shared" si="11"/>
        <v>1</v>
      </c>
      <c r="N35" s="164">
        <f>SUM(N8:N15,N23:N29)</f>
        <v>79</v>
      </c>
      <c r="O35" s="168">
        <f>IFERROR((P35+Q35)/N35,"-")</f>
        <v>0.91139240506329111</v>
      </c>
      <c r="P35" s="164">
        <f>SUM(P8:P15,P23:P29)</f>
        <v>0</v>
      </c>
      <c r="Q35" s="164">
        <f t="shared" ref="Q35:R35" si="12">SUM(Q8:Q15,Q23:Q29)</f>
        <v>72</v>
      </c>
      <c r="R35" s="164">
        <f t="shared" si="12"/>
        <v>7</v>
      </c>
      <c r="S35" s="164">
        <f>SUM(S8:S15,S23:S28)</f>
        <v>86</v>
      </c>
      <c r="T35" s="168">
        <f>(U35+W35)/S35</f>
        <v>0.70930232558139539</v>
      </c>
      <c r="U35" s="164">
        <f>SUM(U8:U15,U23:U28)</f>
        <v>7</v>
      </c>
      <c r="V35" s="164">
        <f t="shared" ref="V35:X35" si="13">SUM(V8:V15,V23:V28)</f>
        <v>14</v>
      </c>
      <c r="W35" s="164">
        <f t="shared" si="13"/>
        <v>54</v>
      </c>
      <c r="X35" s="164">
        <f t="shared" si="13"/>
        <v>11</v>
      </c>
      <c r="Y35" s="164">
        <f>SUM(Y8:Y15,Y23:Y28)</f>
        <v>86</v>
      </c>
      <c r="Z35" s="168">
        <f>(AA35+AC35)/Y35</f>
        <v>0.45348837209302323</v>
      </c>
      <c r="AA35" s="164">
        <f>SUM(AA8:AA15,AA23:AA28)</f>
        <v>2</v>
      </c>
      <c r="AB35" s="164">
        <f t="shared" ref="AB35:AC35" si="14">SUM(AB8:AB15,AB23:AB28)</f>
        <v>19</v>
      </c>
      <c r="AC35" s="164">
        <f t="shared" si="14"/>
        <v>37</v>
      </c>
      <c r="AD35" s="164">
        <f>SUM(AD8:AD15,AD23:AD28)</f>
        <v>28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SUM(G16:G22,G29:G33)</f>
        <v>37</v>
      </c>
      <c r="H36" s="170">
        <f>SUM(J36:K36)/G36</f>
        <v>0.89189189189189189</v>
      </c>
      <c r="I36" s="170">
        <f>SUM(J36:L36)/G36</f>
        <v>0.89189189189189189</v>
      </c>
      <c r="J36" s="165">
        <f>SUM(J16:J22,J29:J33)</f>
        <v>8</v>
      </c>
      <c r="K36" s="165">
        <f t="shared" ref="K36:M36" si="15">SUM(K16:K22,K29:K33)</f>
        <v>25</v>
      </c>
      <c r="L36" s="165">
        <f t="shared" si="15"/>
        <v>0</v>
      </c>
      <c r="M36" s="165">
        <f t="shared" si="15"/>
        <v>4</v>
      </c>
      <c r="N36" s="165">
        <f>SUM(N16:N22,N29:N33)</f>
        <v>42</v>
      </c>
      <c r="O36" s="172">
        <f>IFERROR((P36+Q36)/N36,"-")</f>
        <v>0.8571428571428571</v>
      </c>
      <c r="P36" s="165">
        <f>SUM(P16:P22,P29:P33)</f>
        <v>0</v>
      </c>
      <c r="Q36" s="165">
        <f t="shared" ref="Q36:R36" si="16">SUM(Q16:Q22,Q29:Q33)</f>
        <v>36</v>
      </c>
      <c r="R36" s="165">
        <f t="shared" si="16"/>
        <v>6</v>
      </c>
      <c r="S36" s="165">
        <f>SUM(S16:S22,S29:S33)</f>
        <v>47</v>
      </c>
      <c r="T36" s="172">
        <f>(U36+W36)/S36</f>
        <v>0.82978723404255317</v>
      </c>
      <c r="U36" s="165">
        <f>SUM(U16:U22,U29:U33)</f>
        <v>14</v>
      </c>
      <c r="V36" s="165">
        <f t="shared" ref="V36:Y36" si="17">SUM(V16:V22,V29:V33)</f>
        <v>6</v>
      </c>
      <c r="W36" s="165">
        <f t="shared" si="17"/>
        <v>25</v>
      </c>
      <c r="X36" s="165">
        <f t="shared" si="17"/>
        <v>2</v>
      </c>
      <c r="Y36" s="165">
        <f t="shared" si="17"/>
        <v>47</v>
      </c>
      <c r="Z36" s="172">
        <f>(AA36+AC36)/Y36</f>
        <v>0.63829787234042556</v>
      </c>
      <c r="AA36" s="165">
        <f>SUM(AA16:AA22,AA29:AA33)</f>
        <v>8</v>
      </c>
      <c r="AB36" s="165">
        <f t="shared" ref="AB36:AD36" si="18">SUM(AB16:AB22,AB29:AB33)</f>
        <v>12</v>
      </c>
      <c r="AC36" s="165">
        <f t="shared" si="18"/>
        <v>22</v>
      </c>
      <c r="AD36" s="165">
        <f t="shared" si="18"/>
        <v>5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66</v>
      </c>
      <c r="H37" s="163">
        <f>SUM(J37:K37)/G37</f>
        <v>0.90909090909090906</v>
      </c>
      <c r="I37" s="163">
        <f>SUM(J37:L37)/G37</f>
        <v>0.9242424242424242</v>
      </c>
      <c r="J37" s="156">
        <f>SUM(J8:J33)</f>
        <v>16</v>
      </c>
      <c r="K37" s="156">
        <f>SUM(K8:K33)</f>
        <v>44</v>
      </c>
      <c r="L37" s="156">
        <f>SUM(L8:L33)</f>
        <v>1</v>
      </c>
      <c r="M37" s="184">
        <f>SUM(M8:M33)</f>
        <v>5</v>
      </c>
      <c r="N37" s="156">
        <f>SUM(N8:N33)</f>
        <v>118</v>
      </c>
      <c r="O37" s="157">
        <f>IFERROR((P37+Q37)/N37,"-")</f>
        <v>0.89830508474576276</v>
      </c>
      <c r="P37" s="156">
        <f>SUM(P8:P33)</f>
        <v>0</v>
      </c>
      <c r="Q37" s="156">
        <f>SUM(Q8:Q33)</f>
        <v>106</v>
      </c>
      <c r="R37" s="184">
        <f>SUM(R8:R33)</f>
        <v>12</v>
      </c>
      <c r="S37" s="156">
        <f>SUM(S8:S33)</f>
        <v>133</v>
      </c>
      <c r="T37" s="157">
        <f>(U37+W37)/S37</f>
        <v>0.75187969924812026</v>
      </c>
      <c r="U37" s="156">
        <f>SUM(U8:U33)</f>
        <v>21</v>
      </c>
      <c r="V37" s="156">
        <f>SUM(V8:V33)</f>
        <v>20</v>
      </c>
      <c r="W37" s="156">
        <f>SUM(W8:W33)</f>
        <v>79</v>
      </c>
      <c r="X37" s="184">
        <f>SUM(X8:X33)</f>
        <v>13</v>
      </c>
      <c r="Y37" s="156">
        <f>SUM(Y8:Y33)</f>
        <v>133</v>
      </c>
      <c r="Z37" s="157">
        <f>(AA37+AC37)/Y37</f>
        <v>0.51879699248120303</v>
      </c>
      <c r="AA37" s="156">
        <f>SUM(AA8:AA33)</f>
        <v>10</v>
      </c>
      <c r="AB37" s="156">
        <f>SUM(AB8:AB33)</f>
        <v>31</v>
      </c>
      <c r="AC37" s="156">
        <f>SUM(AC8:AC33)</f>
        <v>59</v>
      </c>
      <c r="AD37" s="156">
        <f>SUM(AD8:AD33)</f>
        <v>33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2.5384615384615383</v>
      </c>
      <c r="H38" s="171"/>
      <c r="I38" s="171"/>
      <c r="J38" s="167">
        <f>AVERAGE(J8:J33)</f>
        <v>0.61538461538461542</v>
      </c>
      <c r="K38" s="167">
        <f>AVERAGE(K8:K33)</f>
        <v>1.6923076923076923</v>
      </c>
      <c r="L38" s="167">
        <f>AVERAGE(L8:L33)</f>
        <v>3.8461538461538464E-2</v>
      </c>
      <c r="M38" s="193">
        <f>AVERAGE(M8:M33)</f>
        <v>0.19230769230769232</v>
      </c>
      <c r="N38" s="159"/>
      <c r="O38" s="167"/>
      <c r="P38" s="167">
        <f>AVERAGE(P8:P33)</f>
        <v>0</v>
      </c>
      <c r="Q38" s="167">
        <f>AVERAGE(Q8:Q33)</f>
        <v>4.0769230769230766</v>
      </c>
      <c r="R38" s="193">
        <f>AVERAGE(R8:R33)</f>
        <v>0.46153846153846156</v>
      </c>
      <c r="S38" s="167">
        <f>AVERAGE(S8:S33)</f>
        <v>5.115384615384615</v>
      </c>
      <c r="T38" s="159"/>
      <c r="U38" s="167">
        <f>AVERAGE(U8:U33)</f>
        <v>0.80769230769230771</v>
      </c>
      <c r="V38" s="167">
        <f>AVERAGE(V8:V33)</f>
        <v>0.76923076923076927</v>
      </c>
      <c r="W38" s="167">
        <f>AVERAGE(W8:W33)</f>
        <v>3.0384615384615383</v>
      </c>
      <c r="X38" s="193">
        <f>AVERAGE(X8:X33)</f>
        <v>0.5</v>
      </c>
      <c r="Y38" s="167">
        <f>AVERAGE(Y8:Y33)</f>
        <v>5.115384615384615</v>
      </c>
      <c r="Z38" s="167"/>
      <c r="AA38" s="167">
        <f>AVERAGE(AA8:AA33)</f>
        <v>0.38461538461538464</v>
      </c>
      <c r="AB38" s="167">
        <f>AVERAGE(AB8:AB33)</f>
        <v>1.1923076923076923</v>
      </c>
      <c r="AC38" s="167">
        <f>AVERAGE(AC8:AC33)</f>
        <v>2.2692307692307692</v>
      </c>
      <c r="AD38" s="167">
        <f>AVERAGE(AD8:AD33)</f>
        <v>1.2692307692307692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  <mergeCell ref="F2:N2"/>
    <mergeCell ref="O2:R2"/>
    <mergeCell ref="U2:X2"/>
    <mergeCell ref="Y2:Z2"/>
    <mergeCell ref="B38:F38"/>
    <mergeCell ref="G6:M6"/>
    <mergeCell ref="N6:R6"/>
    <mergeCell ref="B35:F35"/>
    <mergeCell ref="C2:E2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BE94-2DC7-4846-8CCA-48C2B079670B}">
  <sheetPr>
    <pageSetUpPr fitToPage="1"/>
  </sheetPr>
  <dimension ref="A1:Z52"/>
  <sheetViews>
    <sheetView zoomScale="82" zoomScaleNormal="136" workbookViewId="0">
      <selection activeCell="V31" sqref="V31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2.8554687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0504vs法政A'!O3</f>
        <v>法政大学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300</v>
      </c>
      <c r="O1" s="28" t="s">
        <v>233</v>
      </c>
      <c r="P1" s="28" t="s">
        <v>323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3</v>
      </c>
      <c r="D5" s="97">
        <f>(E5+F5+G5)/C5</f>
        <v>1</v>
      </c>
      <c r="E5" s="96">
        <v>2</v>
      </c>
      <c r="F5" s="96">
        <v>1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7</v>
      </c>
      <c r="D6" s="101">
        <f>(E6+F6+G6)/C6</f>
        <v>0.5714285714285714</v>
      </c>
      <c r="E6" s="100">
        <v>1</v>
      </c>
      <c r="F6" s="100">
        <v>1</v>
      </c>
      <c r="G6" s="100">
        <v>2</v>
      </c>
      <c r="H6" s="100">
        <v>1</v>
      </c>
      <c r="I6" s="100">
        <v>2</v>
      </c>
      <c r="J6" s="100"/>
      <c r="K6" s="35"/>
      <c r="L6" s="70" t="s">
        <v>172</v>
      </c>
      <c r="M6" s="68" t="s">
        <v>13</v>
      </c>
      <c r="N6" s="315" t="s">
        <v>222</v>
      </c>
      <c r="O6" s="315"/>
      <c r="P6" s="315"/>
      <c r="Q6" s="81" t="s">
        <v>260</v>
      </c>
      <c r="R6" s="68" t="s">
        <v>160</v>
      </c>
      <c r="S6" s="314" t="s">
        <v>164</v>
      </c>
      <c r="T6" s="315"/>
      <c r="U6" s="315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SUM(E7:I7)</f>
        <v>10</v>
      </c>
      <c r="D7" s="97">
        <f>(E7+F7+G7)/C7</f>
        <v>0.7</v>
      </c>
      <c r="E7" s="96">
        <f>E5+E6</f>
        <v>3</v>
      </c>
      <c r="F7" s="96">
        <f t="shared" ref="F7:I7" si="0">F5+F6</f>
        <v>2</v>
      </c>
      <c r="G7" s="96">
        <f t="shared" si="0"/>
        <v>2</v>
      </c>
      <c r="H7" s="96">
        <f t="shared" si="0"/>
        <v>1</v>
      </c>
      <c r="I7" s="96">
        <f t="shared" si="0"/>
        <v>2</v>
      </c>
      <c r="J7" s="96"/>
      <c r="K7" s="35"/>
      <c r="L7" s="70" t="s">
        <v>9</v>
      </c>
      <c r="M7" s="68" t="s">
        <v>160</v>
      </c>
      <c r="N7" s="315" t="s">
        <v>329</v>
      </c>
      <c r="O7" s="315"/>
      <c r="P7" s="315"/>
      <c r="Q7" s="81" t="s">
        <v>239</v>
      </c>
      <c r="R7" s="68" t="s">
        <v>160</v>
      </c>
      <c r="S7" s="314" t="s">
        <v>164</v>
      </c>
      <c r="T7" s="315"/>
      <c r="U7" s="315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169</v>
      </c>
      <c r="M8" s="68" t="s">
        <v>160</v>
      </c>
      <c r="N8" s="315" t="s">
        <v>220</v>
      </c>
      <c r="O8" s="315"/>
      <c r="P8" s="315"/>
      <c r="Q8" s="69" t="s">
        <v>9</v>
      </c>
      <c r="R8" s="68" t="s">
        <v>13</v>
      </c>
      <c r="S8" s="314" t="s">
        <v>326</v>
      </c>
      <c r="T8" s="315"/>
      <c r="U8" s="315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5</v>
      </c>
      <c r="D9" s="97">
        <f>(E9+F9+G9)/C9</f>
        <v>1</v>
      </c>
      <c r="E9" s="96">
        <v>4</v>
      </c>
      <c r="F9" s="96">
        <v>1</v>
      </c>
      <c r="G9" s="96">
        <v>0</v>
      </c>
      <c r="H9" s="96">
        <v>0</v>
      </c>
      <c r="I9" s="96">
        <v>0</v>
      </c>
      <c r="J9" s="96">
        <v>0</v>
      </c>
      <c r="K9" s="35"/>
      <c r="L9" s="70"/>
      <c r="M9" s="68"/>
      <c r="N9" s="314"/>
      <c r="O9" s="315"/>
      <c r="P9" s="316"/>
      <c r="Q9" s="69" t="s">
        <v>269</v>
      </c>
      <c r="R9" s="68" t="s">
        <v>160</v>
      </c>
      <c r="S9" s="314" t="s">
        <v>162</v>
      </c>
      <c r="T9" s="315"/>
      <c r="U9" s="315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8</v>
      </c>
      <c r="D10" s="101">
        <f>(E10+F10+G10)/C10</f>
        <v>0.875</v>
      </c>
      <c r="E10" s="100">
        <v>6</v>
      </c>
      <c r="F10" s="100">
        <v>1</v>
      </c>
      <c r="G10" s="100">
        <v>0</v>
      </c>
      <c r="H10" s="100">
        <v>0</v>
      </c>
      <c r="I10" s="100">
        <v>1</v>
      </c>
      <c r="J10" s="100">
        <v>0</v>
      </c>
      <c r="K10" s="35"/>
      <c r="L10" s="70"/>
      <c r="M10" s="68"/>
      <c r="N10" s="314"/>
      <c r="O10" s="315"/>
      <c r="P10" s="316"/>
      <c r="Q10" s="69" t="s">
        <v>9</v>
      </c>
      <c r="R10" s="68" t="s">
        <v>160</v>
      </c>
      <c r="S10" s="314" t="s">
        <v>322</v>
      </c>
      <c r="T10" s="315"/>
      <c r="U10" s="315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13</v>
      </c>
      <c r="D11" s="97">
        <f>(E11+F11+G11)/C11</f>
        <v>0.92307692307692313</v>
      </c>
      <c r="E11" s="96">
        <f>E9+E10</f>
        <v>10</v>
      </c>
      <c r="F11" s="96">
        <f t="shared" ref="F11:J11" si="1">F9+F10</f>
        <v>2</v>
      </c>
      <c r="G11" s="96">
        <f t="shared" si="1"/>
        <v>0</v>
      </c>
      <c r="H11" s="96">
        <f t="shared" si="1"/>
        <v>0</v>
      </c>
      <c r="I11" s="96">
        <f t="shared" si="1"/>
        <v>1</v>
      </c>
      <c r="J11" s="96">
        <f t="shared" si="1"/>
        <v>0</v>
      </c>
      <c r="K11" s="35"/>
      <c r="L11" s="70"/>
      <c r="M11" s="68"/>
      <c r="N11" s="295"/>
      <c r="O11" s="296"/>
      <c r="P11" s="300"/>
      <c r="Q11" s="81" t="s">
        <v>216</v>
      </c>
      <c r="R11" s="68" t="s">
        <v>13</v>
      </c>
      <c r="S11" s="327" t="s">
        <v>161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 t="s">
        <v>9</v>
      </c>
      <c r="R12" s="68" t="s">
        <v>13</v>
      </c>
      <c r="S12" s="327" t="s">
        <v>329</v>
      </c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 t="s">
        <v>315</v>
      </c>
      <c r="R13" s="68" t="s">
        <v>13</v>
      </c>
      <c r="S13" s="314" t="s">
        <v>161</v>
      </c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法政大学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 t="s">
        <v>316</v>
      </c>
      <c r="R14" s="68" t="s">
        <v>13</v>
      </c>
      <c r="S14" s="314" t="s">
        <v>162</v>
      </c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7</v>
      </c>
      <c r="D15" s="73">
        <f>(E15+F15+G15)/C15</f>
        <v>0.7142857142857143</v>
      </c>
      <c r="E15" s="72">
        <v>2</v>
      </c>
      <c r="F15" s="72">
        <v>2</v>
      </c>
      <c r="G15" s="72">
        <v>1</v>
      </c>
      <c r="H15" s="72">
        <v>0</v>
      </c>
      <c r="I15" s="72">
        <v>2</v>
      </c>
      <c r="J15" s="84"/>
      <c r="K15" s="35"/>
      <c r="L15" s="70"/>
      <c r="M15" s="68"/>
      <c r="N15" s="314"/>
      <c r="O15" s="315"/>
      <c r="P15" s="316"/>
      <c r="Q15" s="81" t="s">
        <v>317</v>
      </c>
      <c r="R15" s="68" t="s">
        <v>13</v>
      </c>
      <c r="S15" s="314" t="s">
        <v>161</v>
      </c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8</v>
      </c>
      <c r="D16" s="78">
        <f>(E16+F16+G16)/C16</f>
        <v>1</v>
      </c>
      <c r="E16" s="77">
        <v>7</v>
      </c>
      <c r="F16" s="77">
        <v>0</v>
      </c>
      <c r="G16" s="77">
        <v>1</v>
      </c>
      <c r="H16" s="77">
        <v>0</v>
      </c>
      <c r="I16" s="77">
        <v>0</v>
      </c>
      <c r="J16" s="86"/>
      <c r="K16" s="35"/>
      <c r="L16" s="70"/>
      <c r="M16" s="68"/>
      <c r="N16" s="314"/>
      <c r="O16" s="315"/>
      <c r="P16" s="316"/>
      <c r="Q16" s="69" t="s">
        <v>324</v>
      </c>
      <c r="R16" s="68" t="s">
        <v>160</v>
      </c>
      <c r="S16" s="314" t="s">
        <v>164</v>
      </c>
      <c r="T16" s="315"/>
      <c r="U16" s="31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15</v>
      </c>
      <c r="D17" s="73">
        <f>(E17+F17+G17)/C17</f>
        <v>0.8666666666666667</v>
      </c>
      <c r="E17" s="72">
        <f>E15+E16</f>
        <v>9</v>
      </c>
      <c r="F17" s="72">
        <f t="shared" ref="F17:I17" si="2">F15+F16</f>
        <v>2</v>
      </c>
      <c r="G17" s="72">
        <f t="shared" si="2"/>
        <v>2</v>
      </c>
      <c r="H17" s="72">
        <f t="shared" si="2"/>
        <v>0</v>
      </c>
      <c r="I17" s="72">
        <f t="shared" si="2"/>
        <v>2</v>
      </c>
      <c r="J17" s="84"/>
      <c r="K17" s="35"/>
      <c r="L17" s="70"/>
      <c r="M17" s="68"/>
      <c r="N17" s="314"/>
      <c r="O17" s="315"/>
      <c r="P17" s="316"/>
      <c r="Q17" s="69" t="s">
        <v>325</v>
      </c>
      <c r="R17" s="68" t="s">
        <v>160</v>
      </c>
      <c r="S17" s="314" t="s">
        <v>328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326" t="str">
        <f>B1</f>
        <v>法政大学</v>
      </c>
      <c r="M18" s="326"/>
      <c r="N18" s="75" t="s">
        <v>28</v>
      </c>
      <c r="O18" s="75"/>
      <c r="P18" s="75"/>
      <c r="Q18" s="85"/>
      <c r="R18" s="75"/>
      <c r="S18" s="75"/>
      <c r="T18" s="75"/>
      <c r="U18" s="7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0.5</v>
      </c>
      <c r="E19" s="72">
        <v>3</v>
      </c>
      <c r="F19" s="72">
        <v>1</v>
      </c>
      <c r="G19" s="72">
        <v>0</v>
      </c>
      <c r="H19" s="72">
        <v>3</v>
      </c>
      <c r="I19" s="72">
        <v>1</v>
      </c>
      <c r="J19" s="72">
        <v>6</v>
      </c>
      <c r="K19" s="35"/>
      <c r="L19" s="70"/>
      <c r="M19" s="68" t="s">
        <v>13</v>
      </c>
      <c r="N19" s="315" t="s">
        <v>326</v>
      </c>
      <c r="O19" s="315"/>
      <c r="P19" s="315"/>
      <c r="Q19" s="81"/>
      <c r="R19" s="68" t="s">
        <v>160</v>
      </c>
      <c r="S19" s="314" t="s">
        <v>326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3</v>
      </c>
      <c r="D20" s="78">
        <f>(E20+F20+G20)/C20</f>
        <v>0.33333333333333331</v>
      </c>
      <c r="E20" s="77">
        <v>1</v>
      </c>
      <c r="F20" s="77">
        <v>0</v>
      </c>
      <c r="G20" s="77">
        <v>0</v>
      </c>
      <c r="H20" s="77">
        <v>1</v>
      </c>
      <c r="I20" s="77">
        <v>1</v>
      </c>
      <c r="J20" s="77">
        <v>2</v>
      </c>
      <c r="K20" s="76"/>
      <c r="L20" s="70"/>
      <c r="M20" s="68" t="s">
        <v>13</v>
      </c>
      <c r="N20" s="315" t="s">
        <v>161</v>
      </c>
      <c r="O20" s="315"/>
      <c r="P20" s="315"/>
      <c r="Q20" s="81"/>
      <c r="R20" s="68" t="s">
        <v>160</v>
      </c>
      <c r="S20" s="314" t="s">
        <v>327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11</v>
      </c>
      <c r="D21" s="73">
        <f>(E21+F21+G21)/C21</f>
        <v>0.45454545454545453</v>
      </c>
      <c r="E21" s="72">
        <f>E19+E20</f>
        <v>4</v>
      </c>
      <c r="F21" s="72">
        <f t="shared" ref="F21:J21" si="3">F19+F20</f>
        <v>1</v>
      </c>
      <c r="G21" s="72">
        <f t="shared" si="3"/>
        <v>0</v>
      </c>
      <c r="H21" s="72">
        <f t="shared" si="3"/>
        <v>4</v>
      </c>
      <c r="I21" s="72">
        <f t="shared" si="3"/>
        <v>2</v>
      </c>
      <c r="J21" s="72">
        <f t="shared" si="3"/>
        <v>8</v>
      </c>
      <c r="K21" s="63"/>
      <c r="L21" s="70"/>
      <c r="M21" s="68"/>
      <c r="N21" s="315"/>
      <c r="O21" s="315"/>
      <c r="P21" s="315"/>
      <c r="Q21" s="69"/>
      <c r="R21" s="68" t="s">
        <v>160</v>
      </c>
      <c r="S21" s="314" t="s">
        <v>327</v>
      </c>
      <c r="T21" s="315"/>
      <c r="U21" s="315"/>
      <c r="V21" s="14"/>
      <c r="W21" s="46"/>
      <c r="X21" s="45"/>
      <c r="Y21" s="45"/>
      <c r="Z21" s="45"/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0.72727272727272729</v>
      </c>
      <c r="K22" s="63"/>
      <c r="L22" s="70"/>
      <c r="M22" s="68"/>
      <c r="N22" s="315"/>
      <c r="O22" s="315"/>
      <c r="P22" s="315"/>
      <c r="Q22" s="69"/>
      <c r="R22" s="68"/>
      <c r="S22" s="314"/>
      <c r="T22" s="315"/>
      <c r="U22" s="31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5"/>
      <c r="Q23" s="69"/>
      <c r="R23" s="68"/>
      <c r="S23" s="314"/>
      <c r="T23" s="315"/>
      <c r="U23" s="315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35"/>
      <c r="M24" s="35"/>
      <c r="N24" s="33"/>
      <c r="O24" s="33"/>
      <c r="P24" s="33"/>
      <c r="Q24" s="66"/>
      <c r="R24" s="35"/>
      <c r="S24" s="35"/>
      <c r="T24" s="35"/>
      <c r="U24" s="3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317" t="s">
        <v>40</v>
      </c>
      <c r="M25" s="317"/>
      <c r="N25" s="317"/>
      <c r="O25" s="317"/>
      <c r="P25" s="317"/>
      <c r="Q25" s="317"/>
      <c r="R25" s="317"/>
      <c r="S25" s="317"/>
      <c r="T25" s="317"/>
      <c r="U25" s="317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18" t="str">
        <f>A30</f>
        <v>筑波</v>
      </c>
      <c r="M26" s="318"/>
      <c r="N26" s="61" t="s">
        <v>28</v>
      </c>
      <c r="O26" s="60"/>
      <c r="P26" s="60"/>
      <c r="Q26" s="319" t="s">
        <v>38</v>
      </c>
      <c r="R26" s="320"/>
      <c r="S26" s="60"/>
      <c r="T26" s="60"/>
      <c r="U26" s="60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28" t="s">
        <v>172</v>
      </c>
      <c r="M27" s="26" t="s">
        <v>13</v>
      </c>
      <c r="N27" s="295" t="s">
        <v>171</v>
      </c>
      <c r="O27" s="296"/>
      <c r="P27" s="300"/>
      <c r="Q27" s="27" t="s">
        <v>319</v>
      </c>
      <c r="R27" s="26" t="s">
        <v>13</v>
      </c>
      <c r="S27" s="295" t="s">
        <v>171</v>
      </c>
      <c r="T27" s="296"/>
      <c r="U27" s="296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28" t="s">
        <v>318</v>
      </c>
      <c r="M28" s="26" t="s">
        <v>13</v>
      </c>
      <c r="N28" s="295" t="s">
        <v>171</v>
      </c>
      <c r="O28" s="296"/>
      <c r="P28" s="300"/>
      <c r="Q28" s="27" t="s">
        <v>269</v>
      </c>
      <c r="R28" s="26" t="s">
        <v>13</v>
      </c>
      <c r="S28" s="295" t="s">
        <v>171</v>
      </c>
      <c r="T28" s="296"/>
      <c r="U28" s="296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56" t="s">
        <v>290</v>
      </c>
      <c r="M29" s="26" t="s">
        <v>13</v>
      </c>
      <c r="N29" s="295" t="s">
        <v>171</v>
      </c>
      <c r="O29" s="296"/>
      <c r="P29" s="300"/>
      <c r="Q29" s="55" t="s">
        <v>320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56" t="s">
        <v>219</v>
      </c>
      <c r="M30" s="26" t="s">
        <v>13</v>
      </c>
      <c r="N30" s="295" t="s">
        <v>171</v>
      </c>
      <c r="O30" s="296"/>
      <c r="P30" s="300"/>
      <c r="Q30" s="55" t="s">
        <v>169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0</v>
      </c>
      <c r="D31" s="311"/>
      <c r="E31" s="311">
        <v>4</v>
      </c>
      <c r="F31" s="311"/>
      <c r="G31" s="311">
        <f>C31+E31</f>
        <v>4</v>
      </c>
      <c r="H31" s="311"/>
      <c r="I31" s="312">
        <f>G31/G37</f>
        <v>8.5106382978723402E-2</v>
      </c>
      <c r="J31" s="312"/>
      <c r="K31" s="35"/>
      <c r="L31" s="28" t="s">
        <v>169</v>
      </c>
      <c r="M31" s="26" t="s">
        <v>13</v>
      </c>
      <c r="N31" s="295" t="s">
        <v>171</v>
      </c>
      <c r="O31" s="296"/>
      <c r="P31" s="300"/>
      <c r="Q31" s="27" t="s">
        <v>321</v>
      </c>
      <c r="R31" s="26" t="s">
        <v>13</v>
      </c>
      <c r="S31" s="295" t="s">
        <v>171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3</v>
      </c>
      <c r="D32" s="296"/>
      <c r="E32" s="296">
        <v>4</v>
      </c>
      <c r="F32" s="296"/>
      <c r="G32" s="296">
        <f t="shared" ref="G32:G35" si="4">C32+E32</f>
        <v>7</v>
      </c>
      <c r="H32" s="296"/>
      <c r="I32" s="302">
        <f>G32/G37</f>
        <v>0.14893617021276595</v>
      </c>
      <c r="J32" s="302"/>
      <c r="K32" s="35"/>
      <c r="L32" s="28" t="s">
        <v>315</v>
      </c>
      <c r="M32" s="26" t="s">
        <v>13</v>
      </c>
      <c r="N32" s="295" t="s">
        <v>231</v>
      </c>
      <c r="O32" s="296"/>
      <c r="P32" s="300"/>
      <c r="Q32" s="27"/>
      <c r="R32" s="52"/>
      <c r="S32" s="313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6</v>
      </c>
      <c r="D33" s="311"/>
      <c r="E33" s="311">
        <v>5</v>
      </c>
      <c r="F33" s="311"/>
      <c r="G33" s="311">
        <f t="shared" si="4"/>
        <v>11</v>
      </c>
      <c r="H33" s="311"/>
      <c r="I33" s="312">
        <f>G33/G37</f>
        <v>0.23404255319148937</v>
      </c>
      <c r="J33" s="312"/>
      <c r="K33" s="35"/>
      <c r="L33" s="28"/>
      <c r="M33" s="26"/>
      <c r="N33" s="296"/>
      <c r="O33" s="296"/>
      <c r="P33" s="296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14</v>
      </c>
      <c r="D34" s="301"/>
      <c r="E34" s="296">
        <v>9</v>
      </c>
      <c r="F34" s="296"/>
      <c r="G34" s="296">
        <f t="shared" si="4"/>
        <v>23</v>
      </c>
      <c r="H34" s="296"/>
      <c r="I34" s="302">
        <f>G34/G37</f>
        <v>0.48936170212765956</v>
      </c>
      <c r="J34" s="302"/>
      <c r="K34" s="35"/>
      <c r="L34" s="28"/>
      <c r="M34" s="26"/>
      <c r="N34" s="296"/>
      <c r="O34" s="296"/>
      <c r="P34" s="296"/>
      <c r="Q34" s="27"/>
      <c r="R34" s="26"/>
      <c r="S34" s="295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2</v>
      </c>
      <c r="F35" s="311"/>
      <c r="G35" s="311">
        <f t="shared" si="4"/>
        <v>2</v>
      </c>
      <c r="H35" s="311"/>
      <c r="I35" s="312">
        <f>G35/G37</f>
        <v>4.2553191489361701E-2</v>
      </c>
      <c r="J35" s="312"/>
      <c r="K35" s="35"/>
      <c r="L35" s="28"/>
      <c r="M35" s="26"/>
      <c r="N35" s="296"/>
      <c r="O35" s="296"/>
      <c r="P35" s="296"/>
      <c r="Q35" s="27"/>
      <c r="R35" s="26"/>
      <c r="S35" s="296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307" t="str">
        <f>B1</f>
        <v>法政大学</v>
      </c>
      <c r="M36" s="308"/>
      <c r="N36" s="309" t="s">
        <v>28</v>
      </c>
      <c r="O36" s="309"/>
      <c r="P36" s="309"/>
      <c r="Q36" s="303" t="s">
        <v>38</v>
      </c>
      <c r="R36" s="304"/>
      <c r="S36" s="298"/>
      <c r="T36" s="298"/>
      <c r="U36" s="298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47</v>
      </c>
      <c r="H37" s="40"/>
      <c r="I37" s="48"/>
      <c r="J37" s="48"/>
      <c r="K37" s="35"/>
      <c r="L37" s="28"/>
      <c r="M37" s="26" t="s">
        <v>13</v>
      </c>
      <c r="N37" s="295" t="s">
        <v>171</v>
      </c>
      <c r="O37" s="296"/>
      <c r="P37" s="300"/>
      <c r="Q37" s="27"/>
      <c r="R37" s="26" t="s">
        <v>13</v>
      </c>
      <c r="S37" s="295" t="s">
        <v>171</v>
      </c>
      <c r="T37" s="296"/>
      <c r="U37" s="296"/>
      <c r="V37" s="1"/>
      <c r="W37" s="46"/>
      <c r="X37" s="45"/>
      <c r="Y37" s="45"/>
      <c r="Z37" s="45"/>
    </row>
    <row r="38" spans="1:26" ht="20" customHeight="1">
      <c r="A38" s="47" t="str">
        <f>B1</f>
        <v>法政大学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28"/>
      <c r="M38" s="26" t="s">
        <v>13</v>
      </c>
      <c r="N38" s="295" t="s">
        <v>171</v>
      </c>
      <c r="O38" s="296"/>
      <c r="P38" s="300"/>
      <c r="Q38" s="27"/>
      <c r="R38" s="26" t="s">
        <v>13</v>
      </c>
      <c r="S38" s="295" t="s">
        <v>171</v>
      </c>
      <c r="T38" s="296"/>
      <c r="U38" s="296"/>
      <c r="V38" s="14"/>
      <c r="W38" s="1"/>
      <c r="X38" s="45"/>
      <c r="Y38" s="45"/>
      <c r="Z38" s="45"/>
    </row>
    <row r="39" spans="1:26" ht="20" customHeight="1">
      <c r="A39" s="43" t="s">
        <v>37</v>
      </c>
      <c r="B39" s="42"/>
      <c r="C39" s="298">
        <v>6</v>
      </c>
      <c r="D39" s="298"/>
      <c r="E39" s="298">
        <v>2</v>
      </c>
      <c r="F39" s="298"/>
      <c r="G39" s="297">
        <f>C39+E39</f>
        <v>8</v>
      </c>
      <c r="H39" s="297"/>
      <c r="I39" s="299">
        <f>G39/H44</f>
        <v>0.19047619047619047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4"/>
      <c r="W39" s="1"/>
      <c r="X39" s="45"/>
      <c r="Y39" s="45"/>
      <c r="Z39" s="45"/>
    </row>
    <row r="40" spans="1:26" ht="20" customHeight="1">
      <c r="A40" s="44" t="s">
        <v>36</v>
      </c>
      <c r="B40" s="28"/>
      <c r="C40" s="296">
        <v>5</v>
      </c>
      <c r="D40" s="296"/>
      <c r="E40" s="296">
        <v>0</v>
      </c>
      <c r="F40" s="296"/>
      <c r="G40" s="296">
        <f t="shared" ref="G40:G43" si="5">C40+E40</f>
        <v>5</v>
      </c>
      <c r="H40" s="296"/>
      <c r="I40" s="302">
        <f>G40/H44</f>
        <v>0.11904761904761904</v>
      </c>
      <c r="J40" s="302"/>
      <c r="K40" s="14"/>
      <c r="L40" s="28"/>
      <c r="M40" s="26"/>
      <c r="N40" s="295"/>
      <c r="O40" s="296"/>
      <c r="P40" s="300"/>
      <c r="Q40" s="27"/>
      <c r="R40" s="26" t="s">
        <v>13</v>
      </c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3</v>
      </c>
      <c r="D41" s="298"/>
      <c r="E41" s="298">
        <v>8</v>
      </c>
      <c r="F41" s="298"/>
      <c r="G41" s="298">
        <f t="shared" si="5"/>
        <v>11</v>
      </c>
      <c r="H41" s="298"/>
      <c r="I41" s="299">
        <f>G41/H44</f>
        <v>0.26190476190476192</v>
      </c>
      <c r="J41" s="299"/>
      <c r="K41" s="14"/>
      <c r="L41" s="28"/>
      <c r="M41" s="26"/>
      <c r="N41" s="295"/>
      <c r="O41" s="296"/>
      <c r="P41" s="300"/>
      <c r="Q41" s="27"/>
      <c r="R41" s="26" t="s">
        <v>13</v>
      </c>
      <c r="S41" s="295" t="s">
        <v>228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8</v>
      </c>
      <c r="F42" s="296"/>
      <c r="G42" s="296">
        <f t="shared" si="5"/>
        <v>17</v>
      </c>
      <c r="H42" s="296"/>
      <c r="I42" s="302">
        <f>G42/H44</f>
        <v>0.40476190476190477</v>
      </c>
      <c r="J42" s="302"/>
      <c r="K42" s="14"/>
      <c r="L42" s="28"/>
      <c r="M42" s="26"/>
      <c r="N42" s="295"/>
      <c r="O42" s="296"/>
      <c r="P42" s="296"/>
      <c r="Q42" s="27"/>
      <c r="R42" s="26" t="s">
        <v>13</v>
      </c>
      <c r="S42" s="295" t="s">
        <v>171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7">
        <f t="shared" si="5"/>
        <v>1</v>
      </c>
      <c r="H43" s="297"/>
      <c r="I43" s="299">
        <f>G43/H44</f>
        <v>2.3809523809523808E-2</v>
      </c>
      <c r="J43" s="299"/>
      <c r="K43" s="14"/>
      <c r="L43" s="28"/>
      <c r="M43" s="26"/>
      <c r="N43" s="295"/>
      <c r="O43" s="296"/>
      <c r="P43" s="296"/>
      <c r="Q43" s="27"/>
      <c r="R43" s="26" t="s">
        <v>13</v>
      </c>
      <c r="S43" s="295" t="s">
        <v>228</v>
      </c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42</v>
      </c>
      <c r="I44" s="30"/>
      <c r="J44" s="3"/>
      <c r="K44" s="14"/>
      <c r="L44" s="19"/>
      <c r="M44" s="21"/>
      <c r="N44" s="23"/>
      <c r="O44" s="19"/>
      <c r="P44" s="22"/>
      <c r="Q44" s="21"/>
      <c r="R44" s="26" t="s">
        <v>13</v>
      </c>
      <c r="S44" s="295" t="s">
        <v>171</v>
      </c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14"/>
      <c r="M45" s="14"/>
      <c r="N45" s="10"/>
      <c r="O45" s="18"/>
      <c r="P45" s="14"/>
      <c r="Q45" s="11"/>
      <c r="R45" s="17"/>
      <c r="S45" s="11"/>
      <c r="T45" s="11"/>
      <c r="U45" s="14"/>
      <c r="V45" s="14"/>
      <c r="W45" s="14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9"/>
      <c r="O46" s="5"/>
      <c r="P46" s="3"/>
      <c r="Q46" s="15"/>
      <c r="R46" s="8"/>
      <c r="S46" s="7"/>
      <c r="T46" s="15"/>
      <c r="U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9"/>
      <c r="O47" s="5"/>
      <c r="P47" s="3"/>
      <c r="Q47" s="3"/>
      <c r="R47" s="8"/>
      <c r="S47" s="7"/>
      <c r="T47" s="3"/>
      <c r="U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6"/>
      <c r="O48" s="5"/>
      <c r="P48" s="3"/>
      <c r="Q48" s="3"/>
      <c r="R48" s="6"/>
      <c r="S48" s="7"/>
      <c r="T48" s="3"/>
      <c r="U48" s="3"/>
    </row>
    <row r="49" spans="1:2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3"/>
      <c r="N49" s="6"/>
      <c r="O49" s="5"/>
      <c r="P49" s="3"/>
      <c r="Q49" s="3"/>
      <c r="R49" s="3"/>
      <c r="S49" s="3"/>
      <c r="T49" s="3"/>
      <c r="U49" s="3"/>
    </row>
    <row r="50" spans="1:2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3"/>
      <c r="N50" s="6"/>
      <c r="O50" s="5"/>
      <c r="P50" s="3"/>
      <c r="Q50" s="3"/>
      <c r="R50" s="3"/>
      <c r="S50" s="3"/>
      <c r="T50" s="3"/>
      <c r="U50" s="3"/>
    </row>
    <row r="51" spans="1:2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</sheetData>
  <mergeCells count="132">
    <mergeCell ref="S44:U44"/>
    <mergeCell ref="N42:P42"/>
    <mergeCell ref="S42:U42"/>
    <mergeCell ref="N43:P43"/>
    <mergeCell ref="S43:U43"/>
    <mergeCell ref="C43:D43"/>
    <mergeCell ref="E43:F43"/>
    <mergeCell ref="G43:H43"/>
    <mergeCell ref="I43:J43"/>
    <mergeCell ref="C42:D42"/>
    <mergeCell ref="E42:F42"/>
    <mergeCell ref="G42:H42"/>
    <mergeCell ref="I42:J42"/>
    <mergeCell ref="N40:P40"/>
    <mergeCell ref="S40:U40"/>
    <mergeCell ref="C41:D41"/>
    <mergeCell ref="E41:F41"/>
    <mergeCell ref="G41:H41"/>
    <mergeCell ref="I41:J41"/>
    <mergeCell ref="N41:P41"/>
    <mergeCell ref="S41:U41"/>
    <mergeCell ref="S38:U38"/>
    <mergeCell ref="C40:D40"/>
    <mergeCell ref="E40:F40"/>
    <mergeCell ref="G40:H40"/>
    <mergeCell ref="I40:J40"/>
    <mergeCell ref="Q36:R36"/>
    <mergeCell ref="S36:U36"/>
    <mergeCell ref="C39:D39"/>
    <mergeCell ref="E39:F39"/>
    <mergeCell ref="G39:H39"/>
    <mergeCell ref="I39:J39"/>
    <mergeCell ref="N37:P37"/>
    <mergeCell ref="S37:U37"/>
    <mergeCell ref="N39:P39"/>
    <mergeCell ref="S39:U39"/>
    <mergeCell ref="C38:D38"/>
    <mergeCell ref="E38:F38"/>
    <mergeCell ref="G38:H38"/>
    <mergeCell ref="I38:J38"/>
    <mergeCell ref="L36:M36"/>
    <mergeCell ref="N36:P36"/>
    <mergeCell ref="N38:P38"/>
    <mergeCell ref="C35:D35"/>
    <mergeCell ref="E35:F35"/>
    <mergeCell ref="G35:H35"/>
    <mergeCell ref="I35:J35"/>
    <mergeCell ref="N33:P33"/>
    <mergeCell ref="S33:U33"/>
    <mergeCell ref="C34:D34"/>
    <mergeCell ref="E34:F34"/>
    <mergeCell ref="G34:H34"/>
    <mergeCell ref="I34:J34"/>
    <mergeCell ref="N34:P34"/>
    <mergeCell ref="S34:U34"/>
    <mergeCell ref="N35:P35"/>
    <mergeCell ref="S35:U35"/>
    <mergeCell ref="C33:D33"/>
    <mergeCell ref="E33:F33"/>
    <mergeCell ref="G33:H33"/>
    <mergeCell ref="I33:J33"/>
    <mergeCell ref="C32:D32"/>
    <mergeCell ref="E32:F32"/>
    <mergeCell ref="G32:H32"/>
    <mergeCell ref="I32:J32"/>
    <mergeCell ref="N32:P32"/>
    <mergeCell ref="S32:U32"/>
    <mergeCell ref="N23:P23"/>
    <mergeCell ref="S23:U23"/>
    <mergeCell ref="L25:U25"/>
    <mergeCell ref="L26:M26"/>
    <mergeCell ref="Q26:R26"/>
    <mergeCell ref="C31:D31"/>
    <mergeCell ref="E31:F31"/>
    <mergeCell ref="C30:D30"/>
    <mergeCell ref="E30:F30"/>
    <mergeCell ref="H22:I22"/>
    <mergeCell ref="N16:P16"/>
    <mergeCell ref="S16:U16"/>
    <mergeCell ref="N17:P17"/>
    <mergeCell ref="S17:U17"/>
    <mergeCell ref="N20:P20"/>
    <mergeCell ref="S20:U20"/>
    <mergeCell ref="N31:P31"/>
    <mergeCell ref="S31:U31"/>
    <mergeCell ref="G31:H31"/>
    <mergeCell ref="I31:J31"/>
    <mergeCell ref="N29:P29"/>
    <mergeCell ref="S29:U29"/>
    <mergeCell ref="N27:P27"/>
    <mergeCell ref="S27:U27"/>
    <mergeCell ref="G30:H30"/>
    <mergeCell ref="I30:J30"/>
    <mergeCell ref="N28:P28"/>
    <mergeCell ref="S28:U28"/>
    <mergeCell ref="N30:P30"/>
    <mergeCell ref="S30:U30"/>
    <mergeCell ref="N21:P21"/>
    <mergeCell ref="S21:U21"/>
    <mergeCell ref="N22:P22"/>
    <mergeCell ref="S22:U22"/>
    <mergeCell ref="S15:U15"/>
    <mergeCell ref="L18:M18"/>
    <mergeCell ref="N19:P19"/>
    <mergeCell ref="S19:U19"/>
    <mergeCell ref="N11:P11"/>
    <mergeCell ref="S11:U11"/>
    <mergeCell ref="N12:P12"/>
    <mergeCell ref="S12:U12"/>
    <mergeCell ref="N13:P13"/>
    <mergeCell ref="S13:U13"/>
    <mergeCell ref="N15:P15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S9:U9"/>
    <mergeCell ref="S8:U8"/>
    <mergeCell ref="A1:A2"/>
    <mergeCell ref="B1:J2"/>
    <mergeCell ref="L2:N2"/>
    <mergeCell ref="P2:R2"/>
    <mergeCell ref="A3:J3"/>
    <mergeCell ref="L4:M4"/>
    <mergeCell ref="N8:P8"/>
    <mergeCell ref="N9:P9"/>
    <mergeCell ref="N10:P10"/>
  </mergeCells>
  <phoneticPr fontId="1"/>
  <printOptions verticalCentered="1"/>
  <pageMargins left="0" right="0" top="0" bottom="0" header="0" footer="0"/>
  <pageSetup paperSize="9" scale="58" fitToHeight="4" orientation="landscape" horizontalDpi="0" verticalDpi="0"/>
  <ignoredErrors>
    <ignoredError sqref="C19:C20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CCF2-B0ED-8442-BE58-06DD822BB593}">
  <dimension ref="D2:AJ60"/>
  <sheetViews>
    <sheetView zoomScale="59" zoomScaleNormal="59" zoomScaleSheetLayoutView="50" zoomScalePageLayoutView="59" workbookViewId="0">
      <selection activeCell="U4" sqref="U4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62</v>
      </c>
      <c r="J3" s="268"/>
      <c r="K3" s="269" t="s">
        <v>17</v>
      </c>
      <c r="L3" s="269"/>
      <c r="M3" s="268">
        <v>26</v>
      </c>
      <c r="N3" s="268"/>
      <c r="O3" s="267" t="s">
        <v>289</v>
      </c>
      <c r="P3" s="267"/>
      <c r="Q3" s="267"/>
      <c r="R3" s="267"/>
      <c r="S3" s="267"/>
      <c r="U3" s="270" t="s">
        <v>313</v>
      </c>
      <c r="V3" s="270"/>
      <c r="W3" s="270"/>
      <c r="X3" s="270"/>
      <c r="Y3" s="271" t="s">
        <v>116</v>
      </c>
      <c r="Z3" s="271"/>
      <c r="AA3" s="271"/>
      <c r="AB3" s="271"/>
      <c r="AC3" s="271" t="s">
        <v>236</v>
      </c>
      <c r="AD3" s="271"/>
      <c r="AE3" s="271"/>
      <c r="AF3" s="271"/>
      <c r="AG3" s="271" t="s">
        <v>301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26</v>
      </c>
      <c r="F14" s="122">
        <f>G17-E17</f>
        <v>28</v>
      </c>
      <c r="G14" s="122"/>
      <c r="K14" s="122">
        <f>K17</f>
        <v>69</v>
      </c>
      <c r="L14" s="122">
        <f>M17-K17</f>
        <v>20</v>
      </c>
      <c r="Q14" s="122">
        <f>Q17</f>
        <v>6</v>
      </c>
      <c r="R14" s="122">
        <f>S17-Q17</f>
        <v>49</v>
      </c>
      <c r="U14" s="122"/>
      <c r="V14" s="122">
        <f>V17</f>
        <v>124</v>
      </c>
      <c r="W14" s="122">
        <f>X17-V17</f>
        <v>29</v>
      </c>
      <c r="X14" s="122"/>
      <c r="Z14" s="122">
        <f>Z17</f>
        <v>13</v>
      </c>
      <c r="AA14" s="122">
        <f>AB17-Z17</f>
        <v>140</v>
      </c>
      <c r="AD14" s="122">
        <f>AD17</f>
        <v>33</v>
      </c>
      <c r="AE14" s="122">
        <f>AF17-AD17</f>
        <v>34</v>
      </c>
      <c r="AH14" s="122">
        <f>AH17</f>
        <v>20</v>
      </c>
      <c r="AI14" s="122">
        <f>AJ17-AH17</f>
        <v>23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0.48148148148148145</v>
      </c>
      <c r="E16" s="235"/>
      <c r="F16" s="235"/>
      <c r="G16" s="235"/>
      <c r="H16" s="119"/>
      <c r="I16" s="119"/>
      <c r="J16" s="235">
        <f>K17/M17</f>
        <v>0.7752808988764045</v>
      </c>
      <c r="K16" s="235"/>
      <c r="L16" s="235"/>
      <c r="M16" s="235"/>
      <c r="P16" s="235">
        <f>Q17/S17</f>
        <v>0.10909090909090909</v>
      </c>
      <c r="Q16" s="235"/>
      <c r="R16" s="235"/>
      <c r="S16" s="235"/>
      <c r="U16" s="235">
        <f>V17/X17</f>
        <v>0.81045751633986929</v>
      </c>
      <c r="V16" s="235"/>
      <c r="W16" s="235"/>
      <c r="X16" s="235"/>
      <c r="Y16" s="264">
        <f>Z17/AB17</f>
        <v>8.4967320261437912E-2</v>
      </c>
      <c r="Z16" s="264"/>
      <c r="AA16" s="264"/>
      <c r="AB16" s="264"/>
      <c r="AC16" s="235">
        <f>AD17/AF17</f>
        <v>0.4925373134328358</v>
      </c>
      <c r="AD16" s="235"/>
      <c r="AE16" s="235"/>
      <c r="AF16" s="235"/>
      <c r="AG16" s="264">
        <f>AH17/AJ17</f>
        <v>0.46511627906976744</v>
      </c>
      <c r="AH16" s="264"/>
      <c r="AI16" s="264"/>
      <c r="AJ16" s="264"/>
    </row>
    <row r="17" spans="4:36">
      <c r="D17" s="125" t="s">
        <v>65</v>
      </c>
      <c r="E17" s="120">
        <f>J22+M22+P22</f>
        <v>26</v>
      </c>
      <c r="F17" s="125" t="s">
        <v>64</v>
      </c>
      <c r="G17" s="120">
        <f>J23+M23+P23</f>
        <v>54</v>
      </c>
      <c r="H17" s="119"/>
      <c r="I17" s="119"/>
      <c r="J17" s="125" t="s">
        <v>65</v>
      </c>
      <c r="K17" s="120">
        <f>J26+M26+P26+S26</f>
        <v>69</v>
      </c>
      <c r="L17" s="125" t="s">
        <v>64</v>
      </c>
      <c r="M17" s="120">
        <f>J27+M27+P27+S27</f>
        <v>89</v>
      </c>
      <c r="P17" s="125" t="s">
        <v>65</v>
      </c>
      <c r="Q17" s="120">
        <f>M30</f>
        <v>6</v>
      </c>
      <c r="R17" s="125" t="s">
        <v>64</v>
      </c>
      <c r="S17" s="120">
        <f>M31</f>
        <v>55</v>
      </c>
      <c r="U17" s="125" t="s">
        <v>65</v>
      </c>
      <c r="V17" s="120">
        <f>'Individual DF 0504vs立正A'!K37+'Individual DF 0504vs立正A'!L37+'Individual DF 0504vs立正A'!T37+'Individual DF 0504vs立正A'!U37</f>
        <v>124</v>
      </c>
      <c r="W17" s="125" t="s">
        <v>64</v>
      </c>
      <c r="X17" s="120">
        <f>'Individual DF 0504vs立正A'!G37</f>
        <v>153</v>
      </c>
      <c r="Y17" s="134" t="s">
        <v>65</v>
      </c>
      <c r="Z17" s="120">
        <f>'Individual DF 0504vs立正A'!K37+'Individual DF 0504vs立正A'!T37</f>
        <v>13</v>
      </c>
      <c r="AA17" s="134" t="s">
        <v>64</v>
      </c>
      <c r="AB17" s="120">
        <f>'Individual DF 0504vs立正A'!G37</f>
        <v>153</v>
      </c>
      <c r="AC17" s="125" t="s">
        <v>65</v>
      </c>
      <c r="AD17" s="120">
        <v>33</v>
      </c>
      <c r="AE17" s="125" t="s">
        <v>64</v>
      </c>
      <c r="AF17" s="120">
        <v>67</v>
      </c>
      <c r="AG17" s="134" t="s">
        <v>65</v>
      </c>
      <c r="AH17" s="120">
        <v>20</v>
      </c>
      <c r="AI17" s="134" t="s">
        <v>64</v>
      </c>
      <c r="AJ17" s="120">
        <v>43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0.42857142857142855</v>
      </c>
      <c r="I22" s="260"/>
      <c r="J22" s="130">
        <v>9</v>
      </c>
      <c r="K22" s="259">
        <f>M22/M23</f>
        <v>0.16666666666666666</v>
      </c>
      <c r="L22" s="260"/>
      <c r="M22" s="130">
        <v>1</v>
      </c>
      <c r="N22" s="259">
        <f>P22/P23</f>
        <v>0.59259259259259256</v>
      </c>
      <c r="O22" s="260"/>
      <c r="P22" s="130">
        <v>16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0.83838383838383834</v>
      </c>
      <c r="Z22" s="260"/>
      <c r="AA22" s="130">
        <f>'Individual DF 0504vs立正A'!K35+'Individual DF 0504vs立正A'!L35+'Individual DF 0504vs立正A'!T35+'Individual DF 0504vs立正A'!U35</f>
        <v>83</v>
      </c>
      <c r="AB22" s="259">
        <f>AD22/AD23</f>
        <v>0.7592592592592593</v>
      </c>
      <c r="AC22" s="260"/>
      <c r="AD22" s="132">
        <f>'Individual DF 0504vs立正A'!K36+'Individual DF 0504vs立正A'!L36+'Individual DF 0504vs立正A'!T36+'Individual DF 0504vs立正A'!U36</f>
        <v>41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21</v>
      </c>
      <c r="K23" s="261"/>
      <c r="L23" s="262"/>
      <c r="M23" s="128">
        <v>6</v>
      </c>
      <c r="N23" s="261"/>
      <c r="O23" s="262"/>
      <c r="P23" s="128">
        <v>27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0504vs立正A'!G35</f>
        <v>99</v>
      </c>
      <c r="AB23" s="261"/>
      <c r="AC23" s="262"/>
      <c r="AD23" s="133">
        <f>'Individual DF 0504vs立正A'!G36</f>
        <v>54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0.8571428571428571</v>
      </c>
      <c r="I26" s="260"/>
      <c r="J26" s="130">
        <v>18</v>
      </c>
      <c r="K26" s="259">
        <f>M26/M27</f>
        <v>0.83333333333333337</v>
      </c>
      <c r="L26" s="260"/>
      <c r="M26" s="130">
        <v>5</v>
      </c>
      <c r="N26" s="259">
        <f>P26/P27</f>
        <v>0.7407407407407407</v>
      </c>
      <c r="O26" s="260"/>
      <c r="P26" s="130">
        <v>20</v>
      </c>
      <c r="Q26" s="259">
        <f>S26/S27</f>
        <v>0.74285714285714288</v>
      </c>
      <c r="R26" s="260"/>
      <c r="S26" s="132">
        <v>26</v>
      </c>
      <c r="U26" s="250"/>
      <c r="V26" s="250"/>
      <c r="W26" s="250"/>
      <c r="X26" s="129" t="s">
        <v>65</v>
      </c>
      <c r="Y26" s="259">
        <f>AA26/AA27</f>
        <v>5.0505050505050504E-2</v>
      </c>
      <c r="Z26" s="260"/>
      <c r="AA26" s="130">
        <f>'Individual DF 0504vs立正A'!K35+'Individual DF 0504vs立正A'!T35</f>
        <v>5</v>
      </c>
      <c r="AB26" s="259">
        <f>AD26/AD27</f>
        <v>0.14814814814814814</v>
      </c>
      <c r="AC26" s="260"/>
      <c r="AD26" s="132">
        <f>'Individual DF 0504vs立正A'!K36+'Individual DF 0504vs立正A'!T36</f>
        <v>8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21</v>
      </c>
      <c r="K27" s="261"/>
      <c r="L27" s="262"/>
      <c r="M27" s="128">
        <v>6</v>
      </c>
      <c r="N27" s="261"/>
      <c r="O27" s="262"/>
      <c r="P27" s="128">
        <v>27</v>
      </c>
      <c r="Q27" s="261"/>
      <c r="R27" s="262"/>
      <c r="S27" s="133">
        <v>35</v>
      </c>
      <c r="U27" s="250"/>
      <c r="V27" s="250"/>
      <c r="W27" s="250"/>
      <c r="X27" s="127" t="s">
        <v>64</v>
      </c>
      <c r="Y27" s="261"/>
      <c r="Z27" s="262"/>
      <c r="AA27" s="128">
        <f>'Individual DF 0504vs立正A'!G35</f>
        <v>99</v>
      </c>
      <c r="AB27" s="261"/>
      <c r="AC27" s="262"/>
      <c r="AD27" s="133">
        <f>'Individual DF 0504vs立正A'!G36</f>
        <v>54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0.50909090909090904</v>
      </c>
      <c r="I30" s="260"/>
      <c r="J30" s="130">
        <v>28</v>
      </c>
      <c r="K30" s="259">
        <f>M30/M31</f>
        <v>0.10909090909090909</v>
      </c>
      <c r="L30" s="260"/>
      <c r="M30" s="130">
        <v>6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55</v>
      </c>
      <c r="K31" s="261"/>
      <c r="L31" s="262"/>
      <c r="M31" s="128">
        <v>55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0504vs立正A '!C7</f>
        <v>6</v>
      </c>
      <c r="K39" s="240"/>
      <c r="L39" s="236" t="str">
        <f>D3</f>
        <v>筑波大学</v>
      </c>
      <c r="M39" s="236"/>
      <c r="N39" s="236"/>
      <c r="O39" s="236"/>
      <c r="P39" s="237" t="str">
        <f>O3</f>
        <v>立正大学</v>
      </c>
      <c r="Q39" s="237"/>
      <c r="R39" s="237"/>
      <c r="S39" s="237"/>
      <c r="Y39" s="242" t="str">
        <f>D3</f>
        <v>筑波大学</v>
      </c>
      <c r="Z39" s="243"/>
      <c r="AA39" s="240">
        <f>'Set 0504vs立正A '!C11</f>
        <v>15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立正大学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0504vs立正A '!D7</f>
        <v>0.83333333333333337</v>
      </c>
      <c r="M41" s="239"/>
      <c r="N41" s="239"/>
      <c r="O41" s="239"/>
      <c r="P41" s="238">
        <f>'Set 0504vs立正A '!D17</f>
        <v>0.8571428571428571</v>
      </c>
      <c r="Q41" s="239"/>
      <c r="R41" s="239"/>
      <c r="S41" s="239"/>
      <c r="Y41" s="244"/>
      <c r="Z41" s="245"/>
      <c r="AA41" s="241"/>
      <c r="AB41" s="241"/>
      <c r="AC41" s="238">
        <f>'Set 0504vs立正A '!D11</f>
        <v>0.93333333333333335</v>
      </c>
      <c r="AD41" s="239"/>
      <c r="AE41" s="239"/>
      <c r="AF41" s="239"/>
      <c r="AG41" s="238">
        <f>'Set 0504vs立正A '!D21</f>
        <v>0.6</v>
      </c>
      <c r="AH41" s="239"/>
      <c r="AI41" s="239"/>
      <c r="AJ41" s="239"/>
    </row>
    <row r="42" spans="4:36" ht="20" customHeight="1">
      <c r="H42" s="220" t="str">
        <f>O3</f>
        <v>立正大学</v>
      </c>
      <c r="I42" s="221"/>
      <c r="J42" s="226">
        <f>'Set 0504vs立正A '!C17</f>
        <v>7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立正大学</v>
      </c>
      <c r="Z42" s="221"/>
      <c r="AA42" s="226">
        <f>'Set 0504vs立正A '!C21</f>
        <v>15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6</v>
      </c>
      <c r="F43" s="145">
        <f>J42</f>
        <v>7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15</v>
      </c>
      <c r="W43" s="145">
        <f>AA42</f>
        <v>15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13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30</v>
      </c>
      <c r="AB45" s="233"/>
    </row>
    <row r="46" spans="4:36" ht="29">
      <c r="D46" s="235">
        <f>J39/J45</f>
        <v>0.46153846153846156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D4F5-856A-7D4B-A31F-F41D2648773B}">
  <sheetPr>
    <pageSetUpPr fitToPage="1"/>
  </sheetPr>
  <dimension ref="B2:AJ77"/>
  <sheetViews>
    <sheetView zoomScale="68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89" t="str">
        <f>'Summary 0504vs立正A'!O3</f>
        <v>立正大学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153</v>
      </c>
      <c r="I4" s="288"/>
      <c r="J4" s="282" t="s">
        <v>97</v>
      </c>
      <c r="K4" s="282"/>
      <c r="L4" s="282"/>
      <c r="M4" s="284">
        <f>(K37+T37)/G37</f>
        <v>8.4967320261437912E-2</v>
      </c>
      <c r="N4" s="284"/>
      <c r="O4" s="282" t="s">
        <v>98</v>
      </c>
      <c r="P4" s="282"/>
      <c r="Q4" s="282"/>
      <c r="R4" s="284">
        <f>SUM(K37:L37,T37:U37)/G37</f>
        <v>0.81045751633986929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0.50704225352112675</v>
      </c>
      <c r="AB4" s="282" t="s">
        <v>99</v>
      </c>
      <c r="AC4" s="282"/>
      <c r="AD4" s="282"/>
      <c r="AE4" s="173">
        <f>SUM(X35:Y35)/SUM(T35:U35)</f>
        <v>0.69444444444444442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63</v>
      </c>
      <c r="E8" s="156">
        <f>G8+AA8+'Individual AT 0504vs立正A'!G8+'Individual AT 0504vs立正A'!N8</f>
        <v>28</v>
      </c>
      <c r="F8" s="195">
        <f>IFERROR(E8/D8*80,"-")</f>
        <v>35.555555555555557</v>
      </c>
      <c r="G8" s="156">
        <f>I8+R8</f>
        <v>9</v>
      </c>
      <c r="H8" s="186">
        <f>IFERROR((K8+L8+T8+U8)/G8,"-")</f>
        <v>0.77777777777777779</v>
      </c>
      <c r="I8" s="156">
        <f>SUM(K8:M8)</f>
        <v>6</v>
      </c>
      <c r="J8" s="157">
        <f>IFERROR((K8+L8)/I8,"-")</f>
        <v>0.66666666666666663</v>
      </c>
      <c r="K8" s="156">
        <v>0</v>
      </c>
      <c r="L8" s="156">
        <v>4</v>
      </c>
      <c r="M8" s="184">
        <v>2</v>
      </c>
      <c r="N8" s="157">
        <f>IFERROR((O8+P8)/I8,"-")</f>
        <v>0.16666666666666666</v>
      </c>
      <c r="O8" s="156">
        <v>0</v>
      </c>
      <c r="P8" s="156">
        <v>1</v>
      </c>
      <c r="Q8" s="184">
        <v>3</v>
      </c>
      <c r="R8" s="156">
        <f>SUM(T8:V8)</f>
        <v>3</v>
      </c>
      <c r="S8" s="157">
        <f>IFERROR((T8+U8)/R8,"-")</f>
        <v>1</v>
      </c>
      <c r="T8" s="156">
        <v>0</v>
      </c>
      <c r="U8" s="156">
        <v>3</v>
      </c>
      <c r="V8" s="184">
        <v>0</v>
      </c>
      <c r="W8" s="157">
        <f>IFERROR((X8+Y8)/R8,"-")</f>
        <v>0.66666666666666663</v>
      </c>
      <c r="X8" s="156">
        <v>0</v>
      </c>
      <c r="Y8" s="156">
        <v>2</v>
      </c>
      <c r="Z8" s="184">
        <v>1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197" t="str">
        <f>C8</f>
        <v>小澤一誠</v>
      </c>
      <c r="AH8">
        <f>K8+L8+T8+U8</f>
        <v>7</v>
      </c>
      <c r="AI8">
        <f>K8+O8</f>
        <v>0</v>
      </c>
      <c r="AJ8">
        <f>SUM(K8+L8)</f>
        <v>4</v>
      </c>
    </row>
    <row r="9" spans="2:36" ht="30" customHeight="1">
      <c r="B9" s="155">
        <v>2</v>
      </c>
      <c r="C9" s="208" t="s">
        <v>187</v>
      </c>
      <c r="D9" s="159">
        <v>40</v>
      </c>
      <c r="E9" s="159">
        <f>G9+AA9+'Individual AT 0504vs立正A'!G9+'Individual AT 0504vs立正A'!N9</f>
        <v>16</v>
      </c>
      <c r="F9" s="167">
        <f t="shared" ref="F9:F33" si="0">IFERROR(E9/D9*80,"-")</f>
        <v>32</v>
      </c>
      <c r="G9" s="159">
        <f t="shared" ref="G9:G33" si="1">I9+R9</f>
        <v>6</v>
      </c>
      <c r="H9" s="187">
        <f t="shared" ref="H9:H33" si="2">IFERROR((K9+L9+T9+U9)/G9,"-")</f>
        <v>0.83333333333333337</v>
      </c>
      <c r="I9" s="159">
        <f t="shared" ref="I9:I33" si="3">SUM(K9:M9)</f>
        <v>4</v>
      </c>
      <c r="J9" s="158">
        <f t="shared" ref="J9:J33" si="4">IFERROR((K9+L9)/I9,"-")</f>
        <v>0.75</v>
      </c>
      <c r="K9" s="159">
        <v>0</v>
      </c>
      <c r="L9" s="159">
        <v>3</v>
      </c>
      <c r="M9" s="185">
        <v>1</v>
      </c>
      <c r="N9" s="158">
        <f t="shared" ref="N9:N33" si="5">IFERROR((O9+P9)/I9,"-")</f>
        <v>0.5</v>
      </c>
      <c r="O9" s="159">
        <v>0</v>
      </c>
      <c r="P9" s="159">
        <v>2</v>
      </c>
      <c r="Q9" s="185">
        <v>1</v>
      </c>
      <c r="R9" s="159">
        <f t="shared" ref="R9:R33" si="6">SUM(T9:V9)</f>
        <v>2</v>
      </c>
      <c r="S9" s="158">
        <f t="shared" ref="S9:S33" si="7">IFERROR((T9+U9)/R9,"-")</f>
        <v>1</v>
      </c>
      <c r="T9" s="159">
        <v>0</v>
      </c>
      <c r="U9" s="159">
        <v>2</v>
      </c>
      <c r="V9" s="185">
        <v>0</v>
      </c>
      <c r="W9" s="158">
        <f t="shared" ref="W9:W33" si="8">IFERROR((X9+Y9)/R9,"-")</f>
        <v>0.5</v>
      </c>
      <c r="X9" s="159">
        <v>0</v>
      </c>
      <c r="Y9" s="159">
        <v>1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1</v>
      </c>
      <c r="AD9" s="159">
        <v>0</v>
      </c>
      <c r="AE9" s="159">
        <v>0</v>
      </c>
      <c r="AF9" s="198" t="str">
        <f t="shared" ref="AF9:AF33" si="11">C9</f>
        <v>前川陽来</v>
      </c>
      <c r="AH9">
        <f t="shared" ref="AH9:AH33" si="12">K9+L9+T9+U9</f>
        <v>5</v>
      </c>
      <c r="AI9">
        <f t="shared" ref="AI9:AI33" si="13">K9+O9</f>
        <v>0</v>
      </c>
      <c r="AJ9">
        <f t="shared" ref="AJ9:AJ33" si="14">SUM(K9+L9)</f>
        <v>3</v>
      </c>
    </row>
    <row r="10" spans="2:36" ht="30" customHeight="1">
      <c r="B10" s="154">
        <v>3</v>
      </c>
      <c r="C10" s="207" t="s">
        <v>188</v>
      </c>
      <c r="D10" s="156">
        <v>57</v>
      </c>
      <c r="E10" s="156">
        <f>G10+AA10+'Individual AT 0504vs立正A'!G10+'Individual AT 0504vs立正A'!N10</f>
        <v>22</v>
      </c>
      <c r="F10" s="195">
        <f t="shared" si="0"/>
        <v>30.877192982456137</v>
      </c>
      <c r="G10" s="156">
        <f t="shared" si="1"/>
        <v>5</v>
      </c>
      <c r="H10" s="186">
        <f t="shared" si="2"/>
        <v>0.8</v>
      </c>
      <c r="I10" s="156">
        <f t="shared" si="3"/>
        <v>4</v>
      </c>
      <c r="J10" s="157">
        <f t="shared" si="4"/>
        <v>0.75</v>
      </c>
      <c r="K10" s="156">
        <v>0</v>
      </c>
      <c r="L10" s="156">
        <v>3</v>
      </c>
      <c r="M10" s="184">
        <v>1</v>
      </c>
      <c r="N10" s="157">
        <f t="shared" si="5"/>
        <v>0</v>
      </c>
      <c r="O10" s="156">
        <v>0</v>
      </c>
      <c r="P10" s="156">
        <v>0</v>
      </c>
      <c r="Q10" s="184">
        <v>3</v>
      </c>
      <c r="R10" s="156">
        <f t="shared" si="6"/>
        <v>1</v>
      </c>
      <c r="S10" s="157">
        <f t="shared" si="7"/>
        <v>1</v>
      </c>
      <c r="T10" s="156">
        <v>0</v>
      </c>
      <c r="U10" s="156">
        <v>1</v>
      </c>
      <c r="V10" s="184">
        <v>0</v>
      </c>
      <c r="W10" s="157">
        <f t="shared" si="8"/>
        <v>1</v>
      </c>
      <c r="X10" s="156">
        <v>1</v>
      </c>
      <c r="Y10" s="156">
        <v>0</v>
      </c>
      <c r="Z10" s="184">
        <v>0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197" t="str">
        <f t="shared" si="11"/>
        <v>岩重晴大</v>
      </c>
      <c r="AH10">
        <f t="shared" si="12"/>
        <v>4</v>
      </c>
      <c r="AI10">
        <f t="shared" si="13"/>
        <v>0</v>
      </c>
      <c r="AJ10">
        <f t="shared" si="14"/>
        <v>3</v>
      </c>
    </row>
    <row r="11" spans="2:36" ht="30" customHeight="1">
      <c r="B11" s="155">
        <v>4</v>
      </c>
      <c r="C11" s="208" t="s">
        <v>244</v>
      </c>
      <c r="D11" s="159">
        <v>82</v>
      </c>
      <c r="E11" s="159">
        <f>G11+AA11+'Individual AT 0504vs立正A'!G11+'Individual AT 0504vs立正A'!N11</f>
        <v>31</v>
      </c>
      <c r="F11" s="167">
        <f t="shared" si="0"/>
        <v>30.243902439024389</v>
      </c>
      <c r="G11" s="159">
        <f t="shared" si="1"/>
        <v>13</v>
      </c>
      <c r="H11" s="187">
        <f t="shared" si="2"/>
        <v>0.76923076923076927</v>
      </c>
      <c r="I11" s="159">
        <f t="shared" si="3"/>
        <v>8</v>
      </c>
      <c r="J11" s="158">
        <f t="shared" si="4"/>
        <v>0.625</v>
      </c>
      <c r="K11" s="159">
        <v>0</v>
      </c>
      <c r="L11" s="159">
        <v>5</v>
      </c>
      <c r="M11" s="185">
        <v>3</v>
      </c>
      <c r="N11" s="158">
        <f t="shared" si="5"/>
        <v>0.375</v>
      </c>
      <c r="O11" s="159">
        <v>0</v>
      </c>
      <c r="P11" s="159">
        <v>3</v>
      </c>
      <c r="Q11" s="185">
        <v>2</v>
      </c>
      <c r="R11" s="159">
        <f t="shared" si="6"/>
        <v>5</v>
      </c>
      <c r="S11" s="158">
        <f t="shared" si="7"/>
        <v>1</v>
      </c>
      <c r="T11" s="159">
        <v>1</v>
      </c>
      <c r="U11" s="159">
        <v>4</v>
      </c>
      <c r="V11" s="185">
        <v>0</v>
      </c>
      <c r="W11" s="158">
        <f t="shared" si="8"/>
        <v>0.8</v>
      </c>
      <c r="X11" s="159">
        <v>1</v>
      </c>
      <c r="Y11" s="159">
        <v>3</v>
      </c>
      <c r="Z11" s="185">
        <v>1</v>
      </c>
      <c r="AA11" s="159">
        <f t="shared" si="9"/>
        <v>3</v>
      </c>
      <c r="AB11" s="158">
        <f t="shared" si="10"/>
        <v>0.66666666666666663</v>
      </c>
      <c r="AC11" s="159">
        <v>1</v>
      </c>
      <c r="AD11" s="159">
        <v>1</v>
      </c>
      <c r="AE11" s="159">
        <v>1</v>
      </c>
      <c r="AF11" s="198" t="str">
        <f t="shared" si="11"/>
        <v>磯部俊太郎</v>
      </c>
      <c r="AH11">
        <f t="shared" si="12"/>
        <v>10</v>
      </c>
      <c r="AI11">
        <f t="shared" si="13"/>
        <v>0</v>
      </c>
      <c r="AJ11">
        <f t="shared" si="14"/>
        <v>5</v>
      </c>
    </row>
    <row r="12" spans="2:36" ht="30" customHeight="1">
      <c r="B12" s="154">
        <v>5</v>
      </c>
      <c r="C12" s="207" t="s">
        <v>198</v>
      </c>
      <c r="D12" s="156">
        <v>57</v>
      </c>
      <c r="E12" s="156">
        <f>G12+AA12+'Individual AT 0504vs立正A'!G12+'Individual AT 0504vs立正A'!N12</f>
        <v>16</v>
      </c>
      <c r="F12" s="195">
        <f t="shared" si="0"/>
        <v>22.456140350877192</v>
      </c>
      <c r="G12" s="156">
        <f t="shared" si="1"/>
        <v>5</v>
      </c>
      <c r="H12" s="186">
        <f t="shared" si="2"/>
        <v>0.6</v>
      </c>
      <c r="I12" s="156">
        <f t="shared" si="3"/>
        <v>4</v>
      </c>
      <c r="J12" s="157">
        <f t="shared" si="4"/>
        <v>0.5</v>
      </c>
      <c r="K12" s="156">
        <v>0</v>
      </c>
      <c r="L12" s="156">
        <v>2</v>
      </c>
      <c r="M12" s="184">
        <v>2</v>
      </c>
      <c r="N12" s="157">
        <f t="shared" si="5"/>
        <v>0.5</v>
      </c>
      <c r="O12" s="156">
        <v>0</v>
      </c>
      <c r="P12" s="156">
        <v>2</v>
      </c>
      <c r="Q12" s="184">
        <v>0</v>
      </c>
      <c r="R12" s="156">
        <f t="shared" si="6"/>
        <v>1</v>
      </c>
      <c r="S12" s="157">
        <f t="shared" si="7"/>
        <v>1</v>
      </c>
      <c r="T12" s="156">
        <v>0</v>
      </c>
      <c r="U12" s="156">
        <v>1</v>
      </c>
      <c r="V12" s="184">
        <v>0</v>
      </c>
      <c r="W12" s="157">
        <f t="shared" si="8"/>
        <v>1</v>
      </c>
      <c r="X12" s="156">
        <v>1</v>
      </c>
      <c r="Y12" s="156">
        <v>0</v>
      </c>
      <c r="Z12" s="184">
        <v>0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197" t="str">
        <f t="shared" si="11"/>
        <v>白丸智乃祐</v>
      </c>
      <c r="AH12">
        <f t="shared" si="12"/>
        <v>3</v>
      </c>
      <c r="AI12">
        <f t="shared" si="13"/>
        <v>0</v>
      </c>
      <c r="AJ12">
        <f t="shared" si="14"/>
        <v>2</v>
      </c>
    </row>
    <row r="13" spans="2:36" ht="30" customHeight="1">
      <c r="B13" s="155">
        <v>6</v>
      </c>
      <c r="C13" s="208" t="s">
        <v>281</v>
      </c>
      <c r="D13" s="159">
        <v>82</v>
      </c>
      <c r="E13" s="159">
        <f>G13+AA13+'Individual AT 0504vs立正A'!G13+'Individual AT 0504vs立正A'!N13</f>
        <v>44</v>
      </c>
      <c r="F13" s="167">
        <f t="shared" si="0"/>
        <v>42.926829268292686</v>
      </c>
      <c r="G13" s="159">
        <f t="shared" si="1"/>
        <v>12</v>
      </c>
      <c r="H13" s="187">
        <f t="shared" si="2"/>
        <v>0.91666666666666663</v>
      </c>
      <c r="I13" s="159">
        <f t="shared" si="3"/>
        <v>6</v>
      </c>
      <c r="J13" s="158">
        <f t="shared" si="4"/>
        <v>0.83333333333333337</v>
      </c>
      <c r="K13" s="159">
        <v>1</v>
      </c>
      <c r="L13" s="159">
        <v>4</v>
      </c>
      <c r="M13" s="185">
        <v>1</v>
      </c>
      <c r="N13" s="158">
        <f t="shared" si="5"/>
        <v>0.83333333333333337</v>
      </c>
      <c r="O13" s="159">
        <v>1</v>
      </c>
      <c r="P13" s="159">
        <v>4</v>
      </c>
      <c r="Q13" s="185">
        <v>0</v>
      </c>
      <c r="R13" s="159">
        <f t="shared" si="6"/>
        <v>6</v>
      </c>
      <c r="S13" s="158">
        <f t="shared" si="7"/>
        <v>1</v>
      </c>
      <c r="T13" s="159">
        <v>0</v>
      </c>
      <c r="U13" s="159">
        <v>6</v>
      </c>
      <c r="V13" s="185">
        <v>0</v>
      </c>
      <c r="W13" s="158">
        <f t="shared" si="8"/>
        <v>0.83333333333333337</v>
      </c>
      <c r="X13" s="159">
        <v>1</v>
      </c>
      <c r="Y13" s="159">
        <v>4</v>
      </c>
      <c r="Z13" s="185">
        <v>1</v>
      </c>
      <c r="AA13" s="159">
        <f t="shared" si="9"/>
        <v>5</v>
      </c>
      <c r="AB13" s="158">
        <f t="shared" si="10"/>
        <v>0.4</v>
      </c>
      <c r="AC13" s="159">
        <v>2</v>
      </c>
      <c r="AD13" s="159">
        <v>0</v>
      </c>
      <c r="AE13" s="159">
        <v>3</v>
      </c>
      <c r="AF13" s="198" t="str">
        <f t="shared" si="11"/>
        <v>髙木海斗</v>
      </c>
      <c r="AH13">
        <f t="shared" si="12"/>
        <v>11</v>
      </c>
      <c r="AI13">
        <f t="shared" si="13"/>
        <v>2</v>
      </c>
      <c r="AJ13">
        <f t="shared" si="14"/>
        <v>5</v>
      </c>
    </row>
    <row r="14" spans="2:36" ht="30" customHeight="1">
      <c r="B14" s="154">
        <v>7</v>
      </c>
      <c r="C14" s="207" t="s">
        <v>280</v>
      </c>
      <c r="D14" s="156">
        <v>61</v>
      </c>
      <c r="E14" s="156">
        <f>G14+AA14+'Individual AT 0504vs立正A'!G14+'Individual AT 0504vs立正A'!N14</f>
        <v>21</v>
      </c>
      <c r="F14" s="195">
        <f t="shared" si="0"/>
        <v>27.540983606557376</v>
      </c>
      <c r="G14" s="156">
        <f t="shared" si="1"/>
        <v>6</v>
      </c>
      <c r="H14" s="186">
        <f t="shared" si="2"/>
        <v>0.83333333333333337</v>
      </c>
      <c r="I14" s="156">
        <f t="shared" si="3"/>
        <v>6</v>
      </c>
      <c r="J14" s="157">
        <f t="shared" si="4"/>
        <v>0.83333333333333337</v>
      </c>
      <c r="K14" s="156">
        <v>1</v>
      </c>
      <c r="L14" s="156">
        <v>4</v>
      </c>
      <c r="M14" s="184">
        <v>1</v>
      </c>
      <c r="N14" s="157">
        <f t="shared" si="5"/>
        <v>0.66666666666666663</v>
      </c>
      <c r="O14" s="156">
        <v>0</v>
      </c>
      <c r="P14" s="156">
        <v>4</v>
      </c>
      <c r="Q14" s="184">
        <v>1</v>
      </c>
      <c r="R14" s="156">
        <f t="shared" si="6"/>
        <v>0</v>
      </c>
      <c r="S14" s="157" t="str">
        <f t="shared" si="7"/>
        <v>-</v>
      </c>
      <c r="T14" s="156">
        <v>0</v>
      </c>
      <c r="U14" s="156">
        <v>0</v>
      </c>
      <c r="V14" s="184">
        <v>0</v>
      </c>
      <c r="W14" s="157" t="str">
        <f t="shared" si="8"/>
        <v>-</v>
      </c>
      <c r="X14" s="156">
        <v>0</v>
      </c>
      <c r="Y14" s="156">
        <v>0</v>
      </c>
      <c r="Z14" s="184">
        <v>0</v>
      </c>
      <c r="AA14" s="156">
        <f t="shared" si="9"/>
        <v>1</v>
      </c>
      <c r="AB14" s="157">
        <f t="shared" si="10"/>
        <v>1</v>
      </c>
      <c r="AC14" s="156">
        <v>0</v>
      </c>
      <c r="AD14" s="156">
        <v>1</v>
      </c>
      <c r="AE14" s="156">
        <v>0</v>
      </c>
      <c r="AF14" s="197" t="str">
        <f t="shared" si="11"/>
        <v>中森真翔</v>
      </c>
      <c r="AH14">
        <f t="shared" si="12"/>
        <v>5</v>
      </c>
      <c r="AI14">
        <f t="shared" si="13"/>
        <v>1</v>
      </c>
      <c r="AJ14">
        <f t="shared" si="14"/>
        <v>5</v>
      </c>
    </row>
    <row r="15" spans="2:36" ht="30" customHeight="1">
      <c r="B15" s="155">
        <v>8</v>
      </c>
      <c r="C15" s="208" t="s">
        <v>206</v>
      </c>
      <c r="D15" s="159">
        <v>73</v>
      </c>
      <c r="E15" s="159">
        <f>G15+AA15+'Individual AT 0504vs立正A'!G15+'Individual AT 0504vs立正A'!N15</f>
        <v>30</v>
      </c>
      <c r="F15" s="167">
        <f t="shared" si="0"/>
        <v>32.87671232876712</v>
      </c>
      <c r="G15" s="159">
        <f t="shared" si="1"/>
        <v>11</v>
      </c>
      <c r="H15" s="187">
        <f t="shared" si="2"/>
        <v>1</v>
      </c>
      <c r="I15" s="159">
        <f t="shared" si="3"/>
        <v>8</v>
      </c>
      <c r="J15" s="158">
        <f t="shared" si="4"/>
        <v>1</v>
      </c>
      <c r="K15" s="159">
        <v>0</v>
      </c>
      <c r="L15" s="159">
        <v>8</v>
      </c>
      <c r="M15" s="185">
        <v>0</v>
      </c>
      <c r="N15" s="158">
        <f t="shared" si="5"/>
        <v>0.125</v>
      </c>
      <c r="O15" s="159">
        <v>0</v>
      </c>
      <c r="P15" s="159">
        <v>1</v>
      </c>
      <c r="Q15" s="185">
        <v>7</v>
      </c>
      <c r="R15" s="159">
        <f t="shared" si="6"/>
        <v>3</v>
      </c>
      <c r="S15" s="158">
        <f t="shared" si="7"/>
        <v>1</v>
      </c>
      <c r="T15" s="159">
        <v>0</v>
      </c>
      <c r="U15" s="159">
        <v>3</v>
      </c>
      <c r="V15" s="185">
        <v>0</v>
      </c>
      <c r="W15" s="158">
        <f t="shared" si="8"/>
        <v>1</v>
      </c>
      <c r="X15" s="159">
        <v>3</v>
      </c>
      <c r="Y15" s="159">
        <v>0</v>
      </c>
      <c r="Z15" s="185">
        <v>0</v>
      </c>
      <c r="AA15" s="159">
        <f t="shared" si="9"/>
        <v>1</v>
      </c>
      <c r="AB15" s="158">
        <f t="shared" si="10"/>
        <v>1</v>
      </c>
      <c r="AC15" s="159">
        <v>0</v>
      </c>
      <c r="AD15" s="159">
        <v>1</v>
      </c>
      <c r="AE15" s="159">
        <v>0</v>
      </c>
      <c r="AF15" s="198" t="str">
        <f t="shared" si="11"/>
        <v>大町尚生</v>
      </c>
      <c r="AH15">
        <f t="shared" si="12"/>
        <v>11</v>
      </c>
      <c r="AI15">
        <f t="shared" si="13"/>
        <v>0</v>
      </c>
      <c r="AJ15">
        <f t="shared" si="14"/>
        <v>8</v>
      </c>
    </row>
    <row r="16" spans="2:36" ht="30" customHeight="1">
      <c r="B16" s="154">
        <v>9</v>
      </c>
      <c r="C16" s="207" t="s">
        <v>246</v>
      </c>
      <c r="D16" s="156">
        <v>71</v>
      </c>
      <c r="E16" s="156">
        <f>G16+AA16+'Individual AT 0504vs立正A'!G16+'Individual AT 0504vs立正A'!N16</f>
        <v>15</v>
      </c>
      <c r="F16" s="195">
        <f t="shared" si="0"/>
        <v>16.901408450704224</v>
      </c>
      <c r="G16" s="156">
        <f t="shared" si="1"/>
        <v>11</v>
      </c>
      <c r="H16" s="186">
        <f t="shared" si="2"/>
        <v>0.81818181818181823</v>
      </c>
      <c r="I16" s="156">
        <f t="shared" si="3"/>
        <v>8</v>
      </c>
      <c r="J16" s="157">
        <f t="shared" si="4"/>
        <v>0.875</v>
      </c>
      <c r="K16" s="156">
        <v>2</v>
      </c>
      <c r="L16" s="156">
        <v>5</v>
      </c>
      <c r="M16" s="184">
        <v>1</v>
      </c>
      <c r="N16" s="157">
        <f t="shared" si="5"/>
        <v>0.75</v>
      </c>
      <c r="O16" s="156">
        <v>0</v>
      </c>
      <c r="P16" s="156">
        <v>6</v>
      </c>
      <c r="Q16" s="184">
        <v>1</v>
      </c>
      <c r="R16" s="156">
        <f t="shared" si="6"/>
        <v>3</v>
      </c>
      <c r="S16" s="157">
        <f t="shared" si="7"/>
        <v>0.66666666666666663</v>
      </c>
      <c r="T16" s="156">
        <v>0</v>
      </c>
      <c r="U16" s="156">
        <v>2</v>
      </c>
      <c r="V16" s="184">
        <v>1</v>
      </c>
      <c r="W16" s="157">
        <f t="shared" si="8"/>
        <v>0.66666666666666663</v>
      </c>
      <c r="X16" s="156">
        <v>1</v>
      </c>
      <c r="Y16" s="156">
        <v>1</v>
      </c>
      <c r="Z16" s="184">
        <v>0</v>
      </c>
      <c r="AA16" s="156">
        <f t="shared" si="9"/>
        <v>1</v>
      </c>
      <c r="AB16" s="157">
        <f t="shared" si="10"/>
        <v>1</v>
      </c>
      <c r="AC16" s="156">
        <v>1</v>
      </c>
      <c r="AD16" s="156">
        <v>0</v>
      </c>
      <c r="AE16" s="156">
        <v>0</v>
      </c>
      <c r="AF16" s="197" t="str">
        <f t="shared" si="11"/>
        <v>高橋佑太朗</v>
      </c>
      <c r="AH16">
        <f t="shared" si="12"/>
        <v>9</v>
      </c>
      <c r="AI16">
        <f t="shared" si="13"/>
        <v>2</v>
      </c>
      <c r="AJ16">
        <f t="shared" si="14"/>
        <v>7</v>
      </c>
    </row>
    <row r="17" spans="2:36" ht="30" customHeight="1">
      <c r="B17" s="155">
        <v>10</v>
      </c>
      <c r="C17" s="208" t="s">
        <v>247</v>
      </c>
      <c r="D17" s="159">
        <v>82</v>
      </c>
      <c r="E17" s="159">
        <f>G17+AA17+'Individual AT 0504vs立正A'!G17+'Individual AT 0504vs立正A'!N17</f>
        <v>5</v>
      </c>
      <c r="F17" s="167">
        <f t="shared" si="0"/>
        <v>4.8780487804878048</v>
      </c>
      <c r="G17" s="159">
        <f t="shared" si="1"/>
        <v>3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0</v>
      </c>
      <c r="O17" s="159">
        <v>0</v>
      </c>
      <c r="P17" s="159">
        <v>0</v>
      </c>
      <c r="Q17" s="185">
        <v>1</v>
      </c>
      <c r="R17" s="159">
        <f t="shared" si="6"/>
        <v>2</v>
      </c>
      <c r="S17" s="158">
        <f t="shared" si="7"/>
        <v>1</v>
      </c>
      <c r="T17" s="159">
        <v>0</v>
      </c>
      <c r="U17" s="159">
        <v>2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2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198" t="str">
        <f t="shared" si="11"/>
        <v>水澤雄太</v>
      </c>
      <c r="AH17">
        <f t="shared" si="12"/>
        <v>3</v>
      </c>
      <c r="AI17">
        <f t="shared" si="13"/>
        <v>0</v>
      </c>
      <c r="AJ17">
        <f t="shared" si="14"/>
        <v>1</v>
      </c>
    </row>
    <row r="18" spans="2:36" ht="30" customHeight="1">
      <c r="B18" s="154">
        <v>11</v>
      </c>
      <c r="C18" s="207" t="s">
        <v>256</v>
      </c>
      <c r="D18" s="156">
        <v>78</v>
      </c>
      <c r="E18" s="156">
        <f>G18+AA18+'Individual AT 0504vs立正A'!G18+'Individual AT 0504vs立正A'!N18</f>
        <v>17</v>
      </c>
      <c r="F18" s="195">
        <f t="shared" si="0"/>
        <v>17.435897435897438</v>
      </c>
      <c r="G18" s="156">
        <f t="shared" si="1"/>
        <v>7</v>
      </c>
      <c r="H18" s="186">
        <f t="shared" si="2"/>
        <v>0.5714285714285714</v>
      </c>
      <c r="I18" s="156">
        <f t="shared" si="3"/>
        <v>6</v>
      </c>
      <c r="J18" s="157">
        <f t="shared" si="4"/>
        <v>0.5</v>
      </c>
      <c r="K18" s="156">
        <v>1</v>
      </c>
      <c r="L18" s="156">
        <v>2</v>
      </c>
      <c r="M18" s="184">
        <v>3</v>
      </c>
      <c r="N18" s="157">
        <f t="shared" si="5"/>
        <v>0.16666666666666666</v>
      </c>
      <c r="O18" s="156">
        <v>0</v>
      </c>
      <c r="P18" s="156">
        <v>1</v>
      </c>
      <c r="Q18" s="184">
        <v>2</v>
      </c>
      <c r="R18" s="156">
        <f t="shared" si="6"/>
        <v>1</v>
      </c>
      <c r="S18" s="157">
        <f t="shared" si="7"/>
        <v>1</v>
      </c>
      <c r="T18" s="156">
        <v>0</v>
      </c>
      <c r="U18" s="156">
        <v>1</v>
      </c>
      <c r="V18" s="184">
        <v>0</v>
      </c>
      <c r="W18" s="157">
        <f t="shared" si="8"/>
        <v>1</v>
      </c>
      <c r="X18" s="156">
        <v>0</v>
      </c>
      <c r="Y18" s="156">
        <v>1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0</v>
      </c>
      <c r="AD18" s="156">
        <v>1</v>
      </c>
      <c r="AE18" s="156">
        <v>0</v>
      </c>
      <c r="AF18" s="197" t="str">
        <f t="shared" si="11"/>
        <v>深田衣咲</v>
      </c>
      <c r="AH18">
        <f t="shared" si="12"/>
        <v>4</v>
      </c>
      <c r="AI18">
        <f t="shared" si="13"/>
        <v>1</v>
      </c>
      <c r="AJ18">
        <f t="shared" si="14"/>
        <v>3</v>
      </c>
    </row>
    <row r="19" spans="2:36" ht="30" customHeight="1">
      <c r="B19" s="155">
        <v>12</v>
      </c>
      <c r="C19" s="208" t="s">
        <v>248</v>
      </c>
      <c r="D19" s="159">
        <v>82</v>
      </c>
      <c r="E19" s="159">
        <f>G19+AA19+'Individual AT 0504vs立正A'!G19+'Individual AT 0504vs立正A'!N19</f>
        <v>34</v>
      </c>
      <c r="F19" s="167">
        <f t="shared" si="0"/>
        <v>33.170731707317074</v>
      </c>
      <c r="G19" s="159">
        <f t="shared" si="1"/>
        <v>13</v>
      </c>
      <c r="H19" s="187">
        <f t="shared" si="2"/>
        <v>0.53846153846153844</v>
      </c>
      <c r="I19" s="159">
        <f t="shared" si="3"/>
        <v>8</v>
      </c>
      <c r="J19" s="158">
        <f t="shared" si="4"/>
        <v>0.375</v>
      </c>
      <c r="K19" s="159">
        <v>1</v>
      </c>
      <c r="L19" s="159">
        <v>2</v>
      </c>
      <c r="M19" s="185">
        <v>5</v>
      </c>
      <c r="N19" s="158">
        <f t="shared" si="5"/>
        <v>0.25</v>
      </c>
      <c r="O19" s="159">
        <v>0</v>
      </c>
      <c r="P19" s="159">
        <v>2</v>
      </c>
      <c r="Q19" s="185">
        <v>1</v>
      </c>
      <c r="R19" s="159">
        <f t="shared" si="6"/>
        <v>5</v>
      </c>
      <c r="S19" s="158">
        <f t="shared" si="7"/>
        <v>0.8</v>
      </c>
      <c r="T19" s="159">
        <v>2</v>
      </c>
      <c r="U19" s="159">
        <v>2</v>
      </c>
      <c r="V19" s="185">
        <v>1</v>
      </c>
      <c r="W19" s="158">
        <f t="shared" si="8"/>
        <v>0.8</v>
      </c>
      <c r="X19" s="159">
        <v>1</v>
      </c>
      <c r="Y19" s="159">
        <v>3</v>
      </c>
      <c r="Z19" s="185">
        <v>0</v>
      </c>
      <c r="AA19" s="159">
        <f t="shared" si="9"/>
        <v>1</v>
      </c>
      <c r="AB19" s="158">
        <f t="shared" si="10"/>
        <v>1</v>
      </c>
      <c r="AC19" s="159">
        <v>0</v>
      </c>
      <c r="AD19" s="159">
        <v>1</v>
      </c>
      <c r="AE19" s="159">
        <v>0</v>
      </c>
      <c r="AF19" s="198" t="str">
        <f t="shared" si="11"/>
        <v>今村颯太</v>
      </c>
      <c r="AH19">
        <f t="shared" si="12"/>
        <v>7</v>
      </c>
      <c r="AI19">
        <f t="shared" si="13"/>
        <v>1</v>
      </c>
      <c r="AJ19">
        <f t="shared" si="14"/>
        <v>3</v>
      </c>
    </row>
    <row r="20" spans="2:36" ht="30" customHeight="1">
      <c r="B20" s="154">
        <v>13</v>
      </c>
      <c r="C20" s="207" t="s">
        <v>249</v>
      </c>
      <c r="D20" s="156">
        <v>82</v>
      </c>
      <c r="E20" s="156">
        <f>G20+AA20+'Individual AT 0504vs立正A'!G20+'Individual AT 0504vs立正A'!N20</f>
        <v>15</v>
      </c>
      <c r="F20" s="195">
        <f t="shared" si="0"/>
        <v>14.634146341463413</v>
      </c>
      <c r="G20" s="156">
        <f t="shared" si="1"/>
        <v>6</v>
      </c>
      <c r="H20" s="186">
        <f t="shared" si="2"/>
        <v>1</v>
      </c>
      <c r="I20" s="156">
        <f t="shared" si="3"/>
        <v>3</v>
      </c>
      <c r="J20" s="157">
        <f t="shared" si="4"/>
        <v>1</v>
      </c>
      <c r="K20" s="156">
        <v>0</v>
      </c>
      <c r="L20" s="156">
        <v>3</v>
      </c>
      <c r="M20" s="184">
        <v>0</v>
      </c>
      <c r="N20" s="157">
        <f t="shared" si="5"/>
        <v>1</v>
      </c>
      <c r="O20" s="156">
        <v>3</v>
      </c>
      <c r="P20" s="156">
        <v>0</v>
      </c>
      <c r="Q20" s="184">
        <v>0</v>
      </c>
      <c r="R20" s="156">
        <f t="shared" si="6"/>
        <v>3</v>
      </c>
      <c r="S20" s="157">
        <f t="shared" si="7"/>
        <v>1</v>
      </c>
      <c r="T20" s="156">
        <v>1</v>
      </c>
      <c r="U20" s="156">
        <v>2</v>
      </c>
      <c r="V20" s="184">
        <v>0</v>
      </c>
      <c r="W20" s="157">
        <f t="shared" si="8"/>
        <v>0.33333333333333331</v>
      </c>
      <c r="X20" s="156">
        <v>0</v>
      </c>
      <c r="Y20" s="156">
        <v>1</v>
      </c>
      <c r="Z20" s="184">
        <v>2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197" t="str">
        <f t="shared" si="11"/>
        <v>東島和哉</v>
      </c>
      <c r="AH20">
        <f t="shared" si="12"/>
        <v>6</v>
      </c>
      <c r="AI20">
        <f t="shared" si="13"/>
        <v>3</v>
      </c>
      <c r="AJ20">
        <f t="shared" si="14"/>
        <v>3</v>
      </c>
    </row>
    <row r="21" spans="2:36" ht="30" customHeight="1">
      <c r="B21" s="155">
        <v>14</v>
      </c>
      <c r="C21" s="208" t="s">
        <v>195</v>
      </c>
      <c r="D21" s="159">
        <v>82</v>
      </c>
      <c r="E21" s="159">
        <f>G21+AA21+'Individual AT 0504vs立正A'!G21+'Individual AT 0504vs立正A'!N21</f>
        <v>9</v>
      </c>
      <c r="F21" s="167">
        <f t="shared" si="0"/>
        <v>8.7804878048780495</v>
      </c>
      <c r="G21" s="159">
        <f t="shared" si="1"/>
        <v>3</v>
      </c>
      <c r="H21" s="187">
        <f t="shared" si="2"/>
        <v>1</v>
      </c>
      <c r="I21" s="159">
        <f t="shared" si="3"/>
        <v>1</v>
      </c>
      <c r="J21" s="158">
        <f t="shared" si="4"/>
        <v>1</v>
      </c>
      <c r="K21" s="159">
        <v>1</v>
      </c>
      <c r="L21" s="159">
        <v>0</v>
      </c>
      <c r="M21" s="185">
        <v>0</v>
      </c>
      <c r="N21" s="158">
        <f t="shared" si="5"/>
        <v>1</v>
      </c>
      <c r="O21" s="159">
        <v>0</v>
      </c>
      <c r="P21" s="159">
        <v>1</v>
      </c>
      <c r="Q21" s="185">
        <v>0</v>
      </c>
      <c r="R21" s="159">
        <f t="shared" si="6"/>
        <v>2</v>
      </c>
      <c r="S21" s="158">
        <f t="shared" si="7"/>
        <v>1</v>
      </c>
      <c r="T21" s="159">
        <v>0</v>
      </c>
      <c r="U21" s="159">
        <v>2</v>
      </c>
      <c r="V21" s="185">
        <v>0</v>
      </c>
      <c r="W21" s="158">
        <f t="shared" si="8"/>
        <v>0.5</v>
      </c>
      <c r="X21" s="159">
        <v>0</v>
      </c>
      <c r="Y21" s="159">
        <v>1</v>
      </c>
      <c r="Z21" s="185">
        <v>1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198" t="str">
        <f t="shared" si="11"/>
        <v>濱島遼</v>
      </c>
      <c r="AH21">
        <f t="shared" si="12"/>
        <v>3</v>
      </c>
      <c r="AI21">
        <f t="shared" si="13"/>
        <v>1</v>
      </c>
      <c r="AJ21">
        <f t="shared" si="14"/>
        <v>1</v>
      </c>
    </row>
    <row r="22" spans="2:36" ht="30" customHeight="1">
      <c r="B22" s="154">
        <v>15</v>
      </c>
      <c r="C22" s="207" t="s">
        <v>196</v>
      </c>
      <c r="D22" s="156">
        <v>82</v>
      </c>
      <c r="E22" s="156">
        <f>G22+AA22+'Individual AT 0504vs立正A'!G22+'Individual AT 0504vs立正A'!N22</f>
        <v>15</v>
      </c>
      <c r="F22" s="195">
        <f t="shared" si="0"/>
        <v>14.634146341463413</v>
      </c>
      <c r="G22" s="156">
        <f t="shared" si="1"/>
        <v>7</v>
      </c>
      <c r="H22" s="186">
        <f t="shared" si="2"/>
        <v>0.8571428571428571</v>
      </c>
      <c r="I22" s="156">
        <f t="shared" si="3"/>
        <v>6</v>
      </c>
      <c r="J22" s="157">
        <f t="shared" si="4"/>
        <v>0.83333333333333337</v>
      </c>
      <c r="K22" s="156">
        <v>0</v>
      </c>
      <c r="L22" s="156">
        <v>5</v>
      </c>
      <c r="M22" s="184">
        <v>1</v>
      </c>
      <c r="N22" s="157">
        <f t="shared" si="5"/>
        <v>0.33333333333333331</v>
      </c>
      <c r="O22" s="156">
        <v>0</v>
      </c>
      <c r="P22" s="156">
        <v>2</v>
      </c>
      <c r="Q22" s="184">
        <v>3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1</v>
      </c>
      <c r="X22" s="156">
        <v>1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197" t="str">
        <f t="shared" si="11"/>
        <v>増山将</v>
      </c>
      <c r="AH22">
        <f t="shared" si="12"/>
        <v>6</v>
      </c>
      <c r="AI22">
        <f t="shared" si="13"/>
        <v>0</v>
      </c>
      <c r="AJ22">
        <f t="shared" si="14"/>
        <v>5</v>
      </c>
    </row>
    <row r="23" spans="2:36" ht="30" customHeight="1">
      <c r="B23" s="155">
        <v>16</v>
      </c>
      <c r="C23" s="208" t="s">
        <v>282</v>
      </c>
      <c r="D23" s="159">
        <v>42</v>
      </c>
      <c r="E23" s="159">
        <f>G23+AA23+'Individual AT 0504vs立正A'!G23+'Individual AT 0504vs立正A'!N23</f>
        <v>20</v>
      </c>
      <c r="F23" s="167">
        <f t="shared" si="0"/>
        <v>38.095238095238095</v>
      </c>
      <c r="G23" s="159">
        <f t="shared" si="1"/>
        <v>5</v>
      </c>
      <c r="H23" s="187">
        <f t="shared" si="2"/>
        <v>1</v>
      </c>
      <c r="I23" s="159">
        <f t="shared" si="3"/>
        <v>3</v>
      </c>
      <c r="J23" s="158">
        <f t="shared" si="4"/>
        <v>1</v>
      </c>
      <c r="K23" s="159">
        <v>0</v>
      </c>
      <c r="L23" s="159">
        <v>3</v>
      </c>
      <c r="M23" s="185">
        <v>0</v>
      </c>
      <c r="N23" s="158">
        <f t="shared" si="5"/>
        <v>0</v>
      </c>
      <c r="O23" s="159">
        <v>0</v>
      </c>
      <c r="P23" s="159">
        <v>0</v>
      </c>
      <c r="Q23" s="185">
        <v>3</v>
      </c>
      <c r="R23" s="159">
        <f t="shared" si="6"/>
        <v>2</v>
      </c>
      <c r="S23" s="158">
        <f t="shared" si="7"/>
        <v>1</v>
      </c>
      <c r="T23" s="159">
        <v>0</v>
      </c>
      <c r="U23" s="159">
        <v>2</v>
      </c>
      <c r="V23" s="185">
        <v>0</v>
      </c>
      <c r="W23" s="158">
        <f t="shared" si="8"/>
        <v>1</v>
      </c>
      <c r="X23" s="159">
        <v>2</v>
      </c>
      <c r="Y23" s="159">
        <v>0</v>
      </c>
      <c r="Z23" s="185">
        <v>0</v>
      </c>
      <c r="AA23" s="159">
        <f t="shared" si="9"/>
        <v>3</v>
      </c>
      <c r="AB23" s="158">
        <f t="shared" si="10"/>
        <v>0.66666666666666663</v>
      </c>
      <c r="AC23" s="159">
        <v>0</v>
      </c>
      <c r="AD23" s="159">
        <v>2</v>
      </c>
      <c r="AE23" s="159">
        <v>1</v>
      </c>
      <c r="AF23" s="198" t="str">
        <f t="shared" si="11"/>
        <v>浜浦幸太郎</v>
      </c>
      <c r="AH23">
        <f t="shared" si="12"/>
        <v>5</v>
      </c>
      <c r="AI23">
        <f t="shared" si="13"/>
        <v>0</v>
      </c>
      <c r="AJ23">
        <f t="shared" si="14"/>
        <v>3</v>
      </c>
    </row>
    <row r="24" spans="2:36" ht="30" customHeight="1">
      <c r="B24" s="154">
        <v>17</v>
      </c>
      <c r="C24" s="207" t="s">
        <v>283</v>
      </c>
      <c r="D24" s="156">
        <v>19</v>
      </c>
      <c r="E24" s="156">
        <f>G24+AA24+'Individual AT 0504vs立正A'!G24+'Individual AT 0504vs立正A'!N24</f>
        <v>12</v>
      </c>
      <c r="F24" s="195">
        <f t="shared" si="0"/>
        <v>50.526315789473685</v>
      </c>
      <c r="G24" s="156">
        <f t="shared" si="1"/>
        <v>8</v>
      </c>
      <c r="H24" s="186">
        <f t="shared" si="2"/>
        <v>0.75</v>
      </c>
      <c r="I24" s="156">
        <f t="shared" si="3"/>
        <v>6</v>
      </c>
      <c r="J24" s="157">
        <f t="shared" si="4"/>
        <v>0.66666666666666663</v>
      </c>
      <c r="K24" s="156">
        <v>1</v>
      </c>
      <c r="L24" s="156">
        <v>3</v>
      </c>
      <c r="M24" s="184">
        <v>2</v>
      </c>
      <c r="N24" s="157">
        <f t="shared" si="5"/>
        <v>0.16666666666666666</v>
      </c>
      <c r="O24" s="156">
        <v>1</v>
      </c>
      <c r="P24" s="156">
        <v>0</v>
      </c>
      <c r="Q24" s="184">
        <v>3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1</v>
      </c>
      <c r="Y24" s="156">
        <v>0</v>
      </c>
      <c r="Z24" s="184">
        <v>1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197" t="str">
        <f t="shared" si="11"/>
        <v>北田勇翔</v>
      </c>
      <c r="AH24">
        <f t="shared" si="12"/>
        <v>6</v>
      </c>
      <c r="AI24">
        <f t="shared" si="13"/>
        <v>2</v>
      </c>
      <c r="AJ24">
        <f t="shared" si="14"/>
        <v>4</v>
      </c>
    </row>
    <row r="25" spans="2:36" ht="30" customHeight="1">
      <c r="B25" s="155">
        <v>18</v>
      </c>
      <c r="C25" s="208" t="s">
        <v>204</v>
      </c>
      <c r="D25" s="159">
        <v>25</v>
      </c>
      <c r="E25" s="159">
        <f>G25+AA25+'Individual AT 0504vs立正A'!G25+'Individual AT 0504vs立正A'!N25</f>
        <v>14</v>
      </c>
      <c r="F25" s="167">
        <f t="shared" si="0"/>
        <v>44.800000000000004</v>
      </c>
      <c r="G25" s="159">
        <f t="shared" si="1"/>
        <v>5</v>
      </c>
      <c r="H25" s="187">
        <f t="shared" si="2"/>
        <v>0.8</v>
      </c>
      <c r="I25" s="159">
        <f t="shared" si="3"/>
        <v>2</v>
      </c>
      <c r="J25" s="158">
        <f t="shared" si="4"/>
        <v>0.5</v>
      </c>
      <c r="K25" s="159">
        <v>0</v>
      </c>
      <c r="L25" s="159">
        <v>1</v>
      </c>
      <c r="M25" s="185">
        <v>1</v>
      </c>
      <c r="N25" s="158">
        <f t="shared" si="5"/>
        <v>0</v>
      </c>
      <c r="O25" s="159">
        <v>0</v>
      </c>
      <c r="P25" s="159">
        <v>0</v>
      </c>
      <c r="Q25" s="185">
        <v>1</v>
      </c>
      <c r="R25" s="159">
        <f t="shared" si="6"/>
        <v>3</v>
      </c>
      <c r="S25" s="158">
        <f t="shared" si="7"/>
        <v>1</v>
      </c>
      <c r="T25" s="159">
        <v>0</v>
      </c>
      <c r="U25" s="159">
        <v>3</v>
      </c>
      <c r="V25" s="185">
        <v>0</v>
      </c>
      <c r="W25" s="158">
        <f t="shared" si="8"/>
        <v>0.66666666666666663</v>
      </c>
      <c r="X25" s="159">
        <v>2</v>
      </c>
      <c r="Y25" s="159">
        <v>0</v>
      </c>
      <c r="Z25" s="185">
        <v>1</v>
      </c>
      <c r="AA25" s="159">
        <f t="shared" si="9"/>
        <v>2</v>
      </c>
      <c r="AB25" s="158">
        <f t="shared" si="10"/>
        <v>0.5</v>
      </c>
      <c r="AC25" s="159">
        <v>1</v>
      </c>
      <c r="AD25" s="159">
        <v>0</v>
      </c>
      <c r="AE25" s="159">
        <v>1</v>
      </c>
      <c r="AF25" s="199" t="str">
        <f t="shared" si="11"/>
        <v>黒澤俊太郎</v>
      </c>
      <c r="AH25">
        <f t="shared" si="12"/>
        <v>4</v>
      </c>
      <c r="AI25">
        <f t="shared" si="13"/>
        <v>0</v>
      </c>
      <c r="AJ25">
        <f t="shared" si="14"/>
        <v>1</v>
      </c>
    </row>
    <row r="26" spans="2:36" ht="30" customHeight="1">
      <c r="B26" s="154">
        <v>19</v>
      </c>
      <c r="C26" s="207" t="s">
        <v>252</v>
      </c>
      <c r="D26" s="156">
        <v>0</v>
      </c>
      <c r="E26" s="156">
        <f>G26+AA26+'Individual AT 0504vs立正A'!G26+'Individual AT 0504vs立正A'!N26</f>
        <v>0</v>
      </c>
      <c r="F26" s="195" t="str">
        <f t="shared" si="0"/>
        <v>-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197" t="str">
        <f t="shared" si="11"/>
        <v>野口健</v>
      </c>
      <c r="AH26">
        <f t="shared" si="12"/>
        <v>0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190</v>
      </c>
      <c r="D27" s="159">
        <v>21</v>
      </c>
      <c r="E27" s="159">
        <f>G27+AA27+'Individual AT 0504vs立正A'!G27+'Individual AT 0504vs立正A'!N27</f>
        <v>8</v>
      </c>
      <c r="F27" s="167">
        <f t="shared" si="0"/>
        <v>30.476190476190474</v>
      </c>
      <c r="G27" s="159">
        <f t="shared" si="1"/>
        <v>3</v>
      </c>
      <c r="H27" s="187">
        <f t="shared" si="2"/>
        <v>1</v>
      </c>
      <c r="I27" s="159">
        <f t="shared" si="3"/>
        <v>1</v>
      </c>
      <c r="J27" s="158">
        <f t="shared" si="4"/>
        <v>1</v>
      </c>
      <c r="K27" s="159">
        <v>0</v>
      </c>
      <c r="L27" s="159">
        <v>1</v>
      </c>
      <c r="M27" s="185">
        <v>0</v>
      </c>
      <c r="N27" s="158">
        <f t="shared" si="5"/>
        <v>1</v>
      </c>
      <c r="O27" s="159">
        <v>0</v>
      </c>
      <c r="P27" s="159">
        <v>1</v>
      </c>
      <c r="Q27" s="185">
        <v>0</v>
      </c>
      <c r="R27" s="159">
        <f t="shared" si="6"/>
        <v>2</v>
      </c>
      <c r="S27" s="158">
        <f t="shared" si="7"/>
        <v>1</v>
      </c>
      <c r="T27" s="159">
        <v>1</v>
      </c>
      <c r="U27" s="159">
        <v>1</v>
      </c>
      <c r="V27" s="185">
        <v>0</v>
      </c>
      <c r="W27" s="158">
        <f t="shared" si="8"/>
        <v>0</v>
      </c>
      <c r="X27" s="159">
        <v>0</v>
      </c>
      <c r="Y27" s="159">
        <v>0</v>
      </c>
      <c r="Z27" s="185">
        <v>2</v>
      </c>
      <c r="AA27" s="159">
        <f t="shared" si="9"/>
        <v>2</v>
      </c>
      <c r="AB27" s="158">
        <f t="shared" si="10"/>
        <v>1</v>
      </c>
      <c r="AC27" s="159">
        <v>1</v>
      </c>
      <c r="AD27" s="159">
        <v>1</v>
      </c>
      <c r="AE27" s="159">
        <v>0</v>
      </c>
      <c r="AF27" s="198" t="str">
        <f t="shared" si="11"/>
        <v>茨木颯</v>
      </c>
      <c r="AH27">
        <f t="shared" si="12"/>
        <v>3</v>
      </c>
      <c r="AI27">
        <f t="shared" si="13"/>
        <v>0</v>
      </c>
      <c r="AJ27">
        <f t="shared" si="14"/>
        <v>1</v>
      </c>
    </row>
    <row r="28" spans="2:36" ht="30" customHeight="1">
      <c r="B28" s="154">
        <v>21</v>
      </c>
      <c r="C28" s="207" t="s">
        <v>284</v>
      </c>
      <c r="D28" s="156">
        <v>9</v>
      </c>
      <c r="E28" s="156">
        <f>G28+AA28+'Individual AT 0504vs立正A'!G28+'Individual AT 0504vs立正A'!N28</f>
        <v>8</v>
      </c>
      <c r="F28" s="195">
        <f t="shared" si="0"/>
        <v>71.111111111111114</v>
      </c>
      <c r="G28" s="156">
        <f t="shared" si="1"/>
        <v>5</v>
      </c>
      <c r="H28" s="186">
        <f t="shared" si="2"/>
        <v>0.8</v>
      </c>
      <c r="I28" s="156">
        <f t="shared" si="3"/>
        <v>2</v>
      </c>
      <c r="J28" s="157">
        <f t="shared" si="4"/>
        <v>0.5</v>
      </c>
      <c r="K28" s="156">
        <v>0</v>
      </c>
      <c r="L28" s="156">
        <v>1</v>
      </c>
      <c r="M28" s="184">
        <v>1</v>
      </c>
      <c r="N28" s="157">
        <f t="shared" si="5"/>
        <v>0.5</v>
      </c>
      <c r="O28" s="156">
        <v>1</v>
      </c>
      <c r="P28" s="156">
        <v>0</v>
      </c>
      <c r="Q28" s="184">
        <v>0</v>
      </c>
      <c r="R28" s="156">
        <f t="shared" si="6"/>
        <v>3</v>
      </c>
      <c r="S28" s="157">
        <f t="shared" si="7"/>
        <v>1</v>
      </c>
      <c r="T28" s="156">
        <v>0</v>
      </c>
      <c r="U28" s="156">
        <v>3</v>
      </c>
      <c r="V28" s="184">
        <v>0</v>
      </c>
      <c r="W28" s="157">
        <f t="shared" si="8"/>
        <v>0</v>
      </c>
      <c r="X28" s="156">
        <v>0</v>
      </c>
      <c r="Y28" s="156">
        <v>0</v>
      </c>
      <c r="Z28" s="184">
        <v>3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197" t="str">
        <f t="shared" si="11"/>
        <v>前澤徹馬</v>
      </c>
      <c r="AH28">
        <f t="shared" si="12"/>
        <v>4</v>
      </c>
      <c r="AI28">
        <f t="shared" si="13"/>
        <v>1</v>
      </c>
      <c r="AJ28">
        <f t="shared" si="14"/>
        <v>1</v>
      </c>
    </row>
    <row r="29" spans="2:36" ht="30" customHeight="1">
      <c r="B29" s="155">
        <v>22</v>
      </c>
      <c r="C29" s="208" t="s">
        <v>285</v>
      </c>
      <c r="D29" s="159">
        <v>25</v>
      </c>
      <c r="E29" s="159">
        <f>G29+AA29+'Individual AT 0504vs立正A'!G29+'Individual AT 0504vs立正A'!N29</f>
        <v>13</v>
      </c>
      <c r="F29" s="167">
        <f t="shared" si="0"/>
        <v>41.6</v>
      </c>
      <c r="G29" s="159">
        <f t="shared" si="1"/>
        <v>6</v>
      </c>
      <c r="H29" s="187">
        <f t="shared" si="2"/>
        <v>0.83333333333333337</v>
      </c>
      <c r="I29" s="159">
        <f t="shared" si="3"/>
        <v>2</v>
      </c>
      <c r="J29" s="158">
        <f t="shared" si="4"/>
        <v>1</v>
      </c>
      <c r="K29" s="159">
        <v>0</v>
      </c>
      <c r="L29" s="159">
        <v>2</v>
      </c>
      <c r="M29" s="185">
        <v>0</v>
      </c>
      <c r="N29" s="158">
        <f t="shared" si="5"/>
        <v>0</v>
      </c>
      <c r="O29" s="159">
        <v>0</v>
      </c>
      <c r="P29" s="159">
        <v>0</v>
      </c>
      <c r="Q29" s="185">
        <v>2</v>
      </c>
      <c r="R29" s="159">
        <f t="shared" si="6"/>
        <v>4</v>
      </c>
      <c r="S29" s="158">
        <f t="shared" si="7"/>
        <v>0.75</v>
      </c>
      <c r="T29" s="159">
        <v>0</v>
      </c>
      <c r="U29" s="159">
        <v>3</v>
      </c>
      <c r="V29" s="185">
        <v>1</v>
      </c>
      <c r="W29" s="158">
        <f t="shared" si="8"/>
        <v>0.75</v>
      </c>
      <c r="X29" s="159">
        <v>3</v>
      </c>
      <c r="Y29" s="159">
        <v>0</v>
      </c>
      <c r="Z29" s="185">
        <v>0</v>
      </c>
      <c r="AA29" s="159">
        <f t="shared" si="9"/>
        <v>1</v>
      </c>
      <c r="AB29" s="158">
        <f t="shared" si="10"/>
        <v>1</v>
      </c>
      <c r="AC29" s="159">
        <v>0</v>
      </c>
      <c r="AD29" s="159">
        <v>1</v>
      </c>
      <c r="AE29" s="159">
        <v>0</v>
      </c>
      <c r="AF29" s="198" t="str">
        <f t="shared" si="11"/>
        <v>加藤寛樹</v>
      </c>
      <c r="AH29">
        <f t="shared" si="12"/>
        <v>5</v>
      </c>
      <c r="AI29">
        <f t="shared" si="13"/>
        <v>0</v>
      </c>
      <c r="AJ29">
        <f t="shared" si="14"/>
        <v>2</v>
      </c>
    </row>
    <row r="30" spans="2:36" ht="30" customHeight="1">
      <c r="B30" s="154">
        <v>23</v>
      </c>
      <c r="C30" s="207" t="s">
        <v>253</v>
      </c>
      <c r="D30" s="156">
        <v>11</v>
      </c>
      <c r="E30" s="156">
        <f>G30+AA30+'Individual AT 0504vs立正A'!G30+'Individual AT 0504vs立正A'!N30</f>
        <v>3</v>
      </c>
      <c r="F30" s="195">
        <f t="shared" si="0"/>
        <v>21.818181818181817</v>
      </c>
      <c r="G30" s="156">
        <f t="shared" si="1"/>
        <v>2</v>
      </c>
      <c r="H30" s="186">
        <f t="shared" si="2"/>
        <v>1</v>
      </c>
      <c r="I30" s="156">
        <f t="shared" si="3"/>
        <v>1</v>
      </c>
      <c r="J30" s="157">
        <f t="shared" si="4"/>
        <v>1</v>
      </c>
      <c r="K30" s="156">
        <v>0</v>
      </c>
      <c r="L30" s="156">
        <v>1</v>
      </c>
      <c r="M30" s="184">
        <v>0</v>
      </c>
      <c r="N30" s="157">
        <f t="shared" si="5"/>
        <v>0</v>
      </c>
      <c r="O30" s="156">
        <v>0</v>
      </c>
      <c r="P30" s="156">
        <v>0</v>
      </c>
      <c r="Q30" s="184">
        <v>1</v>
      </c>
      <c r="R30" s="156">
        <f t="shared" si="6"/>
        <v>1</v>
      </c>
      <c r="S30" s="157">
        <f t="shared" si="7"/>
        <v>1</v>
      </c>
      <c r="T30" s="156">
        <v>0</v>
      </c>
      <c r="U30" s="156">
        <v>1</v>
      </c>
      <c r="V30" s="184">
        <v>0</v>
      </c>
      <c r="W30" s="157">
        <f t="shared" si="8"/>
        <v>0</v>
      </c>
      <c r="X30" s="156">
        <v>0</v>
      </c>
      <c r="Y30" s="156">
        <v>0</v>
      </c>
      <c r="Z30" s="184">
        <v>1</v>
      </c>
      <c r="AA30" s="156">
        <f t="shared" si="9"/>
        <v>1</v>
      </c>
      <c r="AB30" s="157">
        <f t="shared" si="10"/>
        <v>1</v>
      </c>
      <c r="AC30" s="156">
        <v>0</v>
      </c>
      <c r="AD30" s="156">
        <v>1</v>
      </c>
      <c r="AE30" s="156">
        <v>0</v>
      </c>
      <c r="AF30" s="197" t="str">
        <f t="shared" si="11"/>
        <v>高田健太郎</v>
      </c>
      <c r="AH30">
        <f t="shared" si="12"/>
        <v>2</v>
      </c>
      <c r="AI30">
        <f t="shared" si="13"/>
        <v>0</v>
      </c>
      <c r="AJ30">
        <f t="shared" si="14"/>
        <v>1</v>
      </c>
    </row>
    <row r="31" spans="2:36" ht="30" customHeight="1">
      <c r="B31" s="155">
        <v>24</v>
      </c>
      <c r="C31" s="208" t="s">
        <v>286</v>
      </c>
      <c r="D31" s="159">
        <v>4</v>
      </c>
      <c r="E31" s="159">
        <f>G31+AA31+'Individual AT 0504vs立正A'!G31+'Individual AT 0504vs立正A'!N31</f>
        <v>3</v>
      </c>
      <c r="F31" s="167">
        <f t="shared" si="0"/>
        <v>60</v>
      </c>
      <c r="G31" s="159">
        <f t="shared" si="1"/>
        <v>2</v>
      </c>
      <c r="H31" s="187">
        <f t="shared" si="2"/>
        <v>0.5</v>
      </c>
      <c r="I31" s="159">
        <f t="shared" si="3"/>
        <v>1</v>
      </c>
      <c r="J31" s="158">
        <f t="shared" si="4"/>
        <v>0</v>
      </c>
      <c r="K31" s="159">
        <v>0</v>
      </c>
      <c r="L31" s="159">
        <v>0</v>
      </c>
      <c r="M31" s="185">
        <v>1</v>
      </c>
      <c r="N31" s="158">
        <f t="shared" si="5"/>
        <v>0</v>
      </c>
      <c r="O31" s="159">
        <v>0</v>
      </c>
      <c r="P31" s="159">
        <v>0</v>
      </c>
      <c r="Q31" s="185">
        <v>0</v>
      </c>
      <c r="R31" s="159">
        <f t="shared" si="6"/>
        <v>1</v>
      </c>
      <c r="S31" s="158">
        <f t="shared" si="7"/>
        <v>1</v>
      </c>
      <c r="T31" s="159">
        <v>0</v>
      </c>
      <c r="U31" s="159">
        <v>1</v>
      </c>
      <c r="V31" s="185">
        <v>0</v>
      </c>
      <c r="W31" s="158">
        <f t="shared" si="8"/>
        <v>1</v>
      </c>
      <c r="X31" s="159">
        <v>0</v>
      </c>
      <c r="Y31" s="159">
        <v>1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198" t="str">
        <f t="shared" si="11"/>
        <v>齋藤航</v>
      </c>
      <c r="AH31">
        <f t="shared" si="12"/>
        <v>1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287</v>
      </c>
      <c r="D32" s="156">
        <v>0</v>
      </c>
      <c r="E32" s="156">
        <f>G32+AA32+'Individual AT 0504vs立正A'!G32+'Individual AT 0504vs立正A'!N32</f>
        <v>0</v>
      </c>
      <c r="F32" s="195" t="str">
        <f t="shared" si="0"/>
        <v>-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197" t="str">
        <f t="shared" si="11"/>
        <v>永山丞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288</v>
      </c>
      <c r="D33" s="159">
        <v>0</v>
      </c>
      <c r="E33" s="159">
        <f>G33+AA33+'Individual AT 0504vs立正A'!G33+'Individual AT 0504vs立正A'!N33</f>
        <v>0</v>
      </c>
      <c r="F33" s="167" t="str">
        <f t="shared" si="0"/>
        <v>-</v>
      </c>
      <c r="G33" s="159">
        <f t="shared" si="1"/>
        <v>0</v>
      </c>
      <c r="H33" s="187" t="str">
        <f t="shared" si="2"/>
        <v>-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198" t="str">
        <f t="shared" si="11"/>
        <v>浅沼優吾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SUM(G8:G15,G23:G29)</f>
        <v>99</v>
      </c>
      <c r="H35" s="188"/>
      <c r="I35" s="164">
        <f>SUM(I8:I15,I23:I29)</f>
        <v>62</v>
      </c>
      <c r="J35" s="168">
        <f>SUM(K35:L35)/I35</f>
        <v>0.75806451612903225</v>
      </c>
      <c r="K35" s="164">
        <f>SUM(K8:K15,K23:K29)</f>
        <v>3</v>
      </c>
      <c r="L35" s="164">
        <f>SUM(L8:L15,L23:L29)</f>
        <v>44</v>
      </c>
      <c r="M35" s="164">
        <f t="shared" ref="M35" si="15">SUM(M8:M15,M23:M29)</f>
        <v>15</v>
      </c>
      <c r="N35" s="168">
        <f>SUM(P35:Q35)/I35</f>
        <v>0.70967741935483875</v>
      </c>
      <c r="O35" s="164">
        <f>SUM(O8:O15,O23:O29)</f>
        <v>3</v>
      </c>
      <c r="P35" s="164">
        <f t="shared" ref="P35:Q35" si="16">SUM(P8:P15,P23:P29)</f>
        <v>18</v>
      </c>
      <c r="Q35" s="164">
        <f t="shared" si="16"/>
        <v>26</v>
      </c>
      <c r="R35" s="164">
        <f>SUM(R8:R15,R23:R29)</f>
        <v>37</v>
      </c>
      <c r="S35" s="168">
        <f>SUM(T35:U35)/R35</f>
        <v>0.97297297297297303</v>
      </c>
      <c r="T35" s="164">
        <f>SUM(T8:T15,T23:T29)</f>
        <v>2</v>
      </c>
      <c r="U35" s="164">
        <f>SUM(U8:U15,U23:U29)</f>
        <v>34</v>
      </c>
      <c r="V35" s="164">
        <f>SUM(V8:V15,V23:V29)</f>
        <v>1</v>
      </c>
      <c r="W35" s="168">
        <f>SUM(X35:Y35)/SUM(X35:Z35)</f>
        <v>0.69444444444444442</v>
      </c>
      <c r="X35" s="164">
        <f>SUM(X8:X15,X23:X29)</f>
        <v>15</v>
      </c>
      <c r="Y35" s="164">
        <f t="shared" ref="Y35:Z35" si="17">SUM(Y8:Y15,Y23:Y29)</f>
        <v>10</v>
      </c>
      <c r="Z35" s="164">
        <f t="shared" si="17"/>
        <v>11</v>
      </c>
      <c r="AA35" s="164">
        <f>SUM(AA8:AA15,AA23:AA29)</f>
        <v>20</v>
      </c>
      <c r="AB35" s="168">
        <f>SUM(AC35:AD35)/SUM(AC35:AE35)</f>
        <v>0.7</v>
      </c>
      <c r="AC35" s="164">
        <f>SUM(AC8:AC15,AC23:AC29)</f>
        <v>6</v>
      </c>
      <c r="AD35" s="164">
        <f t="shared" ref="AD35" si="18">SUM(AD8:AD15,AD23:AD29)</f>
        <v>8</v>
      </c>
      <c r="AE35" s="164">
        <f>SUM(AE8:AE15,AE23:AE29)</f>
        <v>6</v>
      </c>
      <c r="AF35" s="212" t="s">
        <v>16</v>
      </c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SUM(G16:G22,G30:G33)</f>
        <v>54</v>
      </c>
      <c r="H36" s="189"/>
      <c r="I36" s="165">
        <f>SUM(I16:I22,I30:I33)</f>
        <v>35</v>
      </c>
      <c r="J36" s="172">
        <f>SUM(K36:L36)/I36</f>
        <v>0.68571428571428572</v>
      </c>
      <c r="K36" s="165">
        <f>SUM(K16:K22,K30:K33)</f>
        <v>5</v>
      </c>
      <c r="L36" s="165">
        <f t="shared" ref="L36:M36" si="19">SUM(L16:L22,L30:L33)</f>
        <v>19</v>
      </c>
      <c r="M36" s="165">
        <f t="shared" si="19"/>
        <v>11</v>
      </c>
      <c r="N36" s="172">
        <f>SUM(P36:Q36)/I36</f>
        <v>0.6</v>
      </c>
      <c r="O36" s="165">
        <f>SUM(O16:O22,O30:O33)</f>
        <v>3</v>
      </c>
      <c r="P36" s="165">
        <f t="shared" ref="P36:Q36" si="20">SUM(P16:P22,P30:P33)</f>
        <v>12</v>
      </c>
      <c r="Q36" s="165">
        <f t="shared" si="20"/>
        <v>9</v>
      </c>
      <c r="R36" s="165">
        <f>SUM(R16:R22,R30:R33)</f>
        <v>19</v>
      </c>
      <c r="S36" s="172">
        <f>SUM(T36:U36)/R36</f>
        <v>0.89473684210526316</v>
      </c>
      <c r="T36" s="165">
        <f>SUM(T16:T22,T30:T33)</f>
        <v>3</v>
      </c>
      <c r="U36" s="165">
        <f t="shared" ref="U36:V36" si="21">SUM(U16:U22,U30:U33)</f>
        <v>14</v>
      </c>
      <c r="V36" s="165">
        <f t="shared" si="21"/>
        <v>2</v>
      </c>
      <c r="W36" s="172">
        <f>SUM(X36:Y36)/SUM(X36:Z36)</f>
        <v>0.6470588235294118</v>
      </c>
      <c r="X36" s="165">
        <f>SUM(X16:X22,X30:X33)</f>
        <v>3</v>
      </c>
      <c r="Y36" s="165">
        <f t="shared" ref="Y36:Z36" si="22">SUM(Y16:Y22,Y30:Y33)</f>
        <v>8</v>
      </c>
      <c r="Z36" s="165">
        <f t="shared" si="22"/>
        <v>6</v>
      </c>
      <c r="AA36" s="165">
        <f>SUM(AA16:AA22,AA30:AA33)</f>
        <v>7</v>
      </c>
      <c r="AB36" s="172">
        <f>SUM(AC36:AD36)/SUM(AC36:AE36)</f>
        <v>1</v>
      </c>
      <c r="AC36" s="165">
        <f>SUM(AC16:AC22,AC30:AC33)</f>
        <v>1</v>
      </c>
      <c r="AD36" s="165">
        <f t="shared" ref="AD36:AE36" si="23">SUM(AD16:AD22,AD30:AD33)</f>
        <v>6</v>
      </c>
      <c r="AE36" s="165">
        <f t="shared" si="23"/>
        <v>0</v>
      </c>
      <c r="AF36" s="165" t="s">
        <v>15</v>
      </c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153</v>
      </c>
      <c r="H37" s="190"/>
      <c r="I37" s="156">
        <f>SUM(I8:I33)</f>
        <v>97</v>
      </c>
      <c r="J37" s="157">
        <f>SUM(K37:L37)/I37</f>
        <v>0.73195876288659789</v>
      </c>
      <c r="K37" s="156">
        <f>SUM(K8:K33)</f>
        <v>8</v>
      </c>
      <c r="L37" s="156">
        <f>SUM(L8:L33)</f>
        <v>63</v>
      </c>
      <c r="M37" s="184">
        <f>SUM(M8:M33)</f>
        <v>26</v>
      </c>
      <c r="N37" s="157">
        <f>SUM(P37:Q37)/I37</f>
        <v>0.67010309278350511</v>
      </c>
      <c r="O37" s="156">
        <f>SUM(O8:O33)</f>
        <v>6</v>
      </c>
      <c r="P37" s="156">
        <f>SUM(P8:P33)</f>
        <v>30</v>
      </c>
      <c r="Q37" s="184">
        <f>SUM(Q8:Q33)</f>
        <v>35</v>
      </c>
      <c r="R37" s="156">
        <f>SUM(R8:R33)</f>
        <v>56</v>
      </c>
      <c r="S37" s="157">
        <f>SUM(T37:U37)/R37</f>
        <v>0.9464285714285714</v>
      </c>
      <c r="T37" s="156">
        <f>SUM(T8:T33)</f>
        <v>5</v>
      </c>
      <c r="U37" s="156">
        <f>SUM(U8:U33)</f>
        <v>48</v>
      </c>
      <c r="V37" s="184">
        <f>SUM(V8:V33)</f>
        <v>3</v>
      </c>
      <c r="W37" s="157">
        <f>SUM(X37:Y37)/SUM(X37:Z37)</f>
        <v>0.67924528301886788</v>
      </c>
      <c r="X37" s="156">
        <f>SUM(X8:X33)</f>
        <v>18</v>
      </c>
      <c r="Y37" s="156">
        <f>SUM(Y8:Y33)</f>
        <v>18</v>
      </c>
      <c r="Z37" s="184">
        <f>SUM(Z8:Z33)</f>
        <v>17</v>
      </c>
      <c r="AA37" s="156">
        <f>SUM(AA8:AA33)</f>
        <v>27</v>
      </c>
      <c r="AB37" s="157">
        <f>SUM(AC37:AD37)/SUM(AC37:AE37)</f>
        <v>0.77777777777777779</v>
      </c>
      <c r="AC37" s="156">
        <f>SUM(AC8:AC33)</f>
        <v>7</v>
      </c>
      <c r="AD37" s="156">
        <f>SUM(AD8:AD33)</f>
        <v>14</v>
      </c>
      <c r="AE37" s="156">
        <f>SUM(AE8:AE33)</f>
        <v>6</v>
      </c>
      <c r="AF37" s="156" t="s">
        <v>94</v>
      </c>
    </row>
    <row r="38" spans="2:36" ht="30" customHeight="1">
      <c r="B38" s="280" t="s">
        <v>95</v>
      </c>
      <c r="C38" s="280"/>
      <c r="D38" s="280"/>
      <c r="E38" s="280"/>
      <c r="F38" s="281"/>
      <c r="G38" s="166">
        <f>AVERAGE(G8:G33)</f>
        <v>5.884615384615385</v>
      </c>
      <c r="H38" s="191"/>
      <c r="I38" s="167">
        <f>AVERAGE(I8:I33)</f>
        <v>3.7307692307692308</v>
      </c>
      <c r="J38" s="158"/>
      <c r="K38" s="167">
        <f>AVERAGE(K8:K33)</f>
        <v>0.30769230769230771</v>
      </c>
      <c r="L38" s="167">
        <f>AVERAGE(L8:L33)</f>
        <v>2.4230769230769229</v>
      </c>
      <c r="M38" s="193">
        <f>AVERAGE(M8:M33)</f>
        <v>1</v>
      </c>
      <c r="N38" s="159"/>
      <c r="O38" s="167">
        <f>AVERAGE(O8:O33)</f>
        <v>0.23076923076923078</v>
      </c>
      <c r="P38" s="167">
        <f>AVERAGE(P8:P33)</f>
        <v>1.1538461538461537</v>
      </c>
      <c r="Q38" s="193">
        <f>AVERAGE(Q8:Q33)</f>
        <v>1.3461538461538463</v>
      </c>
      <c r="R38" s="167">
        <f>AVERAGE(R8:R33)</f>
        <v>2.1538461538461537</v>
      </c>
      <c r="S38" s="159"/>
      <c r="T38" s="167">
        <f>AVERAGE(T8:T33)</f>
        <v>0.19230769230769232</v>
      </c>
      <c r="U38" s="167">
        <f>AVERAGE(U8:U33)</f>
        <v>1.8461538461538463</v>
      </c>
      <c r="V38" s="193">
        <f>AVERAGE(V8:V33)</f>
        <v>0.11538461538461539</v>
      </c>
      <c r="W38" s="159"/>
      <c r="X38" s="167">
        <f>AVERAGE(X8:X33)</f>
        <v>0.69230769230769229</v>
      </c>
      <c r="Y38" s="167">
        <f>AVERAGE(Y8:Y33)</f>
        <v>0.69230769230769229</v>
      </c>
      <c r="Z38" s="167">
        <f>AVERAGE(Z8:Z33)</f>
        <v>0.65384615384615385</v>
      </c>
      <c r="AA38" s="167">
        <f>AVERAGE(AA8:AA33)</f>
        <v>1.0384615384615385</v>
      </c>
      <c r="AB38" s="159"/>
      <c r="AC38" s="167">
        <f>AVERAGE(AC8:AC33)</f>
        <v>0.26923076923076922</v>
      </c>
      <c r="AD38" s="167">
        <f>AVERAGE(AD8:AD33)</f>
        <v>0.53846153846153844</v>
      </c>
      <c r="AE38" s="167">
        <f>AVERAGE(AE8:AE33)</f>
        <v>0.23076923076923078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" top="0" bottom="0" header="0" footer="0"/>
  <pageSetup paperSize="9" scale="36" fitToHeight="4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D0DC-35B2-F54B-8843-A60DD5BDE5C5}">
  <sheetPr>
    <pageSetUpPr fitToPage="1"/>
  </sheetPr>
  <dimension ref="B2:AJ77"/>
  <sheetViews>
    <sheetView topLeftCell="C1" zoomScale="81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0504vs立正A'!O3</f>
        <v>立正大学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302</v>
      </c>
      <c r="V2" s="288"/>
      <c r="W2" s="288"/>
      <c r="X2" s="288"/>
      <c r="Y2" s="282" t="s">
        <v>63</v>
      </c>
      <c r="Z2" s="282"/>
      <c r="AA2" s="288" t="s">
        <v>276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0.86363636363636365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0.91503267973856206</v>
      </c>
      <c r="S4" s="288"/>
      <c r="U4" s="292" t="s">
        <v>11</v>
      </c>
      <c r="V4" s="292"/>
      <c r="W4" s="292"/>
      <c r="X4" s="284">
        <f>T37</f>
        <v>0.76719576719576721</v>
      </c>
      <c r="Y4" s="284"/>
      <c r="Z4" s="292" t="s">
        <v>10</v>
      </c>
      <c r="AA4" s="292"/>
      <c r="AB4" s="292"/>
      <c r="AC4" s="291">
        <f>Z37</f>
        <v>0.51851851851851849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97" t="str">
        <f>'Individual DF 0504vs立正A'!C8</f>
        <v>小澤一誠</v>
      </c>
      <c r="D8" s="156">
        <f>'Individual DF 0427vs慶應義塾A'!D8</f>
        <v>70</v>
      </c>
      <c r="E8" s="156">
        <f>'Individual DF 0504vs立正A'!E8</f>
        <v>28</v>
      </c>
      <c r="F8" s="196">
        <f>'Individual DF 0504vs立正A'!F8</f>
        <v>35.555555555555557</v>
      </c>
      <c r="G8" s="156">
        <f t="shared" ref="G8:G33" si="0">SUM(J8:M8)</f>
        <v>4</v>
      </c>
      <c r="H8" s="157">
        <f>IFERROR((J8+K8)/SUM(J8:M8),"-")</f>
        <v>1</v>
      </c>
      <c r="I8" s="157">
        <f>IFERROR(SUM(J8:L8)/SUM(J8:M8),"-")</f>
        <v>1</v>
      </c>
      <c r="J8" s="156">
        <v>1</v>
      </c>
      <c r="K8" s="156">
        <v>3</v>
      </c>
      <c r="L8" s="156">
        <v>0</v>
      </c>
      <c r="M8" s="184">
        <v>0</v>
      </c>
      <c r="N8" s="180">
        <f>SUM(P8:R8)</f>
        <v>15</v>
      </c>
      <c r="O8" s="157">
        <f>IFERROR((P8+Q8)/N8,"-")</f>
        <v>0.8666666666666667</v>
      </c>
      <c r="P8" s="156">
        <v>1</v>
      </c>
      <c r="Q8" s="156">
        <v>12</v>
      </c>
      <c r="R8" s="184">
        <v>2</v>
      </c>
      <c r="S8" s="156">
        <f>SUM(U8:X8)</f>
        <v>15</v>
      </c>
      <c r="T8" s="157">
        <f>IFERROR((U8+W8)/S8,"-")</f>
        <v>0.8</v>
      </c>
      <c r="U8" s="156">
        <v>1</v>
      </c>
      <c r="V8" s="156">
        <v>2</v>
      </c>
      <c r="W8" s="156">
        <v>11</v>
      </c>
      <c r="X8" s="184">
        <v>1</v>
      </c>
      <c r="Y8" s="180">
        <f>SUM(AA8:AD8)</f>
        <v>15</v>
      </c>
      <c r="Z8" s="157">
        <f>IFERROR((AA8+AC8)/Y8,"-")</f>
        <v>0.73333333333333328</v>
      </c>
      <c r="AA8" s="156">
        <v>1</v>
      </c>
      <c r="AB8" s="156">
        <v>2</v>
      </c>
      <c r="AC8" s="156">
        <v>10</v>
      </c>
      <c r="AD8" s="156">
        <v>2</v>
      </c>
      <c r="AE8" s="197" t="str">
        <f t="shared" ref="AE8:AE33" si="1">C8</f>
        <v>小澤一誠</v>
      </c>
      <c r="AF8" s="175"/>
      <c r="AG8" s="136">
        <f>SUM(AA8+AC8)</f>
        <v>11</v>
      </c>
      <c r="AH8" s="136"/>
      <c r="AI8" s="136"/>
      <c r="AJ8" s="153"/>
    </row>
    <row r="9" spans="2:36" ht="30" customHeight="1">
      <c r="B9" s="155">
        <v>2</v>
      </c>
      <c r="C9" s="198" t="str">
        <f>'Individual DF 0504vs立正A'!C9</f>
        <v>前川陽来</v>
      </c>
      <c r="D9" s="159">
        <f>'Individual DF 0427vs慶應義塾A'!D9</f>
        <v>66</v>
      </c>
      <c r="E9" s="159">
        <f>'Individual DF 0504vs立正A'!E9</f>
        <v>16</v>
      </c>
      <c r="F9" s="193">
        <f>'Individual DF 0504vs立正A'!F9</f>
        <v>32</v>
      </c>
      <c r="G9" s="159">
        <f t="shared" si="0"/>
        <v>4</v>
      </c>
      <c r="H9" s="158">
        <f t="shared" ref="H9:H33" si="2">IFERROR((J9+K9)/SUM(J9:M9),"-")</f>
        <v>0.75</v>
      </c>
      <c r="I9" s="158">
        <f t="shared" ref="I9:I33" si="3">IFERROR(SUM(J9:L9)/SUM(J9:M9),"-")</f>
        <v>1</v>
      </c>
      <c r="J9" s="159">
        <v>0</v>
      </c>
      <c r="K9" s="159">
        <v>3</v>
      </c>
      <c r="L9" s="159">
        <v>1</v>
      </c>
      <c r="M9" s="185">
        <v>0</v>
      </c>
      <c r="N9" s="181">
        <f t="shared" ref="N9:N33" si="4">SUM(P9:R9)</f>
        <v>5</v>
      </c>
      <c r="O9" s="158">
        <f t="shared" ref="O9:O32" si="5">IFERROR((P9+Q9)/N9,"-")</f>
        <v>1</v>
      </c>
      <c r="P9" s="159">
        <v>0</v>
      </c>
      <c r="Q9" s="159">
        <v>5</v>
      </c>
      <c r="R9" s="185">
        <v>0</v>
      </c>
      <c r="S9" s="159">
        <f t="shared" ref="S9:S33" si="6">SUM(U9:X9)</f>
        <v>9</v>
      </c>
      <c r="T9" s="158">
        <f t="shared" ref="T9:T33" si="7">IFERROR((U9+W9)/S9,"-")</f>
        <v>0.66666666666666663</v>
      </c>
      <c r="U9" s="159">
        <v>1</v>
      </c>
      <c r="V9" s="159">
        <v>3</v>
      </c>
      <c r="W9" s="159">
        <v>5</v>
      </c>
      <c r="X9" s="185">
        <v>0</v>
      </c>
      <c r="Y9" s="181">
        <f t="shared" ref="Y9:Y33" si="8">SUM(AA9:AD9)</f>
        <v>9</v>
      </c>
      <c r="Z9" s="158">
        <f t="shared" ref="Z9:Z33" si="9">IFERROR((AA9+AC9)/Y9,"-")</f>
        <v>0.55555555555555558</v>
      </c>
      <c r="AA9" s="159">
        <v>0</v>
      </c>
      <c r="AB9" s="159">
        <v>4</v>
      </c>
      <c r="AC9" s="159">
        <v>5</v>
      </c>
      <c r="AD9" s="159">
        <v>0</v>
      </c>
      <c r="AE9" s="198" t="str">
        <f t="shared" si="1"/>
        <v>前川陽来</v>
      </c>
      <c r="AF9" s="175"/>
      <c r="AG9" s="136">
        <f t="shared" ref="AG9:AG33" si="10">SUM(AA9+AC9)</f>
        <v>5</v>
      </c>
      <c r="AH9" s="136"/>
      <c r="AI9" s="136"/>
      <c r="AJ9" s="153"/>
    </row>
    <row r="10" spans="2:36" ht="30" customHeight="1">
      <c r="B10" s="154">
        <v>3</v>
      </c>
      <c r="C10" s="197" t="str">
        <f>'Individual DF 0504vs立正A'!C10</f>
        <v>岩重晴大</v>
      </c>
      <c r="D10" s="156">
        <f>'Individual DF 0427vs慶應義塾A'!D10</f>
        <v>55</v>
      </c>
      <c r="E10" s="156">
        <f>'Individual DF 0504vs立正A'!E10</f>
        <v>22</v>
      </c>
      <c r="F10" s="196">
        <f>'Individual DF 0504vs立正A'!F10</f>
        <v>30.877192982456137</v>
      </c>
      <c r="G10" s="156">
        <f t="shared" si="0"/>
        <v>2</v>
      </c>
      <c r="H10" s="157">
        <f t="shared" si="2"/>
        <v>0.5</v>
      </c>
      <c r="I10" s="157">
        <f t="shared" si="3"/>
        <v>0.5</v>
      </c>
      <c r="J10" s="156">
        <v>1</v>
      </c>
      <c r="K10" s="156">
        <v>0</v>
      </c>
      <c r="L10" s="156">
        <v>0</v>
      </c>
      <c r="M10" s="184">
        <v>1</v>
      </c>
      <c r="N10" s="180">
        <f t="shared" si="4"/>
        <v>15</v>
      </c>
      <c r="O10" s="157">
        <f t="shared" si="5"/>
        <v>0.93333333333333335</v>
      </c>
      <c r="P10" s="156">
        <v>1</v>
      </c>
      <c r="Q10" s="156">
        <v>13</v>
      </c>
      <c r="R10" s="184">
        <v>1</v>
      </c>
      <c r="S10" s="156">
        <f t="shared" si="6"/>
        <v>11</v>
      </c>
      <c r="T10" s="157">
        <f t="shared" si="7"/>
        <v>0.63636363636363635</v>
      </c>
      <c r="U10" s="156">
        <v>0</v>
      </c>
      <c r="V10" s="156">
        <v>0</v>
      </c>
      <c r="W10" s="156">
        <v>7</v>
      </c>
      <c r="X10" s="184">
        <v>4</v>
      </c>
      <c r="Y10" s="180">
        <f t="shared" si="8"/>
        <v>11</v>
      </c>
      <c r="Z10" s="157">
        <f t="shared" si="9"/>
        <v>0.45454545454545453</v>
      </c>
      <c r="AA10" s="156">
        <v>0</v>
      </c>
      <c r="AB10" s="156">
        <v>0</v>
      </c>
      <c r="AC10" s="156">
        <v>5</v>
      </c>
      <c r="AD10" s="156">
        <v>6</v>
      </c>
      <c r="AE10" s="197" t="str">
        <f t="shared" si="1"/>
        <v>岩重晴大</v>
      </c>
      <c r="AF10" s="175"/>
      <c r="AG10" s="136">
        <f t="shared" si="10"/>
        <v>5</v>
      </c>
      <c r="AH10" s="136"/>
      <c r="AI10" s="136"/>
      <c r="AJ10" s="153"/>
    </row>
    <row r="11" spans="2:36" ht="30" customHeight="1">
      <c r="B11" s="155">
        <v>4</v>
      </c>
      <c r="C11" s="198" t="str">
        <f>'Individual DF 0504vs立正A'!C11</f>
        <v>磯部俊太郎</v>
      </c>
      <c r="D11" s="159">
        <f>'Individual DF 0427vs慶應義塾A'!D11</f>
        <v>72</v>
      </c>
      <c r="E11" s="159">
        <f>'Individual DF 0504vs立正A'!E11</f>
        <v>31</v>
      </c>
      <c r="F11" s="193">
        <f>'Individual DF 0504vs立正A'!F11</f>
        <v>30.243902439024389</v>
      </c>
      <c r="G11" s="159">
        <f t="shared" si="0"/>
        <v>5</v>
      </c>
      <c r="H11" s="158">
        <f t="shared" si="2"/>
        <v>1</v>
      </c>
      <c r="I11" s="158">
        <f t="shared" si="3"/>
        <v>1</v>
      </c>
      <c r="J11" s="159">
        <v>4</v>
      </c>
      <c r="K11" s="159">
        <v>1</v>
      </c>
      <c r="L11" s="159">
        <v>0</v>
      </c>
      <c r="M11" s="185">
        <v>0</v>
      </c>
      <c r="N11" s="181">
        <f t="shared" si="4"/>
        <v>10</v>
      </c>
      <c r="O11" s="158">
        <f t="shared" si="5"/>
        <v>0.9</v>
      </c>
      <c r="P11" s="159">
        <v>3</v>
      </c>
      <c r="Q11" s="159">
        <v>6</v>
      </c>
      <c r="R11" s="185">
        <v>1</v>
      </c>
      <c r="S11" s="159">
        <f t="shared" si="6"/>
        <v>16</v>
      </c>
      <c r="T11" s="158">
        <f t="shared" si="7"/>
        <v>0.875</v>
      </c>
      <c r="U11" s="159">
        <v>4</v>
      </c>
      <c r="V11" s="159">
        <v>1</v>
      </c>
      <c r="W11" s="159">
        <v>10</v>
      </c>
      <c r="X11" s="185">
        <v>1</v>
      </c>
      <c r="Y11" s="181">
        <f t="shared" si="8"/>
        <v>16</v>
      </c>
      <c r="Z11" s="158">
        <f t="shared" si="9"/>
        <v>0.4375</v>
      </c>
      <c r="AA11" s="159">
        <v>0</v>
      </c>
      <c r="AB11" s="159">
        <v>5</v>
      </c>
      <c r="AC11" s="159">
        <v>7</v>
      </c>
      <c r="AD11" s="159">
        <v>4</v>
      </c>
      <c r="AE11" s="198" t="str">
        <f t="shared" si="1"/>
        <v>磯部俊太郎</v>
      </c>
      <c r="AF11" s="175"/>
      <c r="AG11" s="136">
        <f t="shared" si="10"/>
        <v>7</v>
      </c>
      <c r="AH11" s="136"/>
      <c r="AI11" s="136"/>
      <c r="AJ11" s="153"/>
    </row>
    <row r="12" spans="2:36" ht="30" customHeight="1">
      <c r="B12" s="154">
        <v>5</v>
      </c>
      <c r="C12" s="197" t="str">
        <f>'Individual DF 0504vs立正A'!C12</f>
        <v>白丸智乃祐</v>
      </c>
      <c r="D12" s="156">
        <f>'Individual DF 0427vs慶應義塾A'!D12</f>
        <v>66</v>
      </c>
      <c r="E12" s="156">
        <f>'Individual DF 0504vs立正A'!E12</f>
        <v>16</v>
      </c>
      <c r="F12" s="196">
        <f>'Individual DF 0504vs立正A'!F12</f>
        <v>22.456140350877192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1</v>
      </c>
      <c r="K12" s="156">
        <v>1</v>
      </c>
      <c r="L12" s="156">
        <v>0</v>
      </c>
      <c r="M12" s="184">
        <v>0</v>
      </c>
      <c r="N12" s="180">
        <f t="shared" si="4"/>
        <v>9</v>
      </c>
      <c r="O12" s="157">
        <f t="shared" si="5"/>
        <v>0.88888888888888884</v>
      </c>
      <c r="P12" s="156">
        <v>0</v>
      </c>
      <c r="Q12" s="156">
        <v>8</v>
      </c>
      <c r="R12" s="184">
        <v>1</v>
      </c>
      <c r="S12" s="156">
        <f t="shared" si="6"/>
        <v>10</v>
      </c>
      <c r="T12" s="157">
        <f t="shared" si="7"/>
        <v>0.7</v>
      </c>
      <c r="U12" s="156">
        <v>0</v>
      </c>
      <c r="V12" s="156">
        <v>2</v>
      </c>
      <c r="W12" s="156">
        <v>7</v>
      </c>
      <c r="X12" s="184">
        <v>1</v>
      </c>
      <c r="Y12" s="180">
        <f t="shared" si="8"/>
        <v>10</v>
      </c>
      <c r="Z12" s="157">
        <f t="shared" si="9"/>
        <v>0.4</v>
      </c>
      <c r="AA12" s="156">
        <v>0</v>
      </c>
      <c r="AB12" s="156">
        <v>2</v>
      </c>
      <c r="AC12" s="156">
        <v>4</v>
      </c>
      <c r="AD12" s="156">
        <v>4</v>
      </c>
      <c r="AE12" s="197" t="str">
        <f t="shared" si="1"/>
        <v>白丸智乃祐</v>
      </c>
      <c r="AF12" s="175"/>
      <c r="AG12" s="136">
        <f t="shared" si="10"/>
        <v>4</v>
      </c>
      <c r="AH12" s="136"/>
      <c r="AI12" s="136"/>
      <c r="AJ12" s="153"/>
    </row>
    <row r="13" spans="2:36" ht="30" customHeight="1">
      <c r="B13" s="155">
        <v>6</v>
      </c>
      <c r="C13" s="198" t="str">
        <f>'Individual DF 0504vs立正A'!C13</f>
        <v>髙木海斗</v>
      </c>
      <c r="D13" s="159">
        <f>'Individual DF 0427vs慶應義塾A'!D13</f>
        <v>83</v>
      </c>
      <c r="E13" s="159">
        <f>'Individual DF 0504vs立正A'!E13</f>
        <v>44</v>
      </c>
      <c r="F13" s="193">
        <f>'Individual DF 0504vs立正A'!F13</f>
        <v>42.926829268292686</v>
      </c>
      <c r="G13" s="159">
        <f t="shared" si="0"/>
        <v>6</v>
      </c>
      <c r="H13" s="158">
        <f t="shared" si="2"/>
        <v>0.66666666666666663</v>
      </c>
      <c r="I13" s="158">
        <f t="shared" si="3"/>
        <v>0.83333333333333337</v>
      </c>
      <c r="J13" s="159">
        <v>4</v>
      </c>
      <c r="K13" s="159">
        <v>0</v>
      </c>
      <c r="L13" s="159">
        <v>1</v>
      </c>
      <c r="M13" s="185">
        <v>1</v>
      </c>
      <c r="N13" s="181">
        <f t="shared" si="4"/>
        <v>21</v>
      </c>
      <c r="O13" s="158">
        <f t="shared" si="5"/>
        <v>0.8571428571428571</v>
      </c>
      <c r="P13" s="159">
        <v>4</v>
      </c>
      <c r="Q13" s="159">
        <v>14</v>
      </c>
      <c r="R13" s="185">
        <v>3</v>
      </c>
      <c r="S13" s="159">
        <f t="shared" si="6"/>
        <v>22</v>
      </c>
      <c r="T13" s="158">
        <f t="shared" si="7"/>
        <v>0.72727272727272729</v>
      </c>
      <c r="U13" s="159">
        <v>1</v>
      </c>
      <c r="V13" s="159">
        <v>2</v>
      </c>
      <c r="W13" s="159">
        <v>15</v>
      </c>
      <c r="X13" s="185">
        <v>4</v>
      </c>
      <c r="Y13" s="181">
        <f t="shared" si="8"/>
        <v>22</v>
      </c>
      <c r="Z13" s="158">
        <f t="shared" si="9"/>
        <v>0.63636363636363635</v>
      </c>
      <c r="AA13" s="159">
        <v>0</v>
      </c>
      <c r="AB13" s="159">
        <v>3</v>
      </c>
      <c r="AC13" s="159">
        <v>14</v>
      </c>
      <c r="AD13" s="159">
        <v>5</v>
      </c>
      <c r="AE13" s="198" t="str">
        <f t="shared" si="1"/>
        <v>髙木海斗</v>
      </c>
      <c r="AF13" s="175"/>
      <c r="AG13" s="136">
        <f t="shared" si="10"/>
        <v>14</v>
      </c>
      <c r="AH13" s="136"/>
      <c r="AI13" s="136"/>
      <c r="AJ13" s="153"/>
    </row>
    <row r="14" spans="2:36" ht="30" customHeight="1">
      <c r="B14" s="154">
        <v>7</v>
      </c>
      <c r="C14" s="197" t="str">
        <f>'Individual DF 0504vs立正A'!C14</f>
        <v>中森真翔</v>
      </c>
      <c r="D14" s="156">
        <f>'Individual DF 0427vs慶應義塾A'!D14</f>
        <v>85</v>
      </c>
      <c r="E14" s="156">
        <f>'Individual DF 0504vs立正A'!E14</f>
        <v>21</v>
      </c>
      <c r="F14" s="196">
        <f>'Individual DF 0504vs立正A'!F14</f>
        <v>27.540983606557376</v>
      </c>
      <c r="G14" s="156">
        <f t="shared" si="0"/>
        <v>7</v>
      </c>
      <c r="H14" s="157">
        <f t="shared" si="2"/>
        <v>1</v>
      </c>
      <c r="I14" s="157">
        <f t="shared" si="3"/>
        <v>1</v>
      </c>
      <c r="J14" s="156">
        <v>4</v>
      </c>
      <c r="K14" s="156">
        <v>3</v>
      </c>
      <c r="L14" s="156">
        <v>0</v>
      </c>
      <c r="M14" s="184">
        <v>0</v>
      </c>
      <c r="N14" s="180">
        <f t="shared" si="4"/>
        <v>7</v>
      </c>
      <c r="O14" s="157">
        <f t="shared" si="5"/>
        <v>0.8571428571428571</v>
      </c>
      <c r="P14" s="156">
        <v>0</v>
      </c>
      <c r="Q14" s="156">
        <v>6</v>
      </c>
      <c r="R14" s="184">
        <v>1</v>
      </c>
      <c r="S14" s="156">
        <f t="shared" si="6"/>
        <v>12</v>
      </c>
      <c r="T14" s="157">
        <f t="shared" si="7"/>
        <v>0.75</v>
      </c>
      <c r="U14" s="156">
        <v>4</v>
      </c>
      <c r="V14" s="156">
        <v>2</v>
      </c>
      <c r="W14" s="156">
        <v>5</v>
      </c>
      <c r="X14" s="184">
        <v>1</v>
      </c>
      <c r="Y14" s="180">
        <f t="shared" si="8"/>
        <v>12</v>
      </c>
      <c r="Z14" s="157">
        <f t="shared" si="9"/>
        <v>0.33333333333333331</v>
      </c>
      <c r="AA14" s="156">
        <v>0</v>
      </c>
      <c r="AB14" s="156">
        <v>6</v>
      </c>
      <c r="AC14" s="156">
        <v>4</v>
      </c>
      <c r="AD14" s="156">
        <v>2</v>
      </c>
      <c r="AE14" s="197" t="str">
        <f t="shared" si="1"/>
        <v>中森真翔</v>
      </c>
      <c r="AF14" s="175"/>
      <c r="AG14" s="136">
        <f t="shared" si="10"/>
        <v>4</v>
      </c>
      <c r="AH14" s="136"/>
      <c r="AI14" s="136"/>
      <c r="AJ14" s="153"/>
    </row>
    <row r="15" spans="2:36" ht="30" customHeight="1">
      <c r="B15" s="155">
        <v>8</v>
      </c>
      <c r="C15" s="198" t="str">
        <f>'Individual DF 0504vs立正A'!C15</f>
        <v>大町尚生</v>
      </c>
      <c r="D15" s="159">
        <f>'Individual DF 0427vs慶應義塾A'!D15</f>
        <v>89</v>
      </c>
      <c r="E15" s="159">
        <f>'Individual DF 0504vs立正A'!E15</f>
        <v>30</v>
      </c>
      <c r="F15" s="193">
        <f>'Individual DF 0504vs立正A'!F15</f>
        <v>32.87671232876712</v>
      </c>
      <c r="G15" s="159">
        <f t="shared" si="0"/>
        <v>4</v>
      </c>
      <c r="H15" s="158">
        <f t="shared" si="2"/>
        <v>0.5</v>
      </c>
      <c r="I15" s="158">
        <f t="shared" si="3"/>
        <v>0.75</v>
      </c>
      <c r="J15" s="159">
        <v>1</v>
      </c>
      <c r="K15" s="159">
        <v>1</v>
      </c>
      <c r="L15" s="159">
        <v>1</v>
      </c>
      <c r="M15" s="185">
        <v>1</v>
      </c>
      <c r="N15" s="181">
        <f t="shared" si="4"/>
        <v>14</v>
      </c>
      <c r="O15" s="158">
        <f t="shared" si="5"/>
        <v>0.9285714285714286</v>
      </c>
      <c r="P15" s="159">
        <v>5</v>
      </c>
      <c r="Q15" s="159">
        <v>8</v>
      </c>
      <c r="R15" s="185">
        <v>1</v>
      </c>
      <c r="S15" s="159">
        <f t="shared" si="6"/>
        <v>13</v>
      </c>
      <c r="T15" s="158">
        <f t="shared" si="7"/>
        <v>0.76923076923076927</v>
      </c>
      <c r="U15" s="159">
        <v>1</v>
      </c>
      <c r="V15" s="159">
        <v>2</v>
      </c>
      <c r="W15" s="159">
        <v>9</v>
      </c>
      <c r="X15" s="185">
        <v>1</v>
      </c>
      <c r="Y15" s="181">
        <f t="shared" si="8"/>
        <v>13</v>
      </c>
      <c r="Z15" s="158">
        <f t="shared" si="9"/>
        <v>0.61538461538461542</v>
      </c>
      <c r="AA15" s="159">
        <v>1</v>
      </c>
      <c r="AB15" s="159">
        <v>2</v>
      </c>
      <c r="AC15" s="159">
        <v>7</v>
      </c>
      <c r="AD15" s="159">
        <v>3</v>
      </c>
      <c r="AE15" s="198" t="str">
        <f t="shared" si="1"/>
        <v>大町尚生</v>
      </c>
      <c r="AF15" s="175"/>
      <c r="AG15" s="136">
        <f t="shared" si="10"/>
        <v>8</v>
      </c>
      <c r="AH15" s="136"/>
      <c r="AI15" s="136"/>
      <c r="AJ15" s="153"/>
    </row>
    <row r="16" spans="2:36" ht="30" customHeight="1">
      <c r="B16" s="154">
        <v>9</v>
      </c>
      <c r="C16" s="197" t="str">
        <f>'Individual DF 0504vs立正A'!C16</f>
        <v>高橋佑太朗</v>
      </c>
      <c r="D16" s="156">
        <f>'Individual DF 0427vs慶應義塾A'!D16</f>
        <v>89</v>
      </c>
      <c r="E16" s="156">
        <f>'Individual DF 0504vs立正A'!E16</f>
        <v>15</v>
      </c>
      <c r="F16" s="196">
        <f>'Individual DF 0504vs立正A'!F16</f>
        <v>16.901408450704224</v>
      </c>
      <c r="G16" s="156">
        <f t="shared" si="0"/>
        <v>3</v>
      </c>
      <c r="H16" s="157">
        <f t="shared" si="2"/>
        <v>1</v>
      </c>
      <c r="I16" s="157">
        <f t="shared" si="3"/>
        <v>1</v>
      </c>
      <c r="J16" s="156">
        <v>1</v>
      </c>
      <c r="K16" s="156">
        <v>2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2</v>
      </c>
      <c r="T16" s="157">
        <f t="shared" si="7"/>
        <v>0</v>
      </c>
      <c r="U16" s="156">
        <v>0</v>
      </c>
      <c r="V16" s="156">
        <v>2</v>
      </c>
      <c r="W16" s="156">
        <v>0</v>
      </c>
      <c r="X16" s="184">
        <v>0</v>
      </c>
      <c r="Y16" s="180">
        <f t="shared" si="8"/>
        <v>2</v>
      </c>
      <c r="Z16" s="157">
        <f t="shared" si="9"/>
        <v>0</v>
      </c>
      <c r="AA16" s="156">
        <v>0</v>
      </c>
      <c r="AB16" s="156">
        <v>2</v>
      </c>
      <c r="AC16" s="156">
        <v>0</v>
      </c>
      <c r="AD16" s="156">
        <v>0</v>
      </c>
      <c r="AE16" s="19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98" t="str">
        <f>'Individual DF 0504vs立正A'!C17</f>
        <v>水澤雄太</v>
      </c>
      <c r="D17" s="159">
        <f>'Individual DF 0427vs慶應義塾A'!D17</f>
        <v>85</v>
      </c>
      <c r="E17" s="159">
        <f>'Individual DF 0504vs立正A'!E17</f>
        <v>5</v>
      </c>
      <c r="F17" s="193">
        <f>'Individual DF 0504vs立正A'!F17</f>
        <v>4.8780487804878048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1</v>
      </c>
      <c r="Q17" s="159">
        <v>0</v>
      </c>
      <c r="R17" s="185">
        <v>0</v>
      </c>
      <c r="S17" s="159">
        <f t="shared" si="6"/>
        <v>2</v>
      </c>
      <c r="T17" s="158">
        <f t="shared" si="7"/>
        <v>0.5</v>
      </c>
      <c r="U17" s="159">
        <v>0</v>
      </c>
      <c r="V17" s="159">
        <v>1</v>
      </c>
      <c r="W17" s="159">
        <v>1</v>
      </c>
      <c r="X17" s="185">
        <v>0</v>
      </c>
      <c r="Y17" s="181">
        <f t="shared" si="8"/>
        <v>2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1</v>
      </c>
      <c r="AE17" s="19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197" t="str">
        <f>'Individual DF 0504vs立正A'!C18</f>
        <v>深田衣咲</v>
      </c>
      <c r="D18" s="156">
        <f>'Individual DF 0427vs慶應義塾A'!D18</f>
        <v>55</v>
      </c>
      <c r="E18" s="156">
        <f>'Individual DF 0504vs立正A'!E18</f>
        <v>17</v>
      </c>
      <c r="F18" s="196">
        <f>'Individual DF 0504vs立正A'!F18</f>
        <v>17.435897435897438</v>
      </c>
      <c r="G18" s="156">
        <f t="shared" si="0"/>
        <v>2</v>
      </c>
      <c r="H18" s="157">
        <f t="shared" si="2"/>
        <v>1</v>
      </c>
      <c r="I18" s="157">
        <f t="shared" si="3"/>
        <v>1</v>
      </c>
      <c r="J18" s="156">
        <v>1</v>
      </c>
      <c r="K18" s="156">
        <v>1</v>
      </c>
      <c r="L18" s="156">
        <v>0</v>
      </c>
      <c r="M18" s="184">
        <v>0</v>
      </c>
      <c r="N18" s="180">
        <f t="shared" si="4"/>
        <v>7</v>
      </c>
      <c r="O18" s="157">
        <f t="shared" si="5"/>
        <v>1</v>
      </c>
      <c r="P18" s="156">
        <v>0</v>
      </c>
      <c r="Q18" s="156">
        <v>7</v>
      </c>
      <c r="R18" s="184">
        <v>0</v>
      </c>
      <c r="S18" s="156">
        <f t="shared" si="6"/>
        <v>8</v>
      </c>
      <c r="T18" s="157">
        <f t="shared" si="7"/>
        <v>0.75</v>
      </c>
      <c r="U18" s="156">
        <v>0</v>
      </c>
      <c r="V18" s="156">
        <v>2</v>
      </c>
      <c r="W18" s="156">
        <v>6</v>
      </c>
      <c r="X18" s="184">
        <v>0</v>
      </c>
      <c r="Y18" s="180">
        <f t="shared" si="8"/>
        <v>8</v>
      </c>
      <c r="Z18" s="157">
        <f t="shared" si="9"/>
        <v>0.625</v>
      </c>
      <c r="AA18" s="156">
        <v>0</v>
      </c>
      <c r="AB18" s="156">
        <v>2</v>
      </c>
      <c r="AC18" s="156">
        <v>5</v>
      </c>
      <c r="AD18" s="156">
        <v>1</v>
      </c>
      <c r="AE18" s="197" t="str">
        <f t="shared" si="1"/>
        <v>深田衣咲</v>
      </c>
      <c r="AF18" s="175"/>
      <c r="AG18" s="136">
        <f t="shared" si="10"/>
        <v>5</v>
      </c>
      <c r="AH18" s="136"/>
      <c r="AI18" s="136"/>
      <c r="AJ18" s="153"/>
    </row>
    <row r="19" spans="2:36" ht="30" customHeight="1">
      <c r="B19" s="155">
        <v>12</v>
      </c>
      <c r="C19" s="198" t="str">
        <f>'Individual DF 0504vs立正A'!C19</f>
        <v>今村颯太</v>
      </c>
      <c r="D19" s="159">
        <f>'Individual DF 0427vs慶應義塾A'!D19</f>
        <v>89</v>
      </c>
      <c r="E19" s="159">
        <f>'Individual DF 0504vs立正A'!E19</f>
        <v>34</v>
      </c>
      <c r="F19" s="193">
        <f>'Individual DF 0504vs立正A'!F19</f>
        <v>33.170731707317074</v>
      </c>
      <c r="G19" s="159">
        <f t="shared" si="0"/>
        <v>9</v>
      </c>
      <c r="H19" s="158">
        <f t="shared" si="2"/>
        <v>0.88888888888888884</v>
      </c>
      <c r="I19" s="158">
        <f t="shared" si="3"/>
        <v>0.88888888888888884</v>
      </c>
      <c r="J19" s="159">
        <v>5</v>
      </c>
      <c r="K19" s="159">
        <v>3</v>
      </c>
      <c r="L19" s="159">
        <v>0</v>
      </c>
      <c r="M19" s="185">
        <v>1</v>
      </c>
      <c r="N19" s="181">
        <f t="shared" si="4"/>
        <v>11</v>
      </c>
      <c r="O19" s="158">
        <f t="shared" si="5"/>
        <v>1</v>
      </c>
      <c r="P19" s="159">
        <v>1</v>
      </c>
      <c r="Q19" s="159">
        <v>10</v>
      </c>
      <c r="R19" s="185">
        <v>0</v>
      </c>
      <c r="S19" s="159">
        <f t="shared" si="6"/>
        <v>14</v>
      </c>
      <c r="T19" s="158">
        <f t="shared" si="7"/>
        <v>0.9285714285714286</v>
      </c>
      <c r="U19" s="159">
        <v>5</v>
      </c>
      <c r="V19" s="159">
        <v>1</v>
      </c>
      <c r="W19" s="159">
        <v>8</v>
      </c>
      <c r="X19" s="185">
        <v>0</v>
      </c>
      <c r="Y19" s="181">
        <f t="shared" si="8"/>
        <v>14</v>
      </c>
      <c r="Z19" s="158">
        <f t="shared" si="9"/>
        <v>0.5714285714285714</v>
      </c>
      <c r="AA19" s="159">
        <v>3</v>
      </c>
      <c r="AB19" s="159">
        <v>3</v>
      </c>
      <c r="AC19" s="159">
        <v>5</v>
      </c>
      <c r="AD19" s="159">
        <v>3</v>
      </c>
      <c r="AE19" s="198" t="str">
        <f t="shared" si="1"/>
        <v>今村颯太</v>
      </c>
      <c r="AF19" s="175"/>
      <c r="AG19" s="136">
        <f t="shared" si="10"/>
        <v>8</v>
      </c>
      <c r="AH19" s="136"/>
      <c r="AI19" s="136"/>
      <c r="AJ19" s="153"/>
    </row>
    <row r="20" spans="2:36" ht="30" customHeight="1">
      <c r="B20" s="154">
        <v>13</v>
      </c>
      <c r="C20" s="197" t="str">
        <f>'Individual DF 0504vs立正A'!C20</f>
        <v>東島和哉</v>
      </c>
      <c r="D20" s="156">
        <f>'Individual DF 0427vs慶應義塾A'!D20</f>
        <v>85</v>
      </c>
      <c r="E20" s="156">
        <f>'Individual DF 0504vs立正A'!E20</f>
        <v>15</v>
      </c>
      <c r="F20" s="196">
        <f>'Individual DF 0504vs立正A'!F20</f>
        <v>14.634146341463413</v>
      </c>
      <c r="G20" s="156">
        <f t="shared" si="0"/>
        <v>6</v>
      </c>
      <c r="H20" s="157">
        <f t="shared" si="2"/>
        <v>0.83333333333333337</v>
      </c>
      <c r="I20" s="157">
        <f t="shared" si="3"/>
        <v>1</v>
      </c>
      <c r="J20" s="156">
        <v>4</v>
      </c>
      <c r="K20" s="156">
        <v>1</v>
      </c>
      <c r="L20" s="156">
        <v>1</v>
      </c>
      <c r="M20" s="184">
        <v>0</v>
      </c>
      <c r="N20" s="180">
        <f t="shared" si="4"/>
        <v>2</v>
      </c>
      <c r="O20" s="157">
        <f t="shared" si="5"/>
        <v>1</v>
      </c>
      <c r="P20" s="156">
        <v>1</v>
      </c>
      <c r="Q20" s="156">
        <v>1</v>
      </c>
      <c r="R20" s="184">
        <v>0</v>
      </c>
      <c r="S20" s="156">
        <f t="shared" si="6"/>
        <v>6</v>
      </c>
      <c r="T20" s="157">
        <f t="shared" si="7"/>
        <v>0.83333333333333337</v>
      </c>
      <c r="U20" s="156">
        <v>3</v>
      </c>
      <c r="V20" s="156">
        <v>1</v>
      </c>
      <c r="W20" s="156">
        <v>2</v>
      </c>
      <c r="X20" s="184">
        <v>0</v>
      </c>
      <c r="Y20" s="180">
        <f t="shared" si="8"/>
        <v>6</v>
      </c>
      <c r="Z20" s="157">
        <f t="shared" si="9"/>
        <v>0.16666666666666666</v>
      </c>
      <c r="AA20" s="156">
        <v>0</v>
      </c>
      <c r="AB20" s="156">
        <v>4</v>
      </c>
      <c r="AC20" s="156">
        <v>1</v>
      </c>
      <c r="AD20" s="156">
        <v>1</v>
      </c>
      <c r="AE20" s="197" t="str">
        <f t="shared" si="1"/>
        <v>東島和哉</v>
      </c>
      <c r="AF20" s="175"/>
      <c r="AG20" s="136">
        <f t="shared" si="10"/>
        <v>1</v>
      </c>
      <c r="AH20" s="136"/>
      <c r="AI20" s="136"/>
      <c r="AJ20" s="153"/>
    </row>
    <row r="21" spans="2:36" ht="30" customHeight="1">
      <c r="B21" s="155">
        <v>14</v>
      </c>
      <c r="C21" s="198" t="str">
        <f>'Individual DF 0504vs立正A'!C21</f>
        <v>濱島遼</v>
      </c>
      <c r="D21" s="159">
        <f>'Individual DF 0427vs慶應義塾A'!D21</f>
        <v>89</v>
      </c>
      <c r="E21" s="159">
        <f>'Individual DF 0504vs立正A'!E21</f>
        <v>9</v>
      </c>
      <c r="F21" s="193">
        <f>'Individual DF 0504vs立正A'!F21</f>
        <v>8.7804878048780495</v>
      </c>
      <c r="G21" s="159">
        <f t="shared" si="0"/>
        <v>3</v>
      </c>
      <c r="H21" s="158">
        <f t="shared" si="2"/>
        <v>0.66666666666666663</v>
      </c>
      <c r="I21" s="158">
        <f t="shared" si="3"/>
        <v>0.66666666666666663</v>
      </c>
      <c r="J21" s="159">
        <v>1</v>
      </c>
      <c r="K21" s="159">
        <v>1</v>
      </c>
      <c r="L21" s="159">
        <v>0</v>
      </c>
      <c r="M21" s="185">
        <v>1</v>
      </c>
      <c r="N21" s="181">
        <f t="shared" si="4"/>
        <v>3</v>
      </c>
      <c r="O21" s="158">
        <f t="shared" si="5"/>
        <v>1</v>
      </c>
      <c r="P21" s="159">
        <v>1</v>
      </c>
      <c r="Q21" s="159">
        <v>2</v>
      </c>
      <c r="R21" s="185">
        <v>0</v>
      </c>
      <c r="S21" s="159">
        <f t="shared" si="6"/>
        <v>3</v>
      </c>
      <c r="T21" s="158">
        <f t="shared" si="7"/>
        <v>1</v>
      </c>
      <c r="U21" s="159">
        <v>2</v>
      </c>
      <c r="V21" s="159">
        <v>0</v>
      </c>
      <c r="W21" s="159">
        <v>1</v>
      </c>
      <c r="X21" s="185">
        <v>0</v>
      </c>
      <c r="Y21" s="181">
        <f t="shared" si="8"/>
        <v>3</v>
      </c>
      <c r="Z21" s="158">
        <f t="shared" si="9"/>
        <v>0.66666666666666663</v>
      </c>
      <c r="AA21" s="159">
        <v>1</v>
      </c>
      <c r="AB21" s="159">
        <v>1</v>
      </c>
      <c r="AC21" s="159">
        <v>1</v>
      </c>
      <c r="AD21" s="159">
        <v>0</v>
      </c>
      <c r="AE21" s="198" t="str">
        <f t="shared" si="1"/>
        <v>濱島遼</v>
      </c>
      <c r="AF21" s="175"/>
      <c r="AG21" s="136">
        <f t="shared" si="10"/>
        <v>2</v>
      </c>
      <c r="AH21" s="136"/>
      <c r="AI21" s="136"/>
      <c r="AJ21" s="153"/>
    </row>
    <row r="22" spans="2:36" ht="30" customHeight="1">
      <c r="B22" s="154">
        <v>15</v>
      </c>
      <c r="C22" s="197" t="str">
        <f>'Individual DF 0504vs立正A'!C22</f>
        <v>増山将</v>
      </c>
      <c r="D22" s="156">
        <f>'Individual DF 0427vs慶應義塾A'!D22</f>
        <v>89</v>
      </c>
      <c r="E22" s="156">
        <f>'Individual DF 0504vs立正A'!E22</f>
        <v>15</v>
      </c>
      <c r="F22" s="196">
        <f>'Individual DF 0504vs立正A'!F22</f>
        <v>14.634146341463413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7</v>
      </c>
      <c r="O22" s="157">
        <f t="shared" si="5"/>
        <v>1</v>
      </c>
      <c r="P22" s="156">
        <v>3</v>
      </c>
      <c r="Q22" s="156">
        <v>4</v>
      </c>
      <c r="R22" s="184">
        <v>0</v>
      </c>
      <c r="S22" s="156">
        <f t="shared" si="6"/>
        <v>7</v>
      </c>
      <c r="T22" s="157">
        <f t="shared" si="7"/>
        <v>1</v>
      </c>
      <c r="U22" s="156">
        <v>0</v>
      </c>
      <c r="V22" s="156">
        <v>0</v>
      </c>
      <c r="W22" s="156">
        <v>7</v>
      </c>
      <c r="X22" s="184">
        <v>0</v>
      </c>
      <c r="Y22" s="180">
        <f t="shared" si="8"/>
        <v>7</v>
      </c>
      <c r="Z22" s="157">
        <f t="shared" si="9"/>
        <v>1</v>
      </c>
      <c r="AA22" s="156">
        <v>0</v>
      </c>
      <c r="AB22" s="156">
        <v>0</v>
      </c>
      <c r="AC22" s="156">
        <v>7</v>
      </c>
      <c r="AD22" s="156">
        <v>0</v>
      </c>
      <c r="AE22" s="197" t="str">
        <f t="shared" si="1"/>
        <v>増山将</v>
      </c>
      <c r="AF22" s="175"/>
      <c r="AG22" s="136">
        <f t="shared" si="10"/>
        <v>7</v>
      </c>
      <c r="AH22" s="136"/>
      <c r="AI22" s="136"/>
      <c r="AJ22" s="153"/>
    </row>
    <row r="23" spans="2:36" ht="30" customHeight="1">
      <c r="B23" s="155">
        <v>16</v>
      </c>
      <c r="C23" s="198" t="str">
        <f>'Individual DF 0504vs立正A'!C23</f>
        <v>浜浦幸太郎</v>
      </c>
      <c r="D23" s="159">
        <f>'Individual DF 0427vs慶應義塾A'!D23</f>
        <v>22</v>
      </c>
      <c r="E23" s="159">
        <f>'Individual DF 0504vs立正A'!E23</f>
        <v>20</v>
      </c>
      <c r="F23" s="193">
        <f>'Individual DF 0504vs立正A'!F23</f>
        <v>38.095238095238095</v>
      </c>
      <c r="G23" s="159">
        <f t="shared" si="0"/>
        <v>4</v>
      </c>
      <c r="H23" s="158">
        <f t="shared" si="2"/>
        <v>1</v>
      </c>
      <c r="I23" s="158">
        <f t="shared" si="3"/>
        <v>1</v>
      </c>
      <c r="J23" s="159">
        <v>4</v>
      </c>
      <c r="K23" s="159">
        <v>0</v>
      </c>
      <c r="L23" s="159">
        <v>0</v>
      </c>
      <c r="M23" s="185">
        <v>0</v>
      </c>
      <c r="N23" s="181">
        <f t="shared" si="4"/>
        <v>8</v>
      </c>
      <c r="O23" s="158">
        <f t="shared" si="5"/>
        <v>0.75</v>
      </c>
      <c r="P23" s="159">
        <v>0</v>
      </c>
      <c r="Q23" s="159">
        <v>6</v>
      </c>
      <c r="R23" s="185">
        <v>2</v>
      </c>
      <c r="S23" s="159">
        <f t="shared" si="6"/>
        <v>11</v>
      </c>
      <c r="T23" s="158">
        <f t="shared" si="7"/>
        <v>0.72727272727272729</v>
      </c>
      <c r="U23" s="159">
        <v>3</v>
      </c>
      <c r="V23" s="159">
        <v>1</v>
      </c>
      <c r="W23" s="159">
        <v>5</v>
      </c>
      <c r="X23" s="185">
        <v>2</v>
      </c>
      <c r="Y23" s="181">
        <f t="shared" si="8"/>
        <v>11</v>
      </c>
      <c r="Z23" s="158">
        <f t="shared" si="9"/>
        <v>0.45454545454545453</v>
      </c>
      <c r="AA23" s="159">
        <v>0</v>
      </c>
      <c r="AB23" s="159">
        <v>4</v>
      </c>
      <c r="AC23" s="159">
        <v>5</v>
      </c>
      <c r="AD23" s="159">
        <v>2</v>
      </c>
      <c r="AE23" s="198" t="str">
        <f t="shared" si="1"/>
        <v>浜浦幸太郎</v>
      </c>
      <c r="AF23" s="175"/>
      <c r="AG23" s="136">
        <f t="shared" si="10"/>
        <v>5</v>
      </c>
      <c r="AH23" s="136"/>
      <c r="AI23" s="136"/>
      <c r="AJ23" s="153"/>
    </row>
    <row r="24" spans="2:36" ht="30" customHeight="1">
      <c r="B24" s="154">
        <v>17</v>
      </c>
      <c r="C24" s="197" t="str">
        <f>'Individual DF 0504vs立正A'!C24</f>
        <v>北田勇翔</v>
      </c>
      <c r="D24" s="156">
        <f>'Individual DF 0427vs慶應義塾A'!D24</f>
        <v>18</v>
      </c>
      <c r="E24" s="156">
        <f>'Individual DF 0504vs立正A'!E24</f>
        <v>12</v>
      </c>
      <c r="F24" s="196">
        <f>'Individual DF 0504vs立正A'!F24</f>
        <v>50.526315789473685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1</v>
      </c>
      <c r="K24" s="156">
        <v>1</v>
      </c>
      <c r="L24" s="156">
        <v>0</v>
      </c>
      <c r="M24" s="184">
        <v>0</v>
      </c>
      <c r="N24" s="180">
        <f t="shared" si="4"/>
        <v>2</v>
      </c>
      <c r="O24" s="157">
        <f t="shared" si="5"/>
        <v>1</v>
      </c>
      <c r="P24" s="156">
        <v>0</v>
      </c>
      <c r="Q24" s="156">
        <v>2</v>
      </c>
      <c r="R24" s="184">
        <v>0</v>
      </c>
      <c r="S24" s="156">
        <f t="shared" si="6"/>
        <v>5</v>
      </c>
      <c r="T24" s="157">
        <f t="shared" si="7"/>
        <v>0.6</v>
      </c>
      <c r="U24" s="156">
        <v>0</v>
      </c>
      <c r="V24" s="156">
        <v>2</v>
      </c>
      <c r="W24" s="156">
        <v>3</v>
      </c>
      <c r="X24" s="184">
        <v>0</v>
      </c>
      <c r="Y24" s="180">
        <f t="shared" si="8"/>
        <v>5</v>
      </c>
      <c r="Z24" s="157">
        <f t="shared" si="9"/>
        <v>0.4</v>
      </c>
      <c r="AA24" s="156">
        <v>0</v>
      </c>
      <c r="AB24" s="156">
        <v>2</v>
      </c>
      <c r="AC24" s="156">
        <v>2</v>
      </c>
      <c r="AD24" s="156">
        <v>1</v>
      </c>
      <c r="AE24" s="197" t="str">
        <f t="shared" si="1"/>
        <v>北田勇翔</v>
      </c>
      <c r="AF24" s="175"/>
      <c r="AG24" s="136">
        <f t="shared" si="10"/>
        <v>2</v>
      </c>
      <c r="AH24" s="136"/>
      <c r="AI24" s="136"/>
      <c r="AJ24" s="153"/>
    </row>
    <row r="25" spans="2:36" ht="30" customHeight="1">
      <c r="B25" s="155">
        <v>18</v>
      </c>
      <c r="C25" s="198" t="str">
        <f>'Individual DF 0504vs立正A'!C25</f>
        <v>黒澤俊太郎</v>
      </c>
      <c r="D25" s="159">
        <f>'Individual DF 0427vs慶應義塾A'!D25</f>
        <v>32</v>
      </c>
      <c r="E25" s="159">
        <f>'Individual DF 0504vs立正A'!E25</f>
        <v>14</v>
      </c>
      <c r="F25" s="193">
        <f>'Individual DF 0504vs立正A'!F25</f>
        <v>44.800000000000004</v>
      </c>
      <c r="G25" s="159">
        <f t="shared" si="0"/>
        <v>1</v>
      </c>
      <c r="H25" s="158">
        <f t="shared" si="2"/>
        <v>1</v>
      </c>
      <c r="I25" s="158">
        <f t="shared" si="3"/>
        <v>1</v>
      </c>
      <c r="J25" s="159">
        <v>0</v>
      </c>
      <c r="K25" s="159">
        <v>1</v>
      </c>
      <c r="L25" s="159">
        <v>0</v>
      </c>
      <c r="M25" s="185">
        <v>0</v>
      </c>
      <c r="N25" s="181">
        <f t="shared" si="4"/>
        <v>6</v>
      </c>
      <c r="O25" s="158">
        <f t="shared" si="5"/>
        <v>0.83333333333333337</v>
      </c>
      <c r="P25" s="159">
        <v>0</v>
      </c>
      <c r="Q25" s="159">
        <v>5</v>
      </c>
      <c r="R25" s="185">
        <v>1</v>
      </c>
      <c r="S25" s="159">
        <f t="shared" si="6"/>
        <v>6</v>
      </c>
      <c r="T25" s="158">
        <f t="shared" si="7"/>
        <v>0.66666666666666663</v>
      </c>
      <c r="U25" s="159">
        <v>0</v>
      </c>
      <c r="V25" s="159">
        <v>1</v>
      </c>
      <c r="W25" s="159">
        <v>4</v>
      </c>
      <c r="X25" s="185">
        <v>1</v>
      </c>
      <c r="Y25" s="181">
        <f t="shared" si="8"/>
        <v>6</v>
      </c>
      <c r="Z25" s="158">
        <f t="shared" si="9"/>
        <v>0.5</v>
      </c>
      <c r="AA25" s="159">
        <v>0</v>
      </c>
      <c r="AB25" s="159">
        <v>1</v>
      </c>
      <c r="AC25" s="159">
        <v>3</v>
      </c>
      <c r="AD25" s="159">
        <v>2</v>
      </c>
      <c r="AE25" s="199" t="str">
        <f t="shared" si="1"/>
        <v>黒澤俊太郎</v>
      </c>
      <c r="AF25" s="175"/>
      <c r="AG25" s="136">
        <f t="shared" si="10"/>
        <v>3</v>
      </c>
      <c r="AH25" s="136"/>
      <c r="AI25" s="136"/>
      <c r="AJ25" s="153"/>
    </row>
    <row r="26" spans="2:36" ht="30" customHeight="1">
      <c r="B26" s="154">
        <v>19</v>
      </c>
      <c r="C26" s="197" t="str">
        <f>'Individual DF 0504vs立正A'!C26</f>
        <v>野口健</v>
      </c>
      <c r="D26" s="156">
        <f>'Individual DF 0427vs慶應義塾A'!D26</f>
        <v>15</v>
      </c>
      <c r="E26" s="156">
        <f>'Individual DF 0504vs立正A'!E26</f>
        <v>0</v>
      </c>
      <c r="F26" s="196" t="str">
        <f>'Individual DF 0504vs立正A'!F26</f>
        <v>-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197" t="str">
        <f t="shared" si="1"/>
        <v>野口健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198" t="str">
        <f>'Individual DF 0504vs立正A'!C27</f>
        <v>茨木颯</v>
      </c>
      <c r="D27" s="159">
        <f>'Individual DF 0427vs慶應義塾A'!D27</f>
        <v>3</v>
      </c>
      <c r="E27" s="159">
        <f>'Individual DF 0504vs立正A'!E27</f>
        <v>8</v>
      </c>
      <c r="F27" s="193">
        <f>'Individual DF 0504vs立正A'!F27</f>
        <v>30.476190476190474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3</v>
      </c>
      <c r="O27" s="158">
        <f t="shared" si="5"/>
        <v>1</v>
      </c>
      <c r="P27" s="159">
        <v>1</v>
      </c>
      <c r="Q27" s="159">
        <v>2</v>
      </c>
      <c r="R27" s="185">
        <v>0</v>
      </c>
      <c r="S27" s="159">
        <f t="shared" si="6"/>
        <v>4</v>
      </c>
      <c r="T27" s="158">
        <f t="shared" si="7"/>
        <v>0.75</v>
      </c>
      <c r="U27" s="159">
        <v>0</v>
      </c>
      <c r="V27" s="159">
        <v>1</v>
      </c>
      <c r="W27" s="159">
        <v>3</v>
      </c>
      <c r="X27" s="185">
        <v>0</v>
      </c>
      <c r="Y27" s="181">
        <f t="shared" si="8"/>
        <v>4</v>
      </c>
      <c r="Z27" s="158">
        <f t="shared" si="9"/>
        <v>0.5</v>
      </c>
      <c r="AA27" s="159">
        <v>0</v>
      </c>
      <c r="AB27" s="159">
        <v>1</v>
      </c>
      <c r="AC27" s="159">
        <v>2</v>
      </c>
      <c r="AD27" s="159">
        <v>1</v>
      </c>
      <c r="AE27" s="198" t="str">
        <f t="shared" si="1"/>
        <v>茨木颯</v>
      </c>
      <c r="AF27" s="175"/>
      <c r="AG27" s="136">
        <f t="shared" si="10"/>
        <v>2</v>
      </c>
      <c r="AH27" s="136"/>
      <c r="AI27" s="136"/>
      <c r="AJ27" s="153"/>
    </row>
    <row r="28" spans="2:36" ht="30" customHeight="1">
      <c r="B28" s="154">
        <v>21</v>
      </c>
      <c r="C28" s="197" t="str">
        <f>'Individual DF 0504vs立正A'!C28</f>
        <v>前澤徹馬</v>
      </c>
      <c r="D28" s="156">
        <f>'Individual DF 0427vs慶應義塾A'!D28</f>
        <v>22</v>
      </c>
      <c r="E28" s="156">
        <f>'Individual DF 0504vs立正A'!E28</f>
        <v>8</v>
      </c>
      <c r="F28" s="196">
        <f>'Individual DF 0504vs立正A'!F28</f>
        <v>71.111111111111114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4</v>
      </c>
      <c r="T28" s="157">
        <f t="shared" si="7"/>
        <v>1</v>
      </c>
      <c r="U28" s="156">
        <v>1</v>
      </c>
      <c r="V28" s="156">
        <v>0</v>
      </c>
      <c r="W28" s="156">
        <v>3</v>
      </c>
      <c r="X28" s="184">
        <v>0</v>
      </c>
      <c r="Y28" s="180">
        <f t="shared" si="8"/>
        <v>4</v>
      </c>
      <c r="Z28" s="157">
        <f t="shared" si="9"/>
        <v>0.25</v>
      </c>
      <c r="AA28" s="156">
        <v>0</v>
      </c>
      <c r="AB28" s="156">
        <v>1</v>
      </c>
      <c r="AC28" s="156">
        <v>1</v>
      </c>
      <c r="AD28" s="156">
        <v>2</v>
      </c>
      <c r="AE28" s="197" t="str">
        <f t="shared" si="1"/>
        <v>前澤徹馬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198" t="str">
        <f>'Individual DF 0504vs立正A'!C29</f>
        <v>加藤寛樹</v>
      </c>
      <c r="D29" s="159">
        <f>'Individual DF 0427vs慶應義塾A'!D29</f>
        <v>4</v>
      </c>
      <c r="E29" s="159">
        <f>'Individual DF 0504vs立正A'!E29</f>
        <v>13</v>
      </c>
      <c r="F29" s="193">
        <f>'Individual DF 0504vs立正A'!F29</f>
        <v>41.6</v>
      </c>
      <c r="G29" s="159">
        <f t="shared" si="0"/>
        <v>1</v>
      </c>
      <c r="H29" s="158">
        <f t="shared" si="2"/>
        <v>1</v>
      </c>
      <c r="I29" s="158">
        <f t="shared" si="3"/>
        <v>1</v>
      </c>
      <c r="J29" s="159">
        <v>1</v>
      </c>
      <c r="K29" s="159">
        <v>0</v>
      </c>
      <c r="L29" s="159">
        <v>0</v>
      </c>
      <c r="M29" s="185">
        <v>0</v>
      </c>
      <c r="N29" s="181">
        <f t="shared" si="4"/>
        <v>5</v>
      </c>
      <c r="O29" s="158">
        <f t="shared" si="5"/>
        <v>1</v>
      </c>
      <c r="P29" s="159">
        <v>3</v>
      </c>
      <c r="Q29" s="159">
        <v>2</v>
      </c>
      <c r="R29" s="185">
        <v>0</v>
      </c>
      <c r="S29" s="159">
        <f t="shared" si="6"/>
        <v>9</v>
      </c>
      <c r="T29" s="158">
        <f t="shared" si="7"/>
        <v>0.77777777777777779</v>
      </c>
      <c r="U29" s="159">
        <v>3</v>
      </c>
      <c r="V29" s="159">
        <v>0</v>
      </c>
      <c r="W29" s="159">
        <v>4</v>
      </c>
      <c r="X29" s="185">
        <v>2</v>
      </c>
      <c r="Y29" s="181">
        <f t="shared" si="8"/>
        <v>9</v>
      </c>
      <c r="Z29" s="158">
        <f t="shared" si="9"/>
        <v>0.44444444444444442</v>
      </c>
      <c r="AA29" s="159">
        <v>1</v>
      </c>
      <c r="AB29" s="159">
        <v>2</v>
      </c>
      <c r="AC29" s="159">
        <v>3</v>
      </c>
      <c r="AD29" s="159">
        <v>3</v>
      </c>
      <c r="AE29" s="198" t="str">
        <f t="shared" si="1"/>
        <v>加藤寛樹</v>
      </c>
      <c r="AF29" s="175"/>
      <c r="AG29" s="136">
        <f t="shared" si="10"/>
        <v>4</v>
      </c>
      <c r="AH29" s="136"/>
      <c r="AI29" s="136"/>
      <c r="AJ29" s="153"/>
    </row>
    <row r="30" spans="2:36" ht="30" customHeight="1">
      <c r="B30" s="154">
        <v>23</v>
      </c>
      <c r="C30" s="197" t="str">
        <f>'Individual DF 0504vs立正A'!C30</f>
        <v>高田健太郎</v>
      </c>
      <c r="D30" s="156">
        <f>'Individual DF 0427vs慶應義塾A'!D30</f>
        <v>0</v>
      </c>
      <c r="E30" s="156">
        <f>'Individual DF 0504vs立正A'!E30</f>
        <v>3</v>
      </c>
      <c r="F30" s="196">
        <f>'Individual DF 0504vs立正A'!F30</f>
        <v>21.818181818181817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197" t="str">
        <f t="shared" si="1"/>
        <v>高田健太郎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198" t="str">
        <f>'Individual DF 0504vs立正A'!C31</f>
        <v>齋藤航</v>
      </c>
      <c r="D31" s="159">
        <f>'Individual DF 0427vs慶應義塾A'!D31</f>
        <v>3</v>
      </c>
      <c r="E31" s="159">
        <f>'Individual DF 0504vs立正A'!E31</f>
        <v>3</v>
      </c>
      <c r="F31" s="193">
        <f>'Individual DF 0504vs立正A'!F31</f>
        <v>60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8" t="str">
        <f t="shared" si="1"/>
        <v>齋藤航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97" t="str">
        <f>'Individual DF 0504vs立正A'!C32</f>
        <v>永山丞</v>
      </c>
      <c r="D32" s="156">
        <f>'Individual DF 0427vs慶應義塾A'!D32</f>
        <v>3</v>
      </c>
      <c r="E32" s="156">
        <f>'Individual DF 0504vs立正A'!E32</f>
        <v>0</v>
      </c>
      <c r="F32" s="196" t="str">
        <f>'Individual DF 0504vs立正A'!F32</f>
        <v>-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197" t="str">
        <f t="shared" si="1"/>
        <v>永山丞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98" t="str">
        <f>'Individual DF 0504vs立正A'!C33</f>
        <v>浅沼優吾</v>
      </c>
      <c r="D33" s="159">
        <f>'Individual DF 0427vs慶應義塾A'!D33</f>
        <v>32</v>
      </c>
      <c r="E33" s="159">
        <f>'Individual DF 0504vs立正A'!E33</f>
        <v>0</v>
      </c>
      <c r="F33" s="193" t="str">
        <f>'Individual DF 0504vs立正A'!F33</f>
        <v>-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198" t="str">
        <f t="shared" si="1"/>
        <v>浅沼優吾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SUM(G8:G15,G23:G29)</f>
        <v>42</v>
      </c>
      <c r="H35" s="169">
        <f>SUM(J35:K35)/G35</f>
        <v>0.8571428571428571</v>
      </c>
      <c r="I35" s="169">
        <f>SUM(J35:L35)/G35</f>
        <v>0.9285714285714286</v>
      </c>
      <c r="J35" s="164">
        <f>SUM(J8:J15,J23:J29)</f>
        <v>22</v>
      </c>
      <c r="K35" s="164">
        <f t="shared" ref="K35:M35" si="11">SUM(K8:K15,K23:K29)</f>
        <v>14</v>
      </c>
      <c r="L35" s="164">
        <f t="shared" si="11"/>
        <v>3</v>
      </c>
      <c r="M35" s="164">
        <f t="shared" si="11"/>
        <v>3</v>
      </c>
      <c r="N35" s="164">
        <f>SUM(N8:N15,N23:N29)</f>
        <v>122</v>
      </c>
      <c r="O35" s="168">
        <f>IFERROR((P35+Q35)/N35,"-")</f>
        <v>0.89344262295081966</v>
      </c>
      <c r="P35" s="164">
        <f>SUM(P8:P15,P23:P29)</f>
        <v>18</v>
      </c>
      <c r="Q35" s="164">
        <f t="shared" ref="Q35:R35" si="12">SUM(Q8:Q15,Q23:Q29)</f>
        <v>91</v>
      </c>
      <c r="R35" s="164">
        <f t="shared" si="12"/>
        <v>13</v>
      </c>
      <c r="S35" s="164">
        <f>SUM(S8:S15,S23:S29)</f>
        <v>147</v>
      </c>
      <c r="T35" s="168">
        <f>(U35+W35)/S35</f>
        <v>0.74829931972789121</v>
      </c>
      <c r="U35" s="164">
        <f>SUM(U8:U15,U23:U29)</f>
        <v>19</v>
      </c>
      <c r="V35" s="164">
        <f t="shared" ref="V35:X35" si="13">SUM(V8:V15,V23:V29)</f>
        <v>19</v>
      </c>
      <c r="W35" s="164">
        <f t="shared" si="13"/>
        <v>91</v>
      </c>
      <c r="X35" s="164">
        <f t="shared" si="13"/>
        <v>18</v>
      </c>
      <c r="Y35" s="164">
        <f>SUM(Y8:Y15,Y23:Y29)</f>
        <v>147</v>
      </c>
      <c r="Z35" s="168">
        <f>(AA35+AC35)/Y35</f>
        <v>0.51020408163265307</v>
      </c>
      <c r="AA35" s="164">
        <f>SUM(AA8:AA15,AA23:AA29)</f>
        <v>3</v>
      </c>
      <c r="AB35" s="164">
        <f>SUM(AB8:AB15,AB23:AB29)</f>
        <v>35</v>
      </c>
      <c r="AC35" s="164">
        <f t="shared" ref="AC35:AD35" si="14">SUM(AC8:AC15,AC23:AC29)</f>
        <v>72</v>
      </c>
      <c r="AD35" s="164">
        <f t="shared" si="14"/>
        <v>37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SUM(G16:G22,G30:G33)</f>
        <v>24</v>
      </c>
      <c r="H36" s="170">
        <f>SUM(J36:K36)/G36</f>
        <v>0.875</v>
      </c>
      <c r="I36" s="170">
        <f>SUM(J36:L36)/G36</f>
        <v>0.91666666666666663</v>
      </c>
      <c r="J36" s="165">
        <f>SUM(J16:J22,J30:J33)</f>
        <v>13</v>
      </c>
      <c r="K36" s="165">
        <f t="shared" ref="K36:M36" si="15">SUM(K16:K22,K30:K33)</f>
        <v>8</v>
      </c>
      <c r="L36" s="165">
        <f t="shared" si="15"/>
        <v>1</v>
      </c>
      <c r="M36" s="165">
        <f t="shared" si="15"/>
        <v>2</v>
      </c>
      <c r="N36" s="165">
        <f>SUM(N16:N22,N30:N33)</f>
        <v>31</v>
      </c>
      <c r="O36" s="172">
        <f>IFERROR((P36+Q36)/N36,"-")</f>
        <v>1</v>
      </c>
      <c r="P36" s="165">
        <f>SUM(P16:P22,P30:P33)</f>
        <v>7</v>
      </c>
      <c r="Q36" s="165">
        <f t="shared" ref="Q36:R36" si="16">SUM(Q16:Q22,Q30:Q33)</f>
        <v>24</v>
      </c>
      <c r="R36" s="165">
        <f t="shared" si="16"/>
        <v>0</v>
      </c>
      <c r="S36" s="165">
        <f>SUM(S16:S22,S30:S33)</f>
        <v>42</v>
      </c>
      <c r="T36" s="172">
        <f>(U36+W36)/S36</f>
        <v>0.83333333333333337</v>
      </c>
      <c r="U36" s="165">
        <f>SUM(U16:U22,U30:U33)</f>
        <v>10</v>
      </c>
      <c r="V36" s="165">
        <f t="shared" ref="V36:W36" si="17">SUM(V16:V22,V30:V33)</f>
        <v>7</v>
      </c>
      <c r="W36" s="165">
        <f t="shared" si="17"/>
        <v>25</v>
      </c>
      <c r="X36" s="165">
        <f>SUM(X16:X22,X30:X33)</f>
        <v>0</v>
      </c>
      <c r="Y36" s="165">
        <f>SUM(Y16:Y22,Y30:Y33)</f>
        <v>42</v>
      </c>
      <c r="Z36" s="172">
        <f>(AA36+AC36)/Y36</f>
        <v>0.54761904761904767</v>
      </c>
      <c r="AA36" s="165">
        <f>SUM(AA16:AA22,AA30:AA33)</f>
        <v>4</v>
      </c>
      <c r="AB36" s="165">
        <f t="shared" ref="AB36:AD36" si="18">SUM(AB16:AB22,AB30:AB33)</f>
        <v>13</v>
      </c>
      <c r="AC36" s="165">
        <f t="shared" si="18"/>
        <v>19</v>
      </c>
      <c r="AD36" s="165">
        <f t="shared" si="18"/>
        <v>6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66</v>
      </c>
      <c r="H37" s="163">
        <f>SUM(J37:K37)/G37</f>
        <v>0.86363636363636365</v>
      </c>
      <c r="I37" s="163">
        <f>SUM(J37:L37)/G37</f>
        <v>0.9242424242424242</v>
      </c>
      <c r="J37" s="156">
        <f>SUM(J8:J33)</f>
        <v>35</v>
      </c>
      <c r="K37" s="156">
        <f>SUM(K8:K33)</f>
        <v>22</v>
      </c>
      <c r="L37" s="156">
        <f>SUM(L8:L33)</f>
        <v>4</v>
      </c>
      <c r="M37" s="184">
        <f>SUM(M8:M33)</f>
        <v>5</v>
      </c>
      <c r="N37" s="156">
        <f>SUM(N8:N33)</f>
        <v>153</v>
      </c>
      <c r="O37" s="157">
        <f>IFERROR((P37+Q37)/N37,"-")</f>
        <v>0.91503267973856206</v>
      </c>
      <c r="P37" s="156">
        <f>SUM(P8:P33)</f>
        <v>25</v>
      </c>
      <c r="Q37" s="156">
        <f>SUM(Q8:Q33)</f>
        <v>115</v>
      </c>
      <c r="R37" s="184">
        <f>SUM(R8:R33)</f>
        <v>13</v>
      </c>
      <c r="S37" s="156">
        <f>SUM(S8:S33)</f>
        <v>189</v>
      </c>
      <c r="T37" s="157">
        <f>(U37+W37)/S37</f>
        <v>0.76719576719576721</v>
      </c>
      <c r="U37" s="156">
        <f>SUM(U8:U33)</f>
        <v>29</v>
      </c>
      <c r="V37" s="156">
        <f>SUM(V8:V33)</f>
        <v>26</v>
      </c>
      <c r="W37" s="156">
        <f>SUM(W8:W33)</f>
        <v>116</v>
      </c>
      <c r="X37" s="184">
        <f>SUM(X8:X33)</f>
        <v>18</v>
      </c>
      <c r="Y37" s="156">
        <f>SUM(Y8:Y33)</f>
        <v>189</v>
      </c>
      <c r="Z37" s="157">
        <f>(AA37+AC37)/Y37</f>
        <v>0.51851851851851849</v>
      </c>
      <c r="AA37" s="156">
        <f>SUM(AA8:AA33)</f>
        <v>7</v>
      </c>
      <c r="AB37" s="156">
        <f>SUM(AB8:AB33)</f>
        <v>48</v>
      </c>
      <c r="AC37" s="156">
        <f>SUM(AC8:AC33)</f>
        <v>91</v>
      </c>
      <c r="AD37" s="156">
        <f>SUM(AD8:AD33)</f>
        <v>43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2.5384615384615383</v>
      </c>
      <c r="H38" s="171"/>
      <c r="I38" s="171"/>
      <c r="J38" s="167">
        <f>AVERAGE(J8:J33)</f>
        <v>1.3461538461538463</v>
      </c>
      <c r="K38" s="167">
        <f>AVERAGE(K8:K33)</f>
        <v>0.84615384615384615</v>
      </c>
      <c r="L38" s="167">
        <f>AVERAGE(L8:L33)</f>
        <v>0.15384615384615385</v>
      </c>
      <c r="M38" s="193">
        <f>AVERAGE(M8:M33)</f>
        <v>0.19230769230769232</v>
      </c>
      <c r="N38" s="159"/>
      <c r="O38" s="167"/>
      <c r="P38" s="167">
        <f>AVERAGE(P8:P33)</f>
        <v>0.96153846153846156</v>
      </c>
      <c r="Q38" s="167">
        <f>AVERAGE(Q8:Q33)</f>
        <v>4.4230769230769234</v>
      </c>
      <c r="R38" s="193">
        <f>AVERAGE(R8:R33)</f>
        <v>0.5</v>
      </c>
      <c r="S38" s="167">
        <f>AVERAGE(S8:S33)</f>
        <v>7.2692307692307692</v>
      </c>
      <c r="T38" s="159"/>
      <c r="U38" s="167">
        <f>AVERAGE(U8:U33)</f>
        <v>1.1153846153846154</v>
      </c>
      <c r="V38" s="167">
        <f>AVERAGE(V8:V33)</f>
        <v>1</v>
      </c>
      <c r="W38" s="167">
        <f>AVERAGE(W8:W33)</f>
        <v>4.4615384615384617</v>
      </c>
      <c r="X38" s="193">
        <f>AVERAGE(X8:X33)</f>
        <v>0.69230769230769229</v>
      </c>
      <c r="Y38" s="167">
        <f>AVERAGE(Y8:Y33)</f>
        <v>7.2692307692307692</v>
      </c>
      <c r="Z38" s="167"/>
      <c r="AA38" s="167">
        <f>AVERAGE(AA8:AA33)</f>
        <v>0.26923076923076922</v>
      </c>
      <c r="AB38" s="167">
        <f>AVERAGE(AB8:AB33)</f>
        <v>1.8461538461538463</v>
      </c>
      <c r="AC38" s="167">
        <f>AVERAGE(AC8:AC33)</f>
        <v>3.5</v>
      </c>
      <c r="AD38" s="167">
        <f>AVERAGE(AD8:AD33)</f>
        <v>1.6538461538461537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B017-D956-6640-9958-B99041E2FD48}">
  <sheetPr>
    <pageSetUpPr fitToPage="1"/>
  </sheetPr>
  <dimension ref="A1:Z54"/>
  <sheetViews>
    <sheetView topLeftCell="B15" zoomScale="125" workbookViewId="0">
      <selection activeCell="AQ17" sqref="AQ17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0504vs立正A'!O3</f>
        <v>立正大学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300</v>
      </c>
      <c r="O1" s="28" t="s">
        <v>233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4</v>
      </c>
      <c r="F5" s="96">
        <v>0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v>2</v>
      </c>
      <c r="D6" s="101">
        <f>(E6+F6+G6)/C6</f>
        <v>0.5</v>
      </c>
      <c r="E6" s="100">
        <v>1</v>
      </c>
      <c r="F6" s="100">
        <v>0</v>
      </c>
      <c r="G6" s="100">
        <v>0</v>
      </c>
      <c r="H6" s="100">
        <v>0</v>
      </c>
      <c r="I6" s="100">
        <v>1</v>
      </c>
      <c r="J6" s="100"/>
      <c r="K6" s="35"/>
      <c r="L6" s="70" t="s">
        <v>223</v>
      </c>
      <c r="M6" s="68" t="s">
        <v>13</v>
      </c>
      <c r="N6" s="315" t="s">
        <v>161</v>
      </c>
      <c r="O6" s="315"/>
      <c r="P6" s="315"/>
      <c r="Q6" s="81" t="s">
        <v>9</v>
      </c>
      <c r="R6" s="68" t="s">
        <v>13</v>
      </c>
      <c r="S6" s="314" t="s">
        <v>291</v>
      </c>
      <c r="T6" s="315"/>
      <c r="U6" s="315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v>6</v>
      </c>
      <c r="D7" s="97">
        <f>(E7+F7+G7)/C7</f>
        <v>0.83333333333333337</v>
      </c>
      <c r="E7" s="96">
        <f>E5+E6</f>
        <v>5</v>
      </c>
      <c r="F7" s="96">
        <f t="shared" ref="F7:I7" si="0">F5+F6</f>
        <v>0</v>
      </c>
      <c r="G7" s="96">
        <f t="shared" si="0"/>
        <v>0</v>
      </c>
      <c r="H7" s="96">
        <f t="shared" si="0"/>
        <v>0</v>
      </c>
      <c r="I7" s="96">
        <f t="shared" si="0"/>
        <v>1</v>
      </c>
      <c r="J7" s="96"/>
      <c r="K7" s="35"/>
      <c r="L7" s="70" t="s">
        <v>224</v>
      </c>
      <c r="M7" s="68" t="s">
        <v>160</v>
      </c>
      <c r="N7" s="315" t="s">
        <v>220</v>
      </c>
      <c r="O7" s="315"/>
      <c r="P7" s="315"/>
      <c r="Q7" s="81" t="s">
        <v>9</v>
      </c>
      <c r="R7" s="68" t="s">
        <v>160</v>
      </c>
      <c r="S7" s="314" t="s">
        <v>295</v>
      </c>
      <c r="T7" s="315"/>
      <c r="U7" s="315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259</v>
      </c>
      <c r="M8" s="68" t="s">
        <v>160</v>
      </c>
      <c r="N8" s="315" t="s">
        <v>218</v>
      </c>
      <c r="O8" s="315"/>
      <c r="P8" s="315"/>
      <c r="Q8" s="69" t="s">
        <v>294</v>
      </c>
      <c r="R8" s="68" t="s">
        <v>160</v>
      </c>
      <c r="S8" s="314" t="s">
        <v>218</v>
      </c>
      <c r="T8" s="315"/>
      <c r="U8" s="315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6</v>
      </c>
      <c r="D9" s="97">
        <f>(E9+F9+G9)/C9</f>
        <v>1</v>
      </c>
      <c r="E9" s="96">
        <v>4</v>
      </c>
      <c r="F9" s="96">
        <v>2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290</v>
      </c>
      <c r="M9" s="68" t="s">
        <v>160</v>
      </c>
      <c r="N9" s="315" t="s">
        <v>164</v>
      </c>
      <c r="O9" s="315"/>
      <c r="P9" s="315"/>
      <c r="Q9" s="69"/>
      <c r="R9" s="68"/>
      <c r="S9" s="314"/>
      <c r="T9" s="315"/>
      <c r="U9" s="315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9</v>
      </c>
      <c r="D10" s="101">
        <f>(E10+F10+G10)/C10</f>
        <v>0.88888888888888884</v>
      </c>
      <c r="E10" s="100">
        <v>8</v>
      </c>
      <c r="F10" s="100">
        <v>0</v>
      </c>
      <c r="G10" s="100">
        <v>0</v>
      </c>
      <c r="H10" s="100">
        <v>1</v>
      </c>
      <c r="I10" s="100">
        <v>0</v>
      </c>
      <c r="J10" s="100">
        <v>0</v>
      </c>
      <c r="K10" s="35"/>
      <c r="L10" s="70" t="s">
        <v>260</v>
      </c>
      <c r="M10" s="68" t="s">
        <v>160</v>
      </c>
      <c r="N10" s="314" t="s">
        <v>293</v>
      </c>
      <c r="O10" s="315"/>
      <c r="P10" s="316"/>
      <c r="Q10" s="69"/>
      <c r="R10" s="68"/>
      <c r="S10" s="321"/>
      <c r="T10" s="322"/>
      <c r="U10" s="322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0.93333333333333335</v>
      </c>
      <c r="E11" s="96">
        <f>E9+E10</f>
        <v>12</v>
      </c>
      <c r="F11" s="96">
        <f t="shared" ref="F11:J11" si="1">F9+F10</f>
        <v>2</v>
      </c>
      <c r="G11" s="96">
        <f t="shared" si="1"/>
        <v>0</v>
      </c>
      <c r="H11" s="96">
        <f t="shared" si="1"/>
        <v>1</v>
      </c>
      <c r="I11" s="96">
        <f t="shared" si="1"/>
        <v>0</v>
      </c>
      <c r="J11" s="96">
        <f t="shared" si="1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立正大学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0.8</v>
      </c>
      <c r="E15" s="72">
        <v>4</v>
      </c>
      <c r="F15" s="72">
        <v>0</v>
      </c>
      <c r="G15" s="72">
        <v>0</v>
      </c>
      <c r="H15" s="72">
        <v>0</v>
      </c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2</v>
      </c>
      <c r="D16" s="78">
        <f>(E16+F16+G16)/C16</f>
        <v>1</v>
      </c>
      <c r="E16" s="77">
        <v>1</v>
      </c>
      <c r="F16" s="77">
        <v>0</v>
      </c>
      <c r="G16" s="77">
        <v>1</v>
      </c>
      <c r="H16" s="77">
        <v>0</v>
      </c>
      <c r="I16" s="77">
        <v>0</v>
      </c>
      <c r="J16" s="86"/>
      <c r="K16" s="35"/>
      <c r="L16" s="326" t="str">
        <f>B1</f>
        <v>立正大学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7</v>
      </c>
      <c r="D17" s="73">
        <f>(E17+F17+G17)/C17</f>
        <v>0.8571428571428571</v>
      </c>
      <c r="E17" s="72">
        <f>E15+E16</f>
        <v>5</v>
      </c>
      <c r="F17" s="72">
        <f t="shared" ref="F17:I17" si="2">F15+F16</f>
        <v>0</v>
      </c>
      <c r="G17" s="72">
        <f t="shared" si="2"/>
        <v>1</v>
      </c>
      <c r="H17" s="72">
        <f t="shared" si="2"/>
        <v>0</v>
      </c>
      <c r="I17" s="72">
        <f t="shared" si="2"/>
        <v>1</v>
      </c>
      <c r="J17" s="84"/>
      <c r="K17" s="35"/>
      <c r="L17" s="70"/>
      <c r="M17" s="68" t="s">
        <v>13</v>
      </c>
      <c r="N17" s="315" t="s">
        <v>161</v>
      </c>
      <c r="O17" s="315"/>
      <c r="P17" s="315"/>
      <c r="Q17" s="81"/>
      <c r="R17" s="68" t="s">
        <v>160</v>
      </c>
      <c r="S17" s="314" t="s">
        <v>293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220</v>
      </c>
      <c r="O18" s="315"/>
      <c r="P18" s="315"/>
      <c r="Q18" s="81"/>
      <c r="R18" s="68" t="s">
        <v>160</v>
      </c>
      <c r="S18" s="314" t="s">
        <v>220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0.75</v>
      </c>
      <c r="E19" s="72">
        <v>5</v>
      </c>
      <c r="F19" s="72">
        <v>1</v>
      </c>
      <c r="G19" s="72">
        <v>0</v>
      </c>
      <c r="H19" s="72">
        <v>2</v>
      </c>
      <c r="I19" s="72">
        <v>0</v>
      </c>
      <c r="J19" s="72">
        <v>3</v>
      </c>
      <c r="K19" s="35"/>
      <c r="L19" s="70"/>
      <c r="M19" s="68" t="s">
        <v>13</v>
      </c>
      <c r="N19" s="315" t="s">
        <v>291</v>
      </c>
      <c r="O19" s="315"/>
      <c r="P19" s="315"/>
      <c r="Q19" s="69"/>
      <c r="R19" s="68" t="s">
        <v>160</v>
      </c>
      <c r="S19" s="314" t="s">
        <v>293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7</v>
      </c>
      <c r="D20" s="78">
        <f>(E20+F20+G20)/C20</f>
        <v>0.42857142857142855</v>
      </c>
      <c r="E20" s="77">
        <v>0</v>
      </c>
      <c r="F20" s="77">
        <v>2</v>
      </c>
      <c r="G20" s="77">
        <v>1</v>
      </c>
      <c r="H20" s="77">
        <v>4</v>
      </c>
      <c r="I20" s="77">
        <v>0</v>
      </c>
      <c r="J20" s="77">
        <v>6</v>
      </c>
      <c r="K20" s="76"/>
      <c r="L20" s="70"/>
      <c r="M20" s="68" t="s">
        <v>13</v>
      </c>
      <c r="N20" s="315" t="s">
        <v>292</v>
      </c>
      <c r="O20" s="315"/>
      <c r="P20" s="315"/>
      <c r="Q20" s="69"/>
      <c r="R20" s="68" t="s">
        <v>160</v>
      </c>
      <c r="S20" s="314" t="s">
        <v>296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15</v>
      </c>
      <c r="D21" s="73">
        <f>(E21+F21+G21)/C21</f>
        <v>0.6</v>
      </c>
      <c r="E21" s="72">
        <f>E19+E20</f>
        <v>5</v>
      </c>
      <c r="F21" s="72">
        <f t="shared" ref="F21:J21" si="3">F19+F20</f>
        <v>3</v>
      </c>
      <c r="G21" s="72">
        <f t="shared" si="3"/>
        <v>1</v>
      </c>
      <c r="H21" s="72">
        <f t="shared" si="3"/>
        <v>6</v>
      </c>
      <c r="I21" s="72">
        <f t="shared" si="3"/>
        <v>0</v>
      </c>
      <c r="J21" s="72">
        <f t="shared" si="3"/>
        <v>9</v>
      </c>
      <c r="K21" s="63"/>
      <c r="L21" s="70"/>
      <c r="M21" s="68"/>
      <c r="N21" s="314"/>
      <c r="O21" s="315"/>
      <c r="P21" s="316"/>
      <c r="Q21" s="69"/>
      <c r="R21" s="68" t="s">
        <v>160</v>
      </c>
      <c r="S21" s="321" t="s">
        <v>164</v>
      </c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0.6</v>
      </c>
      <c r="K22" s="63"/>
      <c r="L22" s="70"/>
      <c r="M22" s="68"/>
      <c r="N22" s="314"/>
      <c r="O22" s="315"/>
      <c r="P22" s="316"/>
      <c r="Q22" s="69"/>
      <c r="R22" s="68" t="s">
        <v>13</v>
      </c>
      <c r="S22" s="324" t="s">
        <v>297</v>
      </c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 t="s">
        <v>160</v>
      </c>
      <c r="S23" s="321" t="s">
        <v>296</v>
      </c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270</v>
      </c>
      <c r="M29" s="26" t="s">
        <v>13</v>
      </c>
      <c r="N29" s="295" t="s">
        <v>231</v>
      </c>
      <c r="O29" s="296"/>
      <c r="P29" s="300"/>
      <c r="Q29" s="27" t="s">
        <v>172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272</v>
      </c>
      <c r="M30" s="26" t="s">
        <v>13</v>
      </c>
      <c r="N30" s="295" t="s">
        <v>171</v>
      </c>
      <c r="O30" s="296"/>
      <c r="P30" s="300"/>
      <c r="Q30" s="27" t="s">
        <v>169</v>
      </c>
      <c r="R30" s="26" t="s">
        <v>13</v>
      </c>
      <c r="S30" s="295" t="s">
        <v>231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0</v>
      </c>
      <c r="D31" s="311"/>
      <c r="E31" s="311">
        <v>1</v>
      </c>
      <c r="F31" s="311"/>
      <c r="G31" s="311">
        <f>C31+E31</f>
        <v>1</v>
      </c>
      <c r="H31" s="311"/>
      <c r="I31" s="312">
        <f>G31/G37</f>
        <v>3.3333333333333333E-2</v>
      </c>
      <c r="J31" s="312"/>
      <c r="K31" s="35"/>
      <c r="L31" s="56" t="s">
        <v>290</v>
      </c>
      <c r="M31" s="26" t="s">
        <v>13</v>
      </c>
      <c r="N31" s="295" t="s">
        <v>171</v>
      </c>
      <c r="O31" s="296"/>
      <c r="P31" s="300"/>
      <c r="Q31" s="55" t="s">
        <v>298</v>
      </c>
      <c r="R31" s="26" t="s">
        <v>13</v>
      </c>
      <c r="S31" s="295" t="s">
        <v>228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2</v>
      </c>
      <c r="D32" s="296"/>
      <c r="E32" s="296">
        <v>1</v>
      </c>
      <c r="F32" s="296"/>
      <c r="G32" s="311">
        <f t="shared" ref="G32:G35" si="4">C32+E32</f>
        <v>3</v>
      </c>
      <c r="H32" s="311"/>
      <c r="I32" s="302">
        <f>G32/G37</f>
        <v>0.1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3</v>
      </c>
      <c r="D33" s="311"/>
      <c r="E33" s="311">
        <v>3</v>
      </c>
      <c r="F33" s="311"/>
      <c r="G33" s="311">
        <f t="shared" si="4"/>
        <v>6</v>
      </c>
      <c r="H33" s="311"/>
      <c r="I33" s="312">
        <f>G33/G37</f>
        <v>0.2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12</v>
      </c>
      <c r="D34" s="301"/>
      <c r="E34" s="296">
        <v>8</v>
      </c>
      <c r="F34" s="296"/>
      <c r="G34" s="311">
        <f t="shared" si="4"/>
        <v>20</v>
      </c>
      <c r="H34" s="311"/>
      <c r="I34" s="302">
        <f>G34/G37</f>
        <v>0.66666666666666663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0</v>
      </c>
      <c r="F35" s="311"/>
      <c r="G35" s="311">
        <f t="shared" si="4"/>
        <v>0</v>
      </c>
      <c r="H35" s="311"/>
      <c r="I35" s="312">
        <f>G35/G37</f>
        <v>0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立正大学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立正大学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1</v>
      </c>
      <c r="D39" s="298"/>
      <c r="E39" s="298">
        <v>4</v>
      </c>
      <c r="F39" s="298"/>
      <c r="G39" s="297">
        <f>C39+E39</f>
        <v>5</v>
      </c>
      <c r="H39" s="297"/>
      <c r="I39" s="299">
        <f>G39/H44</f>
        <v>0.17857142857142858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4</v>
      </c>
      <c r="D40" s="296"/>
      <c r="E40" s="296">
        <v>0</v>
      </c>
      <c r="F40" s="296"/>
      <c r="G40" s="297">
        <f t="shared" ref="G40:G43" si="5">C40+E40</f>
        <v>4</v>
      </c>
      <c r="H40" s="297"/>
      <c r="I40" s="302">
        <f>G40/H44</f>
        <v>0.14285714285714285</v>
      </c>
      <c r="J40" s="302"/>
      <c r="K40" s="14"/>
      <c r="L40" s="28"/>
      <c r="M40" s="26" t="s">
        <v>13</v>
      </c>
      <c r="N40" s="295" t="s">
        <v>228</v>
      </c>
      <c r="O40" s="296"/>
      <c r="P40" s="300"/>
      <c r="Q40" s="27"/>
      <c r="R40" s="26" t="s">
        <v>13</v>
      </c>
      <c r="S40" s="295" t="s">
        <v>299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5</v>
      </c>
      <c r="D41" s="298"/>
      <c r="E41" s="298">
        <v>2</v>
      </c>
      <c r="F41" s="298"/>
      <c r="G41" s="297">
        <f t="shared" si="5"/>
        <v>7</v>
      </c>
      <c r="H41" s="297"/>
      <c r="I41" s="299">
        <f>G41/H44</f>
        <v>0.25</v>
      </c>
      <c r="J41" s="299"/>
      <c r="K41" s="14"/>
      <c r="L41" s="28"/>
      <c r="M41" s="26" t="s">
        <v>13</v>
      </c>
      <c r="N41" s="295" t="s">
        <v>171</v>
      </c>
      <c r="O41" s="296"/>
      <c r="P41" s="300"/>
      <c r="Q41" s="27"/>
      <c r="R41" s="26"/>
      <c r="S41" s="295"/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8</v>
      </c>
      <c r="D42" s="301"/>
      <c r="E42" s="296">
        <v>3</v>
      </c>
      <c r="F42" s="296"/>
      <c r="G42" s="297">
        <f t="shared" si="5"/>
        <v>11</v>
      </c>
      <c r="H42" s="297"/>
      <c r="I42" s="302">
        <f>G42/H44</f>
        <v>0.39285714285714285</v>
      </c>
      <c r="J42" s="302"/>
      <c r="K42" s="14"/>
      <c r="L42" s="28"/>
      <c r="M42" s="26" t="s">
        <v>13</v>
      </c>
      <c r="N42" s="295" t="s">
        <v>171</v>
      </c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7">
        <f t="shared" si="5"/>
        <v>1</v>
      </c>
      <c r="H43" s="297"/>
      <c r="I43" s="299">
        <f>G43/H44</f>
        <v>3.5714285714285712E-2</v>
      </c>
      <c r="J43" s="299"/>
      <c r="K43" s="14"/>
      <c r="L43" s="28"/>
      <c r="M43" s="26" t="s">
        <v>13</v>
      </c>
      <c r="N43" s="295" t="s">
        <v>171</v>
      </c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28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9E95-811F-6841-AFAF-323DCA61B5DF}">
  <sheetPr>
    <pageSetUpPr fitToPage="1"/>
  </sheetPr>
  <dimension ref="D2:AJ60"/>
  <sheetViews>
    <sheetView zoomScale="56" zoomScaleNormal="59" zoomScaleSheetLayoutView="50" zoomScalePageLayoutView="59" workbookViewId="0">
      <selection activeCell="T15" sqref="T15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38</v>
      </c>
      <c r="J3" s="268"/>
      <c r="K3" s="269" t="s">
        <v>17</v>
      </c>
      <c r="L3" s="269"/>
      <c r="M3" s="268">
        <v>15</v>
      </c>
      <c r="N3" s="268"/>
      <c r="O3" s="267" t="s">
        <v>258</v>
      </c>
      <c r="P3" s="267"/>
      <c r="Q3" s="267"/>
      <c r="R3" s="267"/>
      <c r="S3" s="267"/>
      <c r="U3" s="270" t="s">
        <v>120</v>
      </c>
      <c r="V3" s="270"/>
      <c r="W3" s="270"/>
      <c r="X3" s="270"/>
      <c r="Y3" s="271" t="s">
        <v>116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121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12</v>
      </c>
      <c r="F14" s="122">
        <f>G17-E17</f>
        <v>38</v>
      </c>
      <c r="G14" s="122"/>
      <c r="K14" s="122">
        <f>K17</f>
        <v>65</v>
      </c>
      <c r="L14" s="122">
        <f>M17-K17</f>
        <v>11</v>
      </c>
      <c r="Q14" s="122">
        <f>Q17</f>
        <v>15</v>
      </c>
      <c r="R14" s="122">
        <f>S17-Q17</f>
        <v>48</v>
      </c>
      <c r="U14" s="122"/>
      <c r="V14" s="122">
        <f>V17</f>
        <v>153</v>
      </c>
      <c r="W14" s="122">
        <f>X17-V17</f>
        <v>28</v>
      </c>
      <c r="X14" s="122"/>
      <c r="Z14" s="122">
        <f>Z17</f>
        <v>10</v>
      </c>
      <c r="AA14" s="122">
        <f>AB17-Z17</f>
        <v>171</v>
      </c>
      <c r="AD14" s="122">
        <f>AD17</f>
        <v>45</v>
      </c>
      <c r="AE14" s="122">
        <f>AF17-AD17</f>
        <v>52</v>
      </c>
      <c r="AH14" s="122">
        <f>AH17</f>
        <v>32</v>
      </c>
      <c r="AI14" s="122">
        <f>AJ17-AH17</f>
        <v>31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0.24</v>
      </c>
      <c r="E16" s="235"/>
      <c r="F16" s="235"/>
      <c r="G16" s="235"/>
      <c r="H16" s="119"/>
      <c r="I16" s="119"/>
      <c r="J16" s="235">
        <f>K17/M17</f>
        <v>0.85526315789473684</v>
      </c>
      <c r="K16" s="235"/>
      <c r="L16" s="235"/>
      <c r="M16" s="235"/>
      <c r="P16" s="235">
        <f>Q17/S17</f>
        <v>0.23809523809523808</v>
      </c>
      <c r="Q16" s="235"/>
      <c r="R16" s="235"/>
      <c r="S16" s="235"/>
      <c r="U16" s="235">
        <f>V17/X17</f>
        <v>0.84530386740331487</v>
      </c>
      <c r="V16" s="235"/>
      <c r="W16" s="235"/>
      <c r="X16" s="235"/>
      <c r="Y16" s="264">
        <f>Z17/AB17</f>
        <v>5.5248618784530384E-2</v>
      </c>
      <c r="Z16" s="264"/>
      <c r="AA16" s="264"/>
      <c r="AB16" s="264"/>
      <c r="AC16" s="235">
        <f>AD17/AF17</f>
        <v>0.46391752577319589</v>
      </c>
      <c r="AD16" s="235"/>
      <c r="AE16" s="235"/>
      <c r="AF16" s="235"/>
      <c r="AG16" s="264">
        <f>AH17/AJ17</f>
        <v>0.50793650793650791</v>
      </c>
      <c r="AH16" s="264"/>
      <c r="AI16" s="264"/>
      <c r="AJ16" s="264"/>
    </row>
    <row r="17" spans="4:36">
      <c r="D17" s="125" t="s">
        <v>65</v>
      </c>
      <c r="E17" s="120">
        <f>J22+M22+P22</f>
        <v>12</v>
      </c>
      <c r="F17" s="125" t="s">
        <v>64</v>
      </c>
      <c r="G17" s="120">
        <f>J23+M23+P23</f>
        <v>50</v>
      </c>
      <c r="H17" s="119"/>
      <c r="I17" s="119"/>
      <c r="J17" s="125" t="s">
        <v>65</v>
      </c>
      <c r="K17" s="120">
        <f>J26+M26+P26+S26</f>
        <v>65</v>
      </c>
      <c r="L17" s="125" t="s">
        <v>64</v>
      </c>
      <c r="M17" s="120">
        <f>J27+M27+P27+S27</f>
        <v>76</v>
      </c>
      <c r="P17" s="125" t="s">
        <v>65</v>
      </c>
      <c r="Q17" s="120">
        <f>M30</f>
        <v>15</v>
      </c>
      <c r="R17" s="125" t="s">
        <v>64</v>
      </c>
      <c r="S17" s="120">
        <f>M31</f>
        <v>63</v>
      </c>
      <c r="U17" s="125" t="s">
        <v>65</v>
      </c>
      <c r="V17" s="120">
        <f>'Individual DF 0427vs慶應義塾A'!K37+'Individual DF 0427vs慶應義塾A'!L37+'Individual DF 0427vs慶應義塾A'!T37+'Individual DF 0427vs慶應義塾A'!U37</f>
        <v>153</v>
      </c>
      <c r="W17" s="125" t="s">
        <v>64</v>
      </c>
      <c r="X17" s="120">
        <f>'Individual DF 0427vs慶應義塾A'!G37</f>
        <v>181</v>
      </c>
      <c r="Y17" s="134" t="s">
        <v>65</v>
      </c>
      <c r="Z17" s="120">
        <f>'Individual DF 0427vs慶應義塾A'!K37+'Individual DF 0427vs慶應義塾A'!T37</f>
        <v>10</v>
      </c>
      <c r="AA17" s="134" t="s">
        <v>64</v>
      </c>
      <c r="AB17" s="120">
        <f>'Individual DF 0427vs慶應義塾A'!G37</f>
        <v>181</v>
      </c>
      <c r="AC17" s="125" t="s">
        <v>65</v>
      </c>
      <c r="AD17" s="120">
        <v>45</v>
      </c>
      <c r="AE17" s="125" t="s">
        <v>64</v>
      </c>
      <c r="AF17" s="120">
        <v>97</v>
      </c>
      <c r="AG17" s="134" t="s">
        <v>65</v>
      </c>
      <c r="AH17" s="120">
        <v>32</v>
      </c>
      <c r="AI17" s="134" t="s">
        <v>64</v>
      </c>
      <c r="AJ17" s="120">
        <v>63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0.14285714285714285</v>
      </c>
      <c r="I22" s="260"/>
      <c r="J22" s="130">
        <v>3</v>
      </c>
      <c r="K22" s="259">
        <f>M22/M23</f>
        <v>0.45454545454545453</v>
      </c>
      <c r="L22" s="260"/>
      <c r="M22" s="130">
        <v>5</v>
      </c>
      <c r="N22" s="259">
        <f>P22/P23</f>
        <v>0.22222222222222221</v>
      </c>
      <c r="O22" s="260"/>
      <c r="P22" s="130">
        <v>4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0.88495575221238942</v>
      </c>
      <c r="Z22" s="260"/>
      <c r="AA22" s="130">
        <f>'Individual DF 0427vs慶應義塾A'!K35+'Individual DF 0427vs慶應義塾A'!L35+'Individual DF 0427vs慶應義塾A'!T35+'Individual DF 0427vs慶應義塾A'!U35</f>
        <v>100</v>
      </c>
      <c r="AB22" s="259">
        <f>AD22/AD23</f>
        <v>0.77941176470588236</v>
      </c>
      <c r="AC22" s="260"/>
      <c r="AD22" s="132">
        <f>'Individual DF 0427vs慶應義塾A'!K36+'Individual DF 0427vs慶應義塾A'!L36+'Individual DF 0427vs慶應義塾A'!T36+'Individual DF 0427vs慶應義塾A'!U36</f>
        <v>53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21</v>
      </c>
      <c r="K23" s="261"/>
      <c r="L23" s="262"/>
      <c r="M23" s="128">
        <v>11</v>
      </c>
      <c r="N23" s="261"/>
      <c r="O23" s="262"/>
      <c r="P23" s="128">
        <v>18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0427vs慶應義塾A'!G35</f>
        <v>113</v>
      </c>
      <c r="AB23" s="261"/>
      <c r="AC23" s="262"/>
      <c r="AD23" s="133">
        <f>'Individual DF 0427vs慶應義塾A'!G36</f>
        <v>68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0.90476190476190477</v>
      </c>
      <c r="I26" s="260"/>
      <c r="J26" s="130">
        <v>19</v>
      </c>
      <c r="K26" s="259">
        <f>M26/M27</f>
        <v>0.81818181818181823</v>
      </c>
      <c r="L26" s="260"/>
      <c r="M26" s="130">
        <v>9</v>
      </c>
      <c r="N26" s="259">
        <f>P26/P27</f>
        <v>0.72222222222222221</v>
      </c>
      <c r="O26" s="260"/>
      <c r="P26" s="130">
        <v>13</v>
      </c>
      <c r="Q26" s="259">
        <f>S26/S27</f>
        <v>0.92307692307692313</v>
      </c>
      <c r="R26" s="260"/>
      <c r="S26" s="132">
        <v>24</v>
      </c>
      <c r="U26" s="250"/>
      <c r="V26" s="250"/>
      <c r="W26" s="250"/>
      <c r="X26" s="129" t="s">
        <v>65</v>
      </c>
      <c r="Y26" s="259">
        <f>AA26/AA27</f>
        <v>4.4247787610619468E-2</v>
      </c>
      <c r="Z26" s="260"/>
      <c r="AA26" s="130">
        <f>'Individual DF 0427vs慶應義塾A'!K35+'Individual DF 0427vs慶應義塾A'!T35</f>
        <v>5</v>
      </c>
      <c r="AB26" s="259">
        <f>AD26/AD27</f>
        <v>7.3529411764705885E-2</v>
      </c>
      <c r="AC26" s="260"/>
      <c r="AD26" s="132">
        <f>'Individual DF 0427vs慶應義塾A'!K36+'Individual DF 0427vs慶應義塾A'!T36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21</v>
      </c>
      <c r="K27" s="261"/>
      <c r="L27" s="262"/>
      <c r="M27" s="128">
        <v>11</v>
      </c>
      <c r="N27" s="261"/>
      <c r="O27" s="262"/>
      <c r="P27" s="128">
        <v>18</v>
      </c>
      <c r="Q27" s="261"/>
      <c r="R27" s="262"/>
      <c r="S27" s="133">
        <v>26</v>
      </c>
      <c r="U27" s="250"/>
      <c r="V27" s="250"/>
      <c r="W27" s="250"/>
      <c r="X27" s="127" t="s">
        <v>64</v>
      </c>
      <c r="Y27" s="261"/>
      <c r="Z27" s="262"/>
      <c r="AA27" s="128">
        <f>'Individual DF 0427vs慶應義塾A'!G35</f>
        <v>113</v>
      </c>
      <c r="AB27" s="261"/>
      <c r="AC27" s="262"/>
      <c r="AD27" s="133">
        <f>'Individual DF 0427vs慶應義塾A'!G36</f>
        <v>68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0.55555555555555558</v>
      </c>
      <c r="I30" s="260"/>
      <c r="J30" s="130">
        <v>35</v>
      </c>
      <c r="K30" s="259">
        <f>M30/M31</f>
        <v>0.23809523809523808</v>
      </c>
      <c r="L30" s="260"/>
      <c r="M30" s="130">
        <v>15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63</v>
      </c>
      <c r="K31" s="261"/>
      <c r="L31" s="262"/>
      <c r="M31" s="128">
        <v>63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0427vs慶應義塾A'!C7</f>
        <v>10</v>
      </c>
      <c r="K39" s="240"/>
      <c r="L39" s="236" t="str">
        <f>D3</f>
        <v>筑波大学</v>
      </c>
      <c r="M39" s="236"/>
      <c r="N39" s="236"/>
      <c r="O39" s="236"/>
      <c r="P39" s="237" t="str">
        <f>O3</f>
        <v>慶應義塾大学</v>
      </c>
      <c r="Q39" s="237"/>
      <c r="R39" s="237"/>
      <c r="S39" s="237"/>
      <c r="Y39" s="242" t="str">
        <f>D3</f>
        <v>筑波大学</v>
      </c>
      <c r="Z39" s="243"/>
      <c r="AA39" s="240">
        <f>'Set 0427vs慶應義塾A'!C11</f>
        <v>11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慶應義塾大学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0427vs慶應義塾A'!D7</f>
        <v>0.6</v>
      </c>
      <c r="M41" s="239"/>
      <c r="N41" s="239"/>
      <c r="O41" s="239"/>
      <c r="P41" s="238">
        <f>'Set 0427vs慶應義塾A'!D17</f>
        <v>1</v>
      </c>
      <c r="Q41" s="239"/>
      <c r="R41" s="239"/>
      <c r="S41" s="239"/>
      <c r="Y41" s="244"/>
      <c r="Z41" s="245"/>
      <c r="AA41" s="241"/>
      <c r="AB41" s="241"/>
      <c r="AC41" s="238">
        <f>'Set 0427vs慶應義塾A'!D11</f>
        <v>0.90909090909090906</v>
      </c>
      <c r="AD41" s="239"/>
      <c r="AE41" s="239"/>
      <c r="AF41" s="239"/>
      <c r="AG41" s="238">
        <f>'Set 0427vs慶應義塾A'!D21</f>
        <v>0.58823529411764708</v>
      </c>
      <c r="AH41" s="239"/>
      <c r="AI41" s="239"/>
      <c r="AJ41" s="239"/>
    </row>
    <row r="42" spans="4:36" ht="20" customHeight="1">
      <c r="H42" s="220" t="str">
        <f>O3</f>
        <v>慶應義塾大学</v>
      </c>
      <c r="I42" s="221"/>
      <c r="J42" s="226">
        <f>'Set 0427vs慶應義塾A'!C17</f>
        <v>6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慶應義塾大学</v>
      </c>
      <c r="Z42" s="221"/>
      <c r="AA42" s="226">
        <f>'Set 0427vs慶應義塾A'!C21</f>
        <v>17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10</v>
      </c>
      <c r="F43" s="145">
        <f>J42</f>
        <v>6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11</v>
      </c>
      <c r="W43" s="145">
        <f>AA42</f>
        <v>17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16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28</v>
      </c>
      <c r="AB45" s="233"/>
    </row>
    <row r="46" spans="4:36" ht="29">
      <c r="D46" s="235">
        <f>J39/J45</f>
        <v>0.625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0.39285714285714285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verticalCentered="1"/>
  <pageMargins left="0" right="0" top="0" bottom="0" header="0" footer="0"/>
  <pageSetup paperSize="9" scale="50" fitToHeight="4" orientation="landscape" horizontalDpi="0" verticalDpi="0"/>
  <rowBreaks count="1" manualBreakCount="1">
    <brk id="47" max="38" man="1"/>
  </rowBreak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E87D-E2B4-C64F-AC05-11FAD8BB142C}">
  <sheetPr>
    <pageSetUpPr fitToPage="1"/>
  </sheetPr>
  <dimension ref="B2:AJ77"/>
  <sheetViews>
    <sheetView topLeftCell="B1" zoomScale="78" zoomScaleNormal="59" zoomScaleSheetLayoutView="50" zoomScalePageLayoutView="59" workbookViewId="0">
      <selection activeCell="AJ8" sqref="AJ8:AJ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89" t="str">
        <f>'Summary 0427vs慶應義塾A'!O3</f>
        <v>慶應義塾大学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181</v>
      </c>
      <c r="I4" s="288"/>
      <c r="J4" s="282" t="s">
        <v>97</v>
      </c>
      <c r="K4" s="282"/>
      <c r="L4" s="282"/>
      <c r="M4" s="284">
        <f>(K37+T37)/G37</f>
        <v>5.5248618784530384E-2</v>
      </c>
      <c r="N4" s="284"/>
      <c r="O4" s="282" t="s">
        <v>98</v>
      </c>
      <c r="P4" s="282"/>
      <c r="Q4" s="282"/>
      <c r="R4" s="284">
        <f>SUM(K37:L37,T37:U37)/G37</f>
        <v>0.84530386740331487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0.49</v>
      </c>
      <c r="AB4" s="282" t="s">
        <v>99</v>
      </c>
      <c r="AC4" s="282"/>
      <c r="AD4" s="282"/>
      <c r="AE4" s="173">
        <f>SUM(X35:Y35)/SUM(T35:U35)</f>
        <v>0.48648648648648651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243</v>
      </c>
      <c r="D8" s="156">
        <v>70</v>
      </c>
      <c r="E8" s="156">
        <f>G8+AA8+'Individual AT 0427vs慶應義塾A'!G8+'Individual AT 0427vs慶應義塾A'!N8</f>
        <v>25</v>
      </c>
      <c r="F8" s="195">
        <f>IFERROR(E8/D8*80,"-")</f>
        <v>28.571428571428573</v>
      </c>
      <c r="G8" s="156">
        <f>I8+R8</f>
        <v>10</v>
      </c>
      <c r="H8" s="186">
        <f>IFERROR((K8+L8+T8+U8)/G8,"-")</f>
        <v>0.9</v>
      </c>
      <c r="I8" s="156">
        <f>SUM(K8:M8)</f>
        <v>5</v>
      </c>
      <c r="J8" s="157">
        <f>IFERROR((K8+L8)/I8,"-")</f>
        <v>0.8</v>
      </c>
      <c r="K8" s="156">
        <v>1</v>
      </c>
      <c r="L8" s="156">
        <v>3</v>
      </c>
      <c r="M8" s="184">
        <v>1</v>
      </c>
      <c r="N8" s="157">
        <f>IFERROR((O8+P8)/I8,"-")</f>
        <v>0.6</v>
      </c>
      <c r="O8" s="156">
        <v>1</v>
      </c>
      <c r="P8" s="156">
        <v>2</v>
      </c>
      <c r="Q8" s="184">
        <v>1</v>
      </c>
      <c r="R8" s="156">
        <f>SUM(T8:V8)</f>
        <v>5</v>
      </c>
      <c r="S8" s="157">
        <f>IFERROR((T8+U8)/R8,"-")</f>
        <v>1</v>
      </c>
      <c r="T8" s="156">
        <v>0</v>
      </c>
      <c r="U8" s="156">
        <v>5</v>
      </c>
      <c r="V8" s="184">
        <v>0</v>
      </c>
      <c r="W8" s="157">
        <f>IFERROR((X8+Y8)/R8,"-")</f>
        <v>0.2</v>
      </c>
      <c r="X8" s="156">
        <v>1</v>
      </c>
      <c r="Y8" s="156">
        <v>0</v>
      </c>
      <c r="Z8" s="184">
        <v>4</v>
      </c>
      <c r="AA8" s="156">
        <f>SUM(AC8:AE8)</f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197" t="str">
        <f>C8</f>
        <v>小澤一誠</v>
      </c>
      <c r="AH8">
        <f>SUM(K8+L8+T8+U8)</f>
        <v>9</v>
      </c>
      <c r="AI8">
        <f>K8+T8</f>
        <v>1</v>
      </c>
      <c r="AJ8">
        <f>SUM(K8+L8)</f>
        <v>4</v>
      </c>
    </row>
    <row r="9" spans="2:36" ht="30" customHeight="1">
      <c r="B9" s="155">
        <v>2</v>
      </c>
      <c r="C9" s="208" t="s">
        <v>187</v>
      </c>
      <c r="D9" s="159">
        <v>66</v>
      </c>
      <c r="E9" s="159">
        <f>G9+AA9+'Individual AT 0427vs慶應義塾A'!G9+'Individual AT 0427vs慶應義塾A'!N9</f>
        <v>30</v>
      </c>
      <c r="F9" s="167">
        <f t="shared" ref="F9:F33" si="0">IFERROR(E9/D9*80,"-")</f>
        <v>36.36363636363636</v>
      </c>
      <c r="G9" s="159">
        <f t="shared" ref="G9:G33" si="1">I9+R9</f>
        <v>14</v>
      </c>
      <c r="H9" s="187">
        <f t="shared" ref="H9:H33" si="2">IFERROR((K9+L9+T9+U9)/G9,"-")</f>
        <v>0.8571428571428571</v>
      </c>
      <c r="I9" s="159">
        <f t="shared" ref="I9:I33" si="3">SUM(K9:M9)</f>
        <v>11</v>
      </c>
      <c r="J9" s="158">
        <f t="shared" ref="J9:J33" si="4">IFERROR((K9+L9)/I9,"-")</f>
        <v>0.81818181818181823</v>
      </c>
      <c r="K9" s="159">
        <v>0</v>
      </c>
      <c r="L9" s="159">
        <v>9</v>
      </c>
      <c r="M9" s="185">
        <v>2</v>
      </c>
      <c r="N9" s="158">
        <f t="shared" ref="N9:N33" si="5">IFERROR((O9+P9)/I9,"-")</f>
        <v>0.27272727272727271</v>
      </c>
      <c r="O9" s="159">
        <v>2</v>
      </c>
      <c r="P9" s="159">
        <v>1</v>
      </c>
      <c r="Q9" s="185">
        <v>6</v>
      </c>
      <c r="R9" s="159">
        <f t="shared" ref="R9:R33" si="6">SUM(T9:V9)</f>
        <v>3</v>
      </c>
      <c r="S9" s="158">
        <f t="shared" ref="S9:S33" si="7">IFERROR((T9+U9)/R9,"-")</f>
        <v>1</v>
      </c>
      <c r="T9" s="159">
        <v>0</v>
      </c>
      <c r="U9" s="159">
        <v>3</v>
      </c>
      <c r="V9" s="185">
        <v>0</v>
      </c>
      <c r="W9" s="158">
        <f t="shared" ref="W9:W33" si="8">IFERROR((X9+Y9)/R9,"-")</f>
        <v>0.33333333333333331</v>
      </c>
      <c r="X9" s="159">
        <v>0</v>
      </c>
      <c r="Y9" s="159">
        <v>1</v>
      </c>
      <c r="Z9" s="185">
        <v>2</v>
      </c>
      <c r="AA9" s="159">
        <f t="shared" ref="AA9:AA33" si="9">SUM(AC9:AE9)</f>
        <v>0</v>
      </c>
      <c r="AB9" s="158" t="str">
        <f t="shared" ref="AB9:AB33" si="10">IFERROR((AC9+AD9)/AA9,"-")</f>
        <v>-</v>
      </c>
      <c r="AC9" s="159">
        <v>0</v>
      </c>
      <c r="AD9" s="159">
        <v>0</v>
      </c>
      <c r="AE9" s="159">
        <v>0</v>
      </c>
      <c r="AF9" s="198" t="str">
        <f t="shared" ref="AF9:AF33" si="11">C9</f>
        <v>前川陽来</v>
      </c>
      <c r="AH9">
        <f t="shared" ref="AH9:AH33" si="12">SUM(K9+L9+T9+U9)</f>
        <v>12</v>
      </c>
      <c r="AI9">
        <f t="shared" ref="AI9:AI33" si="13">K9+T9</f>
        <v>0</v>
      </c>
      <c r="AJ9">
        <f t="shared" ref="AJ9:AJ33" si="14">SUM(K9+L9)</f>
        <v>9</v>
      </c>
    </row>
    <row r="10" spans="2:36" ht="30" customHeight="1">
      <c r="B10" s="154">
        <v>3</v>
      </c>
      <c r="C10" s="207" t="s">
        <v>188</v>
      </c>
      <c r="D10" s="156">
        <v>55</v>
      </c>
      <c r="E10" s="156">
        <f>G10+AA10+'Individual AT 0427vs慶應義塾A'!G10+'Individual AT 0427vs慶應義塾A'!N10</f>
        <v>24</v>
      </c>
      <c r="F10" s="195">
        <f t="shared" si="0"/>
        <v>34.909090909090907</v>
      </c>
      <c r="G10" s="156">
        <f t="shared" si="1"/>
        <v>6</v>
      </c>
      <c r="H10" s="186">
        <f t="shared" si="2"/>
        <v>0.5</v>
      </c>
      <c r="I10" s="156">
        <f t="shared" si="3"/>
        <v>5</v>
      </c>
      <c r="J10" s="157">
        <f t="shared" si="4"/>
        <v>0.4</v>
      </c>
      <c r="K10" s="156">
        <v>0</v>
      </c>
      <c r="L10" s="156">
        <v>2</v>
      </c>
      <c r="M10" s="184">
        <v>3</v>
      </c>
      <c r="N10" s="157">
        <f t="shared" si="5"/>
        <v>0</v>
      </c>
      <c r="O10" s="156">
        <v>0</v>
      </c>
      <c r="P10" s="156">
        <v>0</v>
      </c>
      <c r="Q10" s="184">
        <v>2</v>
      </c>
      <c r="R10" s="156">
        <f t="shared" si="6"/>
        <v>1</v>
      </c>
      <c r="S10" s="157">
        <f t="shared" si="7"/>
        <v>1</v>
      </c>
      <c r="T10" s="156">
        <v>0</v>
      </c>
      <c r="U10" s="156">
        <v>1</v>
      </c>
      <c r="V10" s="184">
        <v>0</v>
      </c>
      <c r="W10" s="157">
        <f t="shared" si="8"/>
        <v>0</v>
      </c>
      <c r="X10" s="156">
        <v>0</v>
      </c>
      <c r="Y10" s="156">
        <v>0</v>
      </c>
      <c r="Z10" s="184">
        <v>1</v>
      </c>
      <c r="AA10" s="156">
        <f t="shared" si="9"/>
        <v>3</v>
      </c>
      <c r="AB10" s="157">
        <f t="shared" si="10"/>
        <v>0.33333333333333331</v>
      </c>
      <c r="AC10" s="156">
        <v>0</v>
      </c>
      <c r="AD10" s="156">
        <v>1</v>
      </c>
      <c r="AE10" s="156">
        <v>2</v>
      </c>
      <c r="AF10" s="197" t="str">
        <f t="shared" si="11"/>
        <v>岩重晴大</v>
      </c>
      <c r="AH10">
        <f t="shared" si="12"/>
        <v>3</v>
      </c>
      <c r="AI10">
        <f t="shared" si="13"/>
        <v>0</v>
      </c>
      <c r="AJ10">
        <f t="shared" si="14"/>
        <v>2</v>
      </c>
    </row>
    <row r="11" spans="2:36" ht="30" customHeight="1">
      <c r="B11" s="155">
        <v>4</v>
      </c>
      <c r="C11" s="208" t="s">
        <v>244</v>
      </c>
      <c r="D11" s="159">
        <v>72</v>
      </c>
      <c r="E11" s="159">
        <f>G11+AA11+'Individual AT 0427vs慶應義塾A'!G11+'Individual AT 0427vs慶應義塾A'!N11</f>
        <v>35</v>
      </c>
      <c r="F11" s="167">
        <f t="shared" si="0"/>
        <v>38.888888888888886</v>
      </c>
      <c r="G11" s="159">
        <f t="shared" si="1"/>
        <v>9</v>
      </c>
      <c r="H11" s="187">
        <f t="shared" si="2"/>
        <v>1</v>
      </c>
      <c r="I11" s="159">
        <f t="shared" si="3"/>
        <v>7</v>
      </c>
      <c r="J11" s="158">
        <f t="shared" si="4"/>
        <v>1</v>
      </c>
      <c r="K11" s="159">
        <v>0</v>
      </c>
      <c r="L11" s="159">
        <v>7</v>
      </c>
      <c r="M11" s="185">
        <v>0</v>
      </c>
      <c r="N11" s="158">
        <f t="shared" si="5"/>
        <v>0.5714285714285714</v>
      </c>
      <c r="O11" s="159">
        <v>1</v>
      </c>
      <c r="P11" s="159">
        <v>3</v>
      </c>
      <c r="Q11" s="185">
        <v>3</v>
      </c>
      <c r="R11" s="159">
        <f t="shared" si="6"/>
        <v>2</v>
      </c>
      <c r="S11" s="158">
        <f t="shared" si="7"/>
        <v>1</v>
      </c>
      <c r="T11" s="159">
        <v>0</v>
      </c>
      <c r="U11" s="159">
        <v>2</v>
      </c>
      <c r="V11" s="185">
        <v>0</v>
      </c>
      <c r="W11" s="158">
        <f t="shared" si="8"/>
        <v>1</v>
      </c>
      <c r="X11" s="159">
        <v>1</v>
      </c>
      <c r="Y11" s="159">
        <v>1</v>
      </c>
      <c r="Z11" s="185">
        <v>0</v>
      </c>
      <c r="AA11" s="159">
        <f t="shared" si="9"/>
        <v>2</v>
      </c>
      <c r="AB11" s="158">
        <f t="shared" si="10"/>
        <v>0.5</v>
      </c>
      <c r="AC11" s="159">
        <v>0</v>
      </c>
      <c r="AD11" s="159">
        <v>1</v>
      </c>
      <c r="AE11" s="159">
        <v>1</v>
      </c>
      <c r="AF11" s="198" t="str">
        <f t="shared" si="11"/>
        <v>磯部俊太郎</v>
      </c>
      <c r="AH11">
        <f t="shared" si="12"/>
        <v>9</v>
      </c>
      <c r="AI11">
        <f t="shared" si="13"/>
        <v>0</v>
      </c>
      <c r="AJ11">
        <f t="shared" si="14"/>
        <v>7</v>
      </c>
    </row>
    <row r="12" spans="2:36" ht="30" customHeight="1">
      <c r="B12" s="154">
        <v>5</v>
      </c>
      <c r="C12" s="207" t="s">
        <v>198</v>
      </c>
      <c r="D12" s="156">
        <v>66</v>
      </c>
      <c r="E12" s="156">
        <f>G12+AA12+'Individual AT 0427vs慶應義塾A'!G12+'Individual AT 0427vs慶應義塾A'!N12</f>
        <v>29</v>
      </c>
      <c r="F12" s="195">
        <f t="shared" si="0"/>
        <v>35.151515151515149</v>
      </c>
      <c r="G12" s="156">
        <f t="shared" si="1"/>
        <v>5</v>
      </c>
      <c r="H12" s="186">
        <f t="shared" si="2"/>
        <v>1</v>
      </c>
      <c r="I12" s="156">
        <f t="shared" si="3"/>
        <v>1</v>
      </c>
      <c r="J12" s="157">
        <f t="shared" si="4"/>
        <v>1</v>
      </c>
      <c r="K12" s="156">
        <v>0</v>
      </c>
      <c r="L12" s="156">
        <v>1</v>
      </c>
      <c r="M12" s="184">
        <v>0</v>
      </c>
      <c r="N12" s="157">
        <f t="shared" si="5"/>
        <v>1</v>
      </c>
      <c r="O12" s="156">
        <v>0</v>
      </c>
      <c r="P12" s="156">
        <v>1</v>
      </c>
      <c r="Q12" s="184">
        <v>0</v>
      </c>
      <c r="R12" s="156">
        <f t="shared" si="6"/>
        <v>4</v>
      </c>
      <c r="S12" s="157">
        <f t="shared" si="7"/>
        <v>1</v>
      </c>
      <c r="T12" s="156">
        <v>0</v>
      </c>
      <c r="U12" s="156">
        <v>4</v>
      </c>
      <c r="V12" s="184">
        <v>0</v>
      </c>
      <c r="W12" s="157">
        <f t="shared" si="8"/>
        <v>0.25</v>
      </c>
      <c r="X12" s="156">
        <v>0</v>
      </c>
      <c r="Y12" s="156">
        <v>1</v>
      </c>
      <c r="Z12" s="184">
        <v>3</v>
      </c>
      <c r="AA12" s="156">
        <f t="shared" si="9"/>
        <v>4</v>
      </c>
      <c r="AB12" s="157">
        <f t="shared" si="10"/>
        <v>0.75</v>
      </c>
      <c r="AC12" s="156">
        <v>0</v>
      </c>
      <c r="AD12" s="156">
        <v>3</v>
      </c>
      <c r="AE12" s="156">
        <v>1</v>
      </c>
      <c r="AF12" s="197" t="str">
        <f t="shared" si="11"/>
        <v>白丸智乃祐</v>
      </c>
      <c r="AH12">
        <f t="shared" si="12"/>
        <v>5</v>
      </c>
      <c r="AI12">
        <f t="shared" si="13"/>
        <v>0</v>
      </c>
      <c r="AJ12">
        <f t="shared" si="14"/>
        <v>1</v>
      </c>
    </row>
    <row r="13" spans="2:36" ht="30" customHeight="1">
      <c r="B13" s="155">
        <v>6</v>
      </c>
      <c r="C13" s="208" t="s">
        <v>245</v>
      </c>
      <c r="D13" s="159">
        <v>83</v>
      </c>
      <c r="E13" s="159">
        <f>G13+AA13+'Individual AT 0427vs慶應義塾A'!G13+'Individual AT 0427vs慶應義塾A'!N13</f>
        <v>32</v>
      </c>
      <c r="F13" s="167">
        <f t="shared" si="0"/>
        <v>30.843373493975903</v>
      </c>
      <c r="G13" s="159">
        <f t="shared" si="1"/>
        <v>17</v>
      </c>
      <c r="H13" s="187">
        <f t="shared" si="2"/>
        <v>0.82352941176470584</v>
      </c>
      <c r="I13" s="159">
        <f t="shared" si="3"/>
        <v>13</v>
      </c>
      <c r="J13" s="158">
        <f t="shared" si="4"/>
        <v>0.76923076923076927</v>
      </c>
      <c r="K13" s="159">
        <v>0</v>
      </c>
      <c r="L13" s="159">
        <v>10</v>
      </c>
      <c r="M13" s="185">
        <v>3</v>
      </c>
      <c r="N13" s="158">
        <f t="shared" si="5"/>
        <v>0.46153846153846156</v>
      </c>
      <c r="O13" s="159">
        <v>1</v>
      </c>
      <c r="P13" s="159">
        <v>5</v>
      </c>
      <c r="Q13" s="185">
        <v>4</v>
      </c>
      <c r="R13" s="159">
        <f t="shared" si="6"/>
        <v>4</v>
      </c>
      <c r="S13" s="158">
        <f t="shared" si="7"/>
        <v>1</v>
      </c>
      <c r="T13" s="159">
        <v>1</v>
      </c>
      <c r="U13" s="159">
        <v>3</v>
      </c>
      <c r="V13" s="185">
        <v>0</v>
      </c>
      <c r="W13" s="158">
        <f t="shared" si="8"/>
        <v>0.75</v>
      </c>
      <c r="X13" s="159">
        <v>2</v>
      </c>
      <c r="Y13" s="159">
        <v>1</v>
      </c>
      <c r="Z13" s="185">
        <v>1</v>
      </c>
      <c r="AA13" s="159">
        <f t="shared" si="9"/>
        <v>1</v>
      </c>
      <c r="AB13" s="158">
        <f t="shared" si="10"/>
        <v>0</v>
      </c>
      <c r="AC13" s="159">
        <v>0</v>
      </c>
      <c r="AD13" s="159">
        <v>0</v>
      </c>
      <c r="AE13" s="159">
        <v>1</v>
      </c>
      <c r="AF13" s="198" t="str">
        <f t="shared" si="11"/>
        <v>中森真翔</v>
      </c>
      <c r="AH13">
        <f t="shared" si="12"/>
        <v>14</v>
      </c>
      <c r="AI13">
        <f t="shared" si="13"/>
        <v>1</v>
      </c>
      <c r="AJ13">
        <f t="shared" si="14"/>
        <v>10</v>
      </c>
    </row>
    <row r="14" spans="2:36" ht="30" customHeight="1">
      <c r="B14" s="154">
        <v>7</v>
      </c>
      <c r="C14" s="207" t="s">
        <v>189</v>
      </c>
      <c r="D14" s="156">
        <v>85</v>
      </c>
      <c r="E14" s="156">
        <f>G14+AA14+'Individual AT 0427vs慶應義塾A'!G14+'Individual AT 0427vs慶應義塾A'!N14</f>
        <v>49</v>
      </c>
      <c r="F14" s="195">
        <f t="shared" si="0"/>
        <v>46.117647058823522</v>
      </c>
      <c r="G14" s="156">
        <f t="shared" si="1"/>
        <v>15</v>
      </c>
      <c r="H14" s="186">
        <f t="shared" si="2"/>
        <v>1</v>
      </c>
      <c r="I14" s="156">
        <f t="shared" si="3"/>
        <v>11</v>
      </c>
      <c r="J14" s="157">
        <f t="shared" si="4"/>
        <v>1</v>
      </c>
      <c r="K14" s="156">
        <v>1</v>
      </c>
      <c r="L14" s="156">
        <v>10</v>
      </c>
      <c r="M14" s="184">
        <v>0</v>
      </c>
      <c r="N14" s="157">
        <f t="shared" si="5"/>
        <v>0.45454545454545453</v>
      </c>
      <c r="O14" s="156">
        <v>0</v>
      </c>
      <c r="P14" s="156">
        <v>5</v>
      </c>
      <c r="Q14" s="184">
        <v>6</v>
      </c>
      <c r="R14" s="156">
        <f t="shared" si="6"/>
        <v>4</v>
      </c>
      <c r="S14" s="157">
        <f t="shared" si="7"/>
        <v>1</v>
      </c>
      <c r="T14" s="156">
        <v>1</v>
      </c>
      <c r="U14" s="156">
        <v>3</v>
      </c>
      <c r="V14" s="184">
        <v>0</v>
      </c>
      <c r="W14" s="157">
        <f t="shared" si="8"/>
        <v>1</v>
      </c>
      <c r="X14" s="156">
        <v>2</v>
      </c>
      <c r="Y14" s="156">
        <v>2</v>
      </c>
      <c r="Z14" s="184">
        <v>0</v>
      </c>
      <c r="AA14" s="156">
        <f t="shared" si="9"/>
        <v>3</v>
      </c>
      <c r="AB14" s="157">
        <f t="shared" si="10"/>
        <v>0.66666666666666663</v>
      </c>
      <c r="AC14" s="156">
        <v>1</v>
      </c>
      <c r="AD14" s="156">
        <v>1</v>
      </c>
      <c r="AE14" s="156">
        <v>1</v>
      </c>
      <c r="AF14" s="197" t="str">
        <f t="shared" si="11"/>
        <v>髙木海斗</v>
      </c>
      <c r="AH14">
        <f t="shared" si="12"/>
        <v>15</v>
      </c>
      <c r="AI14">
        <f t="shared" si="13"/>
        <v>2</v>
      </c>
      <c r="AJ14">
        <f t="shared" si="14"/>
        <v>11</v>
      </c>
    </row>
    <row r="15" spans="2:36" ht="30" customHeight="1">
      <c r="B15" s="155">
        <v>8</v>
      </c>
      <c r="C15" s="208" t="s">
        <v>206</v>
      </c>
      <c r="D15" s="159">
        <v>89</v>
      </c>
      <c r="E15" s="159">
        <f>G15+AA15+'Individual AT 0427vs慶應義塾A'!G15+'Individual AT 0427vs慶應義塾A'!N15</f>
        <v>46</v>
      </c>
      <c r="F15" s="167">
        <f t="shared" si="0"/>
        <v>41.348314606741575</v>
      </c>
      <c r="G15" s="159">
        <f t="shared" si="1"/>
        <v>12</v>
      </c>
      <c r="H15" s="187">
        <f t="shared" si="2"/>
        <v>0.83333333333333337</v>
      </c>
      <c r="I15" s="159">
        <f t="shared" si="3"/>
        <v>4</v>
      </c>
      <c r="J15" s="158">
        <f t="shared" si="4"/>
        <v>0.75</v>
      </c>
      <c r="K15" s="159">
        <v>0</v>
      </c>
      <c r="L15" s="159">
        <v>3</v>
      </c>
      <c r="M15" s="185">
        <v>1</v>
      </c>
      <c r="N15" s="158">
        <f t="shared" si="5"/>
        <v>0.25</v>
      </c>
      <c r="O15" s="159">
        <v>0</v>
      </c>
      <c r="P15" s="159">
        <v>1</v>
      </c>
      <c r="Q15" s="185">
        <v>2</v>
      </c>
      <c r="R15" s="159">
        <f t="shared" si="6"/>
        <v>8</v>
      </c>
      <c r="S15" s="158">
        <f t="shared" si="7"/>
        <v>0.875</v>
      </c>
      <c r="T15" s="159">
        <v>0</v>
      </c>
      <c r="U15" s="159">
        <v>7</v>
      </c>
      <c r="V15" s="185">
        <v>1</v>
      </c>
      <c r="W15" s="158">
        <f t="shared" si="8"/>
        <v>0.625</v>
      </c>
      <c r="X15" s="159">
        <v>2</v>
      </c>
      <c r="Y15" s="159">
        <v>3</v>
      </c>
      <c r="Z15" s="185">
        <v>2</v>
      </c>
      <c r="AA15" s="159">
        <f t="shared" si="9"/>
        <v>7</v>
      </c>
      <c r="AB15" s="158">
        <f t="shared" si="10"/>
        <v>0.5714285714285714</v>
      </c>
      <c r="AC15" s="159">
        <v>1</v>
      </c>
      <c r="AD15" s="159">
        <v>3</v>
      </c>
      <c r="AE15" s="159">
        <v>3</v>
      </c>
      <c r="AF15" s="198" t="str">
        <f t="shared" si="11"/>
        <v>大町尚生</v>
      </c>
      <c r="AH15">
        <f t="shared" si="12"/>
        <v>10</v>
      </c>
      <c r="AI15">
        <f t="shared" si="13"/>
        <v>0</v>
      </c>
      <c r="AJ15">
        <f t="shared" si="14"/>
        <v>3</v>
      </c>
    </row>
    <row r="16" spans="2:36" ht="30" customHeight="1">
      <c r="B16" s="154">
        <v>9</v>
      </c>
      <c r="C16" s="207" t="s">
        <v>246</v>
      </c>
      <c r="D16" s="156">
        <v>89</v>
      </c>
      <c r="E16" s="156">
        <f>G16+AA16+'Individual AT 0427vs慶應義塾A'!G16+'Individual AT 0427vs慶應義塾A'!N16</f>
        <v>25</v>
      </c>
      <c r="F16" s="195">
        <f t="shared" si="0"/>
        <v>22.471910112359552</v>
      </c>
      <c r="G16" s="156">
        <f t="shared" si="1"/>
        <v>16</v>
      </c>
      <c r="H16" s="186">
        <f t="shared" si="2"/>
        <v>0.6875</v>
      </c>
      <c r="I16" s="156">
        <f t="shared" si="3"/>
        <v>13</v>
      </c>
      <c r="J16" s="157">
        <f t="shared" si="4"/>
        <v>0.61538461538461542</v>
      </c>
      <c r="K16" s="156">
        <v>0</v>
      </c>
      <c r="L16" s="156">
        <v>8</v>
      </c>
      <c r="M16" s="184">
        <v>5</v>
      </c>
      <c r="N16" s="157">
        <f t="shared" si="5"/>
        <v>0.46153846153846156</v>
      </c>
      <c r="O16" s="156">
        <v>0</v>
      </c>
      <c r="P16" s="156">
        <v>6</v>
      </c>
      <c r="Q16" s="184">
        <v>2</v>
      </c>
      <c r="R16" s="156">
        <f t="shared" si="6"/>
        <v>3</v>
      </c>
      <c r="S16" s="157">
        <f t="shared" si="7"/>
        <v>1</v>
      </c>
      <c r="T16" s="156">
        <v>0</v>
      </c>
      <c r="U16" s="156">
        <v>3</v>
      </c>
      <c r="V16" s="184">
        <v>0</v>
      </c>
      <c r="W16" s="157">
        <f t="shared" si="8"/>
        <v>0.66666666666666663</v>
      </c>
      <c r="X16" s="156">
        <v>1</v>
      </c>
      <c r="Y16" s="156">
        <v>1</v>
      </c>
      <c r="Z16" s="184">
        <v>1</v>
      </c>
      <c r="AA16" s="156">
        <f t="shared" si="9"/>
        <v>4</v>
      </c>
      <c r="AB16" s="157">
        <f t="shared" si="10"/>
        <v>0.5</v>
      </c>
      <c r="AC16" s="156">
        <v>0</v>
      </c>
      <c r="AD16" s="156">
        <v>2</v>
      </c>
      <c r="AE16" s="156">
        <v>2</v>
      </c>
      <c r="AF16" s="197" t="str">
        <f t="shared" si="11"/>
        <v>高橋佑太朗</v>
      </c>
      <c r="AH16">
        <f t="shared" si="12"/>
        <v>11</v>
      </c>
      <c r="AI16">
        <f t="shared" si="13"/>
        <v>0</v>
      </c>
      <c r="AJ16">
        <f t="shared" si="14"/>
        <v>8</v>
      </c>
    </row>
    <row r="17" spans="2:36" ht="30" customHeight="1">
      <c r="B17" s="155">
        <v>10</v>
      </c>
      <c r="C17" s="208" t="s">
        <v>247</v>
      </c>
      <c r="D17" s="159">
        <v>85</v>
      </c>
      <c r="E17" s="159">
        <f>G17+AA17+'Individual AT 0427vs慶應義塾A'!G17+'Individual AT 0427vs慶應義塾A'!N17</f>
        <v>8</v>
      </c>
      <c r="F17" s="167">
        <f t="shared" si="0"/>
        <v>7.5294117647058822</v>
      </c>
      <c r="G17" s="159">
        <f t="shared" si="1"/>
        <v>2</v>
      </c>
      <c r="H17" s="187">
        <f t="shared" si="2"/>
        <v>1</v>
      </c>
      <c r="I17" s="159">
        <f t="shared" si="3"/>
        <v>2</v>
      </c>
      <c r="J17" s="158">
        <f t="shared" si="4"/>
        <v>1</v>
      </c>
      <c r="K17" s="159">
        <v>0</v>
      </c>
      <c r="L17" s="159">
        <v>2</v>
      </c>
      <c r="M17" s="185">
        <v>0</v>
      </c>
      <c r="N17" s="158">
        <f t="shared" si="5"/>
        <v>0.5</v>
      </c>
      <c r="O17" s="159">
        <v>0</v>
      </c>
      <c r="P17" s="159">
        <v>1</v>
      </c>
      <c r="Q17" s="185">
        <v>1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198" t="str">
        <f t="shared" si="11"/>
        <v>水澤雄太</v>
      </c>
      <c r="AH17">
        <f t="shared" si="12"/>
        <v>2</v>
      </c>
      <c r="AI17">
        <f t="shared" si="13"/>
        <v>0</v>
      </c>
      <c r="AJ17">
        <f t="shared" si="14"/>
        <v>2</v>
      </c>
    </row>
    <row r="18" spans="2:36" ht="30" customHeight="1">
      <c r="B18" s="154">
        <v>11</v>
      </c>
      <c r="C18" s="207" t="s">
        <v>194</v>
      </c>
      <c r="D18" s="156">
        <v>55</v>
      </c>
      <c r="E18" s="156">
        <f>G18+AA18+'Individual AT 0427vs慶應義塾A'!G18+'Individual AT 0427vs慶應義塾A'!N18</f>
        <v>16</v>
      </c>
      <c r="F18" s="195">
        <f t="shared" si="0"/>
        <v>23.272727272727273</v>
      </c>
      <c r="G18" s="156">
        <f t="shared" si="1"/>
        <v>9</v>
      </c>
      <c r="H18" s="186">
        <f t="shared" si="2"/>
        <v>0.88888888888888884</v>
      </c>
      <c r="I18" s="156">
        <f t="shared" si="3"/>
        <v>6</v>
      </c>
      <c r="J18" s="157">
        <f t="shared" si="4"/>
        <v>0.83333333333333337</v>
      </c>
      <c r="K18" s="156">
        <v>0</v>
      </c>
      <c r="L18" s="156">
        <v>5</v>
      </c>
      <c r="M18" s="184">
        <v>1</v>
      </c>
      <c r="N18" s="157">
        <f t="shared" si="5"/>
        <v>0.5</v>
      </c>
      <c r="O18" s="156">
        <v>1</v>
      </c>
      <c r="P18" s="156">
        <v>2</v>
      </c>
      <c r="Q18" s="184">
        <v>2</v>
      </c>
      <c r="R18" s="156">
        <f t="shared" si="6"/>
        <v>3</v>
      </c>
      <c r="S18" s="157">
        <f t="shared" si="7"/>
        <v>1</v>
      </c>
      <c r="T18" s="156">
        <v>0</v>
      </c>
      <c r="U18" s="156">
        <v>3</v>
      </c>
      <c r="V18" s="184">
        <v>0</v>
      </c>
      <c r="W18" s="157">
        <f t="shared" si="8"/>
        <v>0.66666666666666663</v>
      </c>
      <c r="X18" s="156">
        <v>1</v>
      </c>
      <c r="Y18" s="156">
        <v>1</v>
      </c>
      <c r="Z18" s="184">
        <v>1</v>
      </c>
      <c r="AA18" s="156">
        <f t="shared" si="9"/>
        <v>1</v>
      </c>
      <c r="AB18" s="157">
        <f t="shared" si="10"/>
        <v>1</v>
      </c>
      <c r="AC18" s="156">
        <v>1</v>
      </c>
      <c r="AD18" s="156">
        <v>0</v>
      </c>
      <c r="AE18" s="156">
        <v>0</v>
      </c>
      <c r="AF18" s="197" t="str">
        <f t="shared" si="11"/>
        <v>飯岡健人</v>
      </c>
      <c r="AH18">
        <f t="shared" si="12"/>
        <v>8</v>
      </c>
      <c r="AI18">
        <f t="shared" si="13"/>
        <v>0</v>
      </c>
      <c r="AJ18">
        <f t="shared" si="14"/>
        <v>5</v>
      </c>
    </row>
    <row r="19" spans="2:36" ht="30" customHeight="1">
      <c r="B19" s="155">
        <v>12</v>
      </c>
      <c r="C19" s="208" t="s">
        <v>248</v>
      </c>
      <c r="D19" s="159">
        <v>89</v>
      </c>
      <c r="E19" s="159">
        <f>G19+AA19+'Individual AT 0427vs慶應義塾A'!G19+'Individual AT 0427vs慶應義塾A'!N19</f>
        <v>35</v>
      </c>
      <c r="F19" s="167">
        <f t="shared" si="0"/>
        <v>31.460674157303373</v>
      </c>
      <c r="G19" s="159">
        <f t="shared" si="1"/>
        <v>12</v>
      </c>
      <c r="H19" s="187">
        <f t="shared" si="2"/>
        <v>0.83333333333333337</v>
      </c>
      <c r="I19" s="159">
        <f t="shared" si="3"/>
        <v>10</v>
      </c>
      <c r="J19" s="158">
        <f t="shared" si="4"/>
        <v>0.8</v>
      </c>
      <c r="K19" s="159">
        <v>2</v>
      </c>
      <c r="L19" s="159">
        <v>6</v>
      </c>
      <c r="M19" s="185">
        <v>2</v>
      </c>
      <c r="N19" s="158">
        <f t="shared" si="5"/>
        <v>0.6</v>
      </c>
      <c r="O19" s="159">
        <v>1</v>
      </c>
      <c r="P19" s="159">
        <v>5</v>
      </c>
      <c r="Q19" s="185">
        <v>2</v>
      </c>
      <c r="R19" s="159">
        <f t="shared" si="6"/>
        <v>2</v>
      </c>
      <c r="S19" s="158">
        <f t="shared" si="7"/>
        <v>1</v>
      </c>
      <c r="T19" s="159">
        <v>0</v>
      </c>
      <c r="U19" s="159">
        <v>2</v>
      </c>
      <c r="V19" s="185">
        <v>0</v>
      </c>
      <c r="W19" s="158">
        <f t="shared" si="8"/>
        <v>0.5</v>
      </c>
      <c r="X19" s="159">
        <v>1</v>
      </c>
      <c r="Y19" s="159">
        <v>0</v>
      </c>
      <c r="Z19" s="185">
        <v>1</v>
      </c>
      <c r="AA19" s="159">
        <f t="shared" si="9"/>
        <v>4</v>
      </c>
      <c r="AB19" s="158">
        <f t="shared" si="10"/>
        <v>0.75</v>
      </c>
      <c r="AC19" s="159">
        <v>0</v>
      </c>
      <c r="AD19" s="159">
        <v>3</v>
      </c>
      <c r="AE19" s="159">
        <v>1</v>
      </c>
      <c r="AF19" s="198" t="str">
        <f t="shared" si="11"/>
        <v>今村颯太</v>
      </c>
      <c r="AH19">
        <f t="shared" si="12"/>
        <v>10</v>
      </c>
      <c r="AI19">
        <f t="shared" si="13"/>
        <v>2</v>
      </c>
      <c r="AJ19">
        <f t="shared" si="14"/>
        <v>8</v>
      </c>
    </row>
    <row r="20" spans="2:36" ht="30" customHeight="1">
      <c r="B20" s="154">
        <v>13</v>
      </c>
      <c r="C20" s="207" t="s">
        <v>249</v>
      </c>
      <c r="D20" s="156">
        <v>85</v>
      </c>
      <c r="E20" s="156">
        <f>G20+AA20+'Individual AT 0427vs慶應義塾A'!G20+'Individual AT 0427vs慶應義塾A'!N20</f>
        <v>25</v>
      </c>
      <c r="F20" s="195">
        <f t="shared" si="0"/>
        <v>23.529411764705884</v>
      </c>
      <c r="G20" s="156">
        <f t="shared" si="1"/>
        <v>13</v>
      </c>
      <c r="H20" s="186">
        <f t="shared" si="2"/>
        <v>0.76923076923076927</v>
      </c>
      <c r="I20" s="156">
        <f t="shared" si="3"/>
        <v>8</v>
      </c>
      <c r="J20" s="157">
        <f t="shared" si="4"/>
        <v>0.75</v>
      </c>
      <c r="K20" s="156">
        <v>1</v>
      </c>
      <c r="L20" s="156">
        <v>5</v>
      </c>
      <c r="M20" s="184">
        <v>2</v>
      </c>
      <c r="N20" s="157">
        <f t="shared" si="5"/>
        <v>0.25</v>
      </c>
      <c r="O20" s="156">
        <v>2</v>
      </c>
      <c r="P20" s="156">
        <v>0</v>
      </c>
      <c r="Q20" s="184">
        <v>4</v>
      </c>
      <c r="R20" s="156">
        <f t="shared" si="6"/>
        <v>5</v>
      </c>
      <c r="S20" s="157">
        <f t="shared" si="7"/>
        <v>0.8</v>
      </c>
      <c r="T20" s="156">
        <v>0</v>
      </c>
      <c r="U20" s="156">
        <v>4</v>
      </c>
      <c r="V20" s="184">
        <v>1</v>
      </c>
      <c r="W20" s="157">
        <f t="shared" si="8"/>
        <v>0.4</v>
      </c>
      <c r="X20" s="156">
        <v>1</v>
      </c>
      <c r="Y20" s="156">
        <v>1</v>
      </c>
      <c r="Z20" s="184">
        <v>2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197" t="str">
        <f t="shared" si="11"/>
        <v>東島和哉</v>
      </c>
      <c r="AH20">
        <f t="shared" si="12"/>
        <v>10</v>
      </c>
      <c r="AI20">
        <f t="shared" si="13"/>
        <v>1</v>
      </c>
      <c r="AJ20">
        <f t="shared" si="14"/>
        <v>6</v>
      </c>
    </row>
    <row r="21" spans="2:36" ht="30" customHeight="1">
      <c r="B21" s="155">
        <v>14</v>
      </c>
      <c r="C21" s="208" t="s">
        <v>195</v>
      </c>
      <c r="D21" s="159">
        <v>89</v>
      </c>
      <c r="E21" s="159">
        <f>G21+AA21+'Individual AT 0427vs慶應義塾A'!G21+'Individual AT 0427vs慶應義塾A'!N21</f>
        <v>25</v>
      </c>
      <c r="F21" s="167">
        <f t="shared" si="0"/>
        <v>22.471910112359552</v>
      </c>
      <c r="G21" s="159">
        <f t="shared" si="1"/>
        <v>9</v>
      </c>
      <c r="H21" s="187">
        <f t="shared" si="2"/>
        <v>0.88888888888888884</v>
      </c>
      <c r="I21" s="159">
        <f t="shared" si="3"/>
        <v>7</v>
      </c>
      <c r="J21" s="158">
        <f t="shared" si="4"/>
        <v>0.8571428571428571</v>
      </c>
      <c r="K21" s="159">
        <v>1</v>
      </c>
      <c r="L21" s="159">
        <v>5</v>
      </c>
      <c r="M21" s="185">
        <v>1</v>
      </c>
      <c r="N21" s="158">
        <f t="shared" si="5"/>
        <v>0.2857142857142857</v>
      </c>
      <c r="O21" s="159">
        <v>0</v>
      </c>
      <c r="P21" s="159">
        <v>2</v>
      </c>
      <c r="Q21" s="185">
        <v>4</v>
      </c>
      <c r="R21" s="159">
        <f t="shared" si="6"/>
        <v>2</v>
      </c>
      <c r="S21" s="158">
        <f t="shared" si="7"/>
        <v>1</v>
      </c>
      <c r="T21" s="159">
        <v>1</v>
      </c>
      <c r="U21" s="159">
        <v>1</v>
      </c>
      <c r="V21" s="185">
        <v>0</v>
      </c>
      <c r="W21" s="158">
        <f t="shared" si="8"/>
        <v>1</v>
      </c>
      <c r="X21" s="159">
        <v>0</v>
      </c>
      <c r="Y21" s="159">
        <v>2</v>
      </c>
      <c r="Z21" s="185">
        <v>0</v>
      </c>
      <c r="AA21" s="159">
        <f t="shared" si="9"/>
        <v>2</v>
      </c>
      <c r="AB21" s="158">
        <f t="shared" si="10"/>
        <v>1</v>
      </c>
      <c r="AC21" s="159">
        <v>0</v>
      </c>
      <c r="AD21" s="159">
        <v>2</v>
      </c>
      <c r="AE21" s="159">
        <v>0</v>
      </c>
      <c r="AF21" s="198" t="str">
        <f t="shared" si="11"/>
        <v>濱島遼</v>
      </c>
      <c r="AH21">
        <f t="shared" si="12"/>
        <v>8</v>
      </c>
      <c r="AI21">
        <f t="shared" si="13"/>
        <v>2</v>
      </c>
      <c r="AJ21">
        <f t="shared" si="14"/>
        <v>6</v>
      </c>
    </row>
    <row r="22" spans="2:36" ht="30" customHeight="1">
      <c r="B22" s="154">
        <v>15</v>
      </c>
      <c r="C22" s="207" t="s">
        <v>196</v>
      </c>
      <c r="D22" s="156">
        <v>89</v>
      </c>
      <c r="E22" s="156">
        <f>G22+AA22+'Individual AT 0427vs慶應義塾A'!G22+'Individual AT 0427vs慶應義塾A'!N22</f>
        <v>21</v>
      </c>
      <c r="F22" s="195">
        <f t="shared" si="0"/>
        <v>18.876404494382022</v>
      </c>
      <c r="G22" s="156">
        <f t="shared" si="1"/>
        <v>7</v>
      </c>
      <c r="H22" s="186">
        <f t="shared" si="2"/>
        <v>0.5714285714285714</v>
      </c>
      <c r="I22" s="156">
        <f t="shared" si="3"/>
        <v>5</v>
      </c>
      <c r="J22" s="157">
        <f t="shared" si="4"/>
        <v>0.4</v>
      </c>
      <c r="K22" s="156">
        <v>0</v>
      </c>
      <c r="L22" s="156">
        <v>2</v>
      </c>
      <c r="M22" s="184">
        <v>3</v>
      </c>
      <c r="N22" s="157">
        <f t="shared" si="5"/>
        <v>0</v>
      </c>
      <c r="O22" s="156">
        <v>0</v>
      </c>
      <c r="P22" s="156">
        <v>0</v>
      </c>
      <c r="Q22" s="184">
        <v>2</v>
      </c>
      <c r="R22" s="156">
        <f t="shared" si="6"/>
        <v>2</v>
      </c>
      <c r="S22" s="157">
        <f t="shared" si="7"/>
        <v>1</v>
      </c>
      <c r="T22" s="156">
        <v>0</v>
      </c>
      <c r="U22" s="156">
        <v>2</v>
      </c>
      <c r="V22" s="184">
        <v>0</v>
      </c>
      <c r="W22" s="157">
        <f t="shared" si="8"/>
        <v>0.5</v>
      </c>
      <c r="X22" s="156">
        <v>1</v>
      </c>
      <c r="Y22" s="156">
        <v>0</v>
      </c>
      <c r="Z22" s="184">
        <v>1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197" t="str">
        <f t="shared" si="11"/>
        <v>増山将</v>
      </c>
      <c r="AH22">
        <f t="shared" si="12"/>
        <v>4</v>
      </c>
      <c r="AI22">
        <f t="shared" si="13"/>
        <v>0</v>
      </c>
      <c r="AJ22">
        <f t="shared" si="14"/>
        <v>2</v>
      </c>
    </row>
    <row r="23" spans="2:36" ht="30" customHeight="1">
      <c r="B23" s="155">
        <v>16</v>
      </c>
      <c r="C23" s="208" t="s">
        <v>202</v>
      </c>
      <c r="D23" s="159">
        <v>22</v>
      </c>
      <c r="E23" s="159">
        <f>G23+AA23+'Individual AT 0427vs慶應義塾A'!G23+'Individual AT 0427vs慶應義塾A'!N23</f>
        <v>16</v>
      </c>
      <c r="F23" s="167">
        <f t="shared" si="0"/>
        <v>58.181818181818187</v>
      </c>
      <c r="G23" s="159">
        <f t="shared" si="1"/>
        <v>6</v>
      </c>
      <c r="H23" s="187">
        <f t="shared" si="2"/>
        <v>0.66666666666666663</v>
      </c>
      <c r="I23" s="159">
        <f t="shared" si="3"/>
        <v>5</v>
      </c>
      <c r="J23" s="158">
        <f t="shared" si="4"/>
        <v>0.8</v>
      </c>
      <c r="K23" s="159">
        <v>0</v>
      </c>
      <c r="L23" s="159">
        <v>4</v>
      </c>
      <c r="M23" s="185">
        <v>1</v>
      </c>
      <c r="N23" s="158">
        <f t="shared" si="5"/>
        <v>0.2</v>
      </c>
      <c r="O23" s="159">
        <v>0</v>
      </c>
      <c r="P23" s="159">
        <v>1</v>
      </c>
      <c r="Q23" s="185">
        <v>3</v>
      </c>
      <c r="R23" s="159">
        <f t="shared" si="6"/>
        <v>1</v>
      </c>
      <c r="S23" s="158">
        <f t="shared" si="7"/>
        <v>0</v>
      </c>
      <c r="T23" s="159">
        <v>0</v>
      </c>
      <c r="U23" s="159">
        <v>0</v>
      </c>
      <c r="V23" s="185">
        <v>1</v>
      </c>
      <c r="W23" s="158">
        <f t="shared" si="8"/>
        <v>0</v>
      </c>
      <c r="X23" s="159">
        <v>0</v>
      </c>
      <c r="Y23" s="159">
        <v>0</v>
      </c>
      <c r="Z23" s="185">
        <v>0</v>
      </c>
      <c r="AA23" s="159">
        <f t="shared" si="9"/>
        <v>2</v>
      </c>
      <c r="AB23" s="158">
        <f t="shared" si="10"/>
        <v>0.5</v>
      </c>
      <c r="AC23" s="159">
        <v>0</v>
      </c>
      <c r="AD23" s="159">
        <v>1</v>
      </c>
      <c r="AE23" s="159">
        <v>1</v>
      </c>
      <c r="AF23" s="198" t="str">
        <f t="shared" si="11"/>
        <v>前澤徹馬</v>
      </c>
      <c r="AH23">
        <f t="shared" si="12"/>
        <v>4</v>
      </c>
      <c r="AI23">
        <f t="shared" si="13"/>
        <v>0</v>
      </c>
      <c r="AJ23">
        <f t="shared" si="14"/>
        <v>4</v>
      </c>
    </row>
    <row r="24" spans="2:36" ht="30" customHeight="1">
      <c r="B24" s="154">
        <v>17</v>
      </c>
      <c r="C24" s="207" t="s">
        <v>203</v>
      </c>
      <c r="D24" s="156">
        <v>18</v>
      </c>
      <c r="E24" s="156">
        <f>G24+AA24+'Individual AT 0427vs慶應義塾A'!G24+'Individual AT 0427vs慶應義塾A'!N24</f>
        <v>9</v>
      </c>
      <c r="F24" s="195">
        <f t="shared" si="0"/>
        <v>40</v>
      </c>
      <c r="G24" s="156">
        <f t="shared" si="1"/>
        <v>3</v>
      </c>
      <c r="H24" s="186">
        <f t="shared" si="2"/>
        <v>1</v>
      </c>
      <c r="I24" s="156">
        <f t="shared" si="3"/>
        <v>1</v>
      </c>
      <c r="J24" s="157">
        <f t="shared" si="4"/>
        <v>1</v>
      </c>
      <c r="K24" s="156">
        <v>0</v>
      </c>
      <c r="L24" s="156">
        <v>1</v>
      </c>
      <c r="M24" s="184">
        <v>0</v>
      </c>
      <c r="N24" s="157">
        <f t="shared" si="5"/>
        <v>1</v>
      </c>
      <c r="O24" s="156">
        <v>1</v>
      </c>
      <c r="P24" s="156">
        <v>0</v>
      </c>
      <c r="Q24" s="184">
        <v>0</v>
      </c>
      <c r="R24" s="156">
        <f t="shared" si="6"/>
        <v>2</v>
      </c>
      <c r="S24" s="157">
        <f t="shared" si="7"/>
        <v>1</v>
      </c>
      <c r="T24" s="156">
        <v>0</v>
      </c>
      <c r="U24" s="156">
        <v>2</v>
      </c>
      <c r="V24" s="184">
        <v>0</v>
      </c>
      <c r="W24" s="157">
        <f t="shared" si="8"/>
        <v>0.5</v>
      </c>
      <c r="X24" s="156">
        <v>1</v>
      </c>
      <c r="Y24" s="156">
        <v>0</v>
      </c>
      <c r="Z24" s="184">
        <v>1</v>
      </c>
      <c r="AA24" s="156">
        <f t="shared" si="9"/>
        <v>1</v>
      </c>
      <c r="AB24" s="157">
        <f t="shared" si="10"/>
        <v>1</v>
      </c>
      <c r="AC24" s="156">
        <v>0</v>
      </c>
      <c r="AD24" s="156">
        <v>1</v>
      </c>
      <c r="AE24" s="156">
        <v>0</v>
      </c>
      <c r="AF24" s="197" t="str">
        <f t="shared" si="11"/>
        <v>湯浅大心</v>
      </c>
      <c r="AH24">
        <f t="shared" si="12"/>
        <v>3</v>
      </c>
      <c r="AI24">
        <f t="shared" si="13"/>
        <v>0</v>
      </c>
      <c r="AJ24">
        <f t="shared" si="14"/>
        <v>1</v>
      </c>
    </row>
    <row r="25" spans="2:36" ht="30" customHeight="1">
      <c r="B25" s="155">
        <v>18</v>
      </c>
      <c r="C25" s="208" t="s">
        <v>204</v>
      </c>
      <c r="D25" s="159">
        <v>32</v>
      </c>
      <c r="E25" s="159">
        <f>G25+AA25+'Individual AT 0427vs慶應義塾A'!G25+'Individual AT 0427vs慶應義塾A'!N25</f>
        <v>14</v>
      </c>
      <c r="F25" s="167">
        <f t="shared" si="0"/>
        <v>35</v>
      </c>
      <c r="G25" s="159">
        <f t="shared" si="1"/>
        <v>3</v>
      </c>
      <c r="H25" s="187">
        <f t="shared" si="2"/>
        <v>1</v>
      </c>
      <c r="I25" s="159">
        <f t="shared" si="3"/>
        <v>2</v>
      </c>
      <c r="J25" s="158">
        <f t="shared" si="4"/>
        <v>1</v>
      </c>
      <c r="K25" s="159">
        <v>1</v>
      </c>
      <c r="L25" s="159">
        <v>1</v>
      </c>
      <c r="M25" s="185">
        <v>0</v>
      </c>
      <c r="N25" s="158">
        <f t="shared" si="5"/>
        <v>0.5</v>
      </c>
      <c r="O25" s="159">
        <v>0</v>
      </c>
      <c r="P25" s="159">
        <v>1</v>
      </c>
      <c r="Q25" s="185">
        <v>1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0</v>
      </c>
      <c r="X25" s="159">
        <v>0</v>
      </c>
      <c r="Y25" s="159">
        <v>0</v>
      </c>
      <c r="Z25" s="185">
        <v>1</v>
      </c>
      <c r="AA25" s="159">
        <f t="shared" si="9"/>
        <v>1</v>
      </c>
      <c r="AB25" s="158">
        <f t="shared" si="10"/>
        <v>1</v>
      </c>
      <c r="AC25" s="159">
        <v>1</v>
      </c>
      <c r="AD25" s="159">
        <v>0</v>
      </c>
      <c r="AE25" s="159">
        <v>0</v>
      </c>
      <c r="AF25" s="199" t="str">
        <f t="shared" si="11"/>
        <v>黒澤俊太郎</v>
      </c>
      <c r="AH25">
        <f t="shared" si="12"/>
        <v>3</v>
      </c>
      <c r="AI25">
        <f t="shared" si="13"/>
        <v>1</v>
      </c>
      <c r="AJ25">
        <f t="shared" si="14"/>
        <v>2</v>
      </c>
    </row>
    <row r="26" spans="2:36" ht="30" customHeight="1">
      <c r="B26" s="154">
        <v>19</v>
      </c>
      <c r="C26" s="207" t="s">
        <v>205</v>
      </c>
      <c r="D26" s="156">
        <v>15</v>
      </c>
      <c r="E26" s="156">
        <f>G26+AA26+'Individual AT 0427vs慶應義塾A'!G26+'Individual AT 0427vs慶應義塾A'!N26</f>
        <v>6</v>
      </c>
      <c r="F26" s="195">
        <f t="shared" si="0"/>
        <v>32</v>
      </c>
      <c r="G26" s="156">
        <f t="shared" si="1"/>
        <v>4</v>
      </c>
      <c r="H26" s="186">
        <f t="shared" si="2"/>
        <v>1</v>
      </c>
      <c r="I26" s="156">
        <f t="shared" si="3"/>
        <v>1</v>
      </c>
      <c r="J26" s="157">
        <f t="shared" si="4"/>
        <v>1</v>
      </c>
      <c r="K26" s="156">
        <v>0</v>
      </c>
      <c r="L26" s="156">
        <v>1</v>
      </c>
      <c r="M26" s="184">
        <v>0</v>
      </c>
      <c r="N26" s="157">
        <f t="shared" si="5"/>
        <v>1</v>
      </c>
      <c r="O26" s="156">
        <v>0</v>
      </c>
      <c r="P26" s="156">
        <v>1</v>
      </c>
      <c r="Q26" s="184">
        <v>0</v>
      </c>
      <c r="R26" s="156">
        <f t="shared" si="6"/>
        <v>3</v>
      </c>
      <c r="S26" s="157">
        <f t="shared" si="7"/>
        <v>1</v>
      </c>
      <c r="T26" s="156">
        <v>0</v>
      </c>
      <c r="U26" s="156">
        <v>3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3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197" t="str">
        <f t="shared" si="11"/>
        <v>加藤颯人</v>
      </c>
      <c r="AH26">
        <f t="shared" si="12"/>
        <v>4</v>
      </c>
      <c r="AI26">
        <f t="shared" si="13"/>
        <v>0</v>
      </c>
      <c r="AJ26">
        <f t="shared" si="14"/>
        <v>1</v>
      </c>
    </row>
    <row r="27" spans="2:36" ht="30" customHeight="1">
      <c r="B27" s="155">
        <v>20</v>
      </c>
      <c r="C27" s="208" t="s">
        <v>250</v>
      </c>
      <c r="D27" s="159">
        <v>3</v>
      </c>
      <c r="E27" s="159">
        <f>G27+AA27+'Individual AT 0427vs慶應義塾A'!G27+'Individual AT 0427vs慶應義塾A'!N27</f>
        <v>0</v>
      </c>
      <c r="F27" s="167">
        <f t="shared" si="0"/>
        <v>0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198" t="str">
        <f t="shared" si="11"/>
        <v>増田廉</v>
      </c>
      <c r="AH27">
        <f t="shared" si="12"/>
        <v>0</v>
      </c>
      <c r="AI27">
        <f t="shared" si="13"/>
        <v>0</v>
      </c>
      <c r="AJ27">
        <f t="shared" si="14"/>
        <v>0</v>
      </c>
    </row>
    <row r="28" spans="2:36" ht="30" customHeight="1">
      <c r="B28" s="154">
        <v>21</v>
      </c>
      <c r="C28" s="207" t="s">
        <v>251</v>
      </c>
      <c r="D28" s="156">
        <v>22</v>
      </c>
      <c r="E28" s="156">
        <f>G28+AA28+'Individual AT 0427vs慶應義塾A'!G28+'Individual AT 0427vs慶應義塾A'!N28</f>
        <v>16</v>
      </c>
      <c r="F28" s="195">
        <f t="shared" si="0"/>
        <v>58.181818181818187</v>
      </c>
      <c r="G28" s="156">
        <f t="shared" si="1"/>
        <v>8</v>
      </c>
      <c r="H28" s="186">
        <f t="shared" si="2"/>
        <v>1</v>
      </c>
      <c r="I28" s="156">
        <f t="shared" si="3"/>
        <v>7</v>
      </c>
      <c r="J28" s="157">
        <f t="shared" si="4"/>
        <v>1</v>
      </c>
      <c r="K28" s="156">
        <v>0</v>
      </c>
      <c r="L28" s="156">
        <v>7</v>
      </c>
      <c r="M28" s="184">
        <v>0</v>
      </c>
      <c r="N28" s="157">
        <f t="shared" si="5"/>
        <v>0.14285714285714285</v>
      </c>
      <c r="O28" s="156">
        <v>0</v>
      </c>
      <c r="P28" s="156">
        <v>1</v>
      </c>
      <c r="Q28" s="184">
        <v>6</v>
      </c>
      <c r="R28" s="156">
        <f t="shared" si="6"/>
        <v>1</v>
      </c>
      <c r="S28" s="157">
        <f t="shared" si="7"/>
        <v>1</v>
      </c>
      <c r="T28" s="156">
        <v>0</v>
      </c>
      <c r="U28" s="156">
        <v>1</v>
      </c>
      <c r="V28" s="184">
        <v>0</v>
      </c>
      <c r="W28" s="157">
        <f t="shared" si="8"/>
        <v>0</v>
      </c>
      <c r="X28" s="156">
        <v>0</v>
      </c>
      <c r="Y28" s="156">
        <v>0</v>
      </c>
      <c r="Z28" s="184">
        <v>1</v>
      </c>
      <c r="AA28" s="156">
        <f t="shared" si="9"/>
        <v>1</v>
      </c>
      <c r="AB28" s="157">
        <f t="shared" si="10"/>
        <v>1</v>
      </c>
      <c r="AC28" s="156">
        <v>0</v>
      </c>
      <c r="AD28" s="156">
        <v>1</v>
      </c>
      <c r="AE28" s="156">
        <v>0</v>
      </c>
      <c r="AF28" s="197" t="str">
        <f t="shared" si="11"/>
        <v>加藤寛樹</v>
      </c>
      <c r="AH28">
        <f t="shared" si="12"/>
        <v>8</v>
      </c>
      <c r="AI28">
        <f t="shared" si="13"/>
        <v>0</v>
      </c>
      <c r="AJ28">
        <f t="shared" si="14"/>
        <v>7</v>
      </c>
    </row>
    <row r="29" spans="2:36" ht="30" customHeight="1">
      <c r="B29" s="155">
        <v>22</v>
      </c>
      <c r="C29" s="208" t="s">
        <v>252</v>
      </c>
      <c r="D29" s="159">
        <v>4</v>
      </c>
      <c r="E29" s="159">
        <f>G29+AA29+'Individual AT 0427vs慶應義塾A'!G29+'Individual AT 0427vs慶應義塾A'!N29</f>
        <v>3</v>
      </c>
      <c r="F29" s="167">
        <f t="shared" si="0"/>
        <v>60</v>
      </c>
      <c r="G29" s="159">
        <f t="shared" si="1"/>
        <v>1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2</v>
      </c>
      <c r="AB29" s="158">
        <f t="shared" si="10"/>
        <v>0.5</v>
      </c>
      <c r="AC29" s="159">
        <v>0</v>
      </c>
      <c r="AD29" s="159">
        <v>1</v>
      </c>
      <c r="AE29" s="159">
        <v>1</v>
      </c>
      <c r="AF29" s="198" t="str">
        <f t="shared" si="11"/>
        <v>野口健</v>
      </c>
      <c r="AH29">
        <f t="shared" si="12"/>
        <v>1</v>
      </c>
      <c r="AI29">
        <f t="shared" si="13"/>
        <v>0</v>
      </c>
      <c r="AJ29">
        <f t="shared" si="14"/>
        <v>1</v>
      </c>
    </row>
    <row r="30" spans="2:36" ht="30" customHeight="1">
      <c r="B30" s="154">
        <v>23</v>
      </c>
      <c r="C30" s="207" t="s">
        <v>253</v>
      </c>
      <c r="D30" s="156">
        <v>0</v>
      </c>
      <c r="E30" s="156">
        <f>G30+AA30+'Individual AT 0427vs慶應義塾A'!G30+'Individual AT 0427vs慶應義塾A'!N30</f>
        <v>0</v>
      </c>
      <c r="F30" s="195" t="str">
        <f t="shared" si="0"/>
        <v>-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197" t="str">
        <f t="shared" si="11"/>
        <v>高田健太郎</v>
      </c>
      <c r="AH30">
        <f t="shared" si="12"/>
        <v>0</v>
      </c>
      <c r="AI30">
        <f t="shared" si="13"/>
        <v>0</v>
      </c>
      <c r="AJ30">
        <f t="shared" si="14"/>
        <v>0</v>
      </c>
    </row>
    <row r="31" spans="2:36" ht="30" customHeight="1">
      <c r="B31" s="155">
        <v>24</v>
      </c>
      <c r="C31" s="208" t="s">
        <v>254</v>
      </c>
      <c r="D31" s="159">
        <v>3</v>
      </c>
      <c r="E31" s="159">
        <f>G31+AA31+'Individual AT 0427vs慶應義塾A'!G31+'Individual AT 0427vs慶應義塾A'!N31</f>
        <v>1</v>
      </c>
      <c r="F31" s="167">
        <f t="shared" si="0"/>
        <v>26.666666666666664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1</v>
      </c>
      <c r="AB31" s="158">
        <f t="shared" si="10"/>
        <v>1</v>
      </c>
      <c r="AC31" s="159">
        <v>0</v>
      </c>
      <c r="AD31" s="159">
        <v>1</v>
      </c>
      <c r="AE31" s="159">
        <v>0</v>
      </c>
      <c r="AF31" s="198" t="str">
        <f t="shared" si="11"/>
        <v>永山丞</v>
      </c>
      <c r="AH31">
        <f t="shared" si="12"/>
        <v>0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255</v>
      </c>
      <c r="D32" s="156">
        <v>3</v>
      </c>
      <c r="E32" s="156">
        <f>G32+AA32+'Individual AT 0427vs慶應義塾A'!G32+'Individual AT 0427vs慶應義塾A'!N32</f>
        <v>0</v>
      </c>
      <c r="F32" s="195">
        <f t="shared" si="0"/>
        <v>0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197" t="str">
        <f t="shared" si="11"/>
        <v>浅沼優吾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256</v>
      </c>
      <c r="D33" s="159">
        <v>32</v>
      </c>
      <c r="E33" s="159">
        <f>G33+AA33+'Individual AT 0427vs慶應義塾A'!G33+'Individual AT 0427vs慶應義塾A'!N33</f>
        <v>4</v>
      </c>
      <c r="F33" s="167">
        <f t="shared" si="0"/>
        <v>10</v>
      </c>
      <c r="G33" s="159">
        <f t="shared" si="1"/>
        <v>0</v>
      </c>
      <c r="H33" s="187" t="str">
        <f t="shared" si="2"/>
        <v>-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198" t="str">
        <f t="shared" si="11"/>
        <v>深田衣咲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16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SUM(G8:G15,G23:G29)</f>
        <v>113</v>
      </c>
      <c r="H35" s="188"/>
      <c r="I35" s="164">
        <f>SUM(I8:I15,I23:I29)</f>
        <v>74</v>
      </c>
      <c r="J35" s="168">
        <f>SUM(K35:L35)/I35</f>
        <v>0.85135135135135132</v>
      </c>
      <c r="K35" s="164">
        <f>SUM(K8:K15,K23:K29)</f>
        <v>3</v>
      </c>
      <c r="L35" s="164">
        <f>SUM(L8:L15,L23:L29)</f>
        <v>60</v>
      </c>
      <c r="M35" s="164">
        <f t="shared" ref="M35" si="15">SUM(M8:M15,M23:M29)</f>
        <v>11</v>
      </c>
      <c r="N35" s="168">
        <f>SUM(P35:Q35)/I35</f>
        <v>0.77027027027027029</v>
      </c>
      <c r="O35" s="164">
        <f>SUM(O8:O15,O23:O29)</f>
        <v>6</v>
      </c>
      <c r="P35" s="164">
        <f t="shared" ref="P35:Q35" si="16">SUM(P8:P15,P23:P29)</f>
        <v>23</v>
      </c>
      <c r="Q35" s="164">
        <f t="shared" si="16"/>
        <v>34</v>
      </c>
      <c r="R35" s="164">
        <f>SUM(R8:R15,R23:R29)</f>
        <v>39</v>
      </c>
      <c r="S35" s="168">
        <f>SUM(T35:U35)/R35</f>
        <v>0.94871794871794868</v>
      </c>
      <c r="T35" s="164">
        <f>SUM(T8:T15,T23:T29)</f>
        <v>2</v>
      </c>
      <c r="U35" s="164">
        <f>SUM(U8:U15,U23:U29)</f>
        <v>35</v>
      </c>
      <c r="V35" s="164">
        <f>SUM(V8:V15,V23:V29)</f>
        <v>2</v>
      </c>
      <c r="W35" s="168">
        <f>SUM(X35:Y35)/SUM(X35:Z35)</f>
        <v>0.48648648648648651</v>
      </c>
      <c r="X35" s="164">
        <f>SUM(X8:X15,X23:X29)</f>
        <v>9</v>
      </c>
      <c r="Y35" s="164">
        <f t="shared" ref="Y35:Z35" si="17">SUM(Y8:Y15,Y23:Y29)</f>
        <v>9</v>
      </c>
      <c r="Z35" s="164">
        <f t="shared" si="17"/>
        <v>19</v>
      </c>
      <c r="AA35" s="164">
        <f>SUM(AA8:AA15,AA23:AA29)</f>
        <v>27</v>
      </c>
      <c r="AB35" s="168">
        <f>SUM(AC35:AD35)/SUM(AC35:AE35)</f>
        <v>0.59259259259259256</v>
      </c>
      <c r="AC35" s="164">
        <f>SUM(AC8:AC15,AC23:AC29)</f>
        <v>3</v>
      </c>
      <c r="AD35" s="164">
        <f t="shared" ref="AD35" si="18">SUM(AD8:AD15,AD23:AD29)</f>
        <v>13</v>
      </c>
      <c r="AE35" s="164">
        <f>SUM(AE8:AE15,AE23:AE29)</f>
        <v>11</v>
      </c>
      <c r="AF35" s="212" t="s">
        <v>16</v>
      </c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SUM(G16:G22,G30:G33)</f>
        <v>68</v>
      </c>
      <c r="H36" s="189"/>
      <c r="I36" s="165">
        <f>SUM(I16:I22,I30:I33)</f>
        <v>51</v>
      </c>
      <c r="J36" s="172">
        <f>SUM(K36:L36)/I36</f>
        <v>0.72549019607843135</v>
      </c>
      <c r="K36" s="165">
        <f>SUM(K16:K22,K30:K33)</f>
        <v>4</v>
      </c>
      <c r="L36" s="165">
        <f t="shared" ref="L36:M36" si="19">SUM(L16:L22,L30:L33)</f>
        <v>33</v>
      </c>
      <c r="M36" s="165">
        <f t="shared" si="19"/>
        <v>14</v>
      </c>
      <c r="N36" s="172">
        <f>SUM(P36:Q36)/I36</f>
        <v>0.6470588235294118</v>
      </c>
      <c r="O36" s="165">
        <f>SUM(O16:O22,O30:O33)</f>
        <v>4</v>
      </c>
      <c r="P36" s="165">
        <f t="shared" ref="P36:Q36" si="20">SUM(P16:P22,P30:P33)</f>
        <v>16</v>
      </c>
      <c r="Q36" s="165">
        <f t="shared" si="20"/>
        <v>17</v>
      </c>
      <c r="R36" s="165">
        <f>SUM(R16:R22,R30:R33)</f>
        <v>17</v>
      </c>
      <c r="S36" s="172">
        <f>SUM(T36:U36)/R36</f>
        <v>0.94117647058823528</v>
      </c>
      <c r="T36" s="165">
        <f>SUM(T16:T22,T30:T33)</f>
        <v>1</v>
      </c>
      <c r="U36" s="165">
        <f t="shared" ref="U36:V36" si="21">SUM(U16:U22,U30:U33)</f>
        <v>15</v>
      </c>
      <c r="V36" s="165">
        <f t="shared" si="21"/>
        <v>1</v>
      </c>
      <c r="W36" s="172">
        <f>SUM(X36:Y36)/SUM(X36:Z36)</f>
        <v>0.625</v>
      </c>
      <c r="X36" s="165">
        <f>SUM(X16:X22,X30:X33)</f>
        <v>5</v>
      </c>
      <c r="Y36" s="165">
        <f t="shared" ref="Y36:Z36" si="22">SUM(Y16:Y22,Y30:Y33)</f>
        <v>5</v>
      </c>
      <c r="Z36" s="165">
        <f t="shared" si="22"/>
        <v>6</v>
      </c>
      <c r="AA36" s="165">
        <f>SUM(AA16:AA22,AA30:AA33)</f>
        <v>13</v>
      </c>
      <c r="AB36" s="172">
        <f>SUM(AC36:AD36)/SUM(AC36:AE36)</f>
        <v>0.76923076923076927</v>
      </c>
      <c r="AC36" s="165">
        <f>SUM(AC16:AC22,AC30:AC33)</f>
        <v>1</v>
      </c>
      <c r="AD36" s="165">
        <f t="shared" ref="AD36:AE36" si="23">SUM(AD16:AD22,AD30:AD33)</f>
        <v>9</v>
      </c>
      <c r="AE36" s="165">
        <f t="shared" si="23"/>
        <v>3</v>
      </c>
      <c r="AF36" s="165" t="s">
        <v>15</v>
      </c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181</v>
      </c>
      <c r="H37" s="190"/>
      <c r="I37" s="156">
        <f>SUM(I8:I33)</f>
        <v>125</v>
      </c>
      <c r="J37" s="157">
        <f>SUM(K37:L37)/I37</f>
        <v>0.8</v>
      </c>
      <c r="K37" s="156">
        <f>SUM(K8:K33)</f>
        <v>7</v>
      </c>
      <c r="L37" s="156">
        <f>SUM(L8:L33)</f>
        <v>93</v>
      </c>
      <c r="M37" s="184">
        <f>SUM(M8:M33)</f>
        <v>25</v>
      </c>
      <c r="N37" s="157">
        <f>SUM(P37:Q37)/I37</f>
        <v>0.72</v>
      </c>
      <c r="O37" s="156">
        <f>SUM(O8:O33)</f>
        <v>10</v>
      </c>
      <c r="P37" s="156">
        <f>SUM(P8:P33)</f>
        <v>39</v>
      </c>
      <c r="Q37" s="184">
        <f>SUM(Q8:Q33)</f>
        <v>51</v>
      </c>
      <c r="R37" s="156">
        <f>SUM(R8:R33)</f>
        <v>56</v>
      </c>
      <c r="S37" s="157">
        <f>SUM(T37:U37)/R37</f>
        <v>0.9464285714285714</v>
      </c>
      <c r="T37" s="156">
        <f>SUM(T8:T33)</f>
        <v>3</v>
      </c>
      <c r="U37" s="156">
        <f>SUM(U8:U33)</f>
        <v>50</v>
      </c>
      <c r="V37" s="184">
        <f>SUM(V8:V33)</f>
        <v>3</v>
      </c>
      <c r="W37" s="157">
        <f>SUM(X37:Y37)/SUM(X37:Z37)</f>
        <v>0.52830188679245282</v>
      </c>
      <c r="X37" s="156">
        <f>SUM(X8:X33)</f>
        <v>14</v>
      </c>
      <c r="Y37" s="156">
        <f>SUM(Y8:Y33)</f>
        <v>14</v>
      </c>
      <c r="Z37" s="184">
        <f>SUM(Z8:Z33)</f>
        <v>25</v>
      </c>
      <c r="AA37" s="156">
        <f>SUM(AA8:AA33)</f>
        <v>40</v>
      </c>
      <c r="AB37" s="157">
        <f>SUM(AC37:AD37)/SUM(AC37:AE37)</f>
        <v>0.65</v>
      </c>
      <c r="AC37" s="156">
        <f>SUM(AC8:AC33)</f>
        <v>4</v>
      </c>
      <c r="AD37" s="156">
        <f>SUM(AD8:AD33)</f>
        <v>22</v>
      </c>
      <c r="AE37" s="156">
        <f>SUM(AE8:AE33)</f>
        <v>14</v>
      </c>
      <c r="AF37" s="156" t="s">
        <v>94</v>
      </c>
    </row>
    <row r="38" spans="2:36" ht="30" customHeight="1">
      <c r="B38" s="280" t="s">
        <v>95</v>
      </c>
      <c r="C38" s="280"/>
      <c r="D38" s="280"/>
      <c r="E38" s="280"/>
      <c r="F38" s="281"/>
      <c r="G38" s="166">
        <f>AVERAGE(G8:G33)</f>
        <v>6.9615384615384617</v>
      </c>
      <c r="H38" s="191"/>
      <c r="I38" s="167">
        <f>AVERAGE(I8:I33)</f>
        <v>4.8076923076923075</v>
      </c>
      <c r="J38" s="158"/>
      <c r="K38" s="167">
        <f>AVERAGE(K8:K33)</f>
        <v>0.26923076923076922</v>
      </c>
      <c r="L38" s="167">
        <f>AVERAGE(L8:L33)</f>
        <v>3.5769230769230771</v>
      </c>
      <c r="M38" s="193">
        <f>AVERAGE(M8:M33)</f>
        <v>0.96153846153846156</v>
      </c>
      <c r="N38" s="159"/>
      <c r="O38" s="167">
        <f>AVERAGE(O8:O33)</f>
        <v>0.38461538461538464</v>
      </c>
      <c r="P38" s="167">
        <f>AVERAGE(P8:P33)</f>
        <v>1.5</v>
      </c>
      <c r="Q38" s="193">
        <f>AVERAGE(Q8:Q33)</f>
        <v>1.9615384615384615</v>
      </c>
      <c r="R38" s="167">
        <f>AVERAGE(R8:R33)</f>
        <v>2.1538461538461537</v>
      </c>
      <c r="S38" s="159"/>
      <c r="T38" s="167">
        <f>AVERAGE(T8:T33)</f>
        <v>0.11538461538461539</v>
      </c>
      <c r="U38" s="167">
        <f>AVERAGE(U8:U33)</f>
        <v>1.9230769230769231</v>
      </c>
      <c r="V38" s="193">
        <f>AVERAGE(V8:V33)</f>
        <v>0.11538461538461539</v>
      </c>
      <c r="W38" s="159"/>
      <c r="X38" s="167">
        <f>AVERAGE(X8:X33)</f>
        <v>0.53846153846153844</v>
      </c>
      <c r="Y38" s="167">
        <f>AVERAGE(Y8:Y33)</f>
        <v>0.53846153846153844</v>
      </c>
      <c r="Z38" s="167">
        <f>AVERAGE(Z8:Z33)</f>
        <v>0.96153846153846156</v>
      </c>
      <c r="AA38" s="167">
        <f>AVERAGE(AA8:AA33)</f>
        <v>1.5384615384615385</v>
      </c>
      <c r="AB38" s="159"/>
      <c r="AC38" s="167">
        <f>AVERAGE(AC8:AC33)</f>
        <v>0.15384615384615385</v>
      </c>
      <c r="AD38" s="167">
        <f>AVERAGE(AD8:AD33)</f>
        <v>0.84615384615384615</v>
      </c>
      <c r="AE38" s="167">
        <f>AVERAGE(AE8:AE33)</f>
        <v>0.53846153846153844</v>
      </c>
      <c r="AF38" s="159" t="s">
        <v>95</v>
      </c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" top="0" bottom="0" header="0" footer="0"/>
  <pageSetup paperSize="9" scale="36" fitToHeight="4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00C8-5872-244F-A5E9-58976584B0A0}">
  <sheetPr>
    <pageSetUpPr fitToPage="1"/>
  </sheetPr>
  <dimension ref="B2:AJ77"/>
  <sheetViews>
    <sheetView zoomScale="75" zoomScaleNormal="50" zoomScaleSheetLayoutView="50" zoomScalePageLayoutView="50" workbookViewId="0">
      <selection activeCell="AG8" sqref="AG8:AG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0427vs慶應義塾A'!O3</f>
        <v>慶應義塾大学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249</v>
      </c>
      <c r="V2" s="288"/>
      <c r="W2" s="288"/>
      <c r="X2" s="288"/>
      <c r="Y2" s="282" t="s">
        <v>63</v>
      </c>
      <c r="Z2" s="282"/>
      <c r="AA2" s="288" t="s">
        <v>276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0.89156626506024095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0.92105263157894735</v>
      </c>
      <c r="S4" s="288"/>
      <c r="U4" s="292" t="s">
        <v>11</v>
      </c>
      <c r="V4" s="292"/>
      <c r="W4" s="292"/>
      <c r="X4" s="284">
        <f>T37</f>
        <v>0.82608695652173914</v>
      </c>
      <c r="Y4" s="284"/>
      <c r="Z4" s="292" t="s">
        <v>10</v>
      </c>
      <c r="AA4" s="292"/>
      <c r="AB4" s="292"/>
      <c r="AC4" s="291">
        <f>Z37</f>
        <v>0.55555555555555558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97" t="str">
        <f>'Individual DF 0427vs慶應義塾A'!C8</f>
        <v>小澤一誠</v>
      </c>
      <c r="D8" s="156">
        <v>70</v>
      </c>
      <c r="E8" s="156">
        <f>'Individual DF 0427vs慶應義塾A'!E8</f>
        <v>25</v>
      </c>
      <c r="F8" s="196">
        <f>'Individual DF 0427vs慶應義塾A'!F8</f>
        <v>28.571428571428573</v>
      </c>
      <c r="G8" s="156">
        <f t="shared" ref="G8:G33" si="0">SUM(J8:M8)</f>
        <v>3</v>
      </c>
      <c r="H8" s="157">
        <f>IFERROR((J8+K8)/SUM(J8:M8),"-")</f>
        <v>0.66666666666666663</v>
      </c>
      <c r="I8" s="157">
        <f>IFERROR(SUM(J8:L8)/SUM(J8:M8),"-")</f>
        <v>0.66666666666666663</v>
      </c>
      <c r="J8" s="156">
        <v>1</v>
      </c>
      <c r="K8" s="156">
        <v>1</v>
      </c>
      <c r="L8" s="156">
        <v>0</v>
      </c>
      <c r="M8" s="184">
        <v>1</v>
      </c>
      <c r="N8" s="180">
        <f>SUM(P8:R8)</f>
        <v>12</v>
      </c>
      <c r="O8" s="157">
        <f>IFERROR((P8+Q8)/N8,"-")</f>
        <v>1</v>
      </c>
      <c r="P8" s="156">
        <v>0</v>
      </c>
      <c r="Q8" s="156">
        <v>12</v>
      </c>
      <c r="R8" s="184">
        <v>0</v>
      </c>
      <c r="S8" s="156">
        <f>SUM(U8:X8)</f>
        <v>15</v>
      </c>
      <c r="T8" s="157">
        <f>IFERROR((U8+W8)/S8,"-")</f>
        <v>0.8</v>
      </c>
      <c r="U8" s="156">
        <v>0</v>
      </c>
      <c r="V8" s="156">
        <v>1</v>
      </c>
      <c r="W8" s="156">
        <v>12</v>
      </c>
      <c r="X8" s="184">
        <v>2</v>
      </c>
      <c r="Y8" s="180">
        <f>SUM(AA8:AD8)</f>
        <v>15</v>
      </c>
      <c r="Z8" s="157">
        <f>IFERROR((AA8+AC8)/Y8,"-")</f>
        <v>0.53333333333333333</v>
      </c>
      <c r="AA8" s="156">
        <v>0</v>
      </c>
      <c r="AB8" s="156">
        <v>1</v>
      </c>
      <c r="AC8" s="156">
        <v>8</v>
      </c>
      <c r="AD8" s="156">
        <v>6</v>
      </c>
      <c r="AE8" s="197" t="str">
        <f t="shared" ref="AE8:AE33" si="1">C8</f>
        <v>小澤一誠</v>
      </c>
      <c r="AF8" s="175"/>
      <c r="AG8" s="136">
        <f>SUM(AA8+AC8)</f>
        <v>8</v>
      </c>
      <c r="AH8" s="136"/>
      <c r="AI8" s="136"/>
      <c r="AJ8" s="153"/>
    </row>
    <row r="9" spans="2:36" ht="30" customHeight="1">
      <c r="B9" s="155">
        <v>2</v>
      </c>
      <c r="C9" s="198" t="str">
        <f>'Individual DF 0427vs慶應義塾A'!C9</f>
        <v>前川陽来</v>
      </c>
      <c r="D9" s="159">
        <f>'Individual DF 0427vs慶應義塾A'!D9</f>
        <v>66</v>
      </c>
      <c r="E9" s="159">
        <f>'Individual DF 0427vs慶應義塾A'!E9</f>
        <v>30</v>
      </c>
      <c r="F9" s="193">
        <f>'Individual DF 0427vs慶應義塾A'!F9</f>
        <v>36.36363636363636</v>
      </c>
      <c r="G9" s="159">
        <f t="shared" si="0"/>
        <v>4</v>
      </c>
      <c r="H9" s="158">
        <f t="shared" ref="H9:H33" si="2">IFERROR((J9+K9)/SUM(J9:M9),"-")</f>
        <v>1</v>
      </c>
      <c r="I9" s="158">
        <f t="shared" ref="I9:I33" si="3">IFERROR(SUM(J9:L9)/SUM(J9:M9),"-")</f>
        <v>1</v>
      </c>
      <c r="J9" s="159">
        <v>0</v>
      </c>
      <c r="K9" s="159">
        <v>4</v>
      </c>
      <c r="L9" s="159">
        <v>0</v>
      </c>
      <c r="M9" s="185">
        <v>0</v>
      </c>
      <c r="N9" s="181">
        <f t="shared" ref="N9:N33" si="4">SUM(P9:R9)</f>
        <v>12</v>
      </c>
      <c r="O9" s="158">
        <f t="shared" ref="O9:O32" si="5">IFERROR((P9+Q9)/N9,"-")</f>
        <v>1</v>
      </c>
      <c r="P9" s="159">
        <v>0</v>
      </c>
      <c r="Q9" s="159">
        <v>12</v>
      </c>
      <c r="R9" s="185">
        <v>0</v>
      </c>
      <c r="S9" s="159">
        <f t="shared" ref="S9:S33" si="6">SUM(U9:X9)</f>
        <v>12</v>
      </c>
      <c r="T9" s="158">
        <f t="shared" ref="T9:T33" si="7">IFERROR((U9+W9)/S9,"-")</f>
        <v>0.58333333333333337</v>
      </c>
      <c r="U9" s="159">
        <v>1</v>
      </c>
      <c r="V9" s="159">
        <v>2</v>
      </c>
      <c r="W9" s="159">
        <v>6</v>
      </c>
      <c r="X9" s="185">
        <v>3</v>
      </c>
      <c r="Y9" s="181">
        <f t="shared" ref="Y9:Y33" si="8">SUM(AA9:AD9)</f>
        <v>12</v>
      </c>
      <c r="Z9" s="158">
        <f t="shared" ref="Z9:Z33" si="9">IFERROR((AA9+AC9)/Y9,"-")</f>
        <v>0.33333333333333331</v>
      </c>
      <c r="AA9" s="159">
        <v>0</v>
      </c>
      <c r="AB9" s="159">
        <v>3</v>
      </c>
      <c r="AC9" s="159">
        <v>4</v>
      </c>
      <c r="AD9" s="159">
        <v>5</v>
      </c>
      <c r="AE9" s="198" t="str">
        <f t="shared" si="1"/>
        <v>前川陽来</v>
      </c>
      <c r="AF9" s="175"/>
      <c r="AG9" s="136">
        <f t="shared" ref="AG9:AG33" si="10">SUM(AA9+AC9)</f>
        <v>4</v>
      </c>
      <c r="AH9" s="136"/>
      <c r="AI9" s="136"/>
      <c r="AJ9" s="153"/>
    </row>
    <row r="10" spans="2:36" ht="30" customHeight="1">
      <c r="B10" s="154">
        <v>3</v>
      </c>
      <c r="C10" s="197" t="str">
        <f>'Individual DF 0427vs慶應義塾A'!C10</f>
        <v>岩重晴大</v>
      </c>
      <c r="D10" s="156">
        <f>'Individual DF 0427vs慶應義塾A'!D10</f>
        <v>55</v>
      </c>
      <c r="E10" s="156">
        <f>'Individual DF 0427vs慶應義塾A'!E10</f>
        <v>24</v>
      </c>
      <c r="F10" s="196">
        <f>'Individual DF 0427vs慶應義塾A'!F10</f>
        <v>34.909090909090907</v>
      </c>
      <c r="G10" s="156">
        <f t="shared" si="0"/>
        <v>4</v>
      </c>
      <c r="H10" s="157">
        <f t="shared" si="2"/>
        <v>1</v>
      </c>
      <c r="I10" s="157">
        <f t="shared" si="3"/>
        <v>1</v>
      </c>
      <c r="J10" s="156">
        <v>0</v>
      </c>
      <c r="K10" s="156">
        <v>4</v>
      </c>
      <c r="L10" s="156">
        <v>0</v>
      </c>
      <c r="M10" s="184">
        <v>0</v>
      </c>
      <c r="N10" s="180">
        <f t="shared" si="4"/>
        <v>11</v>
      </c>
      <c r="O10" s="157">
        <f t="shared" si="5"/>
        <v>0.90909090909090906</v>
      </c>
      <c r="P10" s="156">
        <v>0</v>
      </c>
      <c r="Q10" s="156">
        <v>10</v>
      </c>
      <c r="R10" s="184">
        <v>1</v>
      </c>
      <c r="S10" s="156">
        <f t="shared" si="6"/>
        <v>11</v>
      </c>
      <c r="T10" s="157">
        <f t="shared" si="7"/>
        <v>0.81818181818181823</v>
      </c>
      <c r="U10" s="156">
        <v>3</v>
      </c>
      <c r="V10" s="156">
        <v>1</v>
      </c>
      <c r="W10" s="156">
        <v>6</v>
      </c>
      <c r="X10" s="184">
        <v>1</v>
      </c>
      <c r="Y10" s="180">
        <f t="shared" si="8"/>
        <v>11</v>
      </c>
      <c r="Z10" s="157">
        <f t="shared" si="9"/>
        <v>0.45454545454545453</v>
      </c>
      <c r="AA10" s="156">
        <v>0</v>
      </c>
      <c r="AB10" s="156">
        <v>4</v>
      </c>
      <c r="AC10" s="156">
        <v>5</v>
      </c>
      <c r="AD10" s="156">
        <v>2</v>
      </c>
      <c r="AE10" s="197" t="str">
        <f t="shared" si="1"/>
        <v>岩重晴大</v>
      </c>
      <c r="AF10" s="175"/>
      <c r="AG10" s="136">
        <f t="shared" si="10"/>
        <v>5</v>
      </c>
      <c r="AH10" s="136"/>
      <c r="AI10" s="136"/>
      <c r="AJ10" s="153"/>
    </row>
    <row r="11" spans="2:36" ht="30" customHeight="1">
      <c r="B11" s="155">
        <v>4</v>
      </c>
      <c r="C11" s="198" t="str">
        <f>'Individual DF 0427vs慶應義塾A'!C11</f>
        <v>磯部俊太郎</v>
      </c>
      <c r="D11" s="159">
        <f>'Individual DF 0427vs慶應義塾A'!D11</f>
        <v>72</v>
      </c>
      <c r="E11" s="159">
        <f>'Individual DF 0427vs慶應義塾A'!E11</f>
        <v>35</v>
      </c>
      <c r="F11" s="193">
        <f>'Individual DF 0427vs慶應義塾A'!F11</f>
        <v>38.888888888888886</v>
      </c>
      <c r="G11" s="159">
        <f t="shared" si="0"/>
        <v>7</v>
      </c>
      <c r="H11" s="158">
        <f t="shared" si="2"/>
        <v>1</v>
      </c>
      <c r="I11" s="158">
        <f t="shared" si="3"/>
        <v>1</v>
      </c>
      <c r="J11" s="159">
        <v>4</v>
      </c>
      <c r="K11" s="159">
        <v>3</v>
      </c>
      <c r="L11" s="159">
        <v>0</v>
      </c>
      <c r="M11" s="185">
        <v>0</v>
      </c>
      <c r="N11" s="181">
        <f t="shared" si="4"/>
        <v>17</v>
      </c>
      <c r="O11" s="158">
        <f t="shared" si="5"/>
        <v>0.88235294117647056</v>
      </c>
      <c r="P11" s="159">
        <v>0</v>
      </c>
      <c r="Q11" s="159">
        <v>15</v>
      </c>
      <c r="R11" s="185">
        <v>2</v>
      </c>
      <c r="S11" s="159">
        <f t="shared" si="6"/>
        <v>17</v>
      </c>
      <c r="T11" s="158">
        <f t="shared" si="7"/>
        <v>0.76470588235294112</v>
      </c>
      <c r="U11" s="159">
        <v>3</v>
      </c>
      <c r="V11" s="159">
        <v>3</v>
      </c>
      <c r="W11" s="159">
        <v>10</v>
      </c>
      <c r="X11" s="185">
        <v>1</v>
      </c>
      <c r="Y11" s="181">
        <f t="shared" si="8"/>
        <v>17</v>
      </c>
      <c r="Z11" s="158">
        <f t="shared" si="9"/>
        <v>0.52941176470588236</v>
      </c>
      <c r="AA11" s="159">
        <v>1</v>
      </c>
      <c r="AB11" s="159">
        <v>5</v>
      </c>
      <c r="AC11" s="159">
        <v>8</v>
      </c>
      <c r="AD11" s="159">
        <v>3</v>
      </c>
      <c r="AE11" s="198" t="str">
        <f t="shared" si="1"/>
        <v>磯部俊太郎</v>
      </c>
      <c r="AF11" s="175"/>
      <c r="AG11" s="136">
        <f t="shared" si="10"/>
        <v>9</v>
      </c>
      <c r="AH11" s="136"/>
      <c r="AI11" s="136"/>
      <c r="AJ11" s="153"/>
    </row>
    <row r="12" spans="2:36" ht="30" customHeight="1">
      <c r="B12" s="154">
        <v>5</v>
      </c>
      <c r="C12" s="197" t="str">
        <f>'Individual DF 0427vs慶應義塾A'!C12</f>
        <v>白丸智乃祐</v>
      </c>
      <c r="D12" s="156">
        <f>'Individual DF 0427vs慶應義塾A'!D12</f>
        <v>66</v>
      </c>
      <c r="E12" s="156">
        <f>'Individual DF 0427vs慶應義塾A'!E12</f>
        <v>29</v>
      </c>
      <c r="F12" s="196">
        <f>'Individual DF 0427vs慶應義塾A'!F12</f>
        <v>35.151515151515149</v>
      </c>
      <c r="G12" s="156">
        <f t="shared" si="0"/>
        <v>3</v>
      </c>
      <c r="H12" s="157">
        <f t="shared" si="2"/>
        <v>1</v>
      </c>
      <c r="I12" s="157">
        <f t="shared" si="3"/>
        <v>1</v>
      </c>
      <c r="J12" s="156">
        <v>1</v>
      </c>
      <c r="K12" s="156">
        <v>2</v>
      </c>
      <c r="L12" s="156">
        <v>0</v>
      </c>
      <c r="M12" s="184">
        <v>0</v>
      </c>
      <c r="N12" s="180">
        <f t="shared" si="4"/>
        <v>17</v>
      </c>
      <c r="O12" s="157">
        <f t="shared" si="5"/>
        <v>0.94117647058823528</v>
      </c>
      <c r="P12" s="156">
        <v>0</v>
      </c>
      <c r="Q12" s="156">
        <v>16</v>
      </c>
      <c r="R12" s="184">
        <v>1</v>
      </c>
      <c r="S12" s="156">
        <f t="shared" si="6"/>
        <v>19</v>
      </c>
      <c r="T12" s="157">
        <f t="shared" si="7"/>
        <v>0.89473684210526316</v>
      </c>
      <c r="U12" s="156">
        <v>2</v>
      </c>
      <c r="V12" s="156">
        <v>0</v>
      </c>
      <c r="W12" s="156">
        <v>15</v>
      </c>
      <c r="X12" s="184">
        <v>2</v>
      </c>
      <c r="Y12" s="180">
        <f t="shared" si="8"/>
        <v>19</v>
      </c>
      <c r="Z12" s="157">
        <f t="shared" si="9"/>
        <v>0.52631578947368418</v>
      </c>
      <c r="AA12" s="156">
        <v>2</v>
      </c>
      <c r="AB12" s="156">
        <v>0</v>
      </c>
      <c r="AC12" s="156">
        <v>8</v>
      </c>
      <c r="AD12" s="156">
        <v>9</v>
      </c>
      <c r="AE12" s="197" t="str">
        <f t="shared" si="1"/>
        <v>白丸智乃祐</v>
      </c>
      <c r="AF12" s="175"/>
      <c r="AG12" s="136">
        <f t="shared" si="10"/>
        <v>10</v>
      </c>
      <c r="AH12" s="136"/>
      <c r="AI12" s="136"/>
      <c r="AJ12" s="153"/>
    </row>
    <row r="13" spans="2:36" ht="30" customHeight="1">
      <c r="B13" s="155">
        <v>6</v>
      </c>
      <c r="C13" s="198" t="str">
        <f>'Individual DF 0427vs慶應義塾A'!C13</f>
        <v>中森真翔</v>
      </c>
      <c r="D13" s="159">
        <f>'Individual DF 0427vs慶應義塾A'!D13</f>
        <v>83</v>
      </c>
      <c r="E13" s="159">
        <f>'Individual DF 0427vs慶應義塾A'!E13</f>
        <v>32</v>
      </c>
      <c r="F13" s="193">
        <f>'Individual DF 0427vs慶應義塾A'!F13</f>
        <v>30.843373493975903</v>
      </c>
      <c r="G13" s="159">
        <f t="shared" si="0"/>
        <v>1</v>
      </c>
      <c r="H13" s="158">
        <f t="shared" si="2"/>
        <v>1</v>
      </c>
      <c r="I13" s="158">
        <f t="shared" si="3"/>
        <v>1</v>
      </c>
      <c r="J13" s="159">
        <v>0</v>
      </c>
      <c r="K13" s="159">
        <v>1</v>
      </c>
      <c r="L13" s="159">
        <v>0</v>
      </c>
      <c r="M13" s="185">
        <v>0</v>
      </c>
      <c r="N13" s="181">
        <f t="shared" si="4"/>
        <v>13</v>
      </c>
      <c r="O13" s="158">
        <f t="shared" si="5"/>
        <v>0.92307692307692313</v>
      </c>
      <c r="P13" s="159">
        <v>1</v>
      </c>
      <c r="Q13" s="159">
        <v>11</v>
      </c>
      <c r="R13" s="185">
        <v>1</v>
      </c>
      <c r="S13" s="159">
        <f t="shared" si="6"/>
        <v>11</v>
      </c>
      <c r="T13" s="158">
        <f t="shared" si="7"/>
        <v>0.90909090909090906</v>
      </c>
      <c r="U13" s="159">
        <v>1</v>
      </c>
      <c r="V13" s="159">
        <v>1</v>
      </c>
      <c r="W13" s="159">
        <v>9</v>
      </c>
      <c r="X13" s="185">
        <v>0</v>
      </c>
      <c r="Y13" s="181">
        <f t="shared" si="8"/>
        <v>11</v>
      </c>
      <c r="Z13" s="158">
        <f t="shared" si="9"/>
        <v>0.63636363636363635</v>
      </c>
      <c r="AA13" s="159">
        <v>1</v>
      </c>
      <c r="AB13" s="159">
        <v>1</v>
      </c>
      <c r="AC13" s="159">
        <v>6</v>
      </c>
      <c r="AD13" s="159">
        <v>3</v>
      </c>
      <c r="AE13" s="198" t="str">
        <f t="shared" si="1"/>
        <v>中森真翔</v>
      </c>
      <c r="AF13" s="175"/>
      <c r="AG13" s="136">
        <f t="shared" si="10"/>
        <v>7</v>
      </c>
      <c r="AH13" s="136"/>
      <c r="AI13" s="136"/>
      <c r="AJ13" s="153"/>
    </row>
    <row r="14" spans="2:36" ht="30" customHeight="1">
      <c r="B14" s="154">
        <v>7</v>
      </c>
      <c r="C14" s="197" t="str">
        <f>'Individual DF 0427vs慶應義塾A'!C14</f>
        <v>髙木海斗</v>
      </c>
      <c r="D14" s="156">
        <f>'Individual DF 0427vs慶應義塾A'!D14</f>
        <v>85</v>
      </c>
      <c r="E14" s="156">
        <f>'Individual DF 0427vs慶應義塾A'!E14</f>
        <v>49</v>
      </c>
      <c r="F14" s="196">
        <f>'Individual DF 0427vs慶應義塾A'!F14</f>
        <v>46.117647058823522</v>
      </c>
      <c r="G14" s="156">
        <f t="shared" si="0"/>
        <v>8</v>
      </c>
      <c r="H14" s="157">
        <f t="shared" si="2"/>
        <v>0.875</v>
      </c>
      <c r="I14" s="157">
        <f t="shared" si="3"/>
        <v>0.875</v>
      </c>
      <c r="J14" s="156">
        <v>2</v>
      </c>
      <c r="K14" s="156">
        <v>5</v>
      </c>
      <c r="L14" s="156">
        <v>0</v>
      </c>
      <c r="M14" s="184">
        <v>1</v>
      </c>
      <c r="N14" s="180">
        <f t="shared" si="4"/>
        <v>23</v>
      </c>
      <c r="O14" s="157">
        <f t="shared" si="5"/>
        <v>0.95652173913043481</v>
      </c>
      <c r="P14" s="156">
        <v>0</v>
      </c>
      <c r="Q14" s="156">
        <v>22</v>
      </c>
      <c r="R14" s="184">
        <v>1</v>
      </c>
      <c r="S14" s="156">
        <f t="shared" si="6"/>
        <v>22</v>
      </c>
      <c r="T14" s="157">
        <f t="shared" si="7"/>
        <v>0.90909090909090906</v>
      </c>
      <c r="U14" s="156">
        <v>4</v>
      </c>
      <c r="V14" s="156">
        <v>2</v>
      </c>
      <c r="W14" s="156">
        <v>16</v>
      </c>
      <c r="X14" s="184">
        <v>0</v>
      </c>
      <c r="Y14" s="180">
        <f t="shared" si="8"/>
        <v>22</v>
      </c>
      <c r="Z14" s="157">
        <f t="shared" si="9"/>
        <v>0.68181818181818177</v>
      </c>
      <c r="AA14" s="156">
        <v>2</v>
      </c>
      <c r="AB14" s="156">
        <v>4</v>
      </c>
      <c r="AC14" s="156">
        <v>13</v>
      </c>
      <c r="AD14" s="156">
        <v>3</v>
      </c>
      <c r="AE14" s="197" t="str">
        <f t="shared" si="1"/>
        <v>髙木海斗</v>
      </c>
      <c r="AF14" s="175"/>
      <c r="AG14" s="136">
        <f t="shared" si="10"/>
        <v>15</v>
      </c>
      <c r="AH14" s="136"/>
      <c r="AI14" s="136"/>
      <c r="AJ14" s="153"/>
    </row>
    <row r="15" spans="2:36" ht="30" customHeight="1">
      <c r="B15" s="155">
        <v>8</v>
      </c>
      <c r="C15" s="198" t="str">
        <f>'Individual DF 0427vs慶應義塾A'!C15</f>
        <v>大町尚生</v>
      </c>
      <c r="D15" s="159">
        <f>'Individual DF 0427vs慶應義塾A'!D15</f>
        <v>89</v>
      </c>
      <c r="E15" s="159">
        <f>'Individual DF 0427vs慶應義塾A'!E15</f>
        <v>46</v>
      </c>
      <c r="F15" s="193">
        <f>'Individual DF 0427vs慶應義塾A'!F15</f>
        <v>41.348314606741575</v>
      </c>
      <c r="G15" s="159">
        <f t="shared" si="0"/>
        <v>6</v>
      </c>
      <c r="H15" s="158">
        <f t="shared" si="2"/>
        <v>1</v>
      </c>
      <c r="I15" s="158">
        <f t="shared" si="3"/>
        <v>1</v>
      </c>
      <c r="J15" s="159">
        <v>0</v>
      </c>
      <c r="K15" s="159">
        <v>6</v>
      </c>
      <c r="L15" s="159">
        <v>0</v>
      </c>
      <c r="M15" s="185">
        <v>0</v>
      </c>
      <c r="N15" s="181">
        <f t="shared" si="4"/>
        <v>21</v>
      </c>
      <c r="O15" s="158">
        <f t="shared" si="5"/>
        <v>0.95238095238095233</v>
      </c>
      <c r="P15" s="159">
        <v>0</v>
      </c>
      <c r="Q15" s="159">
        <v>20</v>
      </c>
      <c r="R15" s="185">
        <v>1</v>
      </c>
      <c r="S15" s="159">
        <f t="shared" si="6"/>
        <v>19</v>
      </c>
      <c r="T15" s="158">
        <f t="shared" si="7"/>
        <v>0.84210526315789469</v>
      </c>
      <c r="U15" s="159">
        <v>3</v>
      </c>
      <c r="V15" s="159">
        <v>1</v>
      </c>
      <c r="W15" s="159">
        <v>13</v>
      </c>
      <c r="X15" s="185">
        <v>2</v>
      </c>
      <c r="Y15" s="181">
        <f t="shared" si="8"/>
        <v>19</v>
      </c>
      <c r="Z15" s="158">
        <f t="shared" si="9"/>
        <v>0.73684210526315785</v>
      </c>
      <c r="AA15" s="159">
        <v>2</v>
      </c>
      <c r="AB15" s="159">
        <v>2</v>
      </c>
      <c r="AC15" s="159">
        <v>12</v>
      </c>
      <c r="AD15" s="159">
        <v>3</v>
      </c>
      <c r="AE15" s="198" t="str">
        <f t="shared" si="1"/>
        <v>大町尚生</v>
      </c>
      <c r="AF15" s="175"/>
      <c r="AG15" s="136">
        <f t="shared" si="10"/>
        <v>14</v>
      </c>
      <c r="AH15" s="136"/>
      <c r="AI15" s="136"/>
      <c r="AJ15" s="153"/>
    </row>
    <row r="16" spans="2:36" ht="30" customHeight="1">
      <c r="B16" s="154">
        <v>9</v>
      </c>
      <c r="C16" s="197" t="str">
        <f>'Individual DF 0427vs慶應義塾A'!C16</f>
        <v>高橋佑太朗</v>
      </c>
      <c r="D16" s="156">
        <f>'Individual DF 0427vs慶應義塾A'!D16</f>
        <v>89</v>
      </c>
      <c r="E16" s="156">
        <f>'Individual DF 0427vs慶應義塾A'!E16</f>
        <v>25</v>
      </c>
      <c r="F16" s="196">
        <f>'Individual DF 0427vs慶應義塾A'!F16</f>
        <v>22.471910112359552</v>
      </c>
      <c r="G16" s="156">
        <f t="shared" si="0"/>
        <v>4</v>
      </c>
      <c r="H16" s="157">
        <f t="shared" si="2"/>
        <v>0.75</v>
      </c>
      <c r="I16" s="157">
        <f t="shared" si="3"/>
        <v>0.75</v>
      </c>
      <c r="J16" s="156">
        <v>2</v>
      </c>
      <c r="K16" s="156">
        <v>1</v>
      </c>
      <c r="L16" s="156">
        <v>0</v>
      </c>
      <c r="M16" s="184">
        <v>1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3</v>
      </c>
      <c r="T16" s="157">
        <f t="shared" si="7"/>
        <v>0.66666666666666663</v>
      </c>
      <c r="U16" s="156">
        <v>1</v>
      </c>
      <c r="V16" s="156">
        <v>1</v>
      </c>
      <c r="W16" s="156">
        <v>1</v>
      </c>
      <c r="X16" s="184">
        <v>0</v>
      </c>
      <c r="Y16" s="180">
        <f t="shared" si="8"/>
        <v>3</v>
      </c>
      <c r="Z16" s="157">
        <f t="shared" si="9"/>
        <v>0</v>
      </c>
      <c r="AA16" s="156">
        <v>0</v>
      </c>
      <c r="AB16" s="156">
        <v>2</v>
      </c>
      <c r="AC16" s="156">
        <v>0</v>
      </c>
      <c r="AD16" s="156">
        <v>1</v>
      </c>
      <c r="AE16" s="197" t="str">
        <f t="shared" si="1"/>
        <v>高橋佑太朗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98" t="str">
        <f>'Individual DF 0427vs慶應義塾A'!C17</f>
        <v>水澤雄太</v>
      </c>
      <c r="D17" s="159">
        <f>'Individual DF 0427vs慶應義塾A'!D17</f>
        <v>85</v>
      </c>
      <c r="E17" s="159">
        <f>'Individual DF 0427vs慶應義塾A'!E17</f>
        <v>8</v>
      </c>
      <c r="F17" s="193">
        <f>'Individual DF 0427vs慶應義塾A'!F17</f>
        <v>7.5294117647058822</v>
      </c>
      <c r="G17" s="159">
        <f t="shared" si="0"/>
        <v>3</v>
      </c>
      <c r="H17" s="158">
        <f t="shared" si="2"/>
        <v>0.66666666666666663</v>
      </c>
      <c r="I17" s="158">
        <f t="shared" si="3"/>
        <v>0.66666666666666663</v>
      </c>
      <c r="J17" s="159">
        <v>1</v>
      </c>
      <c r="K17" s="159">
        <v>1</v>
      </c>
      <c r="L17" s="159">
        <v>0</v>
      </c>
      <c r="M17" s="185">
        <v>1</v>
      </c>
      <c r="N17" s="181">
        <f t="shared" si="4"/>
        <v>3</v>
      </c>
      <c r="O17" s="158">
        <f t="shared" si="5"/>
        <v>0.66666666666666663</v>
      </c>
      <c r="P17" s="159">
        <v>0</v>
      </c>
      <c r="Q17" s="159">
        <v>2</v>
      </c>
      <c r="R17" s="185">
        <v>1</v>
      </c>
      <c r="S17" s="159">
        <f t="shared" si="6"/>
        <v>3</v>
      </c>
      <c r="T17" s="158">
        <f t="shared" si="7"/>
        <v>0.66666666666666663</v>
      </c>
      <c r="U17" s="159">
        <v>0</v>
      </c>
      <c r="V17" s="159">
        <v>1</v>
      </c>
      <c r="W17" s="159">
        <v>2</v>
      </c>
      <c r="X17" s="185">
        <v>0</v>
      </c>
      <c r="Y17" s="181">
        <f t="shared" si="8"/>
        <v>3</v>
      </c>
      <c r="Z17" s="158">
        <f t="shared" si="9"/>
        <v>0.33333333333333331</v>
      </c>
      <c r="AA17" s="159">
        <v>0</v>
      </c>
      <c r="AB17" s="159">
        <v>1</v>
      </c>
      <c r="AC17" s="159">
        <v>1</v>
      </c>
      <c r="AD17" s="159">
        <v>1</v>
      </c>
      <c r="AE17" s="198" t="str">
        <f t="shared" si="1"/>
        <v>水澤雄太</v>
      </c>
      <c r="AF17" s="175"/>
      <c r="AG17" s="136">
        <f t="shared" si="10"/>
        <v>1</v>
      </c>
      <c r="AH17" s="136"/>
      <c r="AI17" s="136"/>
      <c r="AJ17" s="153"/>
    </row>
    <row r="18" spans="2:36" ht="30" customHeight="1">
      <c r="B18" s="154">
        <v>11</v>
      </c>
      <c r="C18" s="197" t="str">
        <f>'Individual DF 0427vs慶應義塾A'!C18</f>
        <v>飯岡健人</v>
      </c>
      <c r="D18" s="156">
        <f>'Individual DF 0427vs慶應義塾A'!D18</f>
        <v>55</v>
      </c>
      <c r="E18" s="156">
        <f>'Individual DF 0427vs慶應義塾A'!E18</f>
        <v>16</v>
      </c>
      <c r="F18" s="196">
        <f>'Individual DF 0427vs慶應義塾A'!F18</f>
        <v>23.272727272727273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6</v>
      </c>
      <c r="O18" s="157">
        <f t="shared" si="5"/>
        <v>0.66666666666666663</v>
      </c>
      <c r="P18" s="156">
        <v>0</v>
      </c>
      <c r="Q18" s="156">
        <v>4</v>
      </c>
      <c r="R18" s="184">
        <v>2</v>
      </c>
      <c r="S18" s="156">
        <f t="shared" si="6"/>
        <v>5</v>
      </c>
      <c r="T18" s="157">
        <f t="shared" si="7"/>
        <v>0.8</v>
      </c>
      <c r="U18" s="156">
        <v>0</v>
      </c>
      <c r="V18" s="156">
        <v>0</v>
      </c>
      <c r="W18" s="156">
        <v>4</v>
      </c>
      <c r="X18" s="184">
        <v>1</v>
      </c>
      <c r="Y18" s="180">
        <f t="shared" si="8"/>
        <v>5</v>
      </c>
      <c r="Z18" s="157">
        <f t="shared" si="9"/>
        <v>0.8</v>
      </c>
      <c r="AA18" s="156">
        <v>0</v>
      </c>
      <c r="AB18" s="156">
        <v>0</v>
      </c>
      <c r="AC18" s="156">
        <v>4</v>
      </c>
      <c r="AD18" s="156">
        <v>1</v>
      </c>
      <c r="AE18" s="197" t="str">
        <f t="shared" si="1"/>
        <v>飯岡健人</v>
      </c>
      <c r="AF18" s="175"/>
      <c r="AG18" s="136">
        <f t="shared" si="10"/>
        <v>4</v>
      </c>
      <c r="AH18" s="136"/>
      <c r="AI18" s="136"/>
      <c r="AJ18" s="153"/>
    </row>
    <row r="19" spans="2:36" ht="30" customHeight="1">
      <c r="B19" s="155">
        <v>12</v>
      </c>
      <c r="C19" s="198" t="str">
        <f>'Individual DF 0427vs慶應義塾A'!C19</f>
        <v>今村颯太</v>
      </c>
      <c r="D19" s="159">
        <f>'Individual DF 0427vs慶應義塾A'!D19</f>
        <v>89</v>
      </c>
      <c r="E19" s="159">
        <f>'Individual DF 0427vs慶應義塾A'!E19</f>
        <v>35</v>
      </c>
      <c r="F19" s="193">
        <f>'Individual DF 0427vs慶應義塾A'!F19</f>
        <v>31.460674157303373</v>
      </c>
      <c r="G19" s="159">
        <f t="shared" si="0"/>
        <v>10</v>
      </c>
      <c r="H19" s="158">
        <f t="shared" si="2"/>
        <v>1</v>
      </c>
      <c r="I19" s="158">
        <f t="shared" si="3"/>
        <v>1</v>
      </c>
      <c r="J19" s="159">
        <v>1</v>
      </c>
      <c r="K19" s="159">
        <v>9</v>
      </c>
      <c r="L19" s="159">
        <v>0</v>
      </c>
      <c r="M19" s="185">
        <v>0</v>
      </c>
      <c r="N19" s="181">
        <f t="shared" si="4"/>
        <v>9</v>
      </c>
      <c r="O19" s="158">
        <f t="shared" si="5"/>
        <v>0.88888888888888884</v>
      </c>
      <c r="P19" s="159">
        <v>0</v>
      </c>
      <c r="Q19" s="159">
        <v>8</v>
      </c>
      <c r="R19" s="185">
        <v>1</v>
      </c>
      <c r="S19" s="159">
        <f t="shared" si="6"/>
        <v>16</v>
      </c>
      <c r="T19" s="158">
        <f t="shared" si="7"/>
        <v>0.9375</v>
      </c>
      <c r="U19" s="159">
        <v>8</v>
      </c>
      <c r="V19" s="159">
        <v>1</v>
      </c>
      <c r="W19" s="159">
        <v>7</v>
      </c>
      <c r="X19" s="185">
        <v>0</v>
      </c>
      <c r="Y19" s="181">
        <f t="shared" si="8"/>
        <v>16</v>
      </c>
      <c r="Z19" s="158">
        <f t="shared" si="9"/>
        <v>0.75</v>
      </c>
      <c r="AA19" s="159">
        <v>5</v>
      </c>
      <c r="AB19" s="159">
        <v>4</v>
      </c>
      <c r="AC19" s="159">
        <v>7</v>
      </c>
      <c r="AD19" s="159">
        <v>0</v>
      </c>
      <c r="AE19" s="198" t="str">
        <f t="shared" si="1"/>
        <v>今村颯太</v>
      </c>
      <c r="AF19" s="175"/>
      <c r="AG19" s="136">
        <f t="shared" si="10"/>
        <v>12</v>
      </c>
      <c r="AH19" s="136"/>
      <c r="AI19" s="136"/>
      <c r="AJ19" s="153"/>
    </row>
    <row r="20" spans="2:36" ht="30" customHeight="1">
      <c r="B20" s="154">
        <v>13</v>
      </c>
      <c r="C20" s="197" t="str">
        <f>'Individual DF 0427vs慶應義塾A'!C20</f>
        <v>東島和哉</v>
      </c>
      <c r="D20" s="156">
        <f>'Individual DF 0427vs慶應義塾A'!D20</f>
        <v>85</v>
      </c>
      <c r="E20" s="156">
        <f>'Individual DF 0427vs慶應義塾A'!E20</f>
        <v>25</v>
      </c>
      <c r="F20" s="196">
        <f>'Individual DF 0427vs慶應義塾A'!F20</f>
        <v>23.529411764705884</v>
      </c>
      <c r="G20" s="156">
        <f t="shared" si="0"/>
        <v>5</v>
      </c>
      <c r="H20" s="157">
        <f t="shared" si="2"/>
        <v>0.6</v>
      </c>
      <c r="I20" s="157">
        <f t="shared" si="3"/>
        <v>0.6</v>
      </c>
      <c r="J20" s="156">
        <v>0</v>
      </c>
      <c r="K20" s="156">
        <v>3</v>
      </c>
      <c r="L20" s="156">
        <v>0</v>
      </c>
      <c r="M20" s="184">
        <v>2</v>
      </c>
      <c r="N20" s="180">
        <f t="shared" si="4"/>
        <v>7</v>
      </c>
      <c r="O20" s="157">
        <f t="shared" si="5"/>
        <v>0.8571428571428571</v>
      </c>
      <c r="P20" s="156">
        <v>0</v>
      </c>
      <c r="Q20" s="156">
        <v>6</v>
      </c>
      <c r="R20" s="184">
        <v>1</v>
      </c>
      <c r="S20" s="156">
        <f t="shared" si="6"/>
        <v>6</v>
      </c>
      <c r="T20" s="157">
        <f t="shared" si="7"/>
        <v>1</v>
      </c>
      <c r="U20" s="156">
        <v>3</v>
      </c>
      <c r="V20" s="156">
        <v>0</v>
      </c>
      <c r="W20" s="156">
        <v>3</v>
      </c>
      <c r="X20" s="184">
        <v>0</v>
      </c>
      <c r="Y20" s="180">
        <f t="shared" si="8"/>
        <v>6</v>
      </c>
      <c r="Z20" s="157">
        <f t="shared" si="9"/>
        <v>0.66666666666666663</v>
      </c>
      <c r="AA20" s="156">
        <v>2</v>
      </c>
      <c r="AB20" s="156">
        <v>1</v>
      </c>
      <c r="AC20" s="156">
        <v>2</v>
      </c>
      <c r="AD20" s="156">
        <v>1</v>
      </c>
      <c r="AE20" s="197" t="str">
        <f t="shared" si="1"/>
        <v>東島和哉</v>
      </c>
      <c r="AF20" s="175"/>
      <c r="AG20" s="136">
        <f t="shared" si="10"/>
        <v>4</v>
      </c>
      <c r="AH20" s="136"/>
      <c r="AI20" s="136"/>
      <c r="AJ20" s="153"/>
    </row>
    <row r="21" spans="2:36" ht="30" customHeight="1">
      <c r="B21" s="155">
        <v>14</v>
      </c>
      <c r="C21" s="198" t="str">
        <f>'Individual DF 0427vs慶應義塾A'!C21</f>
        <v>濱島遼</v>
      </c>
      <c r="D21" s="159">
        <f>'Individual DF 0427vs慶應義塾A'!D21</f>
        <v>89</v>
      </c>
      <c r="E21" s="159">
        <f>'Individual DF 0427vs慶應義塾A'!E21</f>
        <v>25</v>
      </c>
      <c r="F21" s="193">
        <f>'Individual DF 0427vs慶應義塾A'!F21</f>
        <v>22.471910112359552</v>
      </c>
      <c r="G21" s="159">
        <f t="shared" si="0"/>
        <v>6</v>
      </c>
      <c r="H21" s="158">
        <f t="shared" si="2"/>
        <v>0.66666666666666663</v>
      </c>
      <c r="I21" s="158">
        <f t="shared" si="3"/>
        <v>1</v>
      </c>
      <c r="J21" s="159">
        <v>1</v>
      </c>
      <c r="K21" s="159">
        <v>3</v>
      </c>
      <c r="L21" s="159">
        <v>2</v>
      </c>
      <c r="M21" s="185">
        <v>0</v>
      </c>
      <c r="N21" s="181">
        <f t="shared" si="4"/>
        <v>8</v>
      </c>
      <c r="O21" s="158">
        <f t="shared" si="5"/>
        <v>0.875</v>
      </c>
      <c r="P21" s="159">
        <v>1</v>
      </c>
      <c r="Q21" s="159">
        <v>6</v>
      </c>
      <c r="R21" s="185">
        <v>1</v>
      </c>
      <c r="S21" s="159">
        <f t="shared" si="6"/>
        <v>12</v>
      </c>
      <c r="T21" s="158">
        <f t="shared" si="7"/>
        <v>0.75</v>
      </c>
      <c r="U21" s="159">
        <v>4</v>
      </c>
      <c r="V21" s="159">
        <v>2</v>
      </c>
      <c r="W21" s="159">
        <v>5</v>
      </c>
      <c r="X21" s="185">
        <v>1</v>
      </c>
      <c r="Y21" s="181">
        <f t="shared" si="8"/>
        <v>12</v>
      </c>
      <c r="Z21" s="158">
        <f t="shared" si="9"/>
        <v>0.33333333333333331</v>
      </c>
      <c r="AA21" s="159">
        <v>0</v>
      </c>
      <c r="AB21" s="159">
        <v>6</v>
      </c>
      <c r="AC21" s="159">
        <v>4</v>
      </c>
      <c r="AD21" s="159">
        <v>2</v>
      </c>
      <c r="AE21" s="198" t="str">
        <f t="shared" si="1"/>
        <v>濱島遼</v>
      </c>
      <c r="AF21" s="175"/>
      <c r="AG21" s="136">
        <f t="shared" si="10"/>
        <v>4</v>
      </c>
      <c r="AH21" s="136"/>
      <c r="AI21" s="136"/>
      <c r="AJ21" s="153"/>
    </row>
    <row r="22" spans="2:36" ht="30" customHeight="1">
      <c r="B22" s="154">
        <v>15</v>
      </c>
      <c r="C22" s="197" t="str">
        <f>'Individual DF 0427vs慶應義塾A'!C22</f>
        <v>増山将</v>
      </c>
      <c r="D22" s="156">
        <f>'Individual DF 0427vs慶應義塾A'!D22</f>
        <v>89</v>
      </c>
      <c r="E22" s="156">
        <f>'Individual DF 0427vs慶應義塾A'!E22</f>
        <v>21</v>
      </c>
      <c r="F22" s="196">
        <f>'Individual DF 0427vs慶應義塾A'!F22</f>
        <v>18.876404494382022</v>
      </c>
      <c r="G22" s="156">
        <f t="shared" si="0"/>
        <v>5</v>
      </c>
      <c r="H22" s="157">
        <f t="shared" si="2"/>
        <v>1</v>
      </c>
      <c r="I22" s="157">
        <f t="shared" si="3"/>
        <v>1</v>
      </c>
      <c r="J22" s="156">
        <v>2</v>
      </c>
      <c r="K22" s="156">
        <v>3</v>
      </c>
      <c r="L22" s="156">
        <v>0</v>
      </c>
      <c r="M22" s="184">
        <v>0</v>
      </c>
      <c r="N22" s="180">
        <f t="shared" si="4"/>
        <v>8</v>
      </c>
      <c r="O22" s="157">
        <f t="shared" si="5"/>
        <v>0.875</v>
      </c>
      <c r="P22" s="156">
        <v>0</v>
      </c>
      <c r="Q22" s="156">
        <v>7</v>
      </c>
      <c r="R22" s="184">
        <v>1</v>
      </c>
      <c r="S22" s="156">
        <f t="shared" si="6"/>
        <v>7</v>
      </c>
      <c r="T22" s="157">
        <f t="shared" si="7"/>
        <v>1</v>
      </c>
      <c r="U22" s="156">
        <v>3</v>
      </c>
      <c r="V22" s="156">
        <v>0</v>
      </c>
      <c r="W22" s="156">
        <v>4</v>
      </c>
      <c r="X22" s="184">
        <v>0</v>
      </c>
      <c r="Y22" s="180">
        <f t="shared" si="8"/>
        <v>7</v>
      </c>
      <c r="Z22" s="157">
        <f t="shared" si="9"/>
        <v>0.7142857142857143</v>
      </c>
      <c r="AA22" s="156">
        <v>2</v>
      </c>
      <c r="AB22" s="156">
        <v>1</v>
      </c>
      <c r="AC22" s="156">
        <v>3</v>
      </c>
      <c r="AD22" s="156">
        <v>1</v>
      </c>
      <c r="AE22" s="197" t="str">
        <f t="shared" si="1"/>
        <v>増山将</v>
      </c>
      <c r="AF22" s="175"/>
      <c r="AG22" s="136">
        <f t="shared" si="10"/>
        <v>5</v>
      </c>
      <c r="AH22" s="136"/>
      <c r="AI22" s="136"/>
      <c r="AJ22" s="153"/>
    </row>
    <row r="23" spans="2:36" ht="30" customHeight="1">
      <c r="B23" s="155">
        <v>16</v>
      </c>
      <c r="C23" s="198" t="str">
        <f>'Individual DF 0427vs慶應義塾A'!C23</f>
        <v>前澤徹馬</v>
      </c>
      <c r="D23" s="159">
        <f>'Individual DF 0427vs慶應義塾A'!D23</f>
        <v>22</v>
      </c>
      <c r="E23" s="159">
        <f>'Individual DF 0427vs慶應義塾A'!E23</f>
        <v>16</v>
      </c>
      <c r="F23" s="193">
        <f>'Individual DF 0427vs慶應義塾A'!F23</f>
        <v>58.181818181818187</v>
      </c>
      <c r="G23" s="159">
        <f t="shared" si="0"/>
        <v>4</v>
      </c>
      <c r="H23" s="158">
        <f t="shared" si="2"/>
        <v>1</v>
      </c>
      <c r="I23" s="158">
        <f t="shared" si="3"/>
        <v>1</v>
      </c>
      <c r="J23" s="159">
        <v>0</v>
      </c>
      <c r="K23" s="159">
        <v>4</v>
      </c>
      <c r="L23" s="159">
        <v>0</v>
      </c>
      <c r="M23" s="185">
        <v>0</v>
      </c>
      <c r="N23" s="181">
        <f t="shared" si="4"/>
        <v>4</v>
      </c>
      <c r="O23" s="158">
        <f t="shared" si="5"/>
        <v>0.75</v>
      </c>
      <c r="P23" s="159">
        <v>0</v>
      </c>
      <c r="Q23" s="159">
        <v>3</v>
      </c>
      <c r="R23" s="185">
        <v>1</v>
      </c>
      <c r="S23" s="159">
        <f t="shared" si="6"/>
        <v>5</v>
      </c>
      <c r="T23" s="158">
        <f t="shared" si="7"/>
        <v>0.8</v>
      </c>
      <c r="U23" s="159">
        <v>2</v>
      </c>
      <c r="V23" s="159">
        <v>1</v>
      </c>
      <c r="W23" s="159">
        <v>2</v>
      </c>
      <c r="X23" s="185">
        <v>0</v>
      </c>
      <c r="Y23" s="181">
        <f t="shared" si="8"/>
        <v>5</v>
      </c>
      <c r="Z23" s="158">
        <f t="shared" si="9"/>
        <v>0.4</v>
      </c>
      <c r="AA23" s="159">
        <v>0</v>
      </c>
      <c r="AB23" s="159">
        <v>3</v>
      </c>
      <c r="AC23" s="159">
        <v>2</v>
      </c>
      <c r="AD23" s="159">
        <v>0</v>
      </c>
      <c r="AE23" s="198" t="str">
        <f t="shared" si="1"/>
        <v>前澤徹馬</v>
      </c>
      <c r="AF23" s="175"/>
      <c r="AG23" s="136">
        <f t="shared" si="10"/>
        <v>2</v>
      </c>
      <c r="AH23" s="136"/>
      <c r="AI23" s="136"/>
      <c r="AJ23" s="153"/>
    </row>
    <row r="24" spans="2:36" ht="30" customHeight="1">
      <c r="B24" s="154">
        <v>17</v>
      </c>
      <c r="C24" s="197" t="str">
        <f>'Individual DF 0427vs慶應義塾A'!C24</f>
        <v>湯浅大心</v>
      </c>
      <c r="D24" s="156">
        <f>'Individual DF 0427vs慶應義塾A'!D24</f>
        <v>18</v>
      </c>
      <c r="E24" s="156">
        <f>'Individual DF 0427vs慶應義塾A'!E24</f>
        <v>9</v>
      </c>
      <c r="F24" s="196">
        <f>'Individual DF 0427vs慶應義塾A'!F24</f>
        <v>40</v>
      </c>
      <c r="G24" s="156">
        <f t="shared" si="0"/>
        <v>3</v>
      </c>
      <c r="H24" s="157">
        <f t="shared" si="2"/>
        <v>1</v>
      </c>
      <c r="I24" s="157">
        <f t="shared" si="3"/>
        <v>1</v>
      </c>
      <c r="J24" s="156">
        <v>1</v>
      </c>
      <c r="K24" s="156">
        <v>2</v>
      </c>
      <c r="L24" s="156">
        <v>0</v>
      </c>
      <c r="M24" s="184">
        <v>0</v>
      </c>
      <c r="N24" s="180">
        <f t="shared" si="4"/>
        <v>2</v>
      </c>
      <c r="O24" s="157">
        <f t="shared" si="5"/>
        <v>1</v>
      </c>
      <c r="P24" s="156">
        <v>0</v>
      </c>
      <c r="Q24" s="156">
        <v>2</v>
      </c>
      <c r="R24" s="184">
        <v>0</v>
      </c>
      <c r="S24" s="156">
        <f t="shared" si="6"/>
        <v>5</v>
      </c>
      <c r="T24" s="157">
        <f t="shared" si="7"/>
        <v>0.4</v>
      </c>
      <c r="U24" s="156">
        <v>0</v>
      </c>
      <c r="V24" s="156">
        <v>3</v>
      </c>
      <c r="W24" s="156">
        <v>2</v>
      </c>
      <c r="X24" s="184">
        <v>0</v>
      </c>
      <c r="Y24" s="180">
        <f t="shared" si="8"/>
        <v>5</v>
      </c>
      <c r="Z24" s="157">
        <f t="shared" si="9"/>
        <v>0.4</v>
      </c>
      <c r="AA24" s="156">
        <v>0</v>
      </c>
      <c r="AB24" s="156">
        <v>3</v>
      </c>
      <c r="AC24" s="156">
        <v>2</v>
      </c>
      <c r="AD24" s="156">
        <v>0</v>
      </c>
      <c r="AE24" s="197" t="str">
        <f t="shared" si="1"/>
        <v>湯浅大心</v>
      </c>
      <c r="AF24" s="175"/>
      <c r="AG24" s="136">
        <f t="shared" si="10"/>
        <v>2</v>
      </c>
      <c r="AH24" s="136"/>
      <c r="AI24" s="136"/>
      <c r="AJ24" s="153"/>
    </row>
    <row r="25" spans="2:36" ht="30" customHeight="1">
      <c r="B25" s="155">
        <v>18</v>
      </c>
      <c r="C25" s="198" t="str">
        <f>'Individual DF 0427vs慶應義塾A'!C25</f>
        <v>黒澤俊太郎</v>
      </c>
      <c r="D25" s="159">
        <f>'Individual DF 0427vs慶應義塾A'!D25</f>
        <v>32</v>
      </c>
      <c r="E25" s="159">
        <f>'Individual DF 0427vs慶應義塾A'!E25</f>
        <v>14</v>
      </c>
      <c r="F25" s="193">
        <f>'Individual DF 0427vs慶應義塾A'!F25</f>
        <v>35</v>
      </c>
      <c r="G25" s="159">
        <f t="shared" si="0"/>
        <v>3</v>
      </c>
      <c r="H25" s="158">
        <f t="shared" si="2"/>
        <v>0.66666666666666663</v>
      </c>
      <c r="I25" s="158">
        <f t="shared" si="3"/>
        <v>0.66666666666666663</v>
      </c>
      <c r="J25" s="159">
        <v>0</v>
      </c>
      <c r="K25" s="159">
        <v>2</v>
      </c>
      <c r="L25" s="159">
        <v>0</v>
      </c>
      <c r="M25" s="185">
        <v>1</v>
      </c>
      <c r="N25" s="181">
        <f t="shared" si="4"/>
        <v>7</v>
      </c>
      <c r="O25" s="158">
        <f t="shared" si="5"/>
        <v>1</v>
      </c>
      <c r="P25" s="159">
        <v>0</v>
      </c>
      <c r="Q25" s="159">
        <v>7</v>
      </c>
      <c r="R25" s="185">
        <v>0</v>
      </c>
      <c r="S25" s="159">
        <f t="shared" si="6"/>
        <v>8</v>
      </c>
      <c r="T25" s="158">
        <f t="shared" si="7"/>
        <v>0.75</v>
      </c>
      <c r="U25" s="159">
        <v>1</v>
      </c>
      <c r="V25" s="159">
        <v>0</v>
      </c>
      <c r="W25" s="159">
        <v>5</v>
      </c>
      <c r="X25" s="185">
        <v>2</v>
      </c>
      <c r="Y25" s="181">
        <f t="shared" si="8"/>
        <v>8</v>
      </c>
      <c r="Z25" s="158">
        <f t="shared" si="9"/>
        <v>0.5</v>
      </c>
      <c r="AA25" s="159">
        <v>0</v>
      </c>
      <c r="AB25" s="159">
        <v>1</v>
      </c>
      <c r="AC25" s="159">
        <v>4</v>
      </c>
      <c r="AD25" s="159">
        <v>3</v>
      </c>
      <c r="AE25" s="199" t="str">
        <f t="shared" si="1"/>
        <v>黒澤俊太郎</v>
      </c>
      <c r="AF25" s="175"/>
      <c r="AG25" s="136">
        <f t="shared" si="10"/>
        <v>4</v>
      </c>
      <c r="AH25" s="136"/>
      <c r="AI25" s="136"/>
      <c r="AJ25" s="153"/>
    </row>
    <row r="26" spans="2:36" ht="30" customHeight="1">
      <c r="B26" s="154">
        <v>19</v>
      </c>
      <c r="C26" s="197" t="str">
        <f>'Individual DF 0427vs慶應義塾A'!C26</f>
        <v>加藤颯人</v>
      </c>
      <c r="D26" s="156">
        <f>'Individual DF 0427vs慶應義塾A'!D26</f>
        <v>15</v>
      </c>
      <c r="E26" s="156">
        <f>'Individual DF 0427vs慶應義塾A'!E26</f>
        <v>6</v>
      </c>
      <c r="F26" s="196">
        <f>'Individual DF 0427vs慶應義塾A'!F26</f>
        <v>32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0</v>
      </c>
      <c r="K26" s="156">
        <v>1</v>
      </c>
      <c r="L26" s="156">
        <v>0</v>
      </c>
      <c r="M26" s="184">
        <v>0</v>
      </c>
      <c r="N26" s="180">
        <f t="shared" si="4"/>
        <v>1</v>
      </c>
      <c r="O26" s="157">
        <f t="shared" si="5"/>
        <v>1</v>
      </c>
      <c r="P26" s="156">
        <v>0</v>
      </c>
      <c r="Q26" s="156">
        <v>1</v>
      </c>
      <c r="R26" s="184">
        <v>0</v>
      </c>
      <c r="S26" s="156">
        <f t="shared" si="6"/>
        <v>3</v>
      </c>
      <c r="T26" s="157">
        <f t="shared" si="7"/>
        <v>0.66666666666666663</v>
      </c>
      <c r="U26" s="156">
        <v>0</v>
      </c>
      <c r="V26" s="156">
        <v>1</v>
      </c>
      <c r="W26" s="156">
        <v>2</v>
      </c>
      <c r="X26" s="184">
        <v>0</v>
      </c>
      <c r="Y26" s="180">
        <f t="shared" si="8"/>
        <v>3</v>
      </c>
      <c r="Z26" s="157">
        <f t="shared" si="9"/>
        <v>0.66666666666666663</v>
      </c>
      <c r="AA26" s="156">
        <v>0</v>
      </c>
      <c r="AB26" s="156">
        <v>1</v>
      </c>
      <c r="AC26" s="156">
        <v>2</v>
      </c>
      <c r="AD26" s="156">
        <v>0</v>
      </c>
      <c r="AE26" s="197" t="str">
        <f t="shared" si="1"/>
        <v>加藤颯人</v>
      </c>
      <c r="AF26" s="175"/>
      <c r="AG26" s="136">
        <f t="shared" si="10"/>
        <v>2</v>
      </c>
      <c r="AH26" s="136"/>
      <c r="AI26" s="136"/>
      <c r="AJ26" s="153"/>
    </row>
    <row r="27" spans="2:36" ht="30" customHeight="1">
      <c r="B27" s="155">
        <v>20</v>
      </c>
      <c r="C27" s="198" t="str">
        <f>'Individual DF 0427vs慶應義塾A'!C27</f>
        <v>増田廉</v>
      </c>
      <c r="D27" s="159">
        <f>'Individual DF 0427vs慶應義塾A'!D27</f>
        <v>3</v>
      </c>
      <c r="E27" s="159">
        <f>'Individual DF 0427vs慶應義塾A'!E27</f>
        <v>0</v>
      </c>
      <c r="F27" s="193">
        <f>'Individual DF 0427vs慶應義塾A'!F27</f>
        <v>0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1</v>
      </c>
      <c r="T27" s="158">
        <f t="shared" si="7"/>
        <v>1</v>
      </c>
      <c r="U27" s="159">
        <v>0</v>
      </c>
      <c r="V27" s="159">
        <v>0</v>
      </c>
      <c r="W27" s="159">
        <v>1</v>
      </c>
      <c r="X27" s="185">
        <v>0</v>
      </c>
      <c r="Y27" s="181">
        <f t="shared" si="8"/>
        <v>1</v>
      </c>
      <c r="Z27" s="158">
        <f t="shared" si="9"/>
        <v>0</v>
      </c>
      <c r="AA27" s="159">
        <v>0</v>
      </c>
      <c r="AB27" s="159">
        <v>0</v>
      </c>
      <c r="AC27" s="159">
        <v>0</v>
      </c>
      <c r="AD27" s="159">
        <v>1</v>
      </c>
      <c r="AE27" s="198" t="str">
        <f t="shared" si="1"/>
        <v>増田廉</v>
      </c>
      <c r="AF27" s="175"/>
      <c r="AG27" s="136">
        <f t="shared" si="10"/>
        <v>0</v>
      </c>
      <c r="AH27" s="136"/>
      <c r="AI27" s="136"/>
      <c r="AJ27" s="153"/>
    </row>
    <row r="28" spans="2:36" ht="30" customHeight="1">
      <c r="B28" s="154">
        <v>21</v>
      </c>
      <c r="C28" s="197" t="str">
        <f>'Individual DF 0427vs慶應義塾A'!C28</f>
        <v>加藤寛樹</v>
      </c>
      <c r="D28" s="156">
        <f>'Individual DF 0427vs慶應義塾A'!D28</f>
        <v>22</v>
      </c>
      <c r="E28" s="156">
        <f>'Individual DF 0427vs慶應義塾A'!E28</f>
        <v>16</v>
      </c>
      <c r="F28" s="196">
        <f>'Individual DF 0427vs慶應義塾A'!F28</f>
        <v>58.181818181818187</v>
      </c>
      <c r="G28" s="156">
        <f t="shared" si="0"/>
        <v>1</v>
      </c>
      <c r="H28" s="157">
        <f t="shared" si="2"/>
        <v>1</v>
      </c>
      <c r="I28" s="157">
        <f t="shared" si="3"/>
        <v>1</v>
      </c>
      <c r="J28" s="156">
        <v>0</v>
      </c>
      <c r="K28" s="156">
        <v>1</v>
      </c>
      <c r="L28" s="156">
        <v>0</v>
      </c>
      <c r="M28" s="184">
        <v>0</v>
      </c>
      <c r="N28" s="180">
        <f t="shared" si="4"/>
        <v>6</v>
      </c>
      <c r="O28" s="157">
        <f t="shared" si="5"/>
        <v>1</v>
      </c>
      <c r="P28" s="156">
        <v>0</v>
      </c>
      <c r="Q28" s="156">
        <v>6</v>
      </c>
      <c r="R28" s="184">
        <v>0</v>
      </c>
      <c r="S28" s="156">
        <f t="shared" si="6"/>
        <v>4</v>
      </c>
      <c r="T28" s="157">
        <f t="shared" si="7"/>
        <v>1</v>
      </c>
      <c r="U28" s="156">
        <v>1</v>
      </c>
      <c r="V28" s="156">
        <v>0</v>
      </c>
      <c r="W28" s="156">
        <v>3</v>
      </c>
      <c r="X28" s="184">
        <v>0</v>
      </c>
      <c r="Y28" s="180">
        <f t="shared" si="8"/>
        <v>4</v>
      </c>
      <c r="Z28" s="157">
        <f t="shared" si="9"/>
        <v>0.5</v>
      </c>
      <c r="AA28" s="156">
        <v>0</v>
      </c>
      <c r="AB28" s="156">
        <v>1</v>
      </c>
      <c r="AC28" s="156">
        <v>2</v>
      </c>
      <c r="AD28" s="156">
        <v>1</v>
      </c>
      <c r="AE28" s="197" t="str">
        <f t="shared" si="1"/>
        <v>加藤寛樹</v>
      </c>
      <c r="AF28" s="175"/>
      <c r="AG28" s="136">
        <f t="shared" si="10"/>
        <v>2</v>
      </c>
      <c r="AH28" s="136"/>
      <c r="AI28" s="136"/>
      <c r="AJ28" s="153"/>
    </row>
    <row r="29" spans="2:36" ht="30" customHeight="1">
      <c r="B29" s="155">
        <v>22</v>
      </c>
      <c r="C29" s="198" t="str">
        <f>'Individual DF 0427vs慶應義塾A'!C29</f>
        <v>野口健</v>
      </c>
      <c r="D29" s="159">
        <f>'Individual DF 0427vs慶應義塾A'!D29</f>
        <v>4</v>
      </c>
      <c r="E29" s="159">
        <f>'Individual DF 0427vs慶應義塾A'!E29</f>
        <v>3</v>
      </c>
      <c r="F29" s="193">
        <f>'Individual DF 0427vs慶應義塾A'!F29</f>
        <v>60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198" t="str">
        <f t="shared" si="1"/>
        <v>野口健</v>
      </c>
      <c r="AF29" s="175"/>
      <c r="AG29" s="136">
        <f t="shared" si="10"/>
        <v>0</v>
      </c>
      <c r="AH29" s="136"/>
      <c r="AI29" s="136"/>
      <c r="AJ29" s="153"/>
    </row>
    <row r="30" spans="2:36" ht="30" customHeight="1">
      <c r="B30" s="154">
        <v>23</v>
      </c>
      <c r="C30" s="197" t="str">
        <f>'Individual DF 0427vs慶應義塾A'!C30</f>
        <v>高田健太郎</v>
      </c>
      <c r="D30" s="156">
        <f>'Individual DF 0427vs慶應義塾A'!D30</f>
        <v>0</v>
      </c>
      <c r="E30" s="156">
        <f>'Individual DF 0427vs慶應義塾A'!E30</f>
        <v>0</v>
      </c>
      <c r="F30" s="196" t="str">
        <f>'Individual DF 0427vs慶應義塾A'!F30</f>
        <v>-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197" t="str">
        <f t="shared" si="1"/>
        <v>高田健太郎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198" t="str">
        <f>'Individual DF 0427vs慶應義塾A'!C31</f>
        <v>永山丞</v>
      </c>
      <c r="D31" s="159">
        <f>'Individual DF 0427vs慶應義塾A'!D31</f>
        <v>3</v>
      </c>
      <c r="E31" s="159">
        <f>'Individual DF 0427vs慶應義塾A'!E31</f>
        <v>1</v>
      </c>
      <c r="F31" s="193">
        <f>'Individual DF 0427vs慶應義塾A'!F31</f>
        <v>26.666666666666664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8" t="str">
        <f t="shared" si="1"/>
        <v>永山丞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97" t="str">
        <f>'Individual DF 0427vs慶應義塾A'!C32</f>
        <v>浅沼優吾</v>
      </c>
      <c r="D32" s="156">
        <f>'Individual DF 0427vs慶應義塾A'!D32</f>
        <v>3</v>
      </c>
      <c r="E32" s="156">
        <f>'Individual DF 0427vs慶應義塾A'!E32</f>
        <v>0</v>
      </c>
      <c r="F32" s="196">
        <f>'Individual DF 0427vs慶應義塾A'!F32</f>
        <v>0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197" t="str">
        <f t="shared" si="1"/>
        <v>浅沼優吾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98" t="str">
        <f>'Individual DF 0427vs慶應義塾A'!C33</f>
        <v>深田衣咲</v>
      </c>
      <c r="D33" s="159">
        <f>'Individual DF 0427vs慶應義塾A'!D33</f>
        <v>32</v>
      </c>
      <c r="E33" s="159">
        <f>'Individual DF 0427vs慶應義塾A'!E33</f>
        <v>4</v>
      </c>
      <c r="F33" s="193">
        <f>'Individual DF 0427vs慶應義塾A'!F33</f>
        <v>10</v>
      </c>
      <c r="G33" s="159">
        <f t="shared" si="0"/>
        <v>2</v>
      </c>
      <c r="H33" s="158">
        <f t="shared" si="2"/>
        <v>1</v>
      </c>
      <c r="I33" s="158">
        <f t="shared" si="3"/>
        <v>1</v>
      </c>
      <c r="J33" s="159">
        <v>0</v>
      </c>
      <c r="K33" s="159">
        <v>2</v>
      </c>
      <c r="L33" s="159">
        <v>0</v>
      </c>
      <c r="M33" s="185">
        <v>0</v>
      </c>
      <c r="N33" s="181">
        <f t="shared" si="4"/>
        <v>2</v>
      </c>
      <c r="O33" s="158">
        <f>IFERROR((P33+Q33)/N33,"-")</f>
        <v>1</v>
      </c>
      <c r="P33" s="159">
        <v>0</v>
      </c>
      <c r="Q33" s="159">
        <v>2</v>
      </c>
      <c r="R33" s="185">
        <v>0</v>
      </c>
      <c r="S33" s="159">
        <f t="shared" si="6"/>
        <v>3</v>
      </c>
      <c r="T33" s="158">
        <f t="shared" si="7"/>
        <v>1</v>
      </c>
      <c r="U33" s="159">
        <v>2</v>
      </c>
      <c r="V33" s="159">
        <v>0</v>
      </c>
      <c r="W33" s="159">
        <v>1</v>
      </c>
      <c r="X33" s="185">
        <v>0</v>
      </c>
      <c r="Y33" s="181">
        <f t="shared" si="8"/>
        <v>3</v>
      </c>
      <c r="Z33" s="158">
        <f t="shared" si="9"/>
        <v>0.33333333333333331</v>
      </c>
      <c r="AA33" s="159">
        <v>0</v>
      </c>
      <c r="AB33" s="159">
        <v>2</v>
      </c>
      <c r="AC33" s="159">
        <v>1</v>
      </c>
      <c r="AD33" s="159">
        <v>0</v>
      </c>
      <c r="AE33" s="198" t="str">
        <f t="shared" si="1"/>
        <v>深田衣咲</v>
      </c>
      <c r="AF33" s="175"/>
      <c r="AG33" s="136">
        <f t="shared" si="10"/>
        <v>1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SUM(G8:G15,G23:G27)</f>
        <v>47</v>
      </c>
      <c r="H35" s="169">
        <f>SUM(J35:K35)/G35</f>
        <v>0.93617021276595747</v>
      </c>
      <c r="I35" s="169">
        <f>SUM(J35:L35)/G35</f>
        <v>0.93617021276595747</v>
      </c>
      <c r="J35" s="164">
        <f>SUM(J8:J15,J23:J27)</f>
        <v>9</v>
      </c>
      <c r="K35" s="164">
        <f>SUM(K8:K15,K23:K27)</f>
        <v>35</v>
      </c>
      <c r="L35" s="164">
        <f>SUM(L8:L15,L23:L27)</f>
        <v>0</v>
      </c>
      <c r="M35" s="182">
        <f>SUM(M8:M15,M23:M27)</f>
        <v>3</v>
      </c>
      <c r="N35" s="164">
        <f>SUM(N8:N15,N23:N27)</f>
        <v>140</v>
      </c>
      <c r="O35" s="168">
        <f>IFERROR((P35+Q35)/N35,"-")</f>
        <v>0.94285714285714284</v>
      </c>
      <c r="P35" s="164">
        <f>SUM(P8:P15,P23:P27)</f>
        <v>1</v>
      </c>
      <c r="Q35" s="164">
        <f>SUM(Q8:Q15,Q23:Q27)</f>
        <v>131</v>
      </c>
      <c r="R35" s="182">
        <f>SUM(R8:R15,R23:R27)</f>
        <v>8</v>
      </c>
      <c r="S35" s="164">
        <f>SUM(S8:S15,S23:S27)</f>
        <v>148</v>
      </c>
      <c r="T35" s="168">
        <f>(U35+W35)/S35</f>
        <v>0.80405405405405406</v>
      </c>
      <c r="U35" s="164">
        <f>SUM(U8:U15,U23:U27)</f>
        <v>20</v>
      </c>
      <c r="V35" s="164">
        <f>SUM(V8:V15,V23:V27)</f>
        <v>16</v>
      </c>
      <c r="W35" s="164">
        <f>SUM(W8:W15,W23:W27)</f>
        <v>99</v>
      </c>
      <c r="X35" s="182">
        <f>SUM(X8:X15,X23:X27)</f>
        <v>13</v>
      </c>
      <c r="Y35" s="164">
        <f>SUM(Y8:Y15,Y23:Y27)</f>
        <v>148</v>
      </c>
      <c r="Z35" s="168">
        <f>(AA35+AC35)/Y35</f>
        <v>0.55405405405405406</v>
      </c>
      <c r="AA35" s="164">
        <f>SUM(AA8:AA15,AA23:AA27)</f>
        <v>8</v>
      </c>
      <c r="AB35" s="164">
        <f>SUM(AB8:AB15,AB23:AB27)</f>
        <v>28</v>
      </c>
      <c r="AC35" s="164">
        <f>SUM(AC8:AC15,AC23:AC27)</f>
        <v>74</v>
      </c>
      <c r="AD35" s="164">
        <f>SUM(AD8:AD15,AD23:AD27)</f>
        <v>38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SUM(G16:G22,G28:G33)</f>
        <v>36</v>
      </c>
      <c r="H36" s="170">
        <f>SUM(J36:K36)/G36</f>
        <v>0.83333333333333337</v>
      </c>
      <c r="I36" s="170">
        <f>SUM(J36:L36)/G36</f>
        <v>0.88888888888888884</v>
      </c>
      <c r="J36" s="165">
        <f>SUM(J16:J22,J28:J33)</f>
        <v>7</v>
      </c>
      <c r="K36" s="165">
        <f>SUM(K16:K22,K28:K33)</f>
        <v>23</v>
      </c>
      <c r="L36" s="165">
        <f>SUM(L16:L22,L28:L33)</f>
        <v>2</v>
      </c>
      <c r="M36" s="183">
        <f>SUM(M16:M22,M28:M33)</f>
        <v>4</v>
      </c>
      <c r="N36" s="165">
        <f>SUM(N16:N22,N28:N33)</f>
        <v>50</v>
      </c>
      <c r="O36" s="172">
        <f>IFERROR((P36+Q36)/N36,"-")</f>
        <v>0.86</v>
      </c>
      <c r="P36" s="165">
        <f>SUM(P16:P22,P28:P33)</f>
        <v>1</v>
      </c>
      <c r="Q36" s="165">
        <f>SUM(Q16:Q22,Q28:Q33)</f>
        <v>42</v>
      </c>
      <c r="R36" s="183">
        <f>SUM(R16:R22,R28:R33)</f>
        <v>7</v>
      </c>
      <c r="S36" s="165">
        <f>SUM(S16:S22,S28:S33)</f>
        <v>59</v>
      </c>
      <c r="T36" s="172">
        <f>(U36+W36)/S36</f>
        <v>0.88135593220338981</v>
      </c>
      <c r="U36" s="165">
        <f>SUM(U16:U22,U28:U33)</f>
        <v>22</v>
      </c>
      <c r="V36" s="165">
        <f>SUM(V16:V22,V28:V33)</f>
        <v>5</v>
      </c>
      <c r="W36" s="165">
        <f>SUM(W16:W22,W28:W33)</f>
        <v>30</v>
      </c>
      <c r="X36" s="183">
        <f>SUM(X16:X22,X28:X33)</f>
        <v>2</v>
      </c>
      <c r="Y36" s="165">
        <f>SUM(Y16:Y22,Y28:Y33)</f>
        <v>59</v>
      </c>
      <c r="Z36" s="172">
        <f>(AA36+AC36)/Y36</f>
        <v>0.55932203389830504</v>
      </c>
      <c r="AA36" s="165">
        <f>SUM(AA16:AA22,AA28:AA33)</f>
        <v>9</v>
      </c>
      <c r="AB36" s="165">
        <f>SUM(AB16:AB22,AB28:AB33)</f>
        <v>18</v>
      </c>
      <c r="AC36" s="165">
        <f>SUM(AC16:AC22,AC28:AC33)</f>
        <v>24</v>
      </c>
      <c r="AD36" s="165">
        <f>SUM(AD16:AD22,AD28:AD33)</f>
        <v>8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83</v>
      </c>
      <c r="H37" s="163">
        <f>SUM(J37:K37)/G37</f>
        <v>0.89156626506024095</v>
      </c>
      <c r="I37" s="163">
        <f>SUM(J37:L37)/G37</f>
        <v>0.91566265060240959</v>
      </c>
      <c r="J37" s="156">
        <f>SUM(J8:J33)</f>
        <v>16</v>
      </c>
      <c r="K37" s="156">
        <f>SUM(K8:K33)</f>
        <v>58</v>
      </c>
      <c r="L37" s="156">
        <f>SUM(L8:L33)</f>
        <v>2</v>
      </c>
      <c r="M37" s="184">
        <f>SUM(M8:M33)</f>
        <v>7</v>
      </c>
      <c r="N37" s="156">
        <f>SUM(N8:N33)</f>
        <v>190</v>
      </c>
      <c r="O37" s="157">
        <f>IFERROR((P37+Q37)/N37,"-")</f>
        <v>0.92105263157894735</v>
      </c>
      <c r="P37" s="156">
        <f>SUM(P8:P33)</f>
        <v>2</v>
      </c>
      <c r="Q37" s="156">
        <f>SUM(Q8:Q33)</f>
        <v>173</v>
      </c>
      <c r="R37" s="184">
        <f>SUM(R8:R33)</f>
        <v>15</v>
      </c>
      <c r="S37" s="156">
        <f>SUM(S8:S33)</f>
        <v>207</v>
      </c>
      <c r="T37" s="157">
        <f>(U37+W37)/S37</f>
        <v>0.82608695652173914</v>
      </c>
      <c r="U37" s="156">
        <f>SUM(U8:U33)</f>
        <v>42</v>
      </c>
      <c r="V37" s="156">
        <f>SUM(V8:V33)</f>
        <v>21</v>
      </c>
      <c r="W37" s="156">
        <f>SUM(W8:W33)</f>
        <v>129</v>
      </c>
      <c r="X37" s="184">
        <f>SUM(X8:X33)</f>
        <v>15</v>
      </c>
      <c r="Y37" s="156">
        <f>SUM(Y8:Y33)</f>
        <v>207</v>
      </c>
      <c r="Z37" s="157">
        <f>(AA37+AC37)/Y37</f>
        <v>0.55555555555555558</v>
      </c>
      <c r="AA37" s="156">
        <f>SUM(AA8:AA33)</f>
        <v>17</v>
      </c>
      <c r="AB37" s="156">
        <f>SUM(AB8:AB33)</f>
        <v>46</v>
      </c>
      <c r="AC37" s="156">
        <f>SUM(AC8:AC33)</f>
        <v>98</v>
      </c>
      <c r="AD37" s="156">
        <f>SUM(AD8:AD33)</f>
        <v>46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3.1923076923076925</v>
      </c>
      <c r="H38" s="171"/>
      <c r="I38" s="171"/>
      <c r="J38" s="167">
        <f>AVERAGE(J8:J33)</f>
        <v>0.61538461538461542</v>
      </c>
      <c r="K38" s="167">
        <f>AVERAGE(K8:K33)</f>
        <v>2.2307692307692308</v>
      </c>
      <c r="L38" s="167">
        <f>AVERAGE(L8:L33)</f>
        <v>7.6923076923076927E-2</v>
      </c>
      <c r="M38" s="193">
        <f>AVERAGE(M8:M33)</f>
        <v>0.26923076923076922</v>
      </c>
      <c r="N38" s="159"/>
      <c r="O38" s="167"/>
      <c r="P38" s="167">
        <f>AVERAGE(P8:P33)</f>
        <v>7.6923076923076927E-2</v>
      </c>
      <c r="Q38" s="167">
        <f>AVERAGE(Q8:Q33)</f>
        <v>6.6538461538461542</v>
      </c>
      <c r="R38" s="193">
        <f>AVERAGE(R8:R33)</f>
        <v>0.57692307692307687</v>
      </c>
      <c r="S38" s="167">
        <f>AVERAGE(S8:S33)</f>
        <v>7.9615384615384617</v>
      </c>
      <c r="T38" s="159"/>
      <c r="U38" s="167">
        <f>AVERAGE(U8:U33)</f>
        <v>1.6153846153846154</v>
      </c>
      <c r="V38" s="167">
        <f>AVERAGE(V8:V33)</f>
        <v>0.80769230769230771</v>
      </c>
      <c r="W38" s="167">
        <f>AVERAGE(W8:W33)</f>
        <v>4.9615384615384617</v>
      </c>
      <c r="X38" s="193">
        <f>AVERAGE(X8:X33)</f>
        <v>0.57692307692307687</v>
      </c>
      <c r="Y38" s="167">
        <f>AVERAGE(Y8:Y33)</f>
        <v>7.9615384615384617</v>
      </c>
      <c r="Z38" s="167"/>
      <c r="AA38" s="167">
        <f>AVERAGE(AA8:AA33)</f>
        <v>0.65384615384615385</v>
      </c>
      <c r="AB38" s="167">
        <f>AVERAGE(AB8:AB33)</f>
        <v>1.7692307692307692</v>
      </c>
      <c r="AC38" s="167">
        <f>AVERAGE(AC8:AC33)</f>
        <v>3.7692307692307692</v>
      </c>
      <c r="AD38" s="167">
        <f>AVERAGE(AD8:AD33)</f>
        <v>1.7692307692307692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3" fitToHeight="4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89B2-0FE5-5249-A31E-344738EF003B}">
  <sheetPr>
    <pageSetUpPr fitToPage="1"/>
  </sheetPr>
  <dimension ref="A1:Z54"/>
  <sheetViews>
    <sheetView zoomScale="75" workbookViewId="0">
      <selection activeCell="J47" sqref="J47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0427vs慶應義塾A'!O3</f>
        <v>慶應義塾大学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273</v>
      </c>
      <c r="O1" s="28" t="s">
        <v>274</v>
      </c>
      <c r="P1" s="28" t="s">
        <v>275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6</v>
      </c>
      <c r="D5" s="97">
        <f>(E5+F5+G5)/C5</f>
        <v>1</v>
      </c>
      <c r="E5" s="96">
        <v>3</v>
      </c>
      <c r="F5" s="96">
        <v>1</v>
      </c>
      <c r="G5" s="96">
        <v>2</v>
      </c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4</v>
      </c>
      <c r="D6" s="101">
        <f>(E6+F6+G6)/C6</f>
        <v>0</v>
      </c>
      <c r="E6" s="100"/>
      <c r="F6" s="100"/>
      <c r="G6" s="100"/>
      <c r="H6" s="100">
        <v>4</v>
      </c>
      <c r="I6" s="100"/>
      <c r="J6" s="100"/>
      <c r="K6" s="35"/>
      <c r="L6" s="70" t="s">
        <v>259</v>
      </c>
      <c r="M6" s="68" t="s">
        <v>266</v>
      </c>
      <c r="N6" s="314" t="s">
        <v>220</v>
      </c>
      <c r="O6" s="315"/>
      <c r="P6" s="316"/>
      <c r="Q6" s="69" t="s">
        <v>260</v>
      </c>
      <c r="R6" s="68" t="s">
        <v>160</v>
      </c>
      <c r="S6" s="330" t="s">
        <v>162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10</v>
      </c>
      <c r="D7" s="97">
        <f>(E7+F7+G7)/C7</f>
        <v>0.6</v>
      </c>
      <c r="E7" s="96">
        <f>E5+E6</f>
        <v>3</v>
      </c>
      <c r="F7" s="96">
        <f>F5+F6</f>
        <v>1</v>
      </c>
      <c r="G7" s="96">
        <f>G5+G6</f>
        <v>2</v>
      </c>
      <c r="H7" s="96">
        <f>H5+H6</f>
        <v>4</v>
      </c>
      <c r="I7" s="96">
        <f>I5+I6</f>
        <v>0</v>
      </c>
      <c r="J7" s="96"/>
      <c r="K7" s="35"/>
      <c r="L7" s="70" t="s">
        <v>216</v>
      </c>
      <c r="M7" s="68" t="s">
        <v>266</v>
      </c>
      <c r="N7" s="295" t="s">
        <v>220</v>
      </c>
      <c r="O7" s="296"/>
      <c r="P7" s="300"/>
      <c r="Q7" s="81" t="s">
        <v>9</v>
      </c>
      <c r="R7" s="68" t="s">
        <v>13</v>
      </c>
      <c r="S7" s="330" t="s">
        <v>267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>
        <v>70</v>
      </c>
      <c r="E8" s="67"/>
      <c r="F8" s="67"/>
      <c r="G8" s="67"/>
      <c r="H8" s="67"/>
      <c r="I8" s="67"/>
      <c r="J8" s="67" t="s">
        <v>53</v>
      </c>
      <c r="K8" s="35"/>
      <c r="L8" s="70" t="s">
        <v>229</v>
      </c>
      <c r="M8" s="68" t="s">
        <v>13</v>
      </c>
      <c r="N8" s="329" t="s">
        <v>161</v>
      </c>
      <c r="O8" s="301"/>
      <c r="P8" s="301"/>
      <c r="Q8" s="81" t="s">
        <v>261</v>
      </c>
      <c r="R8" s="68" t="s">
        <v>13</v>
      </c>
      <c r="S8" s="330" t="s">
        <v>161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5</v>
      </c>
      <c r="D9" s="97">
        <f>(E9+F9+G9)/C9</f>
        <v>0.8</v>
      </c>
      <c r="E9" s="96">
        <v>3</v>
      </c>
      <c r="F9" s="96">
        <v>1</v>
      </c>
      <c r="G9" s="96"/>
      <c r="H9" s="96">
        <v>1</v>
      </c>
      <c r="I9" s="96"/>
      <c r="J9" s="96"/>
      <c r="K9" s="35"/>
      <c r="L9" s="70" t="s">
        <v>224</v>
      </c>
      <c r="M9" s="68" t="s">
        <v>13</v>
      </c>
      <c r="N9" s="329" t="s">
        <v>161</v>
      </c>
      <c r="O9" s="301"/>
      <c r="P9" s="301"/>
      <c r="Q9" s="81" t="s">
        <v>262</v>
      </c>
      <c r="R9" s="68" t="s">
        <v>160</v>
      </c>
      <c r="S9" s="330" t="s">
        <v>164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6</v>
      </c>
      <c r="D10" s="101">
        <f>(E10+F10+G10)/C10</f>
        <v>1</v>
      </c>
      <c r="E10" s="100">
        <v>5</v>
      </c>
      <c r="F10" s="100">
        <v>1</v>
      </c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 t="s">
        <v>263</v>
      </c>
      <c r="R10" s="68" t="s">
        <v>160</v>
      </c>
      <c r="S10" s="327" t="s">
        <v>163</v>
      </c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0.90909090909090906</v>
      </c>
      <c r="E11" s="96">
        <f t="shared" ref="E11:J11" si="0">E9+E10</f>
        <v>8</v>
      </c>
      <c r="F11" s="96">
        <f t="shared" si="0"/>
        <v>2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 t="s">
        <v>9</v>
      </c>
      <c r="R11" s="68" t="s">
        <v>13</v>
      </c>
      <c r="S11" s="327" t="s">
        <v>268</v>
      </c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 t="s">
        <v>264</v>
      </c>
      <c r="R12" s="68" t="s">
        <v>13</v>
      </c>
      <c r="S12" s="327" t="s">
        <v>161</v>
      </c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 t="s">
        <v>265</v>
      </c>
      <c r="R13" s="68" t="s">
        <v>160</v>
      </c>
      <c r="S13" s="315" t="s">
        <v>220</v>
      </c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慶應義塾大学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 t="s">
        <v>9</v>
      </c>
      <c r="R14" s="68" t="s">
        <v>13</v>
      </c>
      <c r="S14" s="315" t="s">
        <v>268</v>
      </c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3</v>
      </c>
      <c r="D15" s="73">
        <f>(E15+F15+G15)/C15</f>
        <v>1</v>
      </c>
      <c r="E15" s="72">
        <v>2</v>
      </c>
      <c r="F15" s="72">
        <v>1</v>
      </c>
      <c r="G15" s="72"/>
      <c r="H15" s="72"/>
      <c r="I15" s="72"/>
      <c r="J15" s="84"/>
      <c r="K15" s="35"/>
      <c r="L15" s="70"/>
      <c r="M15" s="68"/>
      <c r="N15" s="314"/>
      <c r="O15" s="315"/>
      <c r="P15" s="315"/>
      <c r="Q15" s="81" t="s">
        <v>9</v>
      </c>
      <c r="R15" s="68" t="s">
        <v>13</v>
      </c>
      <c r="S15" s="315" t="s">
        <v>268</v>
      </c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3</v>
      </c>
      <c r="D16" s="78">
        <f>(E16+F16+G16)/C16</f>
        <v>1</v>
      </c>
      <c r="E16" s="77">
        <v>2</v>
      </c>
      <c r="F16" s="77">
        <v>1</v>
      </c>
      <c r="G16" s="77"/>
      <c r="H16" s="77"/>
      <c r="I16" s="77"/>
      <c r="J16" s="86"/>
      <c r="K16" s="35"/>
      <c r="L16" s="326" t="str">
        <f>B1</f>
        <v>慶應義塾大学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1</v>
      </c>
      <c r="E17" s="72">
        <f>E15+E16</f>
        <v>4</v>
      </c>
      <c r="F17" s="72">
        <f>F15+F16</f>
        <v>2</v>
      </c>
      <c r="G17" s="72">
        <f>G15+G16</f>
        <v>0</v>
      </c>
      <c r="H17" s="84">
        <f>H15+H16</f>
        <v>0</v>
      </c>
      <c r="I17" s="84">
        <f>I15+I16</f>
        <v>0</v>
      </c>
      <c r="J17" s="84"/>
      <c r="K17" s="35"/>
      <c r="L17" s="70" t="s">
        <v>9</v>
      </c>
      <c r="M17" s="68" t="s">
        <v>160</v>
      </c>
      <c r="N17" s="315" t="s">
        <v>268</v>
      </c>
      <c r="O17" s="315"/>
      <c r="P17" s="315"/>
      <c r="Q17" s="81"/>
      <c r="R17" s="68" t="s">
        <v>13</v>
      </c>
      <c r="S17" s="314" t="s">
        <v>161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162</v>
      </c>
      <c r="O18" s="315"/>
      <c r="P18" s="315"/>
      <c r="Q18" s="81"/>
      <c r="R18" s="68" t="s">
        <v>160</v>
      </c>
      <c r="S18" s="314" t="s">
        <v>163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7</v>
      </c>
      <c r="D19" s="73">
        <f>(E19+F19+G19)/C19</f>
        <v>0.7142857142857143</v>
      </c>
      <c r="E19" s="72">
        <v>4</v>
      </c>
      <c r="F19" s="72">
        <v>1</v>
      </c>
      <c r="G19" s="72"/>
      <c r="H19" s="72"/>
      <c r="I19" s="72">
        <v>2</v>
      </c>
      <c r="J19" s="72">
        <v>3</v>
      </c>
      <c r="K19" s="35"/>
      <c r="L19" s="70"/>
      <c r="M19" s="68" t="s">
        <v>160</v>
      </c>
      <c r="N19" s="315" t="s">
        <v>164</v>
      </c>
      <c r="O19" s="315"/>
      <c r="P19" s="315"/>
      <c r="Q19" s="69"/>
      <c r="R19" s="68" t="s">
        <v>13</v>
      </c>
      <c r="S19" s="314" t="s">
        <v>163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0.5</v>
      </c>
      <c r="E20" s="77">
        <v>2</v>
      </c>
      <c r="F20" s="77">
        <v>3</v>
      </c>
      <c r="G20" s="77"/>
      <c r="H20" s="77">
        <v>5</v>
      </c>
      <c r="I20" s="77"/>
      <c r="J20" s="77">
        <v>5</v>
      </c>
      <c r="K20" s="76"/>
      <c r="L20" s="70"/>
      <c r="M20" s="68" t="s">
        <v>160</v>
      </c>
      <c r="N20" s="315" t="s">
        <v>220</v>
      </c>
      <c r="O20" s="315"/>
      <c r="P20" s="315"/>
      <c r="Q20" s="69"/>
      <c r="R20" s="68" t="s">
        <v>160</v>
      </c>
      <c r="S20" s="314" t="s">
        <v>163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17</v>
      </c>
      <c r="D21" s="73">
        <f>(E21+F21+G21)/C21</f>
        <v>0.58823529411764708</v>
      </c>
      <c r="E21" s="72">
        <f t="shared" ref="E21:J21" si="1">E19+E20</f>
        <v>6</v>
      </c>
      <c r="F21" s="72">
        <f t="shared" si="1"/>
        <v>4</v>
      </c>
      <c r="G21" s="72">
        <f t="shared" si="1"/>
        <v>0</v>
      </c>
      <c r="H21" s="72">
        <f t="shared" si="1"/>
        <v>5</v>
      </c>
      <c r="I21" s="72">
        <f t="shared" si="1"/>
        <v>2</v>
      </c>
      <c r="J21" s="72">
        <f t="shared" si="1"/>
        <v>8</v>
      </c>
      <c r="K21" s="63"/>
      <c r="L21" s="70"/>
      <c r="M21" s="68"/>
      <c r="N21" s="314"/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0.47058823529411764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216</v>
      </c>
      <c r="M29" s="26"/>
      <c r="N29" s="295" t="s">
        <v>171</v>
      </c>
      <c r="O29" s="296"/>
      <c r="P29" s="300"/>
      <c r="Q29" s="27" t="s">
        <v>270</v>
      </c>
      <c r="R29" s="26"/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269</v>
      </c>
      <c r="M30" s="26"/>
      <c r="N30" s="295" t="s">
        <v>171</v>
      </c>
      <c r="O30" s="296"/>
      <c r="P30" s="300"/>
      <c r="Q30" s="27" t="s">
        <v>271</v>
      </c>
      <c r="R30" s="26"/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1</v>
      </c>
      <c r="D31" s="311"/>
      <c r="E31" s="311">
        <v>2</v>
      </c>
      <c r="F31" s="311"/>
      <c r="G31" s="311">
        <f>C31+E31</f>
        <v>3</v>
      </c>
      <c r="H31" s="311"/>
      <c r="I31" s="312">
        <f>G31/G37</f>
        <v>9.375E-2</v>
      </c>
      <c r="J31" s="312"/>
      <c r="K31" s="35"/>
      <c r="L31" s="56"/>
      <c r="M31" s="26"/>
      <c r="N31" s="295"/>
      <c r="O31" s="296"/>
      <c r="P31" s="300"/>
      <c r="Q31" s="55" t="s">
        <v>272</v>
      </c>
      <c r="R31" s="26"/>
      <c r="S31" s="295" t="s">
        <v>228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3</v>
      </c>
      <c r="D32" s="296"/>
      <c r="E32" s="296">
        <v>3</v>
      </c>
      <c r="F32" s="296"/>
      <c r="G32" s="296">
        <f>C32+E32</f>
        <v>6</v>
      </c>
      <c r="H32" s="296"/>
      <c r="I32" s="302">
        <f>G32/G37</f>
        <v>0.1875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3</v>
      </c>
      <c r="F33" s="311"/>
      <c r="G33" s="311">
        <f>C33+E33</f>
        <v>5</v>
      </c>
      <c r="H33" s="311"/>
      <c r="I33" s="312">
        <f>G33/G37</f>
        <v>0.15625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9</v>
      </c>
      <c r="D34" s="301"/>
      <c r="E34" s="296">
        <v>8</v>
      </c>
      <c r="F34" s="296"/>
      <c r="G34" s="301">
        <f>C34+E34</f>
        <v>17</v>
      </c>
      <c r="H34" s="301"/>
      <c r="I34" s="302">
        <f>G34/G37</f>
        <v>0.53125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0</v>
      </c>
      <c r="D35" s="310"/>
      <c r="E35" s="311">
        <v>1</v>
      </c>
      <c r="F35" s="311"/>
      <c r="G35" s="310">
        <f>C35+E35</f>
        <v>1</v>
      </c>
      <c r="H35" s="310"/>
      <c r="I35" s="312">
        <f>G35/G37</f>
        <v>3.125E-2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32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慶應義塾大学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慶應義塾大学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4</v>
      </c>
      <c r="F39" s="298"/>
      <c r="G39" s="297">
        <f>C39+E39</f>
        <v>6</v>
      </c>
      <c r="H39" s="297"/>
      <c r="I39" s="299">
        <f>G39/H44</f>
        <v>0.18181818181818182</v>
      </c>
      <c r="J39" s="299"/>
      <c r="K39" s="19"/>
      <c r="L39" s="28"/>
      <c r="M39" s="26"/>
      <c r="N39" s="295" t="s">
        <v>171</v>
      </c>
      <c r="O39" s="296"/>
      <c r="P39" s="300"/>
      <c r="Q39" s="27"/>
      <c r="R39" s="26"/>
      <c r="S39" s="295" t="s">
        <v>175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0</v>
      </c>
      <c r="D40" s="296"/>
      <c r="E40" s="296">
        <v>2</v>
      </c>
      <c r="F40" s="296"/>
      <c r="G40" s="296">
        <f>C40+E40</f>
        <v>2</v>
      </c>
      <c r="H40" s="296"/>
      <c r="I40" s="302">
        <f>G40/H44</f>
        <v>6.0606060606060608E-2</v>
      </c>
      <c r="J40" s="302"/>
      <c r="K40" s="14"/>
      <c r="L40" s="28"/>
      <c r="M40" s="26"/>
      <c r="N40" s="295" t="s">
        <v>231</v>
      </c>
      <c r="O40" s="296"/>
      <c r="P40" s="300"/>
      <c r="Q40" s="27"/>
      <c r="R40" s="26"/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2</v>
      </c>
      <c r="D41" s="298"/>
      <c r="E41" s="298">
        <v>4</v>
      </c>
      <c r="F41" s="298"/>
      <c r="G41" s="298">
        <f>C41+E41</f>
        <v>6</v>
      </c>
      <c r="H41" s="298"/>
      <c r="I41" s="299">
        <f>G41/H44</f>
        <v>0.18181818181818182</v>
      </c>
      <c r="J41" s="299"/>
      <c r="K41" s="14"/>
      <c r="L41" s="28"/>
      <c r="M41" s="26"/>
      <c r="N41" s="295"/>
      <c r="O41" s="296"/>
      <c r="P41" s="300"/>
      <c r="Q41" s="27"/>
      <c r="R41" s="26"/>
      <c r="S41" s="295" t="s">
        <v>171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9</v>
      </c>
      <c r="F42" s="296"/>
      <c r="G42" s="296">
        <f>C42+E42</f>
        <v>18</v>
      </c>
      <c r="H42" s="296"/>
      <c r="I42" s="302">
        <f>G42/H44</f>
        <v>0.54545454545454541</v>
      </c>
      <c r="J42" s="302"/>
      <c r="K42" s="14"/>
      <c r="L42" s="28"/>
      <c r="M42" s="26"/>
      <c r="N42" s="295"/>
      <c r="O42" s="296"/>
      <c r="P42" s="300"/>
      <c r="Q42" s="27"/>
      <c r="R42" s="26"/>
      <c r="S42" s="295" t="s">
        <v>171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0</v>
      </c>
      <c r="D43" s="297"/>
      <c r="E43" s="298">
        <v>1</v>
      </c>
      <c r="F43" s="298"/>
      <c r="G43" s="298">
        <f>C43+E43</f>
        <v>1</v>
      </c>
      <c r="H43" s="298"/>
      <c r="I43" s="299">
        <f>G43/H44</f>
        <v>3.0303030303030304E-2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33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rintOptions verticalCentered="1"/>
  <pageMargins left="0" right="0" top="0" bottom="0" header="0" footer="0"/>
  <pageSetup paperSize="9" scale="59" fitToHeight="4" orientation="landscape" horizontalDpi="0" verticalDpi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53CD-BD06-D342-A3D8-3F05C80E5FAD}">
  <dimension ref="D2:AJ60"/>
  <sheetViews>
    <sheetView topLeftCell="A3" zoomScale="82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45</v>
      </c>
      <c r="J3" s="268"/>
      <c r="K3" s="269" t="s">
        <v>17</v>
      </c>
      <c r="L3" s="269"/>
      <c r="M3" s="268">
        <v>14</v>
      </c>
      <c r="N3" s="268"/>
      <c r="O3" s="267" t="s">
        <v>213</v>
      </c>
      <c r="P3" s="267"/>
      <c r="Q3" s="267"/>
      <c r="R3" s="267"/>
      <c r="S3" s="267"/>
      <c r="U3" s="270" t="s">
        <v>238</v>
      </c>
      <c r="V3" s="270"/>
      <c r="W3" s="270"/>
      <c r="X3" s="270"/>
      <c r="Y3" s="271" t="s">
        <v>237</v>
      </c>
      <c r="Z3" s="271"/>
      <c r="AA3" s="271"/>
      <c r="AB3" s="271"/>
      <c r="AC3" s="271" t="s">
        <v>236</v>
      </c>
      <c r="AD3" s="271"/>
      <c r="AE3" s="271"/>
      <c r="AF3" s="271"/>
      <c r="AG3" s="271" t="s">
        <v>235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28</v>
      </c>
      <c r="F14" s="122">
        <f>G17-E17</f>
        <v>39</v>
      </c>
      <c r="G14" s="122"/>
      <c r="K14" s="122">
        <f>K17</f>
        <v>72</v>
      </c>
      <c r="L14" s="122">
        <f>M17-K17</f>
        <v>14</v>
      </c>
      <c r="Q14" s="122">
        <f>Q17</f>
        <v>21</v>
      </c>
      <c r="R14" s="122">
        <f>S17-Q17</f>
        <v>49</v>
      </c>
      <c r="U14" s="122"/>
      <c r="V14" s="122">
        <f>V17</f>
        <v>90</v>
      </c>
      <c r="W14" s="122">
        <f>X17-V17</f>
        <v>8</v>
      </c>
      <c r="X14" s="122"/>
      <c r="Z14" s="122">
        <f>Z17</f>
        <v>8</v>
      </c>
      <c r="AA14" s="122">
        <f>AB17-Z17</f>
        <v>90</v>
      </c>
      <c r="AD14" s="122">
        <f>AD17</f>
        <v>27</v>
      </c>
      <c r="AE14" s="122">
        <f>AF17-AD17</f>
        <v>21</v>
      </c>
      <c r="AH14" s="122">
        <f>AH17</f>
        <v>7</v>
      </c>
      <c r="AI14" s="122">
        <f>AJ17-AH17</f>
        <v>19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0.41791044776119401</v>
      </c>
      <c r="E16" s="235"/>
      <c r="F16" s="235"/>
      <c r="G16" s="235"/>
      <c r="H16" s="119"/>
      <c r="I16" s="119"/>
      <c r="J16" s="235">
        <f>K17/M17</f>
        <v>0.83720930232558144</v>
      </c>
      <c r="K16" s="235"/>
      <c r="L16" s="235"/>
      <c r="M16" s="235"/>
      <c r="P16" s="235">
        <f>Q17/S17</f>
        <v>0.3</v>
      </c>
      <c r="Q16" s="235"/>
      <c r="R16" s="235"/>
      <c r="S16" s="235"/>
      <c r="U16" s="235">
        <f>V17/X17</f>
        <v>0.91836734693877553</v>
      </c>
      <c r="V16" s="235"/>
      <c r="W16" s="235"/>
      <c r="X16" s="235"/>
      <c r="Y16" s="264">
        <f>Z17/AB17</f>
        <v>8.1632653061224483E-2</v>
      </c>
      <c r="Z16" s="264"/>
      <c r="AA16" s="264"/>
      <c r="AB16" s="264"/>
      <c r="AC16" s="235">
        <f>AD17/AF17</f>
        <v>0.5625</v>
      </c>
      <c r="AD16" s="235"/>
      <c r="AE16" s="235"/>
      <c r="AF16" s="235"/>
      <c r="AG16" s="264">
        <f>AH17/AJ17</f>
        <v>0.26923076923076922</v>
      </c>
      <c r="AH16" s="264"/>
      <c r="AI16" s="264"/>
      <c r="AJ16" s="264"/>
    </row>
    <row r="17" spans="4:36">
      <c r="D17" s="125" t="s">
        <v>65</v>
      </c>
      <c r="E17" s="120">
        <f>J22+M22+P22</f>
        <v>28</v>
      </c>
      <c r="F17" s="125" t="s">
        <v>64</v>
      </c>
      <c r="G17" s="120">
        <f>J23+M23+P23</f>
        <v>67</v>
      </c>
      <c r="H17" s="119"/>
      <c r="I17" s="119"/>
      <c r="J17" s="125" t="s">
        <v>65</v>
      </c>
      <c r="K17" s="120">
        <f>J26+M26+P26+S26</f>
        <v>72</v>
      </c>
      <c r="L17" s="125" t="s">
        <v>64</v>
      </c>
      <c r="M17" s="120">
        <f>J27+M27+P27+S27</f>
        <v>86</v>
      </c>
      <c r="P17" s="125" t="s">
        <v>65</v>
      </c>
      <c r="Q17" s="120">
        <f>M30</f>
        <v>21</v>
      </c>
      <c r="R17" s="125" t="s">
        <v>64</v>
      </c>
      <c r="S17" s="120">
        <f>M31</f>
        <v>70</v>
      </c>
      <c r="U17" s="125" t="s">
        <v>65</v>
      </c>
      <c r="V17" s="120">
        <f>'Individual DF 0420vs青山学院A'!K37+'Individual DF 0420vs青山学院A'!L37+'Individual DF 0420vs青山学院A'!T37+'Individual DF 0420vs青山学院A'!U37</f>
        <v>90</v>
      </c>
      <c r="W17" s="125" t="s">
        <v>64</v>
      </c>
      <c r="X17" s="120">
        <f>'Individual DF 0420vs青山学院A'!G37</f>
        <v>98</v>
      </c>
      <c r="Y17" s="134" t="s">
        <v>65</v>
      </c>
      <c r="Z17" s="120">
        <f>'Individual DF 0420vs青山学院A'!K37+'Individual DF 0420vs青山学院A'!T37</f>
        <v>8</v>
      </c>
      <c r="AA17" s="134" t="s">
        <v>64</v>
      </c>
      <c r="AB17" s="120">
        <f>'Individual DF 0420vs青山学院A'!G37</f>
        <v>98</v>
      </c>
      <c r="AC17" s="125" t="s">
        <v>65</v>
      </c>
      <c r="AD17" s="120">
        <v>27</v>
      </c>
      <c r="AE17" s="125" t="s">
        <v>64</v>
      </c>
      <c r="AF17" s="120">
        <v>48</v>
      </c>
      <c r="AG17" s="134" t="s">
        <v>65</v>
      </c>
      <c r="AH17" s="120">
        <v>7</v>
      </c>
      <c r="AI17" s="134" t="s">
        <v>64</v>
      </c>
      <c r="AJ17" s="120">
        <v>26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0.25</v>
      </c>
      <c r="I22" s="260"/>
      <c r="J22" s="130">
        <v>7</v>
      </c>
      <c r="K22" s="259">
        <f>M22/M23</f>
        <v>0.42857142857142855</v>
      </c>
      <c r="L22" s="260"/>
      <c r="M22" s="130">
        <v>3</v>
      </c>
      <c r="N22" s="259">
        <f>P22/P23</f>
        <v>0.5625</v>
      </c>
      <c r="O22" s="260"/>
      <c r="P22" s="130">
        <v>18</v>
      </c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>
        <f>AA22/AA23</f>
        <v>0.92307692307692313</v>
      </c>
      <c r="Z22" s="260"/>
      <c r="AA22" s="130">
        <f>'Individual DF 0420vs青山学院A'!K35+'Individual DF 0420vs青山学院A'!L35+'Individual DF 0420vs青山学院A'!T35+'Individual DF 0420vs青山学院A'!U35</f>
        <v>60</v>
      </c>
      <c r="AB22" s="259">
        <f>AD22/AD23</f>
        <v>0.90909090909090906</v>
      </c>
      <c r="AC22" s="260"/>
      <c r="AD22" s="132">
        <f>'Individual DF 0420vs青山学院A'!K36+'Individual DF 0420vs青山学院A'!L36+'Individual DF 0420vs青山学院A'!T36+'Individual DF 0420vs青山学院A'!U36</f>
        <v>30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28</v>
      </c>
      <c r="K23" s="261"/>
      <c r="L23" s="262"/>
      <c r="M23" s="128">
        <v>7</v>
      </c>
      <c r="N23" s="261"/>
      <c r="O23" s="262"/>
      <c r="P23" s="128">
        <v>32</v>
      </c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 0420vs青山学院A'!G35</f>
        <v>65</v>
      </c>
      <c r="AB23" s="261"/>
      <c r="AC23" s="262"/>
      <c r="AD23" s="133">
        <f>'Individual DF 0420vs青山学院A'!G36</f>
        <v>33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0.9642857142857143</v>
      </c>
      <c r="I26" s="260"/>
      <c r="J26" s="130">
        <v>27</v>
      </c>
      <c r="K26" s="259">
        <f>M26/M27</f>
        <v>0.8571428571428571</v>
      </c>
      <c r="L26" s="260"/>
      <c r="M26" s="130">
        <v>6</v>
      </c>
      <c r="N26" s="259">
        <f>P26/P27</f>
        <v>0.6875</v>
      </c>
      <c r="O26" s="260"/>
      <c r="P26" s="130">
        <v>22</v>
      </c>
      <c r="Q26" s="259">
        <f>S26/S27</f>
        <v>0.89473684210526316</v>
      </c>
      <c r="R26" s="260"/>
      <c r="S26" s="132">
        <v>17</v>
      </c>
      <c r="U26" s="250"/>
      <c r="V26" s="250"/>
      <c r="W26" s="250"/>
      <c r="X26" s="129" t="s">
        <v>65</v>
      </c>
      <c r="Y26" s="259">
        <f>AA26/AA27</f>
        <v>4.6153846153846156E-2</v>
      </c>
      <c r="Z26" s="260"/>
      <c r="AA26" s="130">
        <f>'Individual DF 0420vs青山学院A'!K35+'Individual DF 0420vs青山学院A'!T35</f>
        <v>3</v>
      </c>
      <c r="AB26" s="259">
        <f>AD26/AD27</f>
        <v>0.15151515151515152</v>
      </c>
      <c r="AC26" s="260"/>
      <c r="AD26" s="132">
        <f>'Individual DF 0420vs青山学院A'!K36+'Individual DF 0420vs青山学院A'!T36</f>
        <v>5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28</v>
      </c>
      <c r="K27" s="261"/>
      <c r="L27" s="262"/>
      <c r="M27" s="128">
        <v>7</v>
      </c>
      <c r="N27" s="261"/>
      <c r="O27" s="262"/>
      <c r="P27" s="128">
        <v>32</v>
      </c>
      <c r="Q27" s="261"/>
      <c r="R27" s="262"/>
      <c r="S27" s="133">
        <v>19</v>
      </c>
      <c r="U27" s="250"/>
      <c r="V27" s="250"/>
      <c r="W27" s="250"/>
      <c r="X27" s="127" t="s">
        <v>64</v>
      </c>
      <c r="Y27" s="261"/>
      <c r="Z27" s="262"/>
      <c r="AA27" s="128">
        <f>'Individual DF 0420vs青山学院A'!G35</f>
        <v>65</v>
      </c>
      <c r="AB27" s="261"/>
      <c r="AC27" s="262"/>
      <c r="AD27" s="133">
        <f>'Individual DF 0420vs青山学院A'!G36</f>
        <v>33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0.7</v>
      </c>
      <c r="I30" s="260"/>
      <c r="J30" s="130">
        <v>49</v>
      </c>
      <c r="K30" s="259">
        <f>M30/M31</f>
        <v>0.3</v>
      </c>
      <c r="L30" s="260"/>
      <c r="M30" s="130">
        <v>21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70</v>
      </c>
      <c r="K31" s="261"/>
      <c r="L31" s="262"/>
      <c r="M31" s="128">
        <v>70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0420vs青山学院A'!C7</f>
        <v>9</v>
      </c>
      <c r="K39" s="240"/>
      <c r="L39" s="236" t="str">
        <f>D3</f>
        <v>筑波大学</v>
      </c>
      <c r="M39" s="236"/>
      <c r="N39" s="236"/>
      <c r="O39" s="236"/>
      <c r="P39" s="237" t="str">
        <f>O3</f>
        <v>青山学院大学</v>
      </c>
      <c r="Q39" s="237"/>
      <c r="R39" s="237"/>
      <c r="S39" s="237"/>
      <c r="Y39" s="242" t="str">
        <f>D3</f>
        <v>筑波大学</v>
      </c>
      <c r="Z39" s="243"/>
      <c r="AA39" s="240">
        <f>'Set 0420vs青山学院A'!C11</f>
        <v>15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青山学院大学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0420vs青山学院A'!D7</f>
        <v>1</v>
      </c>
      <c r="M41" s="239"/>
      <c r="N41" s="239"/>
      <c r="O41" s="239"/>
      <c r="P41" s="238">
        <f>'Set 0420vs青山学院A'!D17</f>
        <v>1</v>
      </c>
      <c r="Q41" s="239"/>
      <c r="R41" s="239"/>
      <c r="S41" s="239"/>
      <c r="Y41" s="244"/>
      <c r="Z41" s="245"/>
      <c r="AA41" s="241"/>
      <c r="AB41" s="241"/>
      <c r="AC41" s="238">
        <f>'Set 0420vs青山学院A'!D11</f>
        <v>1</v>
      </c>
      <c r="AD41" s="239"/>
      <c r="AE41" s="239"/>
      <c r="AF41" s="239"/>
      <c r="AG41" s="238">
        <f>'Set 0420vs青山学院A'!D21</f>
        <v>0.8571428571428571</v>
      </c>
      <c r="AH41" s="239"/>
      <c r="AI41" s="239"/>
      <c r="AJ41" s="239"/>
    </row>
    <row r="42" spans="4:36" ht="20" customHeight="1">
      <c r="H42" s="220" t="str">
        <f>O3</f>
        <v>青山学院大学</v>
      </c>
      <c r="I42" s="221"/>
      <c r="J42" s="226">
        <f>'Set 0420vs青山学院A'!C17</f>
        <v>10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青山学院大学</v>
      </c>
      <c r="Z42" s="221"/>
      <c r="AA42" s="226">
        <f>'Set 0420vs青山学院A'!C21</f>
        <v>14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9</v>
      </c>
      <c r="F43" s="145">
        <f>J42</f>
        <v>10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15</v>
      </c>
      <c r="W43" s="145">
        <f>AA42</f>
        <v>14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19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29</v>
      </c>
      <c r="AB45" s="233"/>
    </row>
    <row r="46" spans="4:36" ht="29">
      <c r="D46" s="235">
        <f>J39/J45</f>
        <v>0.47368421052631576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0.51724137931034486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D10A-C655-CD45-97FE-4BB2A7D7A702}">
  <dimension ref="B2:AJ77"/>
  <sheetViews>
    <sheetView topLeftCell="A4" zoomScale="75" zoomScaleNormal="59" zoomScaleSheetLayoutView="50" zoomScalePageLayoutView="59" workbookViewId="0">
      <selection activeCell="E9" sqref="E9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6" ht="39" customHeight="1">
      <c r="B2" s="146" t="s">
        <v>14</v>
      </c>
      <c r="C2" s="289" t="str">
        <f>'Summary 0420vs青山学院A'!O3</f>
        <v>青山学院大学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212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G37</f>
        <v>98</v>
      </c>
      <c r="I4" s="288"/>
      <c r="J4" s="282" t="s">
        <v>97</v>
      </c>
      <c r="K4" s="282"/>
      <c r="L4" s="282"/>
      <c r="M4" s="284">
        <f>(K37+T37)/G37</f>
        <v>8.1632653061224483E-2</v>
      </c>
      <c r="N4" s="284"/>
      <c r="O4" s="282" t="s">
        <v>98</v>
      </c>
      <c r="P4" s="282"/>
      <c r="Q4" s="282"/>
      <c r="R4" s="284">
        <f>SUM(K37:L37,T37:U37)/G37</f>
        <v>0.91836734693877553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SUM(O37:P37)/SUM(K37:L37)</f>
        <v>0.55769230769230771</v>
      </c>
      <c r="AB4" s="282" t="s">
        <v>99</v>
      </c>
      <c r="AC4" s="282"/>
      <c r="AD4" s="282"/>
      <c r="AE4" s="173">
        <f>SUM(X35:Y35)/SUM(T35:U35)</f>
        <v>0.84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207" t="s">
        <v>186</v>
      </c>
      <c r="D8" s="156">
        <v>59</v>
      </c>
      <c r="E8" s="156">
        <f>G8+AA8+'Individual AT 0420vs青山学院A'!G8+'Individual AT 0420vs青山学院A'!N8</f>
        <v>18</v>
      </c>
      <c r="F8" s="195">
        <f>IFERROR(E8/D8*80,"-")</f>
        <v>24.406779661016952</v>
      </c>
      <c r="G8" s="156">
        <f>I8+R8</f>
        <v>8</v>
      </c>
      <c r="H8" s="186">
        <f>IFERROR((K8+L8+T8+U8)/G8,"-")</f>
        <v>0.875</v>
      </c>
      <c r="I8" s="156">
        <f>SUM(K8:M8)</f>
        <v>3</v>
      </c>
      <c r="J8" s="157">
        <f>IFERROR((K8+L8)/I8,"-")</f>
        <v>0.66666666666666663</v>
      </c>
      <c r="K8" s="156">
        <v>0</v>
      </c>
      <c r="L8" s="156">
        <v>2</v>
      </c>
      <c r="M8" s="184">
        <v>1</v>
      </c>
      <c r="N8" s="157">
        <f>IFERROR((O8+P8)/I8,"-")</f>
        <v>0.33333333333333331</v>
      </c>
      <c r="O8" s="156">
        <v>0</v>
      </c>
      <c r="P8" s="156">
        <v>1</v>
      </c>
      <c r="Q8" s="184">
        <v>1</v>
      </c>
      <c r="R8" s="156">
        <f>SUM(T8:V8)</f>
        <v>5</v>
      </c>
      <c r="S8" s="157">
        <f>IFERROR((T8+U8)/R8,"-")</f>
        <v>1</v>
      </c>
      <c r="T8" s="156">
        <v>0</v>
      </c>
      <c r="U8" s="156">
        <v>5</v>
      </c>
      <c r="V8" s="184">
        <v>0</v>
      </c>
      <c r="W8" s="157">
        <f>IFERROR((X8+Y8)/R8,"-")</f>
        <v>0.8</v>
      </c>
      <c r="X8" s="156">
        <v>1</v>
      </c>
      <c r="Y8" s="156">
        <v>3</v>
      </c>
      <c r="Z8" s="184">
        <v>1</v>
      </c>
      <c r="AA8" s="156">
        <f>SUM(AC8:AE8)</f>
        <v>1</v>
      </c>
      <c r="AB8" s="157">
        <f>IFERROR((AC8+AD8)/AA8,"-")</f>
        <v>0</v>
      </c>
      <c r="AC8" s="156">
        <v>0</v>
      </c>
      <c r="AD8" s="156">
        <v>0</v>
      </c>
      <c r="AE8" s="156">
        <v>1</v>
      </c>
      <c r="AF8" s="207" t="str">
        <f>C8</f>
        <v>小澤一誠</v>
      </c>
      <c r="AH8">
        <f>SUM(K8+L8+T8+U8)</f>
        <v>7</v>
      </c>
      <c r="AI8">
        <f>K8+T8</f>
        <v>0</v>
      </c>
      <c r="AJ8">
        <f>SUM(K8+L8)</f>
        <v>2</v>
      </c>
    </row>
    <row r="9" spans="2:36" ht="30" customHeight="1">
      <c r="B9" s="155">
        <v>2</v>
      </c>
      <c r="C9" s="208" t="s">
        <v>187</v>
      </c>
      <c r="D9" s="159">
        <v>75</v>
      </c>
      <c r="E9" s="159">
        <f>G9+AA9+'Individual AT 0420vs青山学院A'!G9+'Individual AT 0420vs青山学院A'!N9</f>
        <v>25</v>
      </c>
      <c r="F9" s="167">
        <f t="shared" ref="F9:F33" si="0">IFERROR(E9/D9*80,"-")</f>
        <v>26.666666666666664</v>
      </c>
      <c r="G9" s="159">
        <f t="shared" ref="G9:G33" si="1">I9+R9</f>
        <v>9</v>
      </c>
      <c r="H9" s="187">
        <f t="shared" ref="H9:H33" si="2">IFERROR((K9+L9+T9+U9)/G9,"-")</f>
        <v>1</v>
      </c>
      <c r="I9" s="159">
        <f t="shared" ref="I9:I33" si="3">SUM(K9:M9)</f>
        <v>5</v>
      </c>
      <c r="J9" s="158">
        <f t="shared" ref="J9:J33" si="4">IFERROR((K9+L9)/I9,"-")</f>
        <v>1</v>
      </c>
      <c r="K9" s="159">
        <v>1</v>
      </c>
      <c r="L9" s="159">
        <v>4</v>
      </c>
      <c r="M9" s="185">
        <v>0</v>
      </c>
      <c r="N9" s="158">
        <f t="shared" ref="N9:N33" si="5">IFERROR((O9+P9)/I9,"-")</f>
        <v>0.6</v>
      </c>
      <c r="O9" s="159">
        <v>0</v>
      </c>
      <c r="P9" s="159">
        <v>3</v>
      </c>
      <c r="Q9" s="185">
        <v>2</v>
      </c>
      <c r="R9" s="159">
        <f t="shared" ref="R9:R33" si="6">SUM(T9:V9)</f>
        <v>4</v>
      </c>
      <c r="S9" s="158">
        <f t="shared" ref="S9:S33" si="7">IFERROR((T9+U9)/R9,"-")</f>
        <v>1</v>
      </c>
      <c r="T9" s="159">
        <v>0</v>
      </c>
      <c r="U9" s="159">
        <v>4</v>
      </c>
      <c r="V9" s="185">
        <v>0</v>
      </c>
      <c r="W9" s="158">
        <f t="shared" ref="W9:W33" si="8">IFERROR((X9+Y9)/R9,"-")</f>
        <v>0.75</v>
      </c>
      <c r="X9" s="159">
        <v>3</v>
      </c>
      <c r="Y9" s="159">
        <v>0</v>
      </c>
      <c r="Z9" s="185">
        <v>1</v>
      </c>
      <c r="AA9" s="159">
        <f t="shared" ref="AA9:AA33" si="9">SUM(AC9:AE9)</f>
        <v>1</v>
      </c>
      <c r="AB9" s="158">
        <f t="shared" ref="AB9:AB33" si="10">IFERROR((AC9+AD9)/AA9,"-")</f>
        <v>1</v>
      </c>
      <c r="AC9" s="159">
        <v>0</v>
      </c>
      <c r="AD9" s="159">
        <v>1</v>
      </c>
      <c r="AE9" s="159">
        <v>0</v>
      </c>
      <c r="AF9" s="208" t="str">
        <f t="shared" ref="AF9:AF30" si="11">C9</f>
        <v>前川陽来</v>
      </c>
      <c r="AH9">
        <f t="shared" ref="AH9:AH33" si="12">SUM(K9+L9+T9+U9)</f>
        <v>9</v>
      </c>
      <c r="AI9">
        <f t="shared" ref="AI9:AI33" si="13">K9+T9</f>
        <v>1</v>
      </c>
      <c r="AJ9">
        <f t="shared" ref="AJ9:AJ33" si="14">SUM(K9+L9)</f>
        <v>5</v>
      </c>
    </row>
    <row r="10" spans="2:36" ht="30" customHeight="1">
      <c r="B10" s="154">
        <v>3</v>
      </c>
      <c r="C10" s="207" t="s">
        <v>188</v>
      </c>
      <c r="D10" s="156">
        <v>53</v>
      </c>
      <c r="E10" s="156">
        <f>G10+AA10+'Individual AT 0420vs青山学院A'!G10+'Individual AT 0420vs青山学院A'!N10</f>
        <v>18</v>
      </c>
      <c r="F10" s="195">
        <f t="shared" si="0"/>
        <v>27.169811320754715</v>
      </c>
      <c r="G10" s="156">
        <f t="shared" si="1"/>
        <v>5</v>
      </c>
      <c r="H10" s="186">
        <f t="shared" si="2"/>
        <v>0.6</v>
      </c>
      <c r="I10" s="156">
        <f t="shared" si="3"/>
        <v>3</v>
      </c>
      <c r="J10" s="157">
        <f t="shared" si="4"/>
        <v>0.33333333333333331</v>
      </c>
      <c r="K10" s="156">
        <v>0</v>
      </c>
      <c r="L10" s="156">
        <v>1</v>
      </c>
      <c r="M10" s="184">
        <v>2</v>
      </c>
      <c r="N10" s="157">
        <f t="shared" si="5"/>
        <v>0</v>
      </c>
      <c r="O10" s="156">
        <v>0</v>
      </c>
      <c r="P10" s="156">
        <v>0</v>
      </c>
      <c r="Q10" s="184">
        <v>1</v>
      </c>
      <c r="R10" s="156">
        <f t="shared" si="6"/>
        <v>2</v>
      </c>
      <c r="S10" s="157">
        <f t="shared" si="7"/>
        <v>1</v>
      </c>
      <c r="T10" s="156">
        <v>0</v>
      </c>
      <c r="U10" s="156">
        <v>2</v>
      </c>
      <c r="V10" s="184">
        <v>0</v>
      </c>
      <c r="W10" s="157">
        <f t="shared" si="8"/>
        <v>0.5</v>
      </c>
      <c r="X10" s="156">
        <v>0</v>
      </c>
      <c r="Y10" s="156">
        <v>1</v>
      </c>
      <c r="Z10" s="184">
        <v>1</v>
      </c>
      <c r="AA10" s="156">
        <f t="shared" si="9"/>
        <v>1</v>
      </c>
      <c r="AB10" s="157">
        <f t="shared" si="10"/>
        <v>0</v>
      </c>
      <c r="AC10" s="156">
        <v>0</v>
      </c>
      <c r="AD10" s="156">
        <v>0</v>
      </c>
      <c r="AE10" s="156">
        <v>1</v>
      </c>
      <c r="AF10" s="207" t="str">
        <f t="shared" si="11"/>
        <v>岩重晴大</v>
      </c>
      <c r="AH10">
        <f t="shared" si="12"/>
        <v>3</v>
      </c>
      <c r="AI10">
        <f t="shared" si="13"/>
        <v>0</v>
      </c>
      <c r="AJ10">
        <f t="shared" si="14"/>
        <v>1</v>
      </c>
    </row>
    <row r="11" spans="2:36" ht="30" customHeight="1">
      <c r="B11" s="155">
        <v>4</v>
      </c>
      <c r="C11" s="208" t="s">
        <v>189</v>
      </c>
      <c r="D11" s="159">
        <v>73</v>
      </c>
      <c r="E11" s="159">
        <f>G11+AA11+'Individual AT 0420vs青山学院A'!G11+'Individual AT 0420vs青山学院A'!N11</f>
        <v>27</v>
      </c>
      <c r="F11" s="167">
        <f t="shared" si="0"/>
        <v>29.589041095890408</v>
      </c>
      <c r="G11" s="159">
        <f t="shared" si="1"/>
        <v>8</v>
      </c>
      <c r="H11" s="187">
        <f t="shared" si="2"/>
        <v>0.875</v>
      </c>
      <c r="I11" s="159">
        <f t="shared" si="3"/>
        <v>6</v>
      </c>
      <c r="J11" s="158">
        <f t="shared" si="4"/>
        <v>0.83333333333333337</v>
      </c>
      <c r="K11" s="159">
        <v>0</v>
      </c>
      <c r="L11" s="159">
        <v>5</v>
      </c>
      <c r="M11" s="185">
        <v>1</v>
      </c>
      <c r="N11" s="158">
        <f t="shared" si="5"/>
        <v>0.33333333333333331</v>
      </c>
      <c r="O11" s="159">
        <v>0</v>
      </c>
      <c r="P11" s="159">
        <v>2</v>
      </c>
      <c r="Q11" s="185">
        <v>3</v>
      </c>
      <c r="R11" s="159">
        <f t="shared" si="6"/>
        <v>2</v>
      </c>
      <c r="S11" s="158">
        <f t="shared" si="7"/>
        <v>1</v>
      </c>
      <c r="T11" s="159">
        <v>0</v>
      </c>
      <c r="U11" s="159">
        <v>2</v>
      </c>
      <c r="V11" s="185">
        <v>0</v>
      </c>
      <c r="W11" s="158">
        <f t="shared" si="8"/>
        <v>0.5</v>
      </c>
      <c r="X11" s="159">
        <v>1</v>
      </c>
      <c r="Y11" s="159">
        <v>0</v>
      </c>
      <c r="Z11" s="185">
        <v>1</v>
      </c>
      <c r="AA11" s="159">
        <f t="shared" si="9"/>
        <v>1</v>
      </c>
      <c r="AB11" s="158">
        <f t="shared" si="10"/>
        <v>1</v>
      </c>
      <c r="AC11" s="159">
        <v>0</v>
      </c>
      <c r="AD11" s="159">
        <v>1</v>
      </c>
      <c r="AE11" s="159">
        <v>0</v>
      </c>
      <c r="AF11" s="208" t="str">
        <f t="shared" si="11"/>
        <v>髙木海斗</v>
      </c>
      <c r="AH11">
        <f t="shared" si="12"/>
        <v>7</v>
      </c>
      <c r="AI11">
        <f t="shared" si="13"/>
        <v>0</v>
      </c>
      <c r="AJ11">
        <f t="shared" si="14"/>
        <v>5</v>
      </c>
    </row>
    <row r="12" spans="2:36" ht="30" customHeight="1">
      <c r="B12" s="154">
        <v>5</v>
      </c>
      <c r="C12" s="207" t="s">
        <v>198</v>
      </c>
      <c r="D12" s="156">
        <v>80</v>
      </c>
      <c r="E12" s="156">
        <f>G12+AA12+'Individual AT 0420vs青山学院A'!G12+'Individual AT 0420vs青山学院A'!N12</f>
        <v>28</v>
      </c>
      <c r="F12" s="195">
        <f t="shared" si="0"/>
        <v>28</v>
      </c>
      <c r="G12" s="156">
        <f t="shared" si="1"/>
        <v>8</v>
      </c>
      <c r="H12" s="186">
        <f t="shared" si="2"/>
        <v>1</v>
      </c>
      <c r="I12" s="156">
        <f t="shared" si="3"/>
        <v>5</v>
      </c>
      <c r="J12" s="157">
        <f t="shared" si="4"/>
        <v>1</v>
      </c>
      <c r="K12" s="156">
        <v>0</v>
      </c>
      <c r="L12" s="156">
        <v>5</v>
      </c>
      <c r="M12" s="184">
        <v>0</v>
      </c>
      <c r="N12" s="157">
        <f t="shared" si="5"/>
        <v>0.4</v>
      </c>
      <c r="O12" s="156">
        <v>1</v>
      </c>
      <c r="P12" s="156">
        <v>1</v>
      </c>
      <c r="Q12" s="184">
        <v>3</v>
      </c>
      <c r="R12" s="156">
        <f t="shared" si="6"/>
        <v>3</v>
      </c>
      <c r="S12" s="157">
        <f t="shared" si="7"/>
        <v>1</v>
      </c>
      <c r="T12" s="156">
        <v>0</v>
      </c>
      <c r="U12" s="156">
        <v>3</v>
      </c>
      <c r="V12" s="184">
        <v>0</v>
      </c>
      <c r="W12" s="157">
        <f t="shared" si="8"/>
        <v>1</v>
      </c>
      <c r="X12" s="156">
        <v>2</v>
      </c>
      <c r="Y12" s="156">
        <v>1</v>
      </c>
      <c r="Z12" s="184">
        <v>0</v>
      </c>
      <c r="AA12" s="156">
        <f t="shared" si="9"/>
        <v>3</v>
      </c>
      <c r="AB12" s="157">
        <f t="shared" si="10"/>
        <v>0</v>
      </c>
      <c r="AC12" s="156">
        <v>0</v>
      </c>
      <c r="AD12" s="156">
        <v>0</v>
      </c>
      <c r="AE12" s="156">
        <v>3</v>
      </c>
      <c r="AF12" s="207" t="str">
        <f t="shared" si="11"/>
        <v>白丸智乃祐</v>
      </c>
      <c r="AH12">
        <f t="shared" si="12"/>
        <v>8</v>
      </c>
      <c r="AI12">
        <f t="shared" si="13"/>
        <v>0</v>
      </c>
      <c r="AJ12">
        <f t="shared" si="14"/>
        <v>5</v>
      </c>
    </row>
    <row r="13" spans="2:36" ht="30" customHeight="1">
      <c r="B13" s="155">
        <v>6</v>
      </c>
      <c r="C13" s="208" t="s">
        <v>190</v>
      </c>
      <c r="D13" s="159">
        <v>70</v>
      </c>
      <c r="E13" s="159">
        <f>G13+AA13+'Individual AT 0420vs青山学院A'!G13+'Individual AT 0420vs青山学院A'!N13</f>
        <v>25</v>
      </c>
      <c r="F13" s="167">
        <f t="shared" si="0"/>
        <v>28.571428571428573</v>
      </c>
      <c r="G13" s="159">
        <f t="shared" si="1"/>
        <v>5</v>
      </c>
      <c r="H13" s="187">
        <f t="shared" si="2"/>
        <v>1</v>
      </c>
      <c r="I13" s="159">
        <f t="shared" si="3"/>
        <v>1</v>
      </c>
      <c r="J13" s="158">
        <f t="shared" si="4"/>
        <v>1</v>
      </c>
      <c r="K13" s="159">
        <v>0</v>
      </c>
      <c r="L13" s="159">
        <v>1</v>
      </c>
      <c r="M13" s="185">
        <v>0</v>
      </c>
      <c r="N13" s="158">
        <f t="shared" si="5"/>
        <v>1</v>
      </c>
      <c r="O13" s="159">
        <v>0</v>
      </c>
      <c r="P13" s="159">
        <v>1</v>
      </c>
      <c r="Q13" s="185">
        <v>0</v>
      </c>
      <c r="R13" s="159">
        <f t="shared" si="6"/>
        <v>4</v>
      </c>
      <c r="S13" s="158">
        <f t="shared" si="7"/>
        <v>1</v>
      </c>
      <c r="T13" s="159">
        <v>1</v>
      </c>
      <c r="U13" s="159">
        <v>3</v>
      </c>
      <c r="V13" s="185">
        <v>0</v>
      </c>
      <c r="W13" s="158">
        <f t="shared" si="8"/>
        <v>1</v>
      </c>
      <c r="X13" s="159">
        <v>2</v>
      </c>
      <c r="Y13" s="159">
        <v>2</v>
      </c>
      <c r="Z13" s="185">
        <v>0</v>
      </c>
      <c r="AA13" s="159">
        <f t="shared" si="9"/>
        <v>2</v>
      </c>
      <c r="AB13" s="158">
        <f t="shared" si="10"/>
        <v>0.5</v>
      </c>
      <c r="AC13" s="159">
        <v>0</v>
      </c>
      <c r="AD13" s="159">
        <v>1</v>
      </c>
      <c r="AE13" s="159">
        <v>1</v>
      </c>
      <c r="AF13" s="208" t="str">
        <f t="shared" si="11"/>
        <v>茨木颯</v>
      </c>
      <c r="AH13">
        <f t="shared" si="12"/>
        <v>5</v>
      </c>
      <c r="AI13">
        <f t="shared" si="13"/>
        <v>1</v>
      </c>
      <c r="AJ13">
        <f t="shared" si="14"/>
        <v>1</v>
      </c>
    </row>
    <row r="14" spans="2:36" ht="30" customHeight="1">
      <c r="B14" s="154">
        <v>7</v>
      </c>
      <c r="C14" s="207" t="s">
        <v>199</v>
      </c>
      <c r="D14" s="156">
        <v>73</v>
      </c>
      <c r="E14" s="156">
        <f>G14+AA14+'Individual AT 0420vs青山学院A'!G14+'Individual AT 0420vs青山学院A'!N14</f>
        <v>28</v>
      </c>
      <c r="F14" s="195">
        <f t="shared" si="0"/>
        <v>30.684931506849313</v>
      </c>
      <c r="G14" s="156">
        <f t="shared" si="1"/>
        <v>9</v>
      </c>
      <c r="H14" s="186">
        <f t="shared" si="2"/>
        <v>0.88888888888888884</v>
      </c>
      <c r="I14" s="156">
        <f t="shared" si="3"/>
        <v>8</v>
      </c>
      <c r="J14" s="157">
        <f t="shared" si="4"/>
        <v>0.875</v>
      </c>
      <c r="K14" s="156">
        <v>0</v>
      </c>
      <c r="L14" s="156">
        <v>7</v>
      </c>
      <c r="M14" s="184">
        <v>1</v>
      </c>
      <c r="N14" s="157">
        <f t="shared" si="5"/>
        <v>0.25</v>
      </c>
      <c r="O14" s="156">
        <v>0</v>
      </c>
      <c r="P14" s="156">
        <v>2</v>
      </c>
      <c r="Q14" s="184">
        <v>5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1</v>
      </c>
      <c r="X14" s="156">
        <v>1</v>
      </c>
      <c r="Y14" s="156">
        <v>0</v>
      </c>
      <c r="Z14" s="184">
        <v>0</v>
      </c>
      <c r="AA14" s="156">
        <f t="shared" si="9"/>
        <v>1</v>
      </c>
      <c r="AB14" s="157">
        <f t="shared" si="10"/>
        <v>0</v>
      </c>
      <c r="AC14" s="156">
        <v>0</v>
      </c>
      <c r="AD14" s="156">
        <v>0</v>
      </c>
      <c r="AE14" s="156">
        <v>1</v>
      </c>
      <c r="AF14" s="207" t="str">
        <f t="shared" si="11"/>
        <v>加藤寛樹</v>
      </c>
      <c r="AH14">
        <f t="shared" si="12"/>
        <v>8</v>
      </c>
      <c r="AI14">
        <f t="shared" si="13"/>
        <v>0</v>
      </c>
      <c r="AJ14">
        <f t="shared" si="14"/>
        <v>7</v>
      </c>
    </row>
    <row r="15" spans="2:36" ht="30" customHeight="1">
      <c r="B15" s="155">
        <v>8</v>
      </c>
      <c r="C15" s="208" t="s">
        <v>191</v>
      </c>
      <c r="D15" s="159">
        <v>59</v>
      </c>
      <c r="E15" s="159">
        <f>G15+AA15+'Individual AT 0420vs青山学院A'!G15+'Individual AT 0420vs青山学院A'!N15</f>
        <v>30</v>
      </c>
      <c r="F15" s="167">
        <f t="shared" si="0"/>
        <v>40.677966101694913</v>
      </c>
      <c r="G15" s="159">
        <f t="shared" si="1"/>
        <v>13</v>
      </c>
      <c r="H15" s="187">
        <f t="shared" si="2"/>
        <v>1</v>
      </c>
      <c r="I15" s="159">
        <f t="shared" si="3"/>
        <v>9</v>
      </c>
      <c r="J15" s="158">
        <f t="shared" si="4"/>
        <v>1</v>
      </c>
      <c r="K15" s="159">
        <v>1</v>
      </c>
      <c r="L15" s="159">
        <v>8</v>
      </c>
      <c r="M15" s="185">
        <v>0</v>
      </c>
      <c r="N15" s="158">
        <f t="shared" si="5"/>
        <v>0.55555555555555558</v>
      </c>
      <c r="O15" s="159">
        <v>0</v>
      </c>
      <c r="P15" s="159">
        <v>5</v>
      </c>
      <c r="Q15" s="185">
        <v>4</v>
      </c>
      <c r="R15" s="159">
        <f t="shared" si="6"/>
        <v>4</v>
      </c>
      <c r="S15" s="158">
        <f t="shared" si="7"/>
        <v>1</v>
      </c>
      <c r="T15" s="159">
        <v>0</v>
      </c>
      <c r="U15" s="159">
        <v>4</v>
      </c>
      <c r="V15" s="185">
        <v>0</v>
      </c>
      <c r="W15" s="158">
        <f t="shared" si="8"/>
        <v>1</v>
      </c>
      <c r="X15" s="159">
        <v>3</v>
      </c>
      <c r="Y15" s="159">
        <v>1</v>
      </c>
      <c r="Z15" s="185">
        <v>0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 t="str">
        <f t="shared" si="11"/>
        <v>浜浦幸太郎</v>
      </c>
      <c r="AH15">
        <f t="shared" si="12"/>
        <v>13</v>
      </c>
      <c r="AI15">
        <f t="shared" si="13"/>
        <v>1</v>
      </c>
      <c r="AJ15">
        <f t="shared" si="14"/>
        <v>9</v>
      </c>
    </row>
    <row r="16" spans="2:36" ht="30" customHeight="1">
      <c r="B16" s="154">
        <v>9</v>
      </c>
      <c r="C16" s="207" t="s">
        <v>192</v>
      </c>
      <c r="D16" s="156">
        <v>41</v>
      </c>
      <c r="E16" s="156">
        <f>G16+AA16+'Individual AT 0420vs青山学院A'!G16+'Individual AT 0420vs青山学院A'!N16</f>
        <v>7</v>
      </c>
      <c r="F16" s="195">
        <f t="shared" si="0"/>
        <v>13.658536585365855</v>
      </c>
      <c r="G16" s="156">
        <f t="shared" si="1"/>
        <v>5</v>
      </c>
      <c r="H16" s="186">
        <f t="shared" si="2"/>
        <v>0.8</v>
      </c>
      <c r="I16" s="156">
        <f t="shared" si="3"/>
        <v>4</v>
      </c>
      <c r="J16" s="157">
        <f t="shared" si="4"/>
        <v>1</v>
      </c>
      <c r="K16" s="156">
        <v>0</v>
      </c>
      <c r="L16" s="156">
        <v>4</v>
      </c>
      <c r="M16" s="184">
        <v>0</v>
      </c>
      <c r="N16" s="157">
        <f t="shared" si="5"/>
        <v>0.75</v>
      </c>
      <c r="O16" s="156">
        <v>1</v>
      </c>
      <c r="P16" s="156">
        <v>2</v>
      </c>
      <c r="Q16" s="184">
        <v>1</v>
      </c>
      <c r="R16" s="156">
        <f t="shared" si="6"/>
        <v>1</v>
      </c>
      <c r="S16" s="157">
        <f t="shared" si="7"/>
        <v>0</v>
      </c>
      <c r="T16" s="156">
        <v>0</v>
      </c>
      <c r="U16" s="156">
        <v>0</v>
      </c>
      <c r="V16" s="184">
        <v>1</v>
      </c>
      <c r="W16" s="157">
        <f t="shared" si="8"/>
        <v>0</v>
      </c>
      <c r="X16" s="156">
        <v>0</v>
      </c>
      <c r="Y16" s="156">
        <v>0</v>
      </c>
      <c r="Z16" s="184">
        <v>0</v>
      </c>
      <c r="AA16" s="156">
        <f t="shared" si="9"/>
        <v>1</v>
      </c>
      <c r="AB16" s="157">
        <f t="shared" si="10"/>
        <v>0</v>
      </c>
      <c r="AC16" s="156">
        <v>0</v>
      </c>
      <c r="AD16" s="156">
        <v>0</v>
      </c>
      <c r="AE16" s="156">
        <v>1</v>
      </c>
      <c r="AF16" s="207" t="str">
        <f t="shared" si="11"/>
        <v>高田健太郎</v>
      </c>
      <c r="AH16">
        <f t="shared" si="12"/>
        <v>4</v>
      </c>
      <c r="AI16">
        <f t="shared" si="13"/>
        <v>0</v>
      </c>
      <c r="AJ16">
        <f t="shared" si="14"/>
        <v>4</v>
      </c>
    </row>
    <row r="17" spans="2:36" ht="30" customHeight="1">
      <c r="B17" s="155">
        <v>10</v>
      </c>
      <c r="C17" s="208" t="s">
        <v>193</v>
      </c>
      <c r="D17" s="159">
        <v>80</v>
      </c>
      <c r="E17" s="159">
        <f>G17+AA17+'Individual AT 0420vs青山学院A'!G17+'Individual AT 0420vs青山学院A'!N17</f>
        <v>5</v>
      </c>
      <c r="F17" s="167">
        <f t="shared" si="0"/>
        <v>5</v>
      </c>
      <c r="G17" s="159">
        <f t="shared" si="1"/>
        <v>2</v>
      </c>
      <c r="H17" s="187">
        <f t="shared" si="2"/>
        <v>1</v>
      </c>
      <c r="I17" s="159">
        <f t="shared" si="3"/>
        <v>1</v>
      </c>
      <c r="J17" s="158">
        <f t="shared" si="4"/>
        <v>1</v>
      </c>
      <c r="K17" s="159">
        <v>0</v>
      </c>
      <c r="L17" s="159">
        <v>1</v>
      </c>
      <c r="M17" s="185">
        <v>0</v>
      </c>
      <c r="N17" s="158">
        <f t="shared" si="5"/>
        <v>0</v>
      </c>
      <c r="O17" s="159">
        <v>0</v>
      </c>
      <c r="P17" s="159">
        <v>0</v>
      </c>
      <c r="Q17" s="185">
        <v>1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0</v>
      </c>
      <c r="X17" s="159">
        <v>0</v>
      </c>
      <c r="Y17" s="159">
        <v>0</v>
      </c>
      <c r="Z17" s="185">
        <v>1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 t="str">
        <f t="shared" si="11"/>
        <v>水澤雄太</v>
      </c>
      <c r="AH17">
        <f t="shared" si="12"/>
        <v>2</v>
      </c>
      <c r="AI17">
        <f t="shared" si="13"/>
        <v>0</v>
      </c>
      <c r="AJ17">
        <f t="shared" si="14"/>
        <v>1</v>
      </c>
    </row>
    <row r="18" spans="2:36" ht="30" customHeight="1">
      <c r="B18" s="154">
        <v>11</v>
      </c>
      <c r="C18" s="207" t="s">
        <v>194</v>
      </c>
      <c r="D18" s="156">
        <v>80</v>
      </c>
      <c r="E18" s="156">
        <f>G18+AA18+'Individual AT 0420vs青山学院A'!G18+'Individual AT 0420vs青山学院A'!N18</f>
        <v>19</v>
      </c>
      <c r="F18" s="195">
        <f t="shared" si="0"/>
        <v>19</v>
      </c>
      <c r="G18" s="156">
        <f t="shared" si="1"/>
        <v>3</v>
      </c>
      <c r="H18" s="186">
        <f t="shared" si="2"/>
        <v>1</v>
      </c>
      <c r="I18" s="156">
        <f t="shared" si="3"/>
        <v>3</v>
      </c>
      <c r="J18" s="157">
        <f t="shared" si="4"/>
        <v>1</v>
      </c>
      <c r="K18" s="156">
        <v>0</v>
      </c>
      <c r="L18" s="156">
        <v>3</v>
      </c>
      <c r="M18" s="184">
        <v>0</v>
      </c>
      <c r="N18" s="157">
        <f t="shared" si="5"/>
        <v>1</v>
      </c>
      <c r="O18" s="156">
        <v>0</v>
      </c>
      <c r="P18" s="156">
        <v>3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 t="str">
        <f t="shared" si="11"/>
        <v>飯岡健人</v>
      </c>
      <c r="AH18">
        <f t="shared" si="12"/>
        <v>3</v>
      </c>
      <c r="AI18">
        <f t="shared" si="13"/>
        <v>0</v>
      </c>
      <c r="AJ18">
        <f t="shared" si="14"/>
        <v>3</v>
      </c>
    </row>
    <row r="19" spans="2:36" ht="30" customHeight="1">
      <c r="B19" s="155">
        <v>12</v>
      </c>
      <c r="C19" s="208" t="s">
        <v>200</v>
      </c>
      <c r="D19" s="159">
        <v>66</v>
      </c>
      <c r="E19" s="159">
        <f>G19+AA19+'Individual AT 0420vs青山学院A'!G19+'Individual AT 0420vs青山学院A'!N19</f>
        <v>29</v>
      </c>
      <c r="F19" s="167">
        <f t="shared" si="0"/>
        <v>35.151515151515149</v>
      </c>
      <c r="G19" s="159">
        <f t="shared" si="1"/>
        <v>8</v>
      </c>
      <c r="H19" s="187">
        <f t="shared" si="2"/>
        <v>0.875</v>
      </c>
      <c r="I19" s="159">
        <f t="shared" si="3"/>
        <v>2</v>
      </c>
      <c r="J19" s="158">
        <f t="shared" si="4"/>
        <v>0.5</v>
      </c>
      <c r="K19" s="159">
        <v>1</v>
      </c>
      <c r="L19" s="159">
        <v>0</v>
      </c>
      <c r="M19" s="185">
        <v>1</v>
      </c>
      <c r="N19" s="158">
        <f t="shared" si="5"/>
        <v>0.5</v>
      </c>
      <c r="O19" s="159">
        <v>0</v>
      </c>
      <c r="P19" s="159">
        <v>1</v>
      </c>
      <c r="Q19" s="185">
        <v>0</v>
      </c>
      <c r="R19" s="159">
        <f t="shared" si="6"/>
        <v>6</v>
      </c>
      <c r="S19" s="158">
        <f t="shared" si="7"/>
        <v>1</v>
      </c>
      <c r="T19" s="159">
        <v>1</v>
      </c>
      <c r="U19" s="159">
        <v>5</v>
      </c>
      <c r="V19" s="185">
        <v>0</v>
      </c>
      <c r="W19" s="158">
        <f t="shared" si="8"/>
        <v>0.83333333333333337</v>
      </c>
      <c r="X19" s="159">
        <v>3</v>
      </c>
      <c r="Y19" s="159">
        <v>2</v>
      </c>
      <c r="Z19" s="185">
        <v>1</v>
      </c>
      <c r="AA19" s="159">
        <f t="shared" si="9"/>
        <v>4</v>
      </c>
      <c r="AB19" s="158">
        <f t="shared" si="10"/>
        <v>0.75</v>
      </c>
      <c r="AC19" s="159">
        <v>0</v>
      </c>
      <c r="AD19" s="159">
        <v>3</v>
      </c>
      <c r="AE19" s="159">
        <v>1</v>
      </c>
      <c r="AF19" s="208" t="str">
        <f t="shared" si="11"/>
        <v>今村颯汰</v>
      </c>
      <c r="AH19">
        <f t="shared" si="12"/>
        <v>7</v>
      </c>
      <c r="AI19">
        <f t="shared" si="13"/>
        <v>2</v>
      </c>
      <c r="AJ19">
        <f t="shared" si="14"/>
        <v>1</v>
      </c>
    </row>
    <row r="20" spans="2:36" ht="30" customHeight="1">
      <c r="B20" s="154">
        <v>13</v>
      </c>
      <c r="C20" s="207" t="s">
        <v>201</v>
      </c>
      <c r="D20" s="156">
        <v>80</v>
      </c>
      <c r="E20" s="156">
        <f>G20+AA20+'Individual AT 0420vs青山学院A'!G20+'Individual AT 0420vs青山学院A'!N20</f>
        <v>28</v>
      </c>
      <c r="F20" s="195">
        <f t="shared" si="0"/>
        <v>28</v>
      </c>
      <c r="G20" s="156">
        <f t="shared" si="1"/>
        <v>7</v>
      </c>
      <c r="H20" s="186">
        <f t="shared" si="2"/>
        <v>1</v>
      </c>
      <c r="I20" s="156">
        <f t="shared" si="3"/>
        <v>2</v>
      </c>
      <c r="J20" s="157">
        <f t="shared" si="4"/>
        <v>1</v>
      </c>
      <c r="K20" s="156">
        <v>1</v>
      </c>
      <c r="L20" s="156">
        <v>1</v>
      </c>
      <c r="M20" s="184">
        <v>0</v>
      </c>
      <c r="N20" s="157">
        <f t="shared" si="5"/>
        <v>1</v>
      </c>
      <c r="O20" s="156">
        <v>0</v>
      </c>
      <c r="P20" s="156">
        <v>2</v>
      </c>
      <c r="Q20" s="184">
        <v>0</v>
      </c>
      <c r="R20" s="156">
        <f t="shared" si="6"/>
        <v>5</v>
      </c>
      <c r="S20" s="157">
        <f t="shared" si="7"/>
        <v>1</v>
      </c>
      <c r="T20" s="156">
        <v>1</v>
      </c>
      <c r="U20" s="156">
        <v>4</v>
      </c>
      <c r="V20" s="184">
        <v>0</v>
      </c>
      <c r="W20" s="157">
        <f t="shared" si="8"/>
        <v>0.8</v>
      </c>
      <c r="X20" s="156">
        <v>0</v>
      </c>
      <c r="Y20" s="156">
        <v>4</v>
      </c>
      <c r="Z20" s="184">
        <v>1</v>
      </c>
      <c r="AA20" s="156">
        <f t="shared" si="9"/>
        <v>1</v>
      </c>
      <c r="AB20" s="157">
        <f t="shared" si="10"/>
        <v>1</v>
      </c>
      <c r="AC20" s="156">
        <v>0</v>
      </c>
      <c r="AD20" s="156">
        <v>1</v>
      </c>
      <c r="AE20" s="156">
        <v>0</v>
      </c>
      <c r="AF20" s="207" t="str">
        <f t="shared" si="11"/>
        <v>東島和哉</v>
      </c>
      <c r="AH20">
        <f t="shared" si="12"/>
        <v>7</v>
      </c>
      <c r="AI20">
        <f t="shared" si="13"/>
        <v>2</v>
      </c>
      <c r="AJ20">
        <f t="shared" si="14"/>
        <v>2</v>
      </c>
    </row>
    <row r="21" spans="2:36" ht="30" customHeight="1">
      <c r="B21" s="155">
        <v>14</v>
      </c>
      <c r="C21" s="208" t="s">
        <v>195</v>
      </c>
      <c r="D21" s="159">
        <v>80</v>
      </c>
      <c r="E21" s="159">
        <f>G21+AA21+'Individual AT 0420vs青山学院A'!G21+'Individual AT 0420vs青山学院A'!N21</f>
        <v>14</v>
      </c>
      <c r="F21" s="167">
        <f t="shared" si="0"/>
        <v>14</v>
      </c>
      <c r="G21" s="159">
        <f t="shared" si="1"/>
        <v>3</v>
      </c>
      <c r="H21" s="187">
        <f t="shared" si="2"/>
        <v>0.66666666666666663</v>
      </c>
      <c r="I21" s="159">
        <f t="shared" si="3"/>
        <v>3</v>
      </c>
      <c r="J21" s="158">
        <f t="shared" si="4"/>
        <v>0.66666666666666663</v>
      </c>
      <c r="K21" s="159">
        <v>0</v>
      </c>
      <c r="L21" s="159">
        <v>2</v>
      </c>
      <c r="M21" s="185">
        <v>1</v>
      </c>
      <c r="N21" s="158">
        <f t="shared" si="5"/>
        <v>0.33333333333333331</v>
      </c>
      <c r="O21" s="159">
        <v>0</v>
      </c>
      <c r="P21" s="159">
        <v>1</v>
      </c>
      <c r="Q21" s="185">
        <v>1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 t="str">
        <f t="shared" si="11"/>
        <v>濱島遼</v>
      </c>
      <c r="AH21">
        <f t="shared" si="12"/>
        <v>2</v>
      </c>
      <c r="AI21">
        <f t="shared" si="13"/>
        <v>0</v>
      </c>
      <c r="AJ21">
        <f t="shared" si="14"/>
        <v>2</v>
      </c>
    </row>
    <row r="22" spans="2:36" ht="30" customHeight="1">
      <c r="B22" s="154">
        <v>15</v>
      </c>
      <c r="C22" s="207" t="s">
        <v>196</v>
      </c>
      <c r="D22" s="156">
        <v>80</v>
      </c>
      <c r="E22" s="156">
        <f>G22+AA22+'Individual AT 0420vs青山学院A'!G22+'Individual AT 0420vs青山学院A'!N22</f>
        <v>13</v>
      </c>
      <c r="F22" s="195">
        <f t="shared" si="0"/>
        <v>13</v>
      </c>
      <c r="G22" s="156">
        <f t="shared" si="1"/>
        <v>3</v>
      </c>
      <c r="H22" s="186">
        <f t="shared" si="2"/>
        <v>1</v>
      </c>
      <c r="I22" s="156">
        <f t="shared" si="3"/>
        <v>2</v>
      </c>
      <c r="J22" s="157">
        <f t="shared" si="4"/>
        <v>1</v>
      </c>
      <c r="K22" s="156">
        <v>0</v>
      </c>
      <c r="L22" s="156">
        <v>2</v>
      </c>
      <c r="M22" s="184">
        <v>0</v>
      </c>
      <c r="N22" s="157">
        <f t="shared" si="5"/>
        <v>0.5</v>
      </c>
      <c r="O22" s="156">
        <v>0</v>
      </c>
      <c r="P22" s="156">
        <v>1</v>
      </c>
      <c r="Q22" s="184">
        <v>1</v>
      </c>
      <c r="R22" s="156">
        <f t="shared" si="6"/>
        <v>1</v>
      </c>
      <c r="S22" s="157">
        <f t="shared" si="7"/>
        <v>1</v>
      </c>
      <c r="T22" s="156">
        <v>0</v>
      </c>
      <c r="U22" s="156">
        <v>1</v>
      </c>
      <c r="V22" s="184">
        <v>0</v>
      </c>
      <c r="W22" s="157">
        <f t="shared" si="8"/>
        <v>0</v>
      </c>
      <c r="X22" s="156">
        <v>0</v>
      </c>
      <c r="Y22" s="156">
        <v>0</v>
      </c>
      <c r="Z22" s="184">
        <v>1</v>
      </c>
      <c r="AA22" s="156">
        <f t="shared" si="9"/>
        <v>1</v>
      </c>
      <c r="AB22" s="157">
        <f t="shared" si="10"/>
        <v>1</v>
      </c>
      <c r="AC22" s="156">
        <v>0</v>
      </c>
      <c r="AD22" s="156">
        <v>1</v>
      </c>
      <c r="AE22" s="156">
        <v>0</v>
      </c>
      <c r="AF22" s="207" t="str">
        <f t="shared" si="11"/>
        <v>増山将</v>
      </c>
      <c r="AH22">
        <f t="shared" si="12"/>
        <v>3</v>
      </c>
      <c r="AI22">
        <f t="shared" si="13"/>
        <v>0</v>
      </c>
      <c r="AJ22">
        <f t="shared" si="14"/>
        <v>2</v>
      </c>
    </row>
    <row r="23" spans="2:36" ht="30" customHeight="1">
      <c r="B23" s="155">
        <v>16</v>
      </c>
      <c r="C23" s="208" t="s">
        <v>202</v>
      </c>
      <c r="D23" s="159">
        <f>80-D9</f>
        <v>5</v>
      </c>
      <c r="E23" s="159">
        <f>G23+AA23+'Individual AT 0420vs青山学院A'!G23+'Individual AT 0420vs青山学院A'!N23</f>
        <v>2</v>
      </c>
      <c r="F23" s="167">
        <f t="shared" si="0"/>
        <v>32</v>
      </c>
      <c r="G23" s="159">
        <f t="shared" si="1"/>
        <v>0</v>
      </c>
      <c r="H23" s="187" t="str">
        <f t="shared" si="2"/>
        <v>-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0</v>
      </c>
      <c r="S23" s="158" t="str">
        <f t="shared" si="7"/>
        <v>-</v>
      </c>
      <c r="T23" s="159">
        <v>0</v>
      </c>
      <c r="U23" s="159">
        <v>0</v>
      </c>
      <c r="V23" s="185">
        <v>0</v>
      </c>
      <c r="W23" s="158" t="str">
        <f t="shared" si="8"/>
        <v>-</v>
      </c>
      <c r="X23" s="159">
        <v>0</v>
      </c>
      <c r="Y23" s="159">
        <v>0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 t="str">
        <f t="shared" si="11"/>
        <v>前澤徹馬</v>
      </c>
      <c r="AH23">
        <f t="shared" si="12"/>
        <v>0</v>
      </c>
      <c r="AI23">
        <f t="shared" si="13"/>
        <v>0</v>
      </c>
      <c r="AJ23">
        <f t="shared" si="14"/>
        <v>0</v>
      </c>
    </row>
    <row r="24" spans="2:36" ht="30" customHeight="1">
      <c r="B24" s="154">
        <v>17</v>
      </c>
      <c r="C24" s="207" t="s">
        <v>203</v>
      </c>
      <c r="D24" s="156">
        <f>80-D8</f>
        <v>21</v>
      </c>
      <c r="E24" s="156">
        <f>G24+AA24+'Individual AT 0420vs青山学院A'!G24+'Individual AT 0420vs青山学院A'!N24</f>
        <v>9</v>
      </c>
      <c r="F24" s="195">
        <f t="shared" si="0"/>
        <v>34.285714285714285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 t="str">
        <f t="shared" si="11"/>
        <v>湯浅大心</v>
      </c>
      <c r="AH24">
        <f t="shared" si="12"/>
        <v>0</v>
      </c>
      <c r="AI24">
        <f t="shared" si="13"/>
        <v>0</v>
      </c>
      <c r="AJ24">
        <f t="shared" si="14"/>
        <v>0</v>
      </c>
    </row>
    <row r="25" spans="2:36" ht="30" customHeight="1">
      <c r="B25" s="155">
        <v>18</v>
      </c>
      <c r="C25" s="208" t="s">
        <v>204</v>
      </c>
      <c r="D25" s="159">
        <f>80-D10</f>
        <v>27</v>
      </c>
      <c r="E25" s="159">
        <f>G25+AA25+'Individual AT 0420vs青山学院A'!G25+'Individual AT 0420vs青山学院A'!N25</f>
        <v>7</v>
      </c>
      <c r="F25" s="167">
        <f t="shared" si="0"/>
        <v>20.74074074074074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9" t="str">
        <f t="shared" si="11"/>
        <v>黒澤俊太郎</v>
      </c>
      <c r="AH25">
        <f t="shared" si="12"/>
        <v>0</v>
      </c>
      <c r="AI25">
        <f t="shared" si="13"/>
        <v>0</v>
      </c>
      <c r="AJ25">
        <f t="shared" si="14"/>
        <v>0</v>
      </c>
    </row>
    <row r="26" spans="2:36" ht="30" customHeight="1">
      <c r="B26" s="154">
        <v>19</v>
      </c>
      <c r="C26" s="207" t="s">
        <v>205</v>
      </c>
      <c r="D26" s="156">
        <f>80-D13</f>
        <v>10</v>
      </c>
      <c r="E26" s="156">
        <f>G26+AA26+'Individual AT 0420vs青山学院A'!G26+'Individual AT 0420vs青山学院A'!N26</f>
        <v>2</v>
      </c>
      <c r="F26" s="195">
        <f t="shared" si="0"/>
        <v>16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1</v>
      </c>
      <c r="AB26" s="157">
        <f t="shared" si="10"/>
        <v>1</v>
      </c>
      <c r="AC26" s="156">
        <v>0</v>
      </c>
      <c r="AD26" s="156">
        <v>1</v>
      </c>
      <c r="AE26" s="156">
        <v>0</v>
      </c>
      <c r="AF26" s="207" t="str">
        <f t="shared" si="11"/>
        <v>加藤颯人</v>
      </c>
      <c r="AH26">
        <f t="shared" si="12"/>
        <v>0</v>
      </c>
      <c r="AI26">
        <f t="shared" si="13"/>
        <v>0</v>
      </c>
      <c r="AJ26">
        <f t="shared" si="14"/>
        <v>0</v>
      </c>
    </row>
    <row r="27" spans="2:36" ht="30" customHeight="1">
      <c r="B27" s="155">
        <v>20</v>
      </c>
      <c r="C27" s="208" t="s">
        <v>206</v>
      </c>
      <c r="D27" s="159">
        <f>80-D15</f>
        <v>21</v>
      </c>
      <c r="E27" s="159">
        <f>G27+AA27+'Individual AT 0420vs青山学院A'!G27+'Individual AT 0420vs青山学院A'!N27</f>
        <v>12</v>
      </c>
      <c r="F27" s="167">
        <f t="shared" si="0"/>
        <v>45.714285714285708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 t="str">
        <f t="shared" si="11"/>
        <v>大町尚生</v>
      </c>
      <c r="AH27">
        <f t="shared" si="12"/>
        <v>0</v>
      </c>
      <c r="AI27">
        <f t="shared" si="13"/>
        <v>0</v>
      </c>
      <c r="AJ27">
        <f t="shared" si="14"/>
        <v>0</v>
      </c>
    </row>
    <row r="28" spans="2:36" ht="30" customHeight="1">
      <c r="B28" s="154">
        <v>21</v>
      </c>
      <c r="C28" s="207" t="s">
        <v>197</v>
      </c>
      <c r="D28" s="156">
        <f>80-D14</f>
        <v>7</v>
      </c>
      <c r="E28" s="156">
        <f>G28+AA28+'Individual AT 0420vs青山学院A'!G28+'Individual AT 0420vs青山学院A'!N28</f>
        <v>2</v>
      </c>
      <c r="F28" s="195">
        <f t="shared" si="0"/>
        <v>22.857142857142854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 t="str">
        <f t="shared" si="11"/>
        <v>野口健</v>
      </c>
      <c r="AH28">
        <f t="shared" si="12"/>
        <v>0</v>
      </c>
      <c r="AI28">
        <f t="shared" si="13"/>
        <v>0</v>
      </c>
      <c r="AJ28">
        <f t="shared" si="14"/>
        <v>0</v>
      </c>
    </row>
    <row r="29" spans="2:36" ht="30" customHeight="1">
      <c r="B29" s="155">
        <v>22</v>
      </c>
      <c r="C29" s="208" t="s">
        <v>209</v>
      </c>
      <c r="D29" s="159">
        <v>7</v>
      </c>
      <c r="E29" s="159">
        <f>G29+AA29+'Individual AT 0420vs青山学院A'!G29+'Individual AT 0420vs青山学院A'!N29</f>
        <v>2</v>
      </c>
      <c r="F29" s="167">
        <f t="shared" si="0"/>
        <v>22.857142857142854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 t="str">
        <f t="shared" si="11"/>
        <v>城戸隼人</v>
      </c>
      <c r="AH29">
        <f t="shared" si="12"/>
        <v>0</v>
      </c>
      <c r="AI29">
        <f t="shared" si="13"/>
        <v>0</v>
      </c>
      <c r="AJ29">
        <f t="shared" si="14"/>
        <v>0</v>
      </c>
    </row>
    <row r="30" spans="2:36" ht="30" customHeight="1">
      <c r="B30" s="154">
        <v>23</v>
      </c>
      <c r="C30" s="207" t="s">
        <v>210</v>
      </c>
      <c r="D30" s="156">
        <v>39</v>
      </c>
      <c r="E30" s="156">
        <f>G30+AA30+'Individual AT 0420vs青山学院A'!G30+'Individual AT 0420vs青山学院A'!N30</f>
        <v>3</v>
      </c>
      <c r="F30" s="195">
        <f t="shared" si="0"/>
        <v>6.1538461538461542</v>
      </c>
      <c r="G30" s="156">
        <f t="shared" si="1"/>
        <v>2</v>
      </c>
      <c r="H30" s="186">
        <f t="shared" si="2"/>
        <v>1</v>
      </c>
      <c r="I30" s="156">
        <f t="shared" si="3"/>
        <v>2</v>
      </c>
      <c r="J30" s="157">
        <f t="shared" si="4"/>
        <v>1</v>
      </c>
      <c r="K30" s="156">
        <v>1</v>
      </c>
      <c r="L30" s="156">
        <v>1</v>
      </c>
      <c r="M30" s="184">
        <v>0</v>
      </c>
      <c r="N30" s="157">
        <f t="shared" si="5"/>
        <v>1</v>
      </c>
      <c r="O30" s="156">
        <v>0</v>
      </c>
      <c r="P30" s="156">
        <v>2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1</v>
      </c>
      <c r="AB30" s="157">
        <f t="shared" si="10"/>
        <v>1</v>
      </c>
      <c r="AC30" s="156">
        <v>0</v>
      </c>
      <c r="AD30" s="156">
        <v>1</v>
      </c>
      <c r="AE30" s="156">
        <v>0</v>
      </c>
      <c r="AF30" s="207" t="str">
        <f t="shared" si="11"/>
        <v>高橋佑太朗</v>
      </c>
      <c r="AH30">
        <f t="shared" si="12"/>
        <v>2</v>
      </c>
      <c r="AI30">
        <f t="shared" si="13"/>
        <v>1</v>
      </c>
      <c r="AJ30">
        <f t="shared" si="14"/>
        <v>2</v>
      </c>
    </row>
    <row r="31" spans="2:36" ht="30" customHeight="1">
      <c r="B31" s="155">
        <v>24</v>
      </c>
      <c r="C31" s="208" t="s">
        <v>207</v>
      </c>
      <c r="D31" s="159">
        <v>0</v>
      </c>
      <c r="E31" s="159">
        <f>G31+AA31+'Individual AT 0420vs青山学院A'!G31+'Individual AT 0420vs青山学院A'!N31</f>
        <v>0</v>
      </c>
      <c r="F31" s="167" t="str">
        <f t="shared" si="0"/>
        <v>-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 t="s">
        <v>207</v>
      </c>
      <c r="AH31">
        <f t="shared" si="12"/>
        <v>0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207" t="s">
        <v>208</v>
      </c>
      <c r="D32" s="156">
        <f>80-D19</f>
        <v>14</v>
      </c>
      <c r="E32" s="156">
        <f>G32+AA32+'Individual AT 0420vs青山学院A'!G32+'Individual AT 0420vs青山学院A'!N32</f>
        <v>1</v>
      </c>
      <c r="F32" s="195">
        <f t="shared" si="0"/>
        <v>5.7142857142857135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 t="s">
        <v>208</v>
      </c>
      <c r="AH32">
        <f t="shared" si="12"/>
        <v>0</v>
      </c>
      <c r="AI32">
        <f t="shared" si="13"/>
        <v>0</v>
      </c>
      <c r="AJ32">
        <f t="shared" si="14"/>
        <v>0</v>
      </c>
    </row>
    <row r="33" spans="2:36" ht="30" customHeight="1">
      <c r="B33" s="155">
        <v>26</v>
      </c>
      <c r="C33" s="208" t="s">
        <v>211</v>
      </c>
      <c r="D33" s="159">
        <v>0</v>
      </c>
      <c r="E33" s="159">
        <f>G33+AA33+'Individual AT 0420vs青山学院A'!G33+'Individual AT 0420vs青山学院A'!N33</f>
        <v>0</v>
      </c>
      <c r="F33" s="167" t="str">
        <f t="shared" si="0"/>
        <v>-</v>
      </c>
      <c r="G33" s="159">
        <f t="shared" si="1"/>
        <v>0</v>
      </c>
      <c r="H33" s="187" t="str">
        <f t="shared" si="2"/>
        <v>-</v>
      </c>
      <c r="I33" s="159">
        <f t="shared" si="3"/>
        <v>0</v>
      </c>
      <c r="J33" s="158" t="str">
        <f t="shared" si="4"/>
        <v>-</v>
      </c>
      <c r="K33" s="159">
        <v>0</v>
      </c>
      <c r="L33" s="159">
        <v>0</v>
      </c>
      <c r="M33" s="185">
        <v>0</v>
      </c>
      <c r="N33" s="158" t="str">
        <f t="shared" si="5"/>
        <v>-</v>
      </c>
      <c r="O33" s="159">
        <v>0</v>
      </c>
      <c r="P33" s="159">
        <v>0</v>
      </c>
      <c r="Q33" s="185">
        <v>0</v>
      </c>
      <c r="R33" s="159">
        <f t="shared" si="6"/>
        <v>0</v>
      </c>
      <c r="S33" s="158" t="str">
        <f t="shared" si="7"/>
        <v>-</v>
      </c>
      <c r="T33" s="159">
        <v>0</v>
      </c>
      <c r="U33" s="159">
        <v>0</v>
      </c>
      <c r="V33" s="185">
        <v>0</v>
      </c>
      <c r="W33" s="158" t="str">
        <f t="shared" si="8"/>
        <v>-</v>
      </c>
      <c r="X33" s="159">
        <v>0</v>
      </c>
      <c r="Y33" s="159">
        <v>0</v>
      </c>
      <c r="Z33" s="185">
        <v>0</v>
      </c>
      <c r="AA33" s="159">
        <f t="shared" si="9"/>
        <v>0</v>
      </c>
      <c r="AB33" s="158" t="str">
        <f t="shared" si="10"/>
        <v>-</v>
      </c>
      <c r="AC33" s="159">
        <v>0</v>
      </c>
      <c r="AD33" s="159">
        <v>0</v>
      </c>
      <c r="AE33" s="159">
        <v>0</v>
      </c>
      <c r="AF33" s="208" t="s">
        <v>211</v>
      </c>
      <c r="AH33">
        <f t="shared" si="12"/>
        <v>0</v>
      </c>
      <c r="AI33">
        <f t="shared" si="13"/>
        <v>0</v>
      </c>
      <c r="AJ33">
        <f t="shared" si="14"/>
        <v>0</v>
      </c>
    </row>
    <row r="34" spans="2:36" ht="14" customHeight="1">
      <c r="B34" s="136"/>
      <c r="C34" s="153"/>
      <c r="D34" s="153"/>
      <c r="E34" s="153"/>
      <c r="F34" s="153"/>
      <c r="G34" s="153"/>
      <c r="H34" s="194"/>
      <c r="I34" s="153"/>
      <c r="J34" s="153"/>
      <c r="K34" s="136"/>
      <c r="L34" s="136"/>
      <c r="M34" s="192"/>
      <c r="N34" s="136"/>
      <c r="O34" s="136"/>
      <c r="P34" s="136"/>
      <c r="Q34" s="192"/>
      <c r="R34" s="136"/>
      <c r="S34" s="136"/>
      <c r="T34" s="136"/>
      <c r="U34" s="136"/>
      <c r="V34" s="192"/>
      <c r="W34" s="136"/>
      <c r="X34" s="136"/>
      <c r="Y34" s="136"/>
      <c r="Z34" s="192"/>
      <c r="AA34" s="136"/>
      <c r="AB34" s="136"/>
      <c r="AC34" s="136"/>
      <c r="AD34" s="136"/>
      <c r="AE34" s="136"/>
      <c r="AF34" s="200">
        <f>B34</f>
        <v>0</v>
      </c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SUM(G8:G15,G23:G29)</f>
        <v>65</v>
      </c>
      <c r="H35" s="188"/>
      <c r="I35" s="164">
        <f>SUM(I8:I15,I23:I29)</f>
        <v>40</v>
      </c>
      <c r="J35" s="168">
        <f>SUM(K35:L35)/I35</f>
        <v>0.875</v>
      </c>
      <c r="K35" s="164">
        <f>SUM(K8:K15,K23:K29)</f>
        <v>2</v>
      </c>
      <c r="L35" s="164">
        <f>SUM(L8:L15,L23:L29)</f>
        <v>33</v>
      </c>
      <c r="M35" s="164">
        <f>SUM(M8:M15,M23:M29)</f>
        <v>5</v>
      </c>
      <c r="N35" s="168">
        <f>SUM(P35:Q35)/I35</f>
        <v>0.85</v>
      </c>
      <c r="O35" s="164">
        <f>SUM(O8:O15,O23:O29)</f>
        <v>1</v>
      </c>
      <c r="P35" s="164">
        <f>SUM(P8:P15,P23:P29)</f>
        <v>15</v>
      </c>
      <c r="Q35" s="164">
        <f>SUM(Q8:Q15,Q23:Q29)</f>
        <v>19</v>
      </c>
      <c r="R35" s="164">
        <f>SUM(R8:R15,R23:R29)</f>
        <v>25</v>
      </c>
      <c r="S35" s="168">
        <f>SUM(T35:U35)/R35</f>
        <v>1</v>
      </c>
      <c r="T35" s="164">
        <f>SUM(T8:T15,T23:T29)</f>
        <v>1</v>
      </c>
      <c r="U35" s="164">
        <f>SUM(U8:U15,U23:U29)</f>
        <v>24</v>
      </c>
      <c r="V35" s="164">
        <f>SUM(V8:V15,V23:V29)</f>
        <v>0</v>
      </c>
      <c r="W35" s="168">
        <f>SUM(X35:Y35)/SUM(X35:Z35)</f>
        <v>0.84</v>
      </c>
      <c r="X35" s="164">
        <f>SUM(X8:X15,X23:X29)</f>
        <v>13</v>
      </c>
      <c r="Y35" s="164">
        <f>SUM(Y8:Y15,Y23:Y29)</f>
        <v>8</v>
      </c>
      <c r="Z35" s="164">
        <f>SUM(Z8:Z15,Z23:Z29)</f>
        <v>4</v>
      </c>
      <c r="AA35" s="164">
        <f>SUM(AA8:AA15,AA23:AA29)</f>
        <v>11</v>
      </c>
      <c r="AB35" s="168">
        <f>SUM(AC35:AD35)/SUM(AC35:AE35)</f>
        <v>0.36363636363636365</v>
      </c>
      <c r="AC35" s="164">
        <f>SUM(AC8:AC15,AC23:AC29)</f>
        <v>0</v>
      </c>
      <c r="AD35" s="164">
        <f>SUM(AD8:AD15,AD23:AD29)</f>
        <v>4</v>
      </c>
      <c r="AE35" s="164">
        <f>SUM(AE8:AE15,AE23:AE29)</f>
        <v>7</v>
      </c>
      <c r="AF35" s="201" t="str">
        <f>B35</f>
        <v>FW Total</v>
      </c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SUM(G16:G22,G30:G33)</f>
        <v>33</v>
      </c>
      <c r="H36" s="189"/>
      <c r="I36" s="165">
        <f>SUM(I16:I22,I30:I33)</f>
        <v>19</v>
      </c>
      <c r="J36" s="172">
        <f>SUM(K36:L36)/I36</f>
        <v>0.89473684210526316</v>
      </c>
      <c r="K36" s="165">
        <f>SUM(K16:K22,K30:K33)</f>
        <v>3</v>
      </c>
      <c r="L36" s="165">
        <f>SUM(L16:L22,L30:L33)</f>
        <v>14</v>
      </c>
      <c r="M36" s="165">
        <f>SUM(M16:M22,M30:M33)</f>
        <v>2</v>
      </c>
      <c r="N36" s="172">
        <f>SUM(P36:Q36)/I36</f>
        <v>0.84210526315789469</v>
      </c>
      <c r="O36" s="165">
        <f>SUM(O16:O22,O30:O33)</f>
        <v>1</v>
      </c>
      <c r="P36" s="165">
        <f>SUM(P16:P22,P30:P33)</f>
        <v>12</v>
      </c>
      <c r="Q36" s="165">
        <f>SUM(Q16:Q22,Q30:Q33)</f>
        <v>4</v>
      </c>
      <c r="R36" s="165">
        <f>SUM(R16:R22,R30:R33)</f>
        <v>14</v>
      </c>
      <c r="S36" s="172">
        <f>SUM(T36:U36)/R36</f>
        <v>0.9285714285714286</v>
      </c>
      <c r="T36" s="165">
        <f>SUM(T16:T22,T30:T33)</f>
        <v>2</v>
      </c>
      <c r="U36" s="165">
        <f>SUM(U16:U22,U30:U33)</f>
        <v>11</v>
      </c>
      <c r="V36" s="165">
        <f>SUM(V16:V22,V30:V33)</f>
        <v>1</v>
      </c>
      <c r="W36" s="172">
        <f>SUM(X36:Y36)/SUM(X36:Z36)</f>
        <v>0.69230769230769229</v>
      </c>
      <c r="X36" s="165">
        <f>SUM(X16:X22,X30:X33)</f>
        <v>3</v>
      </c>
      <c r="Y36" s="165">
        <f>SUM(Y16:Y22,Y28:Y33)</f>
        <v>6</v>
      </c>
      <c r="Z36" s="183">
        <f>SUM(Z16:Z22,Z28:Z33)</f>
        <v>4</v>
      </c>
      <c r="AA36" s="165">
        <f>SUM(AA16:AA22,AA30:AA33)</f>
        <v>8</v>
      </c>
      <c r="AB36" s="172">
        <f>SUM(AC36:AD36)/SUM(AC36:AE36)</f>
        <v>0.75</v>
      </c>
      <c r="AC36" s="165">
        <f>SUM(AC16:AC22,AC30:AC33)</f>
        <v>0</v>
      </c>
      <c r="AD36" s="165">
        <f>SUM(AD16:AD22,AD30:AD33)</f>
        <v>6</v>
      </c>
      <c r="AE36" s="165">
        <f>SUM(AE16:AE22,AE30:AE33)</f>
        <v>2</v>
      </c>
      <c r="AF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98</v>
      </c>
      <c r="H37" s="190"/>
      <c r="I37" s="156">
        <f>SUM(I8:I33)</f>
        <v>59</v>
      </c>
      <c r="J37" s="157">
        <f>SUM(K37:L37)/I37</f>
        <v>0.88135593220338981</v>
      </c>
      <c r="K37" s="156">
        <f>SUM(K8:K33)</f>
        <v>5</v>
      </c>
      <c r="L37" s="156">
        <f>SUM(L8:L33)</f>
        <v>47</v>
      </c>
      <c r="M37" s="184">
        <f>SUM(M8:M33)</f>
        <v>7</v>
      </c>
      <c r="N37" s="157">
        <f>SUM(P37:Q37)/I37</f>
        <v>0.84745762711864403</v>
      </c>
      <c r="O37" s="156">
        <f>SUM(O8:O33)</f>
        <v>2</v>
      </c>
      <c r="P37" s="156">
        <f>SUM(P8:P33)</f>
        <v>27</v>
      </c>
      <c r="Q37" s="184">
        <f>SUM(Q8:Q33)</f>
        <v>23</v>
      </c>
      <c r="R37" s="156">
        <f>SUM(R8:R33)</f>
        <v>39</v>
      </c>
      <c r="S37" s="157">
        <f>SUM(T37:U37)/R37</f>
        <v>0.97435897435897434</v>
      </c>
      <c r="T37" s="156">
        <f>SUM(T8:T33)</f>
        <v>3</v>
      </c>
      <c r="U37" s="156">
        <f>SUM(U8:U33)</f>
        <v>35</v>
      </c>
      <c r="V37" s="184">
        <f>SUM(V8:V33)</f>
        <v>1</v>
      </c>
      <c r="W37" s="157">
        <f>SUM(X37:Y37)/SUM(X37:Z37)</f>
        <v>0.78947368421052633</v>
      </c>
      <c r="X37" s="156">
        <f>SUM(X8:X33)</f>
        <v>16</v>
      </c>
      <c r="Y37" s="156">
        <f>SUM(Y8:Y33)</f>
        <v>14</v>
      </c>
      <c r="Z37" s="184">
        <f>SUM(Z8:Z33)</f>
        <v>8</v>
      </c>
      <c r="AA37" s="156">
        <f>SUM(AA8:AA33)</f>
        <v>19</v>
      </c>
      <c r="AB37" s="157">
        <f>SUM(AC37:AD37)/SUM(AC37:AE37)</f>
        <v>0.52631578947368418</v>
      </c>
      <c r="AC37" s="156">
        <f>SUM(AC8:AC33)</f>
        <v>0</v>
      </c>
      <c r="AD37" s="156">
        <f>SUM(AD8:AD33)</f>
        <v>10</v>
      </c>
      <c r="AE37" s="156">
        <f>SUM(AE8:AE33)</f>
        <v>9</v>
      </c>
      <c r="AF37" s="153"/>
    </row>
    <row r="38" spans="2:36" ht="30" customHeight="1">
      <c r="B38" s="280" t="s">
        <v>95</v>
      </c>
      <c r="C38" s="280"/>
      <c r="D38" s="280"/>
      <c r="E38" s="280"/>
      <c r="F38" s="281"/>
      <c r="G38" s="166">
        <f>AVERAGE(G8:G33)</f>
        <v>3.7692307692307692</v>
      </c>
      <c r="H38" s="191"/>
      <c r="I38" s="167">
        <f>AVERAGE(I8:I33)</f>
        <v>2.2692307692307692</v>
      </c>
      <c r="J38" s="158"/>
      <c r="K38" s="167">
        <f>AVERAGE(K8:K33)</f>
        <v>0.19230769230769232</v>
      </c>
      <c r="L38" s="167">
        <f>AVERAGE(L8:L33)</f>
        <v>1.8076923076923077</v>
      </c>
      <c r="M38" s="193">
        <f>AVERAGE(M8:M33)</f>
        <v>0.26923076923076922</v>
      </c>
      <c r="N38" s="159"/>
      <c r="O38" s="167">
        <f>AVERAGE(O8:O33)</f>
        <v>7.6923076923076927E-2</v>
      </c>
      <c r="P38" s="167">
        <f>AVERAGE(P8:P33)</f>
        <v>1.0384615384615385</v>
      </c>
      <c r="Q38" s="193">
        <f>AVERAGE(Q8:Q33)</f>
        <v>0.88461538461538458</v>
      </c>
      <c r="R38" s="167">
        <f>AVERAGE(R8:R33)</f>
        <v>1.5</v>
      </c>
      <c r="S38" s="159"/>
      <c r="T38" s="167">
        <f>AVERAGE(T8:T33)</f>
        <v>0.11538461538461539</v>
      </c>
      <c r="U38" s="167">
        <f>AVERAGE(U8:U33)</f>
        <v>1.3461538461538463</v>
      </c>
      <c r="V38" s="193">
        <f>AVERAGE(V8:V33)</f>
        <v>3.8461538461538464E-2</v>
      </c>
      <c r="W38" s="159"/>
      <c r="X38" s="167">
        <f>AVERAGE(X8:X33)</f>
        <v>0.61538461538461542</v>
      </c>
      <c r="Y38" s="167">
        <f>AVERAGE(Y8:Y33)</f>
        <v>0.53846153846153844</v>
      </c>
      <c r="Z38" s="167">
        <f>AVERAGE(Z8:Z33)</f>
        <v>0.30769230769230771</v>
      </c>
      <c r="AA38" s="167">
        <f>AVERAGE(AA8:AA33)</f>
        <v>0.73076923076923073</v>
      </c>
      <c r="AB38" s="159"/>
      <c r="AC38" s="167">
        <f>AVERAGE(AC8:AC33)</f>
        <v>0</v>
      </c>
      <c r="AD38" s="167">
        <f>AVERAGE(AD8:AD33)</f>
        <v>0.38461538461538464</v>
      </c>
      <c r="AE38" s="167">
        <f>AVERAGE(AE8:AE33)</f>
        <v>0.34615384615384615</v>
      </c>
      <c r="AF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53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>
      <c r="B72" s="136"/>
      <c r="C72" s="153"/>
      <c r="D72" s="153"/>
      <c r="E72" s="153"/>
      <c r="F72" s="153"/>
      <c r="G72" s="153"/>
      <c r="H72" s="153"/>
      <c r="I72" s="153"/>
      <c r="J72" s="153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</row>
    <row r="73" spans="2:32" ht="30" customHeight="1"/>
    <row r="74" spans="2:32" ht="30" customHeight="1"/>
    <row r="75" spans="2:32" ht="30" customHeight="1"/>
    <row r="76" spans="2:32" ht="30" customHeight="1"/>
    <row r="77" spans="2:32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35:F35"/>
    <mergeCell ref="B36:F36"/>
    <mergeCell ref="B37:F37"/>
    <mergeCell ref="B38:F38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BD55-6CC9-5540-BE37-E3BA2515EE23}">
  <dimension ref="B2:AJ77"/>
  <sheetViews>
    <sheetView topLeftCell="A4" zoomScale="82" zoomScaleNormal="50" zoomScaleSheetLayoutView="50" zoomScalePageLayoutView="50" workbookViewId="0">
      <selection activeCell="Y8" sqref="Y8:Y3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'Summary 0420vs青山学院A'!O3</f>
        <v>青山学院大学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239</v>
      </c>
      <c r="V2" s="288"/>
      <c r="W2" s="288"/>
      <c r="X2" s="288"/>
      <c r="Y2" s="282" t="s">
        <v>63</v>
      </c>
      <c r="Z2" s="282"/>
      <c r="AA2" s="288" t="s">
        <v>240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H37</f>
        <v>0.87951807228915657</v>
      </c>
      <c r="K4" s="291"/>
      <c r="L4" s="291"/>
      <c r="M4" s="288"/>
      <c r="N4" s="282" t="s">
        <v>30</v>
      </c>
      <c r="O4" s="282"/>
      <c r="P4" s="282"/>
      <c r="Q4" s="282"/>
      <c r="R4" s="291">
        <f>O37</f>
        <v>0.94805194805194803</v>
      </c>
      <c r="S4" s="288"/>
      <c r="U4" s="292" t="s">
        <v>11</v>
      </c>
      <c r="V4" s="292"/>
      <c r="W4" s="292"/>
      <c r="X4" s="284">
        <f>T37</f>
        <v>0.85321100917431192</v>
      </c>
      <c r="Y4" s="284"/>
      <c r="Z4" s="292" t="s">
        <v>10</v>
      </c>
      <c r="AA4" s="292"/>
      <c r="AB4" s="292"/>
      <c r="AC4" s="291">
        <f>Z37</f>
        <v>0.59633027522935778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97" t="str">
        <f>'Individual DF 0420vs青山学院A'!C8</f>
        <v>小澤一誠</v>
      </c>
      <c r="D8" s="156">
        <f>'Individual DF 0420vs青山学院A'!D8</f>
        <v>59</v>
      </c>
      <c r="E8" s="156">
        <f>'Individual DF 0420vs青山学院A'!E8</f>
        <v>18</v>
      </c>
      <c r="F8" s="196">
        <f>'Individual DF 0420vs青山学院A'!F8</f>
        <v>24.406779661016952</v>
      </c>
      <c r="G8" s="156">
        <f t="shared" ref="G8:G33" si="0">SUM(J8:M8)</f>
        <v>3</v>
      </c>
      <c r="H8" s="157">
        <f>IFERROR((J8+K8)/SUM(J8:M8),"-")</f>
        <v>1</v>
      </c>
      <c r="I8" s="157">
        <f>IFERROR(SUM(J8:L8)/SUM(J8:M8),"")</f>
        <v>1</v>
      </c>
      <c r="J8" s="156">
        <v>1</v>
      </c>
      <c r="K8" s="156">
        <v>2</v>
      </c>
      <c r="L8" s="156">
        <v>0</v>
      </c>
      <c r="M8" s="184">
        <v>0</v>
      </c>
      <c r="N8" s="180">
        <f>SUM(P8:R8)</f>
        <v>6</v>
      </c>
      <c r="O8" s="157">
        <f>IFERROR((P8+Q8)/N8,"-")</f>
        <v>1</v>
      </c>
      <c r="P8" s="156">
        <v>0</v>
      </c>
      <c r="Q8" s="156">
        <v>6</v>
      </c>
      <c r="R8" s="184">
        <v>0</v>
      </c>
      <c r="S8" s="156">
        <f>SUM(U8:X8)</f>
        <v>11</v>
      </c>
      <c r="T8" s="157">
        <f>IFERROR((U8+W8)/S8,"-")</f>
        <v>1</v>
      </c>
      <c r="U8" s="156">
        <v>3</v>
      </c>
      <c r="V8" s="156">
        <v>0</v>
      </c>
      <c r="W8" s="156">
        <v>8</v>
      </c>
      <c r="X8" s="184">
        <v>0</v>
      </c>
      <c r="Y8" s="180">
        <f>SUM(AA8:AD8)</f>
        <v>11</v>
      </c>
      <c r="Z8" s="157">
        <f>IFERROR((AA8+AC8)/Y8,"-")</f>
        <v>0.63636363636363635</v>
      </c>
      <c r="AA8" s="156">
        <v>1</v>
      </c>
      <c r="AB8" s="156">
        <v>2</v>
      </c>
      <c r="AC8" s="156">
        <v>6</v>
      </c>
      <c r="AD8" s="156">
        <v>2</v>
      </c>
      <c r="AE8" s="197" t="str">
        <f t="shared" ref="AE8:AE33" si="1">C8</f>
        <v>小澤一誠</v>
      </c>
      <c r="AF8" s="175"/>
      <c r="AG8" s="136">
        <f>AA8+AC8</f>
        <v>7</v>
      </c>
      <c r="AH8" s="136"/>
      <c r="AJ8" s="153"/>
    </row>
    <row r="9" spans="2:36" ht="30" customHeight="1">
      <c r="B9" s="155">
        <v>2</v>
      </c>
      <c r="C9" s="198" t="str">
        <f>'Individual DF 0420vs青山学院A'!C9</f>
        <v>前川陽来</v>
      </c>
      <c r="D9" s="159">
        <f>'Individual DF 0420vs青山学院A'!D9</f>
        <v>75</v>
      </c>
      <c r="E9" s="159">
        <f>'Individual DF 0420vs青山学院A'!E9</f>
        <v>25</v>
      </c>
      <c r="F9" s="193">
        <f>'Individual DF 0420vs青山学院A'!F9</f>
        <v>26.666666666666664</v>
      </c>
      <c r="G9" s="159">
        <f t="shared" si="0"/>
        <v>6</v>
      </c>
      <c r="H9" s="158">
        <f t="shared" ref="H9:H33" si="2">IFERROR((J9+K9)/SUM(J9:M9),"-")</f>
        <v>1</v>
      </c>
      <c r="I9" s="158">
        <f t="shared" ref="I9:I33" si="3">IFERROR(SUM(J9:L9)/SUM(J9:M9),"")</f>
        <v>1</v>
      </c>
      <c r="J9" s="159">
        <v>1</v>
      </c>
      <c r="K9" s="159">
        <v>5</v>
      </c>
      <c r="L9" s="159">
        <v>0</v>
      </c>
      <c r="M9" s="185">
        <v>0</v>
      </c>
      <c r="N9" s="181">
        <f t="shared" ref="N9:N33" si="4">SUM(P9:R9)</f>
        <v>9</v>
      </c>
      <c r="O9" s="158">
        <f t="shared" ref="O9:O32" si="5">IFERROR((P9+Q9)/N9,"-")</f>
        <v>1</v>
      </c>
      <c r="P9" s="159">
        <v>0</v>
      </c>
      <c r="Q9" s="159">
        <v>9</v>
      </c>
      <c r="R9" s="185">
        <v>0</v>
      </c>
      <c r="S9" s="159">
        <f t="shared" ref="S9:S33" si="6">SUM(U9:X9)</f>
        <v>18</v>
      </c>
      <c r="T9" s="158">
        <f t="shared" ref="T9:T33" si="7">IFERROR((U9+W9)/S9,"-")</f>
        <v>0.77777777777777779</v>
      </c>
      <c r="U9" s="159">
        <v>3</v>
      </c>
      <c r="V9" s="159">
        <v>3</v>
      </c>
      <c r="W9" s="159">
        <v>11</v>
      </c>
      <c r="X9" s="185">
        <v>1</v>
      </c>
      <c r="Y9" s="181">
        <f t="shared" ref="Y9:Y33" si="8">SUM(AA9:AD9)</f>
        <v>18</v>
      </c>
      <c r="Z9" s="158">
        <f t="shared" ref="Z9:Z33" si="9">IFERROR((AA9+AC9)/Y9,"-")</f>
        <v>0.5</v>
      </c>
      <c r="AA9" s="159">
        <v>1</v>
      </c>
      <c r="AB9" s="159">
        <v>5</v>
      </c>
      <c r="AC9" s="159">
        <v>8</v>
      </c>
      <c r="AD9" s="159">
        <v>4</v>
      </c>
      <c r="AE9" s="198" t="str">
        <f t="shared" si="1"/>
        <v>前川陽来</v>
      </c>
      <c r="AF9" s="175"/>
      <c r="AG9" s="136">
        <f t="shared" ref="AG9:AG33" si="10">AA9+AC9</f>
        <v>9</v>
      </c>
      <c r="AH9" s="136"/>
      <c r="AI9" s="136"/>
      <c r="AJ9" s="153"/>
    </row>
    <row r="10" spans="2:36" ht="30" customHeight="1">
      <c r="B10" s="154">
        <v>3</v>
      </c>
      <c r="C10" s="197" t="str">
        <f>'Individual DF 0420vs青山学院A'!C10</f>
        <v>岩重晴大</v>
      </c>
      <c r="D10" s="156">
        <f>'Individual DF 0420vs青山学院A'!D10</f>
        <v>53</v>
      </c>
      <c r="E10" s="156">
        <f>'Individual DF 0420vs青山学院A'!E10</f>
        <v>18</v>
      </c>
      <c r="F10" s="196">
        <f>'Individual DF 0420vs青山学院A'!F10</f>
        <v>27.169811320754715</v>
      </c>
      <c r="G10" s="156">
        <f t="shared" si="0"/>
        <v>3</v>
      </c>
      <c r="H10" s="157">
        <f t="shared" si="2"/>
        <v>1</v>
      </c>
      <c r="I10" s="157">
        <f t="shared" si="3"/>
        <v>1</v>
      </c>
      <c r="J10" s="156">
        <v>1</v>
      </c>
      <c r="K10" s="156">
        <v>2</v>
      </c>
      <c r="L10" s="156">
        <v>0</v>
      </c>
      <c r="M10" s="184">
        <v>0</v>
      </c>
      <c r="N10" s="180">
        <f t="shared" si="4"/>
        <v>9</v>
      </c>
      <c r="O10" s="157">
        <f t="shared" si="5"/>
        <v>1</v>
      </c>
      <c r="P10" s="156">
        <v>0</v>
      </c>
      <c r="Q10" s="156">
        <v>9</v>
      </c>
      <c r="R10" s="184">
        <v>0</v>
      </c>
      <c r="S10" s="156">
        <f t="shared" si="6"/>
        <v>13</v>
      </c>
      <c r="T10" s="157">
        <f t="shared" si="7"/>
        <v>0.92307692307692313</v>
      </c>
      <c r="U10" s="156">
        <v>3</v>
      </c>
      <c r="V10" s="156">
        <v>1</v>
      </c>
      <c r="W10" s="156">
        <v>9</v>
      </c>
      <c r="X10" s="184">
        <v>0</v>
      </c>
      <c r="Y10" s="180">
        <f t="shared" si="8"/>
        <v>13</v>
      </c>
      <c r="Z10" s="157">
        <f t="shared" si="9"/>
        <v>0.53846153846153844</v>
      </c>
      <c r="AA10" s="156">
        <v>2</v>
      </c>
      <c r="AB10" s="156">
        <v>2</v>
      </c>
      <c r="AC10" s="156">
        <v>5</v>
      </c>
      <c r="AD10" s="156">
        <v>4</v>
      </c>
      <c r="AE10" s="197" t="str">
        <f t="shared" si="1"/>
        <v>岩重晴大</v>
      </c>
      <c r="AF10" s="175"/>
      <c r="AG10" s="136">
        <f t="shared" si="10"/>
        <v>7</v>
      </c>
      <c r="AH10" s="136"/>
      <c r="AI10" s="136"/>
      <c r="AJ10" s="153"/>
    </row>
    <row r="11" spans="2:36" ht="30" customHeight="1">
      <c r="B11" s="155">
        <v>4</v>
      </c>
      <c r="C11" s="198" t="str">
        <f>'Individual DF 0420vs青山学院A'!C11</f>
        <v>髙木海斗</v>
      </c>
      <c r="D11" s="159">
        <f>'Individual DF 0420vs青山学院A'!D11</f>
        <v>73</v>
      </c>
      <c r="E11" s="159">
        <f>'Individual DF 0420vs青山学院A'!E11</f>
        <v>27</v>
      </c>
      <c r="F11" s="193">
        <f>'Individual DF 0420vs青山学院A'!F11</f>
        <v>29.589041095890408</v>
      </c>
      <c r="G11" s="159">
        <f t="shared" si="0"/>
        <v>5</v>
      </c>
      <c r="H11" s="158">
        <f t="shared" si="2"/>
        <v>1</v>
      </c>
      <c r="I11" s="158">
        <f t="shared" si="3"/>
        <v>1</v>
      </c>
      <c r="J11" s="159">
        <v>1</v>
      </c>
      <c r="K11" s="159">
        <v>4</v>
      </c>
      <c r="L11" s="159">
        <v>0</v>
      </c>
      <c r="M11" s="185">
        <v>0</v>
      </c>
      <c r="N11" s="181">
        <f t="shared" si="4"/>
        <v>13</v>
      </c>
      <c r="O11" s="158">
        <f t="shared" si="5"/>
        <v>1</v>
      </c>
      <c r="P11" s="159">
        <v>0</v>
      </c>
      <c r="Q11" s="159">
        <v>13</v>
      </c>
      <c r="R11" s="185">
        <v>0</v>
      </c>
      <c r="S11" s="159">
        <f t="shared" si="6"/>
        <v>16</v>
      </c>
      <c r="T11" s="158">
        <f t="shared" si="7"/>
        <v>0.6875</v>
      </c>
      <c r="U11" s="159">
        <v>1</v>
      </c>
      <c r="V11" s="159">
        <v>4</v>
      </c>
      <c r="W11" s="159">
        <v>10</v>
      </c>
      <c r="X11" s="185">
        <v>1</v>
      </c>
      <c r="Y11" s="181">
        <f t="shared" si="8"/>
        <v>16</v>
      </c>
      <c r="Z11" s="158">
        <f t="shared" si="9"/>
        <v>0.5625</v>
      </c>
      <c r="AA11" s="159">
        <v>0</v>
      </c>
      <c r="AB11" s="159">
        <v>5</v>
      </c>
      <c r="AC11" s="159">
        <v>9</v>
      </c>
      <c r="AD11" s="159">
        <v>2</v>
      </c>
      <c r="AE11" s="198" t="str">
        <f t="shared" si="1"/>
        <v>髙木海斗</v>
      </c>
      <c r="AF11" s="175"/>
      <c r="AG11" s="136">
        <f t="shared" si="10"/>
        <v>9</v>
      </c>
      <c r="AH11" s="136"/>
      <c r="AI11" s="136"/>
      <c r="AJ11" s="153"/>
    </row>
    <row r="12" spans="2:36" ht="30" customHeight="1">
      <c r="B12" s="154">
        <v>5</v>
      </c>
      <c r="C12" s="197" t="str">
        <f>'Individual DF 0420vs青山学院A'!C12</f>
        <v>白丸智乃祐</v>
      </c>
      <c r="D12" s="156">
        <f>'Individual DF 0420vs青山学院A'!D12</f>
        <v>80</v>
      </c>
      <c r="E12" s="156">
        <f>'Individual DF 0420vs青山学院A'!E12</f>
        <v>28</v>
      </c>
      <c r="F12" s="196">
        <f>'Individual DF 0420vs青山学院A'!F12</f>
        <v>28</v>
      </c>
      <c r="G12" s="156">
        <f t="shared" si="0"/>
        <v>2</v>
      </c>
      <c r="H12" s="157">
        <f t="shared" si="2"/>
        <v>1</v>
      </c>
      <c r="I12" s="157">
        <f t="shared" si="3"/>
        <v>1</v>
      </c>
      <c r="J12" s="156">
        <v>2</v>
      </c>
      <c r="K12" s="156">
        <v>0</v>
      </c>
      <c r="L12" s="156">
        <v>0</v>
      </c>
      <c r="M12" s="184">
        <v>0</v>
      </c>
      <c r="N12" s="180">
        <f t="shared" si="4"/>
        <v>15</v>
      </c>
      <c r="O12" s="157">
        <f t="shared" si="5"/>
        <v>0.93333333333333335</v>
      </c>
      <c r="P12" s="156">
        <v>0</v>
      </c>
      <c r="Q12" s="156">
        <v>14</v>
      </c>
      <c r="R12" s="184">
        <v>1</v>
      </c>
      <c r="S12" s="156">
        <f t="shared" si="6"/>
        <v>15</v>
      </c>
      <c r="T12" s="157">
        <f t="shared" si="7"/>
        <v>0.93333333333333335</v>
      </c>
      <c r="U12" s="156">
        <v>2</v>
      </c>
      <c r="V12" s="156">
        <v>0</v>
      </c>
      <c r="W12" s="156">
        <v>12</v>
      </c>
      <c r="X12" s="184">
        <v>1</v>
      </c>
      <c r="Y12" s="180">
        <f t="shared" si="8"/>
        <v>15</v>
      </c>
      <c r="Z12" s="157">
        <f t="shared" si="9"/>
        <v>0.8</v>
      </c>
      <c r="AA12" s="156">
        <v>2</v>
      </c>
      <c r="AB12" s="156">
        <v>0</v>
      </c>
      <c r="AC12" s="156">
        <v>10</v>
      </c>
      <c r="AD12" s="156">
        <v>3</v>
      </c>
      <c r="AE12" s="197" t="str">
        <f t="shared" si="1"/>
        <v>白丸智乃祐</v>
      </c>
      <c r="AF12" s="175"/>
      <c r="AG12" s="136">
        <f t="shared" si="10"/>
        <v>12</v>
      </c>
      <c r="AH12" s="136"/>
      <c r="AI12" s="136"/>
      <c r="AJ12" s="153"/>
    </row>
    <row r="13" spans="2:36" ht="30" customHeight="1">
      <c r="B13" s="155">
        <v>6</v>
      </c>
      <c r="C13" s="198" t="str">
        <f>'Individual DF 0420vs青山学院A'!C13</f>
        <v>茨木颯</v>
      </c>
      <c r="D13" s="159">
        <f>'Individual DF 0420vs青山学院A'!D13</f>
        <v>70</v>
      </c>
      <c r="E13" s="159">
        <f>'Individual DF 0420vs青山学院A'!E13</f>
        <v>25</v>
      </c>
      <c r="F13" s="193">
        <f>'Individual DF 0420vs青山学院A'!F13</f>
        <v>28.571428571428573</v>
      </c>
      <c r="G13" s="159">
        <f t="shared" si="0"/>
        <v>9</v>
      </c>
      <c r="H13" s="158">
        <f t="shared" si="2"/>
        <v>0.77777777777777779</v>
      </c>
      <c r="I13" s="158">
        <f t="shared" si="3"/>
        <v>0.77777777777777779</v>
      </c>
      <c r="J13" s="159">
        <v>2</v>
      </c>
      <c r="K13" s="159">
        <v>5</v>
      </c>
      <c r="L13" s="159">
        <v>0</v>
      </c>
      <c r="M13" s="185">
        <v>2</v>
      </c>
      <c r="N13" s="181">
        <f t="shared" si="4"/>
        <v>9</v>
      </c>
      <c r="O13" s="158">
        <f t="shared" si="5"/>
        <v>0.88888888888888884</v>
      </c>
      <c r="P13" s="159">
        <v>0</v>
      </c>
      <c r="Q13" s="159">
        <v>8</v>
      </c>
      <c r="R13" s="185">
        <v>1</v>
      </c>
      <c r="S13" s="159">
        <f t="shared" si="6"/>
        <v>15</v>
      </c>
      <c r="T13" s="158">
        <f t="shared" si="7"/>
        <v>0.66666666666666663</v>
      </c>
      <c r="U13" s="159">
        <v>3</v>
      </c>
      <c r="V13" s="159">
        <v>4</v>
      </c>
      <c r="W13" s="159">
        <v>7</v>
      </c>
      <c r="X13" s="185">
        <v>1</v>
      </c>
      <c r="Y13" s="181">
        <f t="shared" si="8"/>
        <v>15</v>
      </c>
      <c r="Z13" s="158">
        <f t="shared" si="9"/>
        <v>0.4</v>
      </c>
      <c r="AA13" s="159">
        <v>0</v>
      </c>
      <c r="AB13" s="159">
        <v>7</v>
      </c>
      <c r="AC13" s="159">
        <v>6</v>
      </c>
      <c r="AD13" s="159">
        <v>2</v>
      </c>
      <c r="AE13" s="198" t="str">
        <f t="shared" si="1"/>
        <v>茨木颯</v>
      </c>
      <c r="AF13" s="175"/>
      <c r="AG13" s="136">
        <f t="shared" si="10"/>
        <v>6</v>
      </c>
      <c r="AH13" s="136"/>
      <c r="AI13" s="136"/>
      <c r="AJ13" s="153"/>
    </row>
    <row r="14" spans="2:36" ht="30" customHeight="1">
      <c r="B14" s="154">
        <v>7</v>
      </c>
      <c r="C14" s="197" t="str">
        <f>'Individual DF 0420vs青山学院A'!C14</f>
        <v>加藤寛樹</v>
      </c>
      <c r="D14" s="156">
        <f>'Individual DF 0420vs青山学院A'!D14</f>
        <v>73</v>
      </c>
      <c r="E14" s="156">
        <f>'Individual DF 0420vs青山学院A'!E14</f>
        <v>28</v>
      </c>
      <c r="F14" s="196">
        <f>'Individual DF 0420vs青山学院A'!F14</f>
        <v>30.684931506849313</v>
      </c>
      <c r="G14" s="156">
        <f t="shared" si="0"/>
        <v>3</v>
      </c>
      <c r="H14" s="157">
        <f t="shared" si="2"/>
        <v>1</v>
      </c>
      <c r="I14" s="157">
        <f t="shared" si="3"/>
        <v>1</v>
      </c>
      <c r="J14" s="156">
        <v>1</v>
      </c>
      <c r="K14" s="156">
        <v>2</v>
      </c>
      <c r="L14" s="156">
        <v>0</v>
      </c>
      <c r="M14" s="184">
        <v>0</v>
      </c>
      <c r="N14" s="180">
        <f t="shared" si="4"/>
        <v>15</v>
      </c>
      <c r="O14" s="157">
        <f t="shared" si="5"/>
        <v>0.93333333333333335</v>
      </c>
      <c r="P14" s="156">
        <v>0</v>
      </c>
      <c r="Q14" s="156">
        <v>14</v>
      </c>
      <c r="R14" s="184">
        <v>1</v>
      </c>
      <c r="S14" s="156">
        <f t="shared" si="6"/>
        <v>19</v>
      </c>
      <c r="T14" s="157">
        <f t="shared" si="7"/>
        <v>0.68421052631578949</v>
      </c>
      <c r="U14" s="156">
        <v>2</v>
      </c>
      <c r="V14" s="156">
        <v>2</v>
      </c>
      <c r="W14" s="156">
        <v>11</v>
      </c>
      <c r="X14" s="184">
        <v>4</v>
      </c>
      <c r="Y14" s="180">
        <f t="shared" si="8"/>
        <v>19</v>
      </c>
      <c r="Z14" s="157">
        <f t="shared" si="9"/>
        <v>0.42105263157894735</v>
      </c>
      <c r="AA14" s="156">
        <v>1</v>
      </c>
      <c r="AB14" s="156">
        <v>3</v>
      </c>
      <c r="AC14" s="156">
        <v>7</v>
      </c>
      <c r="AD14" s="156">
        <v>8</v>
      </c>
      <c r="AE14" s="197" t="str">
        <f t="shared" si="1"/>
        <v>加藤寛樹</v>
      </c>
      <c r="AF14" s="175"/>
      <c r="AG14" s="136">
        <f t="shared" si="10"/>
        <v>8</v>
      </c>
      <c r="AH14" s="136"/>
      <c r="AI14" s="136"/>
      <c r="AJ14" s="153"/>
    </row>
    <row r="15" spans="2:36" ht="30" customHeight="1">
      <c r="B15" s="155">
        <v>8</v>
      </c>
      <c r="C15" s="198" t="str">
        <f>'Individual DF 0420vs青山学院A'!C15</f>
        <v>浜浦幸太郎</v>
      </c>
      <c r="D15" s="159">
        <f>'Individual DF 0420vs青山学院A'!D15</f>
        <v>59</v>
      </c>
      <c r="E15" s="159">
        <f>'Individual DF 0420vs青山学院A'!E15</f>
        <v>30</v>
      </c>
      <c r="F15" s="193">
        <f>'Individual DF 0420vs青山学院A'!F15</f>
        <v>40.677966101694913</v>
      </c>
      <c r="G15" s="159">
        <f t="shared" si="0"/>
        <v>5</v>
      </c>
      <c r="H15" s="158">
        <f t="shared" si="2"/>
        <v>1</v>
      </c>
      <c r="I15" s="158">
        <f t="shared" si="3"/>
        <v>1</v>
      </c>
      <c r="J15" s="159">
        <v>3</v>
      </c>
      <c r="K15" s="159">
        <v>2</v>
      </c>
      <c r="L15" s="159">
        <v>0</v>
      </c>
      <c r="M15" s="185">
        <v>0</v>
      </c>
      <c r="N15" s="181">
        <f t="shared" si="4"/>
        <v>12</v>
      </c>
      <c r="O15" s="158">
        <f t="shared" si="5"/>
        <v>0.91666666666666663</v>
      </c>
      <c r="P15" s="159">
        <v>0</v>
      </c>
      <c r="Q15" s="159">
        <v>11</v>
      </c>
      <c r="R15" s="185">
        <v>1</v>
      </c>
      <c r="S15" s="159">
        <f t="shared" si="6"/>
        <v>17</v>
      </c>
      <c r="T15" s="158">
        <f t="shared" si="7"/>
        <v>0.82352941176470584</v>
      </c>
      <c r="U15" s="159">
        <v>2</v>
      </c>
      <c r="V15" s="159">
        <v>2</v>
      </c>
      <c r="W15" s="159">
        <v>12</v>
      </c>
      <c r="X15" s="185">
        <v>1</v>
      </c>
      <c r="Y15" s="181">
        <f t="shared" si="8"/>
        <v>17</v>
      </c>
      <c r="Z15" s="158">
        <f t="shared" si="9"/>
        <v>0.6470588235294118</v>
      </c>
      <c r="AA15" s="159">
        <v>0</v>
      </c>
      <c r="AB15" s="159">
        <v>4</v>
      </c>
      <c r="AC15" s="159">
        <v>11</v>
      </c>
      <c r="AD15" s="159">
        <v>2</v>
      </c>
      <c r="AE15" s="198" t="str">
        <f t="shared" si="1"/>
        <v>浜浦幸太郎</v>
      </c>
      <c r="AF15" s="175"/>
      <c r="AG15" s="136">
        <f t="shared" si="10"/>
        <v>11</v>
      </c>
      <c r="AH15" s="136"/>
      <c r="AI15" s="136"/>
      <c r="AJ15" s="153"/>
    </row>
    <row r="16" spans="2:36" ht="30" customHeight="1">
      <c r="B16" s="154">
        <v>9</v>
      </c>
      <c r="C16" s="197" t="str">
        <f>'Individual DF 0420vs青山学院A'!C16</f>
        <v>高田健太郎</v>
      </c>
      <c r="D16" s="156">
        <f>'Individual DF 0420vs青山学院A'!D16</f>
        <v>41</v>
      </c>
      <c r="E16" s="156">
        <f>'Individual DF 0420vs青山学院A'!E16</f>
        <v>7</v>
      </c>
      <c r="F16" s="196">
        <f>'Individual DF 0420vs青山学院A'!F16</f>
        <v>13.658536585365855</v>
      </c>
      <c r="G16" s="156">
        <f t="shared" si="0"/>
        <v>0</v>
      </c>
      <c r="H16" s="157" t="str">
        <f t="shared" si="2"/>
        <v>-</v>
      </c>
      <c r="I16" s="157" t="str">
        <f t="shared" si="3"/>
        <v/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1</v>
      </c>
      <c r="U16" s="156">
        <v>0</v>
      </c>
      <c r="V16" s="156">
        <v>0</v>
      </c>
      <c r="W16" s="156">
        <v>1</v>
      </c>
      <c r="X16" s="184">
        <v>0</v>
      </c>
      <c r="Y16" s="180">
        <f t="shared" si="8"/>
        <v>1</v>
      </c>
      <c r="Z16" s="157">
        <f t="shared" si="9"/>
        <v>0</v>
      </c>
      <c r="AA16" s="156">
        <v>0</v>
      </c>
      <c r="AB16" s="156">
        <v>0</v>
      </c>
      <c r="AC16" s="156">
        <v>0</v>
      </c>
      <c r="AD16" s="156">
        <v>1</v>
      </c>
      <c r="AE16" s="197" t="str">
        <f t="shared" si="1"/>
        <v>高田健太郎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98" t="str">
        <f>'Individual DF 0420vs青山学院A'!C17</f>
        <v>水澤雄太</v>
      </c>
      <c r="D17" s="159">
        <f>'Individual DF 0420vs青山学院A'!D17</f>
        <v>80</v>
      </c>
      <c r="E17" s="159">
        <f>'Individual DF 0420vs青山学院A'!E17</f>
        <v>5</v>
      </c>
      <c r="F17" s="193">
        <f>'Individual DF 0420vs青山学院A'!F17</f>
        <v>5</v>
      </c>
      <c r="G17" s="159">
        <f t="shared" si="0"/>
        <v>1</v>
      </c>
      <c r="H17" s="158">
        <f t="shared" si="2"/>
        <v>1</v>
      </c>
      <c r="I17" s="158">
        <f t="shared" si="3"/>
        <v>1</v>
      </c>
      <c r="J17" s="159">
        <v>1</v>
      </c>
      <c r="K17" s="159">
        <v>0</v>
      </c>
      <c r="L17" s="159">
        <v>0</v>
      </c>
      <c r="M17" s="185">
        <v>0</v>
      </c>
      <c r="N17" s="181">
        <f t="shared" si="4"/>
        <v>2</v>
      </c>
      <c r="O17" s="158">
        <f t="shared" si="5"/>
        <v>1</v>
      </c>
      <c r="P17" s="159">
        <v>0</v>
      </c>
      <c r="Q17" s="159">
        <v>2</v>
      </c>
      <c r="R17" s="185">
        <v>0</v>
      </c>
      <c r="S17" s="159">
        <f t="shared" si="6"/>
        <v>3</v>
      </c>
      <c r="T17" s="158">
        <f t="shared" si="7"/>
        <v>0.33333333333333331</v>
      </c>
      <c r="U17" s="159">
        <v>0</v>
      </c>
      <c r="V17" s="159">
        <v>0</v>
      </c>
      <c r="W17" s="159">
        <v>1</v>
      </c>
      <c r="X17" s="185">
        <v>2</v>
      </c>
      <c r="Y17" s="181">
        <f t="shared" si="8"/>
        <v>3</v>
      </c>
      <c r="Z17" s="158">
        <f t="shared" si="9"/>
        <v>0</v>
      </c>
      <c r="AA17" s="159">
        <v>0</v>
      </c>
      <c r="AB17" s="159">
        <v>0</v>
      </c>
      <c r="AC17" s="159">
        <v>0</v>
      </c>
      <c r="AD17" s="159">
        <v>3</v>
      </c>
      <c r="AE17" s="198" t="str">
        <f t="shared" si="1"/>
        <v>水澤雄太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197" t="str">
        <f>'Individual DF 0420vs青山学院A'!C18</f>
        <v>飯岡健人</v>
      </c>
      <c r="D18" s="156">
        <f>'Individual DF 0420vs青山学院A'!D18</f>
        <v>80</v>
      </c>
      <c r="E18" s="156">
        <f>'Individual DF 0420vs青山学院A'!E18</f>
        <v>19</v>
      </c>
      <c r="F18" s="196">
        <f>'Individual DF 0420vs青山学院A'!F18</f>
        <v>19</v>
      </c>
      <c r="G18" s="156">
        <f t="shared" si="0"/>
        <v>5</v>
      </c>
      <c r="H18" s="157">
        <f t="shared" si="2"/>
        <v>0.6</v>
      </c>
      <c r="I18" s="157">
        <f t="shared" si="3"/>
        <v>0.8</v>
      </c>
      <c r="J18" s="156">
        <v>1</v>
      </c>
      <c r="K18" s="156">
        <v>2</v>
      </c>
      <c r="L18" s="156">
        <v>1</v>
      </c>
      <c r="M18" s="184">
        <v>1</v>
      </c>
      <c r="N18" s="180">
        <f t="shared" si="4"/>
        <v>11</v>
      </c>
      <c r="O18" s="157">
        <f t="shared" si="5"/>
        <v>1</v>
      </c>
      <c r="P18" s="156">
        <v>1</v>
      </c>
      <c r="Q18" s="156">
        <v>10</v>
      </c>
      <c r="R18" s="184">
        <v>0</v>
      </c>
      <c r="S18" s="156">
        <f t="shared" si="6"/>
        <v>13</v>
      </c>
      <c r="T18" s="157">
        <f t="shared" si="7"/>
        <v>1</v>
      </c>
      <c r="U18" s="156">
        <v>5</v>
      </c>
      <c r="V18" s="156">
        <v>0</v>
      </c>
      <c r="W18" s="156">
        <v>8</v>
      </c>
      <c r="X18" s="184">
        <v>0</v>
      </c>
      <c r="Y18" s="180">
        <f t="shared" si="8"/>
        <v>13</v>
      </c>
      <c r="Z18" s="157">
        <f t="shared" si="9"/>
        <v>0.76923076923076927</v>
      </c>
      <c r="AA18" s="156">
        <v>2</v>
      </c>
      <c r="AB18" s="156">
        <v>3</v>
      </c>
      <c r="AC18" s="156">
        <v>8</v>
      </c>
      <c r="AD18" s="156">
        <v>0</v>
      </c>
      <c r="AE18" s="197" t="str">
        <f t="shared" si="1"/>
        <v>飯岡健人</v>
      </c>
      <c r="AF18" s="175"/>
      <c r="AG18" s="136">
        <f t="shared" si="10"/>
        <v>10</v>
      </c>
      <c r="AH18" s="136"/>
      <c r="AI18" s="136"/>
      <c r="AJ18" s="153"/>
    </row>
    <row r="19" spans="2:36" ht="30" customHeight="1">
      <c r="B19" s="155">
        <v>12</v>
      </c>
      <c r="C19" s="198" t="str">
        <f>'Individual DF 0420vs青山学院A'!C19</f>
        <v>今村颯汰</v>
      </c>
      <c r="D19" s="159">
        <f>'Individual DF 0420vs青山学院A'!D19</f>
        <v>66</v>
      </c>
      <c r="E19" s="159">
        <f>'Individual DF 0420vs青山学院A'!E19</f>
        <v>29</v>
      </c>
      <c r="F19" s="193">
        <f>'Individual DF 0420vs青山学院A'!F19</f>
        <v>35.151515151515149</v>
      </c>
      <c r="G19" s="159">
        <f t="shared" si="0"/>
        <v>10</v>
      </c>
      <c r="H19" s="158">
        <f t="shared" si="2"/>
        <v>0.9</v>
      </c>
      <c r="I19" s="158">
        <f t="shared" si="3"/>
        <v>1</v>
      </c>
      <c r="J19" s="159">
        <v>3</v>
      </c>
      <c r="K19" s="159">
        <v>6</v>
      </c>
      <c r="L19" s="159">
        <v>1</v>
      </c>
      <c r="M19" s="185">
        <v>0</v>
      </c>
      <c r="N19" s="181">
        <f t="shared" si="4"/>
        <v>7</v>
      </c>
      <c r="O19" s="158">
        <f t="shared" si="5"/>
        <v>0.8571428571428571</v>
      </c>
      <c r="P19" s="159">
        <v>1</v>
      </c>
      <c r="Q19" s="159">
        <v>5</v>
      </c>
      <c r="R19" s="185">
        <v>1</v>
      </c>
      <c r="S19" s="159">
        <f t="shared" si="6"/>
        <v>15</v>
      </c>
      <c r="T19" s="158">
        <f t="shared" si="7"/>
        <v>0.93333333333333335</v>
      </c>
      <c r="U19" s="159">
        <v>8</v>
      </c>
      <c r="V19" s="159">
        <v>1</v>
      </c>
      <c r="W19" s="159">
        <v>6</v>
      </c>
      <c r="X19" s="185">
        <v>0</v>
      </c>
      <c r="Y19" s="181">
        <f t="shared" si="8"/>
        <v>15</v>
      </c>
      <c r="Z19" s="158">
        <f t="shared" si="9"/>
        <v>0.66666666666666663</v>
      </c>
      <c r="AA19" s="159">
        <v>4</v>
      </c>
      <c r="AB19" s="159">
        <v>5</v>
      </c>
      <c r="AC19" s="159">
        <v>6</v>
      </c>
      <c r="AD19" s="159">
        <v>0</v>
      </c>
      <c r="AE19" s="198" t="str">
        <f t="shared" si="1"/>
        <v>今村颯汰</v>
      </c>
      <c r="AF19" s="175"/>
      <c r="AG19" s="136">
        <f t="shared" si="10"/>
        <v>10</v>
      </c>
      <c r="AH19" s="136"/>
      <c r="AI19" s="136"/>
      <c r="AJ19" s="153"/>
    </row>
    <row r="20" spans="2:36" ht="30" customHeight="1">
      <c r="B20" s="154">
        <v>13</v>
      </c>
      <c r="C20" s="197" t="str">
        <f>'Individual DF 0420vs青山学院A'!C20</f>
        <v>東島和哉</v>
      </c>
      <c r="D20" s="156">
        <f>'Individual DF 0420vs青山学院A'!D20</f>
        <v>80</v>
      </c>
      <c r="E20" s="156">
        <f>'Individual DF 0420vs青山学院A'!E20</f>
        <v>28</v>
      </c>
      <c r="F20" s="196">
        <f>'Individual DF 0420vs青山学院A'!F20</f>
        <v>28</v>
      </c>
      <c r="G20" s="156">
        <f t="shared" si="0"/>
        <v>7</v>
      </c>
      <c r="H20" s="157">
        <f t="shared" si="2"/>
        <v>0.42857142857142855</v>
      </c>
      <c r="I20" s="157">
        <f t="shared" si="3"/>
        <v>0.42857142857142855</v>
      </c>
      <c r="J20" s="156">
        <v>1</v>
      </c>
      <c r="K20" s="156">
        <v>2</v>
      </c>
      <c r="L20" s="156">
        <v>0</v>
      </c>
      <c r="M20" s="184">
        <v>4</v>
      </c>
      <c r="N20" s="180">
        <f t="shared" si="4"/>
        <v>13</v>
      </c>
      <c r="O20" s="157">
        <f t="shared" si="5"/>
        <v>0.92307692307692313</v>
      </c>
      <c r="P20" s="156">
        <v>1</v>
      </c>
      <c r="Q20" s="156">
        <v>11</v>
      </c>
      <c r="R20" s="184">
        <v>1</v>
      </c>
      <c r="S20" s="156">
        <f t="shared" si="6"/>
        <v>14</v>
      </c>
      <c r="T20" s="157">
        <f t="shared" si="7"/>
        <v>1</v>
      </c>
      <c r="U20" s="156">
        <v>3</v>
      </c>
      <c r="V20" s="156">
        <v>0</v>
      </c>
      <c r="W20" s="156">
        <v>11</v>
      </c>
      <c r="X20" s="184">
        <v>0</v>
      </c>
      <c r="Y20" s="180">
        <f t="shared" si="8"/>
        <v>14</v>
      </c>
      <c r="Z20" s="157">
        <f t="shared" si="9"/>
        <v>0.7142857142857143</v>
      </c>
      <c r="AA20" s="156">
        <v>1</v>
      </c>
      <c r="AB20" s="156">
        <v>2</v>
      </c>
      <c r="AC20" s="156">
        <v>9</v>
      </c>
      <c r="AD20" s="156">
        <v>2</v>
      </c>
      <c r="AE20" s="197" t="str">
        <f t="shared" si="1"/>
        <v>東島和哉</v>
      </c>
      <c r="AF20" s="175"/>
      <c r="AG20" s="136">
        <f t="shared" si="10"/>
        <v>10</v>
      </c>
      <c r="AH20" s="136"/>
      <c r="AI20" s="136"/>
      <c r="AJ20" s="153"/>
    </row>
    <row r="21" spans="2:36" ht="30" customHeight="1">
      <c r="B21" s="155">
        <v>14</v>
      </c>
      <c r="C21" s="198" t="str">
        <f>'Individual DF 0420vs青山学院A'!C21</f>
        <v>濱島遼</v>
      </c>
      <c r="D21" s="159">
        <f>'Individual DF 0420vs青山学院A'!D21</f>
        <v>80</v>
      </c>
      <c r="E21" s="159">
        <f>'Individual DF 0420vs青山学院A'!E21</f>
        <v>14</v>
      </c>
      <c r="F21" s="193">
        <f>'Individual DF 0420vs青山学院A'!F21</f>
        <v>14</v>
      </c>
      <c r="G21" s="159">
        <f>SUM(J21:M21)</f>
        <v>7</v>
      </c>
      <c r="H21" s="158">
        <f t="shared" si="2"/>
        <v>1</v>
      </c>
      <c r="I21" s="158">
        <f t="shared" si="3"/>
        <v>1</v>
      </c>
      <c r="J21" s="159">
        <v>4</v>
      </c>
      <c r="K21" s="159">
        <v>3</v>
      </c>
      <c r="L21" s="159">
        <v>0</v>
      </c>
      <c r="M21" s="185">
        <v>0</v>
      </c>
      <c r="N21" s="181">
        <f t="shared" si="4"/>
        <v>4</v>
      </c>
      <c r="O21" s="158">
        <f t="shared" si="5"/>
        <v>0.75</v>
      </c>
      <c r="P21" s="159">
        <v>0</v>
      </c>
      <c r="Q21" s="159">
        <v>3</v>
      </c>
      <c r="R21" s="185">
        <v>1</v>
      </c>
      <c r="S21" s="159">
        <f t="shared" si="6"/>
        <v>9</v>
      </c>
      <c r="T21" s="158">
        <f t="shared" si="7"/>
        <v>0.88888888888888884</v>
      </c>
      <c r="U21" s="159">
        <v>5</v>
      </c>
      <c r="V21" s="159">
        <v>1</v>
      </c>
      <c r="W21" s="159">
        <v>3</v>
      </c>
      <c r="X21" s="185">
        <v>0</v>
      </c>
      <c r="Y21" s="181">
        <f t="shared" si="8"/>
        <v>9</v>
      </c>
      <c r="Z21" s="158">
        <f t="shared" si="9"/>
        <v>0.55555555555555558</v>
      </c>
      <c r="AA21" s="159">
        <v>2</v>
      </c>
      <c r="AB21" s="159">
        <v>4</v>
      </c>
      <c r="AC21" s="159">
        <v>3</v>
      </c>
      <c r="AD21" s="159">
        <v>0</v>
      </c>
      <c r="AE21" s="198" t="str">
        <f t="shared" si="1"/>
        <v>濱島遼</v>
      </c>
      <c r="AF21" s="175"/>
      <c r="AG21" s="136">
        <f t="shared" si="10"/>
        <v>5</v>
      </c>
      <c r="AH21" s="136"/>
      <c r="AI21" s="136"/>
      <c r="AJ21" s="153"/>
    </row>
    <row r="22" spans="2:36" ht="30" customHeight="1">
      <c r="B22" s="154">
        <v>15</v>
      </c>
      <c r="C22" s="197" t="str">
        <f>'Individual DF 0420vs青山学院A'!C22</f>
        <v>増山将</v>
      </c>
      <c r="D22" s="156">
        <f>'Individual DF 0420vs青山学院A'!D22</f>
        <v>80</v>
      </c>
      <c r="E22" s="156">
        <f>'Individual DF 0420vs青山学院A'!E22</f>
        <v>13</v>
      </c>
      <c r="F22" s="196">
        <f>'Individual DF 0420vs青山学院A'!F22</f>
        <v>13</v>
      </c>
      <c r="G22" s="156">
        <f t="shared" si="0"/>
        <v>5</v>
      </c>
      <c r="H22" s="157">
        <f t="shared" si="2"/>
        <v>0.8</v>
      </c>
      <c r="I22" s="157">
        <f t="shared" si="3"/>
        <v>1</v>
      </c>
      <c r="J22" s="156">
        <v>2</v>
      </c>
      <c r="K22" s="156">
        <v>2</v>
      </c>
      <c r="L22" s="156">
        <v>1</v>
      </c>
      <c r="M22" s="184">
        <v>0</v>
      </c>
      <c r="N22" s="180">
        <f t="shared" si="4"/>
        <v>4</v>
      </c>
      <c r="O22" s="157">
        <f t="shared" si="5"/>
        <v>0.75</v>
      </c>
      <c r="P22" s="156">
        <v>0</v>
      </c>
      <c r="Q22" s="156">
        <v>3</v>
      </c>
      <c r="R22" s="184">
        <v>1</v>
      </c>
      <c r="S22" s="156">
        <f t="shared" si="6"/>
        <v>6</v>
      </c>
      <c r="T22" s="157">
        <f t="shared" si="7"/>
        <v>0.83333333333333337</v>
      </c>
      <c r="U22" s="156">
        <v>1</v>
      </c>
      <c r="V22" s="156">
        <v>0</v>
      </c>
      <c r="W22" s="156">
        <v>4</v>
      </c>
      <c r="X22" s="184">
        <v>1</v>
      </c>
      <c r="Y22" s="180">
        <f t="shared" si="8"/>
        <v>6</v>
      </c>
      <c r="Z22" s="157">
        <f t="shared" si="9"/>
        <v>0.66666666666666663</v>
      </c>
      <c r="AA22" s="156">
        <v>0</v>
      </c>
      <c r="AB22" s="156">
        <v>1</v>
      </c>
      <c r="AC22" s="156">
        <v>4</v>
      </c>
      <c r="AD22" s="156">
        <v>1</v>
      </c>
      <c r="AE22" s="197" t="str">
        <f t="shared" si="1"/>
        <v>増山将</v>
      </c>
      <c r="AF22" s="175"/>
      <c r="AG22" s="136">
        <f t="shared" si="10"/>
        <v>4</v>
      </c>
      <c r="AH22" s="136"/>
      <c r="AI22" s="136"/>
      <c r="AJ22" s="153"/>
    </row>
    <row r="23" spans="2:36" ht="30" customHeight="1">
      <c r="B23" s="155">
        <v>16</v>
      </c>
      <c r="C23" s="198" t="str">
        <f>'Individual DF 0420vs青山学院A'!C23</f>
        <v>前澤徹馬</v>
      </c>
      <c r="D23" s="159">
        <f>'Individual DF 0420vs青山学院A'!D23</f>
        <v>5</v>
      </c>
      <c r="E23" s="159">
        <f>'Individual DF 0420vs青山学院A'!E23</f>
        <v>2</v>
      </c>
      <c r="F23" s="193">
        <f>'Individual DF 0420vs青山学院A'!F23</f>
        <v>32</v>
      </c>
      <c r="G23" s="159">
        <f t="shared" si="0"/>
        <v>0</v>
      </c>
      <c r="H23" s="158" t="str">
        <f t="shared" si="2"/>
        <v>-</v>
      </c>
      <c r="I23" s="158" t="str">
        <f t="shared" si="3"/>
        <v/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2</v>
      </c>
      <c r="T23" s="158">
        <f t="shared" si="7"/>
        <v>1</v>
      </c>
      <c r="U23" s="159">
        <v>1</v>
      </c>
      <c r="V23" s="159">
        <v>0</v>
      </c>
      <c r="W23" s="159">
        <v>1</v>
      </c>
      <c r="X23" s="185">
        <v>0</v>
      </c>
      <c r="Y23" s="181">
        <f t="shared" si="8"/>
        <v>2</v>
      </c>
      <c r="Z23" s="158">
        <f t="shared" si="9"/>
        <v>0.5</v>
      </c>
      <c r="AA23" s="159">
        <v>0</v>
      </c>
      <c r="AB23" s="159">
        <v>1</v>
      </c>
      <c r="AC23" s="159">
        <v>1</v>
      </c>
      <c r="AD23" s="159">
        <v>0</v>
      </c>
      <c r="AE23" s="198" t="str">
        <f t="shared" si="1"/>
        <v>前澤徹馬</v>
      </c>
      <c r="AF23" s="175"/>
      <c r="AG23" s="136">
        <f t="shared" si="10"/>
        <v>1</v>
      </c>
      <c r="AH23" s="136"/>
      <c r="AI23" s="136"/>
      <c r="AJ23" s="153"/>
    </row>
    <row r="24" spans="2:36" ht="30" customHeight="1">
      <c r="B24" s="154">
        <v>17</v>
      </c>
      <c r="C24" s="197" t="str">
        <f>'Individual DF 0420vs青山学院A'!C24</f>
        <v>湯浅大心</v>
      </c>
      <c r="D24" s="156">
        <f>'Individual DF 0420vs青山学院A'!D24</f>
        <v>21</v>
      </c>
      <c r="E24" s="156">
        <f>'Individual DF 0420vs青山学院A'!E24</f>
        <v>9</v>
      </c>
      <c r="F24" s="196">
        <f>'Individual DF 0420vs青山学院A'!F24</f>
        <v>34.285714285714285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2</v>
      </c>
      <c r="K24" s="156">
        <v>0</v>
      </c>
      <c r="L24" s="156">
        <v>0</v>
      </c>
      <c r="M24" s="184">
        <v>0</v>
      </c>
      <c r="N24" s="180">
        <f t="shared" si="4"/>
        <v>7</v>
      </c>
      <c r="O24" s="157">
        <f t="shared" si="5"/>
        <v>1</v>
      </c>
      <c r="P24" s="156">
        <v>0</v>
      </c>
      <c r="Q24" s="156">
        <v>7</v>
      </c>
      <c r="R24" s="184">
        <v>0</v>
      </c>
      <c r="S24" s="156">
        <f t="shared" si="6"/>
        <v>7</v>
      </c>
      <c r="T24" s="157">
        <f t="shared" si="7"/>
        <v>0.8571428571428571</v>
      </c>
      <c r="U24" s="156">
        <v>0</v>
      </c>
      <c r="V24" s="156">
        <v>1</v>
      </c>
      <c r="W24" s="156">
        <v>6</v>
      </c>
      <c r="X24" s="184">
        <v>0</v>
      </c>
      <c r="Y24" s="180">
        <f t="shared" si="8"/>
        <v>7</v>
      </c>
      <c r="Z24" s="157">
        <f t="shared" si="9"/>
        <v>0.7142857142857143</v>
      </c>
      <c r="AA24" s="156">
        <v>0</v>
      </c>
      <c r="AB24" s="156">
        <v>1</v>
      </c>
      <c r="AC24" s="156">
        <v>5</v>
      </c>
      <c r="AD24" s="156">
        <v>1</v>
      </c>
      <c r="AE24" s="197" t="str">
        <f t="shared" si="1"/>
        <v>湯浅大心</v>
      </c>
      <c r="AF24" s="175"/>
      <c r="AG24" s="136">
        <f t="shared" si="10"/>
        <v>5</v>
      </c>
      <c r="AH24" s="136"/>
      <c r="AI24" s="136"/>
      <c r="AJ24" s="153"/>
    </row>
    <row r="25" spans="2:36" ht="30" customHeight="1">
      <c r="B25" s="155">
        <v>18</v>
      </c>
      <c r="C25" s="198" t="str">
        <f>'Individual DF 0420vs青山学院A'!C25</f>
        <v>黒澤俊太郎</v>
      </c>
      <c r="D25" s="159">
        <f>'Individual DF 0420vs青山学院A'!D25</f>
        <v>27</v>
      </c>
      <c r="E25" s="159">
        <f>'Individual DF 0420vs青山学院A'!E25</f>
        <v>7</v>
      </c>
      <c r="F25" s="193">
        <f>'Individual DF 0420vs青山学院A'!F25</f>
        <v>20.74074074074074</v>
      </c>
      <c r="G25" s="159">
        <f t="shared" si="0"/>
        <v>2</v>
      </c>
      <c r="H25" s="158">
        <f t="shared" si="2"/>
        <v>1</v>
      </c>
      <c r="I25" s="158">
        <f t="shared" si="3"/>
        <v>1</v>
      </c>
      <c r="J25" s="159">
        <v>2</v>
      </c>
      <c r="K25" s="159">
        <v>0</v>
      </c>
      <c r="L25" s="159">
        <v>0</v>
      </c>
      <c r="M25" s="185">
        <v>0</v>
      </c>
      <c r="N25" s="181">
        <f t="shared" si="4"/>
        <v>5</v>
      </c>
      <c r="O25" s="158">
        <f t="shared" si="5"/>
        <v>1</v>
      </c>
      <c r="P25" s="159">
        <v>0</v>
      </c>
      <c r="Q25" s="159">
        <v>5</v>
      </c>
      <c r="R25" s="185">
        <v>0</v>
      </c>
      <c r="S25" s="159">
        <f t="shared" si="6"/>
        <v>6</v>
      </c>
      <c r="T25" s="158">
        <f t="shared" si="7"/>
        <v>1</v>
      </c>
      <c r="U25" s="159">
        <v>1</v>
      </c>
      <c r="V25" s="159">
        <v>0</v>
      </c>
      <c r="W25" s="159">
        <v>5</v>
      </c>
      <c r="X25" s="185">
        <v>0</v>
      </c>
      <c r="Y25" s="181">
        <f t="shared" si="8"/>
        <v>6</v>
      </c>
      <c r="Z25" s="158">
        <f t="shared" si="9"/>
        <v>1</v>
      </c>
      <c r="AA25" s="159">
        <v>1</v>
      </c>
      <c r="AB25" s="159">
        <v>0</v>
      </c>
      <c r="AC25" s="159">
        <v>5</v>
      </c>
      <c r="AD25" s="159">
        <v>0</v>
      </c>
      <c r="AE25" s="199" t="str">
        <f t="shared" si="1"/>
        <v>黒澤俊太郎</v>
      </c>
      <c r="AF25" s="175"/>
      <c r="AG25" s="136">
        <f t="shared" si="10"/>
        <v>6</v>
      </c>
      <c r="AH25" s="136"/>
      <c r="AI25" s="136"/>
      <c r="AJ25" s="153"/>
    </row>
    <row r="26" spans="2:36" ht="30" customHeight="1">
      <c r="B26" s="154">
        <v>19</v>
      </c>
      <c r="C26" s="197" t="str">
        <f>'Individual DF 0420vs青山学院A'!C26</f>
        <v>加藤颯人</v>
      </c>
      <c r="D26" s="156">
        <f>'Individual DF 0420vs青山学院A'!D26</f>
        <v>10</v>
      </c>
      <c r="E26" s="156">
        <f>'Individual DF 0420vs青山学院A'!E26</f>
        <v>2</v>
      </c>
      <c r="F26" s="196">
        <f>'Individual DF 0420vs青山学院A'!F26</f>
        <v>16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1</v>
      </c>
      <c r="T26" s="157">
        <f t="shared" si="7"/>
        <v>1</v>
      </c>
      <c r="U26" s="156">
        <v>1</v>
      </c>
      <c r="V26" s="156">
        <v>0</v>
      </c>
      <c r="W26" s="156">
        <v>0</v>
      </c>
      <c r="X26" s="184">
        <v>0</v>
      </c>
      <c r="Y26" s="180">
        <f t="shared" si="8"/>
        <v>1</v>
      </c>
      <c r="Z26" s="157">
        <f t="shared" si="9"/>
        <v>0</v>
      </c>
      <c r="AA26" s="156">
        <v>0</v>
      </c>
      <c r="AB26" s="156">
        <v>1</v>
      </c>
      <c r="AC26" s="156">
        <v>0</v>
      </c>
      <c r="AD26" s="156">
        <v>0</v>
      </c>
      <c r="AE26" s="197" t="str">
        <f t="shared" si="1"/>
        <v>加藤颯人</v>
      </c>
      <c r="AF26" s="175"/>
      <c r="AG26" s="136">
        <f t="shared" si="10"/>
        <v>0</v>
      </c>
      <c r="AH26" s="136"/>
      <c r="AI26" s="136"/>
      <c r="AJ26" s="153"/>
    </row>
    <row r="27" spans="2:36" ht="30" customHeight="1">
      <c r="B27" s="155">
        <v>20</v>
      </c>
      <c r="C27" s="198" t="str">
        <f>'Individual DF 0420vs青山学院A'!C27</f>
        <v>大町尚生</v>
      </c>
      <c r="D27" s="159">
        <f>'Individual DF 0420vs青山学院A'!D27</f>
        <v>21</v>
      </c>
      <c r="E27" s="159">
        <f>'Individual DF 0420vs青山学院A'!E27</f>
        <v>12</v>
      </c>
      <c r="F27" s="193">
        <f>'Individual DF 0420vs青山学院A'!F27</f>
        <v>45.714285714285708</v>
      </c>
      <c r="G27" s="159">
        <f t="shared" si="0"/>
        <v>6</v>
      </c>
      <c r="H27" s="158">
        <f t="shared" si="2"/>
        <v>1</v>
      </c>
      <c r="I27" s="158">
        <f t="shared" si="3"/>
        <v>1</v>
      </c>
      <c r="J27" s="159">
        <v>4</v>
      </c>
      <c r="K27" s="159">
        <v>2</v>
      </c>
      <c r="L27" s="159">
        <v>0</v>
      </c>
      <c r="M27" s="185">
        <v>0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12</v>
      </c>
      <c r="T27" s="158">
        <f t="shared" si="7"/>
        <v>0.91666666666666663</v>
      </c>
      <c r="U27" s="159">
        <v>4</v>
      </c>
      <c r="V27" s="159">
        <v>1</v>
      </c>
      <c r="W27" s="159">
        <v>7</v>
      </c>
      <c r="X27" s="185">
        <v>0</v>
      </c>
      <c r="Y27" s="181">
        <f t="shared" si="8"/>
        <v>12</v>
      </c>
      <c r="Z27" s="158">
        <f t="shared" si="9"/>
        <v>0.58333333333333337</v>
      </c>
      <c r="AA27" s="159">
        <v>2</v>
      </c>
      <c r="AB27" s="159">
        <v>3</v>
      </c>
      <c r="AC27" s="159">
        <v>5</v>
      </c>
      <c r="AD27" s="159">
        <v>2</v>
      </c>
      <c r="AE27" s="198" t="str">
        <f t="shared" si="1"/>
        <v>大町尚生</v>
      </c>
      <c r="AF27" s="175"/>
      <c r="AG27" s="136">
        <f t="shared" si="10"/>
        <v>7</v>
      </c>
      <c r="AH27" s="136"/>
      <c r="AI27" s="136"/>
      <c r="AJ27" s="153"/>
    </row>
    <row r="28" spans="2:36" ht="30" customHeight="1">
      <c r="B28" s="154">
        <v>21</v>
      </c>
      <c r="C28" s="197" t="str">
        <f>'Individual DF 0420vs青山学院A'!C28</f>
        <v>野口健</v>
      </c>
      <c r="D28" s="156">
        <f>'Individual DF 0420vs青山学院A'!D28</f>
        <v>7</v>
      </c>
      <c r="E28" s="156">
        <f>'Individual DF 0420vs青山学院A'!E28</f>
        <v>2</v>
      </c>
      <c r="F28" s="196">
        <f>'Individual DF 0420vs青山学院A'!F28</f>
        <v>22.857142857142854</v>
      </c>
      <c r="G28" s="156">
        <f t="shared" si="0"/>
        <v>0</v>
      </c>
      <c r="H28" s="157" t="str">
        <f t="shared" si="2"/>
        <v>-</v>
      </c>
      <c r="I28" s="157" t="str">
        <f t="shared" si="3"/>
        <v/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2</v>
      </c>
      <c r="O28" s="157">
        <f t="shared" si="5"/>
        <v>1</v>
      </c>
      <c r="P28" s="156">
        <v>0</v>
      </c>
      <c r="Q28" s="156">
        <v>2</v>
      </c>
      <c r="R28" s="184">
        <v>0</v>
      </c>
      <c r="S28" s="156">
        <f t="shared" si="6"/>
        <v>1</v>
      </c>
      <c r="T28" s="157">
        <f t="shared" si="7"/>
        <v>1</v>
      </c>
      <c r="U28" s="156">
        <v>0</v>
      </c>
      <c r="V28" s="156">
        <v>0</v>
      </c>
      <c r="W28" s="156">
        <v>1</v>
      </c>
      <c r="X28" s="184">
        <v>0</v>
      </c>
      <c r="Y28" s="180">
        <f t="shared" si="8"/>
        <v>1</v>
      </c>
      <c r="Z28" s="157">
        <f t="shared" si="9"/>
        <v>1</v>
      </c>
      <c r="AA28" s="156">
        <v>0</v>
      </c>
      <c r="AB28" s="156">
        <v>0</v>
      </c>
      <c r="AC28" s="156">
        <v>1</v>
      </c>
      <c r="AD28" s="156">
        <v>0</v>
      </c>
      <c r="AE28" s="197" t="str">
        <f t="shared" si="1"/>
        <v>野口健</v>
      </c>
      <c r="AF28" s="175"/>
      <c r="AG28" s="136">
        <f t="shared" si="10"/>
        <v>1</v>
      </c>
      <c r="AH28" s="136"/>
      <c r="AI28" s="136"/>
      <c r="AJ28" s="153"/>
    </row>
    <row r="29" spans="2:36" ht="30" customHeight="1">
      <c r="B29" s="155">
        <v>22</v>
      </c>
      <c r="C29" s="198" t="str">
        <f>'Individual DF 0420vs青山学院A'!C29</f>
        <v>城戸隼人</v>
      </c>
      <c r="D29" s="159">
        <f>'Individual DF 0420vs青山学院A'!D29</f>
        <v>7</v>
      </c>
      <c r="E29" s="159">
        <f>'Individual DF 0420vs青山学院A'!E29</f>
        <v>2</v>
      </c>
      <c r="F29" s="193">
        <f>'Individual DF 0420vs青山学院A'!F29</f>
        <v>22.857142857142854</v>
      </c>
      <c r="G29" s="159">
        <f t="shared" si="0"/>
        <v>0</v>
      </c>
      <c r="H29" s="158" t="str">
        <f t="shared" si="2"/>
        <v>-</v>
      </c>
      <c r="I29" s="158" t="str">
        <f t="shared" si="3"/>
        <v/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2</v>
      </c>
      <c r="O29" s="158">
        <f t="shared" si="5"/>
        <v>1</v>
      </c>
      <c r="P29" s="159">
        <v>0</v>
      </c>
      <c r="Q29" s="159">
        <v>2</v>
      </c>
      <c r="R29" s="185">
        <v>0</v>
      </c>
      <c r="S29" s="159">
        <f t="shared" si="6"/>
        <v>3</v>
      </c>
      <c r="T29" s="158">
        <f t="shared" si="7"/>
        <v>1</v>
      </c>
      <c r="U29" s="159">
        <v>0</v>
      </c>
      <c r="V29" s="159">
        <v>0</v>
      </c>
      <c r="W29" s="159">
        <v>3</v>
      </c>
      <c r="X29" s="185">
        <v>0</v>
      </c>
      <c r="Y29" s="181">
        <f t="shared" si="8"/>
        <v>3</v>
      </c>
      <c r="Z29" s="158">
        <f t="shared" si="9"/>
        <v>0.66666666666666663</v>
      </c>
      <c r="AA29" s="159">
        <v>0</v>
      </c>
      <c r="AB29" s="159">
        <v>0</v>
      </c>
      <c r="AC29" s="159">
        <v>2</v>
      </c>
      <c r="AD29" s="159">
        <v>1</v>
      </c>
      <c r="AE29" s="198" t="str">
        <f t="shared" si="1"/>
        <v>城戸隼人</v>
      </c>
      <c r="AF29" s="175"/>
      <c r="AG29" s="136">
        <f t="shared" si="10"/>
        <v>2</v>
      </c>
      <c r="AH29" s="136"/>
      <c r="AI29" s="136"/>
      <c r="AJ29" s="153"/>
    </row>
    <row r="30" spans="2:36" ht="30" customHeight="1">
      <c r="B30" s="154">
        <v>23</v>
      </c>
      <c r="C30" s="197" t="str">
        <f>'Individual DF 0420vs青山学院A'!C30</f>
        <v>高橋佑太朗</v>
      </c>
      <c r="D30" s="156">
        <f>'Individual DF 0420vs青山学院A'!D30</f>
        <v>39</v>
      </c>
      <c r="E30" s="156">
        <f>'Individual DF 0420vs青山学院A'!E30</f>
        <v>3</v>
      </c>
      <c r="F30" s="196">
        <f>'Individual DF 0420vs青山学院A'!F30</f>
        <v>6.1538461538461542</v>
      </c>
      <c r="G30" s="156">
        <f t="shared" si="0"/>
        <v>0</v>
      </c>
      <c r="H30" s="157" t="str">
        <f t="shared" si="2"/>
        <v>-</v>
      </c>
      <c r="I30" s="157" t="str">
        <f t="shared" si="3"/>
        <v/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197" t="str">
        <f t="shared" si="1"/>
        <v>高橋佑太朗</v>
      </c>
      <c r="AF30" s="175"/>
      <c r="AG30" s="136">
        <f t="shared" si="10"/>
        <v>0</v>
      </c>
      <c r="AH30" s="136"/>
      <c r="AI30" s="136"/>
      <c r="AJ30" s="153"/>
    </row>
    <row r="31" spans="2:36" ht="30" customHeight="1">
      <c r="B31" s="155">
        <v>24</v>
      </c>
      <c r="C31" s="198" t="str">
        <f>'Individual DF 0420vs青山学院A'!C31</f>
        <v>齋藤航</v>
      </c>
      <c r="D31" s="159">
        <f>'Individual DF 0420vs青山学院A'!D31</f>
        <v>0</v>
      </c>
      <c r="E31" s="159">
        <f>'Individual DF 0420vs青山学院A'!E31</f>
        <v>0</v>
      </c>
      <c r="F31" s="193" t="str">
        <f>'Individual DF 0420vs青山学院A'!F31</f>
        <v>-</v>
      </c>
      <c r="G31" s="159">
        <f t="shared" si="0"/>
        <v>0</v>
      </c>
      <c r="H31" s="158" t="str">
        <f t="shared" si="2"/>
        <v>-</v>
      </c>
      <c r="I31" s="158" t="str">
        <f t="shared" si="3"/>
        <v/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9" t="str">
        <f t="shared" si="1"/>
        <v>齋藤航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97" t="str">
        <f>'Individual DF 0420vs青山学院A'!C32</f>
        <v>深田衣咲</v>
      </c>
      <c r="D32" s="156">
        <f>'Individual DF 0420vs青山学院A'!D32</f>
        <v>14</v>
      </c>
      <c r="E32" s="156">
        <f>'Individual DF 0420vs青山学院A'!E32</f>
        <v>1</v>
      </c>
      <c r="F32" s="196">
        <f>'Individual DF 0420vs青山学院A'!F32</f>
        <v>5.7142857142857135</v>
      </c>
      <c r="G32" s="156">
        <f t="shared" si="0"/>
        <v>1</v>
      </c>
      <c r="H32" s="157">
        <f t="shared" si="2"/>
        <v>1</v>
      </c>
      <c r="I32" s="157">
        <f>IFERROR(SUM(J32:L32)/SUM(J32:M32),"")</f>
        <v>1</v>
      </c>
      <c r="J32" s="156">
        <v>0</v>
      </c>
      <c r="K32" s="156">
        <v>1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1</v>
      </c>
      <c r="T32" s="157">
        <f t="shared" si="7"/>
        <v>1</v>
      </c>
      <c r="U32" s="156">
        <v>1</v>
      </c>
      <c r="V32" s="156">
        <v>0</v>
      </c>
      <c r="W32" s="156">
        <v>0</v>
      </c>
      <c r="X32" s="184">
        <v>0</v>
      </c>
      <c r="Y32" s="180">
        <f t="shared" si="8"/>
        <v>1</v>
      </c>
      <c r="Z32" s="157">
        <f t="shared" si="9"/>
        <v>0</v>
      </c>
      <c r="AA32" s="156">
        <v>0</v>
      </c>
      <c r="AB32" s="156">
        <v>1</v>
      </c>
      <c r="AC32" s="156">
        <v>0</v>
      </c>
      <c r="AD32" s="156">
        <v>0</v>
      </c>
      <c r="AE32" s="197" t="str">
        <f t="shared" si="1"/>
        <v>深田衣咲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98" t="str">
        <f>'Individual DF 0420vs青山学院A'!C33</f>
        <v>浅沼優吾</v>
      </c>
      <c r="D33" s="159">
        <f>'Individual DF 0420vs青山学院A'!D33</f>
        <v>0</v>
      </c>
      <c r="E33" s="159">
        <f>'Individual DF 0420vs青山学院A'!E33</f>
        <v>0</v>
      </c>
      <c r="F33" s="193" t="str">
        <f>'Individual DF 0420vs青山学院A'!F33</f>
        <v>-</v>
      </c>
      <c r="G33" s="159">
        <f t="shared" si="0"/>
        <v>0</v>
      </c>
      <c r="H33" s="158" t="str">
        <f t="shared" si="2"/>
        <v>-</v>
      </c>
      <c r="I33" s="158" t="str">
        <f t="shared" si="3"/>
        <v/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198" t="str">
        <f t="shared" si="1"/>
        <v>浅沼優吾</v>
      </c>
      <c r="AF33" s="175"/>
      <c r="AG33" s="136">
        <f t="shared" si="10"/>
        <v>0</v>
      </c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02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SUM(G8:G15,G23:G29)</f>
        <v>47</v>
      </c>
      <c r="H35" s="169">
        <f>SUM(J35:K35)/SUM(J35:M35)</f>
        <v>0.95744680851063835</v>
      </c>
      <c r="I35" s="169">
        <f>IFERROR(SUM(J35:L35)/SUM(J35:M35),"")</f>
        <v>0.95744680851063835</v>
      </c>
      <c r="J35" s="164">
        <f>SUM(J8:J15,J23:J29)</f>
        <v>21</v>
      </c>
      <c r="K35" s="164">
        <f>SUM(K8:K15,K23:K29)</f>
        <v>24</v>
      </c>
      <c r="L35" s="164">
        <f>SUM(L8:L15,L23:L29)</f>
        <v>0</v>
      </c>
      <c r="M35" s="164">
        <f>SUM(M8:M15,M23:M29)</f>
        <v>2</v>
      </c>
      <c r="N35" s="164">
        <f>SUM(N8:N15,N23:N29)</f>
        <v>112</v>
      </c>
      <c r="O35" s="168">
        <f>IFERROR((P35+Q35)/N35,"-")</f>
        <v>0.9642857142857143</v>
      </c>
      <c r="P35" s="164">
        <f>SUM(P8:P15,P23:P29)</f>
        <v>0</v>
      </c>
      <c r="Q35" s="164">
        <f>SUM(Q8:Q15,Q23:Q29)</f>
        <v>108</v>
      </c>
      <c r="R35" s="164">
        <f>SUM(R8:R15,R23:R29)</f>
        <v>4</v>
      </c>
      <c r="S35" s="164">
        <f>SUM(S8:S15,S23:S29)</f>
        <v>156</v>
      </c>
      <c r="T35" s="168">
        <f>(U35+W35)/S35</f>
        <v>0.82692307692307687</v>
      </c>
      <c r="U35" s="164">
        <f>SUM(U8:U15,U23:U29)</f>
        <v>26</v>
      </c>
      <c r="V35" s="164">
        <f>SUM(V8:V15,V23:V29)</f>
        <v>18</v>
      </c>
      <c r="W35" s="164">
        <f>SUM(W8:W15,W23:W29)</f>
        <v>103</v>
      </c>
      <c r="X35" s="164">
        <f>SUM(X8:X15,X23:X29)</f>
        <v>9</v>
      </c>
      <c r="Y35" s="164">
        <f>SUM(Y8:Y15,Y23:Y29)</f>
        <v>156</v>
      </c>
      <c r="Z35" s="168">
        <f>(AA35+AC35)/Y35</f>
        <v>0.58333333333333337</v>
      </c>
      <c r="AA35" s="164">
        <f>SUM(AA8:AA15,AA23:AA29)</f>
        <v>10</v>
      </c>
      <c r="AB35" s="164">
        <f>SUM(AB8:AB15,AB23:AB29)</f>
        <v>34</v>
      </c>
      <c r="AC35" s="164">
        <f>SUM(AC8:AC15,AC23:AC29)</f>
        <v>81</v>
      </c>
      <c r="AD35" s="164">
        <f>SUM(AD8:AD15,AD23:AD29)</f>
        <v>31</v>
      </c>
      <c r="AE35" s="203"/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SUM(G16:G22,G30:G33)</f>
        <v>36</v>
      </c>
      <c r="H36" s="170">
        <f>SUM(J36:K36)/SUM(J36:M36)</f>
        <v>0.77777777777777779</v>
      </c>
      <c r="I36" s="170">
        <f>IFERROR(SUM(J36:L36)/SUM(J36:M36),"")</f>
        <v>0.86111111111111116</v>
      </c>
      <c r="J36" s="165">
        <f>SUM(J16:J22,J30:J33)</f>
        <v>12</v>
      </c>
      <c r="K36" s="165">
        <f>SUM(K16:K22,K30:K33)</f>
        <v>16</v>
      </c>
      <c r="L36" s="165">
        <f>SUM(L16:L22,L30:L33)</f>
        <v>3</v>
      </c>
      <c r="M36" s="165">
        <f>SUM(M16:M22,M30:M33)</f>
        <v>5</v>
      </c>
      <c r="N36" s="165">
        <f>SUM(N16:N22,N30:N33)</f>
        <v>42</v>
      </c>
      <c r="O36" s="172">
        <f>IFERROR((P36+Q36)/N36,"-")</f>
        <v>0.90476190476190477</v>
      </c>
      <c r="P36" s="165">
        <f>SUM(P16:P22,P30:P33)</f>
        <v>3</v>
      </c>
      <c r="Q36" s="165">
        <f>SUM(Q16:Q22,Q30:Q33)</f>
        <v>35</v>
      </c>
      <c r="R36" s="165">
        <f>SUM(R16:R22,R30:R33)</f>
        <v>4</v>
      </c>
      <c r="S36" s="165">
        <f>SUM(S16:S22,S30:S33)</f>
        <v>62</v>
      </c>
      <c r="T36" s="172">
        <f>(U36+W36)/S36</f>
        <v>0.91935483870967738</v>
      </c>
      <c r="U36" s="165">
        <f>SUM(U16:U22,U30:U33)</f>
        <v>23</v>
      </c>
      <c r="V36" s="165">
        <f>SUM(V16:V22,V30:V33)</f>
        <v>2</v>
      </c>
      <c r="W36" s="165">
        <f>SUM(W16:W22,W30:W33)</f>
        <v>34</v>
      </c>
      <c r="X36" s="165">
        <f>SUM(X16:X22,X30:X33)</f>
        <v>3</v>
      </c>
      <c r="Y36" s="165">
        <f>SUM(Y16:Y22,Y30:Y33)</f>
        <v>62</v>
      </c>
      <c r="Z36" s="172">
        <f>(AA36+AC36)/Y36</f>
        <v>0.62903225806451613</v>
      </c>
      <c r="AA36" s="165">
        <f>SUM(AA16:AA22,AA30:AA33)</f>
        <v>9</v>
      </c>
      <c r="AB36" s="165">
        <f>SUM(AB16:AB22,AB30:AB33)</f>
        <v>16</v>
      </c>
      <c r="AC36" s="165">
        <f>SUM(AC16:AC22,AC30:AC33)</f>
        <v>30</v>
      </c>
      <c r="AD36" s="165">
        <f>SUM(AD16:AD22,AD30:AD33)</f>
        <v>7</v>
      </c>
      <c r="AE36" s="136"/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83</v>
      </c>
      <c r="H37" s="163">
        <f>SUM(J37:K37)/SUM(J37:M37)</f>
        <v>0.87951807228915657</v>
      </c>
      <c r="I37" s="163">
        <f>IFERROR(SUM(J37:L37)/SUM(J37:M37),"")</f>
        <v>0.91566265060240959</v>
      </c>
      <c r="J37" s="156">
        <f>SUM(J8:J33)</f>
        <v>33</v>
      </c>
      <c r="K37" s="156">
        <f>SUM(K8:K33)</f>
        <v>40</v>
      </c>
      <c r="L37" s="156">
        <f>SUM(L8:L33)</f>
        <v>3</v>
      </c>
      <c r="M37" s="184">
        <f>SUM(M8:M33)</f>
        <v>7</v>
      </c>
      <c r="N37" s="156">
        <f>SUM(N8:N33)</f>
        <v>154</v>
      </c>
      <c r="O37" s="157">
        <f>IFERROR((P37+Q37)/N37,"-")</f>
        <v>0.94805194805194803</v>
      </c>
      <c r="P37" s="156">
        <f>SUM(P8:P33)</f>
        <v>3</v>
      </c>
      <c r="Q37" s="156">
        <f>SUM(Q8:Q33)</f>
        <v>143</v>
      </c>
      <c r="R37" s="184">
        <f>SUM(R8:R33)</f>
        <v>8</v>
      </c>
      <c r="S37" s="156">
        <f>SUM(S8:S33)</f>
        <v>218</v>
      </c>
      <c r="T37" s="157">
        <f>(U37+W37)/S37</f>
        <v>0.85321100917431192</v>
      </c>
      <c r="U37" s="156">
        <f>SUM(U8:U33)</f>
        <v>49</v>
      </c>
      <c r="V37" s="156">
        <f>SUM(V8:V33)</f>
        <v>20</v>
      </c>
      <c r="W37" s="156">
        <f>SUM(W8:W33)</f>
        <v>137</v>
      </c>
      <c r="X37" s="184">
        <f>SUM(X8:X33)</f>
        <v>12</v>
      </c>
      <c r="Y37" s="156">
        <f>SUM(Y8:Y33)</f>
        <v>218</v>
      </c>
      <c r="Z37" s="157">
        <f>(AA37+AC37)/Y37</f>
        <v>0.59633027522935778</v>
      </c>
      <c r="AA37" s="156">
        <f>SUM(AA8:AA33)</f>
        <v>19</v>
      </c>
      <c r="AB37" s="156">
        <f>SUM(AB8:AB33)</f>
        <v>50</v>
      </c>
      <c r="AC37" s="156">
        <f>SUM(AC8:AC33)</f>
        <v>111</v>
      </c>
      <c r="AD37" s="156">
        <f>SUM(AD8:AD33)</f>
        <v>38</v>
      </c>
      <c r="AE37" s="136"/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3.1923076923076925</v>
      </c>
      <c r="H38" s="171"/>
      <c r="I38" s="171"/>
      <c r="J38" s="167">
        <f>AVERAGE(J8:J33)</f>
        <v>1.2692307692307692</v>
      </c>
      <c r="K38" s="167">
        <f>AVERAGE(K8:K33)</f>
        <v>1.5384615384615385</v>
      </c>
      <c r="L38" s="167">
        <f>AVERAGE(L8:L33)</f>
        <v>0.11538461538461539</v>
      </c>
      <c r="M38" s="193">
        <f>AVERAGE(M8:M33)</f>
        <v>0.26923076923076922</v>
      </c>
      <c r="N38" s="159"/>
      <c r="O38" s="167"/>
      <c r="P38" s="167">
        <f>AVERAGE(P8:P33)</f>
        <v>0.11538461538461539</v>
      </c>
      <c r="Q38" s="167">
        <f>AVERAGE(Q8:Q33)</f>
        <v>5.5</v>
      </c>
      <c r="R38" s="193">
        <f>AVERAGE(R8:R33)</f>
        <v>0.30769230769230771</v>
      </c>
      <c r="S38" s="167">
        <f>AVERAGE(S8:S33)</f>
        <v>8.384615384615385</v>
      </c>
      <c r="T38" s="159"/>
      <c r="U38" s="167">
        <f>AVERAGE(U8:U33)</f>
        <v>1.8846153846153846</v>
      </c>
      <c r="V38" s="167">
        <f>AVERAGE(V8:V33)</f>
        <v>0.76923076923076927</v>
      </c>
      <c r="W38" s="167">
        <f>AVERAGE(W8:W33)</f>
        <v>5.2692307692307692</v>
      </c>
      <c r="X38" s="193">
        <f>AVERAGE(X8:X33)</f>
        <v>0.46153846153846156</v>
      </c>
      <c r="Y38" s="167">
        <f>AVERAGE(Y8:Y33)</f>
        <v>8.384615384615385</v>
      </c>
      <c r="Z38" s="167"/>
      <c r="AA38" s="167">
        <f>AVERAGE(AA8:AA33)</f>
        <v>0.73076923076923073</v>
      </c>
      <c r="AB38" s="167">
        <f>AVERAGE(AB8:AB33)</f>
        <v>1.9230769230769231</v>
      </c>
      <c r="AC38" s="167">
        <f>AVERAGE(AC8:AC33)</f>
        <v>4.2692307692307692</v>
      </c>
      <c r="AD38" s="167">
        <f>AVERAGE(AD8:AD33)</f>
        <v>1.4615384615384615</v>
      </c>
      <c r="AE38" s="136"/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206"/>
      <c r="C41" s="206"/>
      <c r="D41" s="206"/>
      <c r="E41" s="206"/>
      <c r="F41" s="206"/>
      <c r="G41" s="206"/>
      <c r="H41" s="206"/>
      <c r="I41" s="206"/>
      <c r="J41" s="20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206"/>
      <c r="C42" s="206"/>
      <c r="D42" s="206"/>
      <c r="E42" s="206"/>
      <c r="F42" s="206"/>
      <c r="G42" s="206"/>
      <c r="H42" s="206"/>
      <c r="I42" s="206"/>
      <c r="J42" s="20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206"/>
      <c r="C43" s="206"/>
      <c r="D43" s="206"/>
      <c r="E43" s="206"/>
      <c r="F43" s="206"/>
      <c r="G43" s="206"/>
      <c r="H43" s="206"/>
      <c r="I43" s="206"/>
      <c r="J43" s="20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206"/>
      <c r="C44" s="206"/>
      <c r="D44" s="206"/>
      <c r="E44" s="206"/>
      <c r="F44" s="206"/>
      <c r="G44" s="206"/>
      <c r="H44" s="206"/>
      <c r="I44" s="206"/>
      <c r="J44" s="20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206"/>
      <c r="C45" s="206"/>
      <c r="D45" s="206"/>
      <c r="E45" s="206"/>
      <c r="F45" s="206"/>
      <c r="G45" s="206"/>
      <c r="H45" s="206"/>
      <c r="I45" s="206"/>
      <c r="J45" s="20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206"/>
      <c r="C46" s="206"/>
      <c r="D46" s="206"/>
      <c r="E46" s="206"/>
      <c r="F46" s="206"/>
      <c r="G46" s="206"/>
      <c r="H46" s="206"/>
      <c r="I46" s="206"/>
      <c r="J46" s="20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206"/>
      <c r="C47" s="206"/>
      <c r="D47" s="206"/>
      <c r="E47" s="206"/>
      <c r="F47" s="206"/>
      <c r="G47" s="206"/>
      <c r="H47" s="206"/>
      <c r="I47" s="206"/>
      <c r="J47" s="20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206"/>
      <c r="C48" s="206"/>
      <c r="D48" s="206"/>
      <c r="E48" s="206"/>
      <c r="F48" s="206"/>
      <c r="G48" s="206"/>
      <c r="H48" s="206"/>
      <c r="I48" s="206"/>
      <c r="J48" s="20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206"/>
      <c r="C49" s="206"/>
      <c r="D49" s="206"/>
      <c r="E49" s="206"/>
      <c r="F49" s="206"/>
      <c r="G49" s="206"/>
      <c r="H49" s="206"/>
      <c r="I49" s="206"/>
      <c r="J49" s="20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206"/>
      <c r="C50" s="206"/>
      <c r="D50" s="206"/>
      <c r="E50" s="206"/>
      <c r="F50" s="206"/>
      <c r="G50" s="206"/>
      <c r="H50" s="206"/>
      <c r="I50" s="206"/>
      <c r="J50" s="20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206"/>
      <c r="C51" s="206"/>
      <c r="D51" s="206"/>
      <c r="E51" s="206"/>
      <c r="F51" s="206"/>
      <c r="G51" s="206"/>
      <c r="H51" s="206"/>
      <c r="I51" s="206"/>
      <c r="J51" s="20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206"/>
      <c r="C52" s="206"/>
      <c r="D52" s="206"/>
      <c r="E52" s="206"/>
      <c r="F52" s="206"/>
      <c r="G52" s="206"/>
      <c r="H52" s="206"/>
      <c r="I52" s="206"/>
      <c r="J52" s="20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206"/>
      <c r="C53" s="206"/>
      <c r="D53" s="206"/>
      <c r="E53" s="206"/>
      <c r="F53" s="206"/>
      <c r="G53" s="206"/>
      <c r="H53" s="206"/>
      <c r="I53" s="206"/>
      <c r="J53" s="20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206"/>
      <c r="C54" s="206"/>
      <c r="D54" s="206"/>
      <c r="E54" s="206"/>
      <c r="F54" s="206"/>
      <c r="G54" s="206"/>
      <c r="H54" s="206"/>
      <c r="I54" s="206"/>
      <c r="J54" s="20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206"/>
      <c r="C55" s="206"/>
      <c r="D55" s="206"/>
      <c r="E55" s="206"/>
      <c r="F55" s="206"/>
      <c r="G55" s="206"/>
      <c r="H55" s="206"/>
      <c r="I55" s="206"/>
      <c r="J55" s="20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206"/>
      <c r="C56" s="206"/>
      <c r="D56" s="206"/>
      <c r="E56" s="206"/>
      <c r="F56" s="206"/>
      <c r="G56" s="206"/>
      <c r="H56" s="206"/>
      <c r="I56" s="206"/>
      <c r="J56" s="20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206"/>
      <c r="C57" s="206"/>
      <c r="D57" s="206"/>
      <c r="E57" s="206"/>
      <c r="F57" s="206"/>
      <c r="G57" s="206"/>
      <c r="H57" s="206"/>
      <c r="I57" s="206"/>
      <c r="J57" s="20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206"/>
      <c r="C58" s="206"/>
      <c r="D58" s="206"/>
      <c r="E58" s="206"/>
      <c r="F58" s="206"/>
      <c r="G58" s="206"/>
      <c r="H58" s="206"/>
      <c r="I58" s="206"/>
      <c r="J58" s="20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206"/>
      <c r="C59" s="206"/>
      <c r="D59" s="206"/>
      <c r="E59" s="206"/>
      <c r="F59" s="206"/>
      <c r="G59" s="206"/>
      <c r="H59" s="206"/>
      <c r="I59" s="206"/>
      <c r="J59" s="20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206"/>
      <c r="C60" s="206"/>
      <c r="D60" s="206"/>
      <c r="E60" s="206"/>
      <c r="F60" s="206"/>
      <c r="G60" s="206"/>
      <c r="H60" s="206"/>
      <c r="I60" s="206"/>
      <c r="J60" s="20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206"/>
      <c r="C61" s="206"/>
      <c r="D61" s="206"/>
      <c r="E61" s="206"/>
      <c r="F61" s="206"/>
      <c r="G61" s="206"/>
      <c r="H61" s="206"/>
      <c r="I61" s="206"/>
      <c r="J61" s="20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206"/>
      <c r="C62" s="206"/>
      <c r="D62" s="206"/>
      <c r="E62" s="206"/>
      <c r="F62" s="206"/>
      <c r="G62" s="206"/>
      <c r="H62" s="206"/>
      <c r="I62" s="206"/>
      <c r="J62" s="20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206"/>
      <c r="C63" s="206"/>
      <c r="D63" s="206"/>
      <c r="E63" s="206"/>
      <c r="F63" s="206"/>
      <c r="G63" s="206"/>
      <c r="H63" s="206"/>
      <c r="I63" s="206"/>
      <c r="J63" s="20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206"/>
      <c r="C64" s="206"/>
      <c r="D64" s="206"/>
      <c r="E64" s="206"/>
      <c r="F64" s="206"/>
      <c r="G64" s="206"/>
      <c r="H64" s="206"/>
      <c r="I64" s="206"/>
      <c r="J64" s="20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206"/>
      <c r="C65" s="206"/>
      <c r="D65" s="206"/>
      <c r="E65" s="206"/>
      <c r="F65" s="206"/>
      <c r="G65" s="206"/>
      <c r="H65" s="206"/>
      <c r="I65" s="206"/>
      <c r="J65" s="20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F2:N2"/>
    <mergeCell ref="O2:R2"/>
    <mergeCell ref="U2:X2"/>
    <mergeCell ref="Y2:Z2"/>
    <mergeCell ref="B38:F38"/>
    <mergeCell ref="G6:M6"/>
    <mergeCell ref="N6:R6"/>
    <mergeCell ref="B35:F35"/>
    <mergeCell ref="C2:E2"/>
    <mergeCell ref="AE6:AI6"/>
    <mergeCell ref="S2:T2"/>
    <mergeCell ref="B36:F36"/>
    <mergeCell ref="B37:F37"/>
    <mergeCell ref="S6:X6"/>
    <mergeCell ref="Y6:AD6"/>
    <mergeCell ref="AA2:AD2"/>
    <mergeCell ref="B4:C4"/>
    <mergeCell ref="E4:H4"/>
    <mergeCell ref="J4:M4"/>
    <mergeCell ref="N4:Q4"/>
    <mergeCell ref="R4:S4"/>
    <mergeCell ref="U4:W4"/>
    <mergeCell ref="X4:Y4"/>
    <mergeCell ref="Z4:AB4"/>
    <mergeCell ref="AC4:AD4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6514-25EE-424A-82BB-7D26660E6BF6}">
  <sheetPr>
    <pageSetUpPr fitToPage="1"/>
  </sheetPr>
  <dimension ref="A1:Z54"/>
  <sheetViews>
    <sheetView zoomScale="82" zoomScaleNormal="82" workbookViewId="0">
      <selection activeCell="AA14" sqref="AA14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'Summary 0420vs青山学院A'!O3</f>
        <v>青山学院大学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232</v>
      </c>
      <c r="O1" s="28" t="s">
        <v>233</v>
      </c>
      <c r="P1" s="28" t="s">
        <v>234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5</v>
      </c>
      <c r="D5" s="97">
        <f>(E5+F5+G5)/C5</f>
        <v>1</v>
      </c>
      <c r="E5" s="96">
        <v>5</v>
      </c>
      <c r="F5" s="96">
        <v>0</v>
      </c>
      <c r="G5" s="96">
        <v>0</v>
      </c>
      <c r="H5" s="96">
        <v>0</v>
      </c>
      <c r="I5" s="96">
        <v>0</v>
      </c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4</v>
      </c>
      <c r="D6" s="101">
        <f>(E6+F6+G6)/C6</f>
        <v>1</v>
      </c>
      <c r="E6" s="100">
        <v>4</v>
      </c>
      <c r="F6" s="100">
        <v>0</v>
      </c>
      <c r="G6" s="100">
        <v>0</v>
      </c>
      <c r="H6" s="100">
        <v>0</v>
      </c>
      <c r="I6" s="100">
        <v>0</v>
      </c>
      <c r="J6" s="100"/>
      <c r="K6" s="35"/>
      <c r="L6" s="70" t="s">
        <v>214</v>
      </c>
      <c r="M6" s="68" t="s">
        <v>13</v>
      </c>
      <c r="N6" s="314" t="s">
        <v>161</v>
      </c>
      <c r="O6" s="315"/>
      <c r="P6" s="316"/>
      <c r="Q6" s="69" t="s">
        <v>9</v>
      </c>
      <c r="R6" s="68" t="s">
        <v>160</v>
      </c>
      <c r="S6" s="330" t="s">
        <v>217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9</v>
      </c>
      <c r="D7" s="97">
        <f>(E7+F7+G7)/C7</f>
        <v>1</v>
      </c>
      <c r="E7" s="96">
        <f>E5+E6</f>
        <v>9</v>
      </c>
      <c r="F7" s="96">
        <f>F5+F6</f>
        <v>0</v>
      </c>
      <c r="G7" s="96">
        <f>G5+G6</f>
        <v>0</v>
      </c>
      <c r="H7" s="96">
        <f>H5+H6</f>
        <v>0</v>
      </c>
      <c r="I7" s="96">
        <f>I5+I6</f>
        <v>0</v>
      </c>
      <c r="J7" s="96"/>
      <c r="K7" s="35"/>
      <c r="L7" s="70" t="s">
        <v>215</v>
      </c>
      <c r="M7" s="68" t="s">
        <v>160</v>
      </c>
      <c r="N7" s="295" t="s">
        <v>164</v>
      </c>
      <c r="O7" s="296"/>
      <c r="P7" s="300"/>
      <c r="Q7" s="81" t="s">
        <v>169</v>
      </c>
      <c r="R7" s="68" t="s">
        <v>160</v>
      </c>
      <c r="S7" s="330" t="s">
        <v>220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 t="s">
        <v>9</v>
      </c>
      <c r="M8" s="68" t="s">
        <v>160</v>
      </c>
      <c r="N8" s="329" t="s">
        <v>217</v>
      </c>
      <c r="O8" s="301"/>
      <c r="P8" s="301"/>
      <c r="Q8" s="81" t="s">
        <v>219</v>
      </c>
      <c r="R8" s="68" t="s">
        <v>160</v>
      </c>
      <c r="S8" s="330" t="s">
        <v>220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4</v>
      </c>
      <c r="D9" s="97">
        <f>(E9+F9+G9)/C9</f>
        <v>1</v>
      </c>
      <c r="E9" s="96">
        <v>3</v>
      </c>
      <c r="F9" s="96">
        <v>1</v>
      </c>
      <c r="G9" s="96">
        <v>0</v>
      </c>
      <c r="H9" s="96">
        <v>0</v>
      </c>
      <c r="I9" s="96">
        <v>0</v>
      </c>
      <c r="J9" s="96">
        <v>0</v>
      </c>
      <c r="K9" s="35"/>
      <c r="L9" s="70" t="s">
        <v>216</v>
      </c>
      <c r="M9" s="68" t="s">
        <v>160</v>
      </c>
      <c r="N9" s="295" t="s">
        <v>218</v>
      </c>
      <c r="O9" s="296"/>
      <c r="P9" s="29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11</v>
      </c>
      <c r="D10" s="101">
        <f>(E10+F10+G10)/C10</f>
        <v>1</v>
      </c>
      <c r="E10" s="100">
        <v>8</v>
      </c>
      <c r="F10" s="100">
        <v>3</v>
      </c>
      <c r="G10" s="100">
        <v>0</v>
      </c>
      <c r="H10" s="100">
        <v>0</v>
      </c>
      <c r="I10" s="100">
        <v>0</v>
      </c>
      <c r="J10" s="100">
        <v>0</v>
      </c>
      <c r="K10" s="35"/>
      <c r="L10" s="70"/>
      <c r="M10" s="68"/>
      <c r="N10" s="295"/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15</v>
      </c>
      <c r="D11" s="97">
        <f>(E11+F11+G11)/C11</f>
        <v>1</v>
      </c>
      <c r="E11" s="96">
        <f t="shared" ref="E11:J11" si="0">E9+E10</f>
        <v>11</v>
      </c>
      <c r="F11" s="96">
        <f t="shared" si="0"/>
        <v>4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青山学院大学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5</v>
      </c>
      <c r="D15" s="73">
        <f>(E15+F15+G15)/C15</f>
        <v>1</v>
      </c>
      <c r="E15" s="72">
        <v>4</v>
      </c>
      <c r="F15" s="72">
        <v>0</v>
      </c>
      <c r="G15" s="72">
        <v>1</v>
      </c>
      <c r="H15" s="72">
        <v>0</v>
      </c>
      <c r="I15" s="72">
        <v>0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5</v>
      </c>
      <c r="D16" s="78">
        <f>(E16+F16+G16)/C16</f>
        <v>1</v>
      </c>
      <c r="E16" s="77">
        <v>4</v>
      </c>
      <c r="F16" s="77">
        <v>0</v>
      </c>
      <c r="G16" s="77">
        <v>1</v>
      </c>
      <c r="H16" s="77">
        <v>0</v>
      </c>
      <c r="I16" s="77">
        <v>0</v>
      </c>
      <c r="J16" s="86"/>
      <c r="K16" s="35"/>
      <c r="L16" s="326" t="str">
        <f>B1</f>
        <v>青山学院大学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10</v>
      </c>
      <c r="D17" s="73">
        <f>(E17+F17+G17)/C17</f>
        <v>1</v>
      </c>
      <c r="E17" s="72">
        <f>E15+E16</f>
        <v>8</v>
      </c>
      <c r="F17" s="72">
        <f>F15+F16</f>
        <v>0</v>
      </c>
      <c r="G17" s="72">
        <f>G15+G16</f>
        <v>2</v>
      </c>
      <c r="H17" s="84">
        <f>H15+H16</f>
        <v>0</v>
      </c>
      <c r="I17" s="84">
        <f>I15+I16</f>
        <v>0</v>
      </c>
      <c r="J17" s="84"/>
      <c r="K17" s="35"/>
      <c r="L17" s="70"/>
      <c r="M17" s="68" t="s">
        <v>160</v>
      </c>
      <c r="N17" s="315" t="s">
        <v>164</v>
      </c>
      <c r="O17" s="315"/>
      <c r="P17" s="315"/>
      <c r="Q17" s="81"/>
      <c r="R17" s="68" t="s">
        <v>160</v>
      </c>
      <c r="S17" s="314" t="s">
        <v>220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167</v>
      </c>
      <c r="O18" s="315"/>
      <c r="P18" s="315"/>
      <c r="Q18" s="81"/>
      <c r="R18" s="68" t="s">
        <v>13</v>
      </c>
      <c r="S18" s="314" t="s">
        <v>222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0.875</v>
      </c>
      <c r="E19" s="72">
        <v>4</v>
      </c>
      <c r="F19" s="72">
        <v>3</v>
      </c>
      <c r="G19" s="72">
        <v>0</v>
      </c>
      <c r="H19" s="72">
        <v>0</v>
      </c>
      <c r="I19" s="72">
        <v>1</v>
      </c>
      <c r="J19" s="72">
        <v>3</v>
      </c>
      <c r="K19" s="35"/>
      <c r="L19" s="70"/>
      <c r="M19" s="68" t="s">
        <v>160</v>
      </c>
      <c r="N19" s="315" t="s">
        <v>221</v>
      </c>
      <c r="O19" s="315"/>
      <c r="P19" s="315"/>
      <c r="Q19" s="69"/>
      <c r="R19" s="68" t="s">
        <v>160</v>
      </c>
      <c r="S19" s="314" t="s">
        <v>164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6</v>
      </c>
      <c r="D20" s="78">
        <f>(E20+F20+G20)/C20</f>
        <v>0.83333333333333337</v>
      </c>
      <c r="E20" s="77">
        <v>5</v>
      </c>
      <c r="F20" s="77">
        <v>0</v>
      </c>
      <c r="G20" s="77">
        <v>0</v>
      </c>
      <c r="H20" s="77">
        <v>1</v>
      </c>
      <c r="I20" s="77">
        <v>0</v>
      </c>
      <c r="J20" s="77">
        <v>3</v>
      </c>
      <c r="K20" s="76"/>
      <c r="L20" s="70"/>
      <c r="M20" s="68" t="s">
        <v>160</v>
      </c>
      <c r="N20" s="315" t="s">
        <v>221</v>
      </c>
      <c r="O20" s="315"/>
      <c r="P20" s="315"/>
      <c r="Q20" s="69"/>
      <c r="R20" s="68" t="s">
        <v>160</v>
      </c>
      <c r="S20" s="314" t="s">
        <v>220</v>
      </c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14</v>
      </c>
      <c r="D21" s="73">
        <f>(E21+F21+G21)/C21</f>
        <v>0.8571428571428571</v>
      </c>
      <c r="E21" s="72">
        <f t="shared" ref="E21:J21" si="1">E19+E20</f>
        <v>9</v>
      </c>
      <c r="F21" s="72">
        <f t="shared" si="1"/>
        <v>3</v>
      </c>
      <c r="G21" s="72">
        <f t="shared" si="1"/>
        <v>0</v>
      </c>
      <c r="H21" s="72">
        <f t="shared" si="1"/>
        <v>1</v>
      </c>
      <c r="I21" s="72">
        <f t="shared" si="1"/>
        <v>1</v>
      </c>
      <c r="J21" s="72">
        <f t="shared" si="1"/>
        <v>6</v>
      </c>
      <c r="K21" s="63"/>
      <c r="L21" s="70"/>
      <c r="M21" s="68"/>
      <c r="N21" s="314"/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0.42857142857142855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172</v>
      </c>
      <c r="M29" s="26" t="s">
        <v>13</v>
      </c>
      <c r="N29" s="295" t="s">
        <v>227</v>
      </c>
      <c r="O29" s="296"/>
      <c r="P29" s="300"/>
      <c r="Q29" s="27" t="s">
        <v>169</v>
      </c>
      <c r="R29" s="26" t="s">
        <v>13</v>
      </c>
      <c r="S29" s="295" t="s">
        <v>171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223</v>
      </c>
      <c r="M30" s="26" t="s">
        <v>13</v>
      </c>
      <c r="N30" s="295" t="s">
        <v>171</v>
      </c>
      <c r="O30" s="296"/>
      <c r="P30" s="300"/>
      <c r="Q30" s="27" t="s">
        <v>169</v>
      </c>
      <c r="R30" s="26" t="s">
        <v>13</v>
      </c>
      <c r="S30" s="295" t="s">
        <v>171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0</v>
      </c>
      <c r="D31" s="311"/>
      <c r="E31" s="311">
        <v>0</v>
      </c>
      <c r="F31" s="311"/>
      <c r="G31" s="311">
        <f>C31+E31</f>
        <v>0</v>
      </c>
      <c r="H31" s="311"/>
      <c r="I31" s="312">
        <f>G31/G37</f>
        <v>0</v>
      </c>
      <c r="J31" s="312"/>
      <c r="K31" s="35"/>
      <c r="L31" s="56" t="s">
        <v>224</v>
      </c>
      <c r="M31" s="26" t="s">
        <v>13</v>
      </c>
      <c r="N31" s="295" t="s">
        <v>171</v>
      </c>
      <c r="O31" s="296"/>
      <c r="P31" s="300"/>
      <c r="Q31" s="27" t="s">
        <v>169</v>
      </c>
      <c r="R31" s="26" t="s">
        <v>13</v>
      </c>
      <c r="S31" s="295" t="s">
        <v>228</v>
      </c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1</v>
      </c>
      <c r="D32" s="296"/>
      <c r="E32" s="296">
        <v>0</v>
      </c>
      <c r="F32" s="296"/>
      <c r="G32" s="296">
        <f>C32+E32</f>
        <v>1</v>
      </c>
      <c r="H32" s="296"/>
      <c r="I32" s="302">
        <f>G32/G37</f>
        <v>3.4482758620689655E-2</v>
      </c>
      <c r="J32" s="302"/>
      <c r="K32" s="35"/>
      <c r="L32" s="56" t="s">
        <v>225</v>
      </c>
      <c r="M32" s="26" t="s">
        <v>13</v>
      </c>
      <c r="N32" s="295" t="s">
        <v>228</v>
      </c>
      <c r="O32" s="296"/>
      <c r="P32" s="300"/>
      <c r="Q32" s="27" t="s">
        <v>229</v>
      </c>
      <c r="R32" s="26" t="s">
        <v>13</v>
      </c>
      <c r="S32" s="295" t="s">
        <v>171</v>
      </c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5</v>
      </c>
      <c r="D33" s="311"/>
      <c r="E33" s="311">
        <v>6</v>
      </c>
      <c r="F33" s="311"/>
      <c r="G33" s="311">
        <f>C33+E33</f>
        <v>11</v>
      </c>
      <c r="H33" s="311"/>
      <c r="I33" s="312">
        <f>G33/G37</f>
        <v>0.37931034482758619</v>
      </c>
      <c r="J33" s="312"/>
      <c r="K33" s="35"/>
      <c r="L33" s="28" t="s">
        <v>226</v>
      </c>
      <c r="M33" s="26" t="s">
        <v>13</v>
      </c>
      <c r="N33" s="295" t="s">
        <v>171</v>
      </c>
      <c r="O33" s="296"/>
      <c r="P33" s="300"/>
      <c r="Q33" s="27" t="s">
        <v>169</v>
      </c>
      <c r="R33" s="26" t="s">
        <v>13</v>
      </c>
      <c r="S33" s="295" t="s">
        <v>230</v>
      </c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7</v>
      </c>
      <c r="D34" s="301"/>
      <c r="E34" s="296">
        <v>8</v>
      </c>
      <c r="F34" s="296"/>
      <c r="G34" s="301">
        <f>C34+E34</f>
        <v>15</v>
      </c>
      <c r="H34" s="301"/>
      <c r="I34" s="302">
        <f>G34/G37</f>
        <v>0.51724137931034486</v>
      </c>
      <c r="J34" s="302"/>
      <c r="K34" s="35"/>
      <c r="L34" s="28"/>
      <c r="M34" s="26"/>
      <c r="N34" s="295"/>
      <c r="O34" s="296"/>
      <c r="P34" s="300"/>
      <c r="Q34" s="27" t="s">
        <v>219</v>
      </c>
      <c r="R34" s="26" t="s">
        <v>13</v>
      </c>
      <c r="S34" s="295" t="s">
        <v>171</v>
      </c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2</v>
      </c>
      <c r="D35" s="310"/>
      <c r="E35" s="311">
        <v>0</v>
      </c>
      <c r="F35" s="311"/>
      <c r="G35" s="310">
        <f>C35+E35</f>
        <v>2</v>
      </c>
      <c r="H35" s="310"/>
      <c r="I35" s="312">
        <f>G35/G37</f>
        <v>6.8965517241379309E-2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29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青山学院大学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青山学院大学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2</v>
      </c>
      <c r="D39" s="298"/>
      <c r="E39" s="298">
        <v>1</v>
      </c>
      <c r="F39" s="298"/>
      <c r="G39" s="297">
        <f>C39+E39</f>
        <v>3</v>
      </c>
      <c r="H39" s="297"/>
      <c r="I39" s="299">
        <f>G39/H44</f>
        <v>0.11538461538461539</v>
      </c>
      <c r="J39" s="299"/>
      <c r="K39" s="19"/>
      <c r="L39" s="28"/>
      <c r="M39" s="26" t="s">
        <v>13</v>
      </c>
      <c r="N39" s="295" t="s">
        <v>171</v>
      </c>
      <c r="O39" s="296"/>
      <c r="P39" s="300"/>
      <c r="Q39" s="27"/>
      <c r="R39" s="26" t="s">
        <v>13</v>
      </c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0</v>
      </c>
      <c r="D40" s="296"/>
      <c r="E40" s="296">
        <v>0</v>
      </c>
      <c r="F40" s="296"/>
      <c r="G40" s="296">
        <f>C40+E40</f>
        <v>0</v>
      </c>
      <c r="H40" s="296"/>
      <c r="I40" s="302">
        <f>G40/H44</f>
        <v>0</v>
      </c>
      <c r="J40" s="302"/>
      <c r="K40" s="14"/>
      <c r="L40" s="28"/>
      <c r="M40" s="26" t="s">
        <v>13</v>
      </c>
      <c r="N40" s="295" t="s">
        <v>231</v>
      </c>
      <c r="O40" s="296"/>
      <c r="P40" s="300"/>
      <c r="Q40" s="27"/>
      <c r="R40" s="26" t="s">
        <v>13</v>
      </c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2</v>
      </c>
      <c r="D41" s="298"/>
      <c r="E41" s="298">
        <v>3</v>
      </c>
      <c r="F41" s="298"/>
      <c r="G41" s="298">
        <f>C41+E41</f>
        <v>5</v>
      </c>
      <c r="H41" s="298"/>
      <c r="I41" s="299">
        <f>G41/H44</f>
        <v>0.19230769230769232</v>
      </c>
      <c r="J41" s="299"/>
      <c r="K41" s="14"/>
      <c r="L41" s="28"/>
      <c r="M41" s="26"/>
      <c r="N41" s="295"/>
      <c r="O41" s="296"/>
      <c r="P41" s="300"/>
      <c r="Q41" s="27"/>
      <c r="R41" s="26" t="s">
        <v>13</v>
      </c>
      <c r="S41" s="295" t="s">
        <v>171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9</v>
      </c>
      <c r="D42" s="301"/>
      <c r="E42" s="296">
        <v>7</v>
      </c>
      <c r="F42" s="296"/>
      <c r="G42" s="296">
        <f>C42+E42</f>
        <v>16</v>
      </c>
      <c r="H42" s="296"/>
      <c r="I42" s="302">
        <f>G42/H44</f>
        <v>0.61538461538461542</v>
      </c>
      <c r="J42" s="302"/>
      <c r="K42" s="14"/>
      <c r="L42" s="28"/>
      <c r="M42" s="26"/>
      <c r="N42" s="295"/>
      <c r="O42" s="296"/>
      <c r="P42" s="300"/>
      <c r="Q42" s="27"/>
      <c r="R42" s="26" t="s">
        <v>13</v>
      </c>
      <c r="S42" s="295" t="s">
        <v>171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1</v>
      </c>
      <c r="D43" s="297"/>
      <c r="E43" s="298">
        <v>1</v>
      </c>
      <c r="F43" s="298"/>
      <c r="G43" s="298">
        <f>C43+E43</f>
        <v>2</v>
      </c>
      <c r="H43" s="298"/>
      <c r="I43" s="299">
        <f>G43/H44</f>
        <v>7.6923076923076927E-2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26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A165-8E0D-6641-ABFA-3BD812B0509E}">
  <dimension ref="D2:AJ60"/>
  <sheetViews>
    <sheetView topLeftCell="A3" zoomScale="82" zoomScaleNormal="59" zoomScaleSheetLayoutView="50" zoomScalePageLayoutView="59" workbookViewId="0">
      <selection activeCell="J23" sqref="J2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42</v>
      </c>
      <c r="J3" s="268"/>
      <c r="K3" s="269" t="s">
        <v>17</v>
      </c>
      <c r="L3" s="269"/>
      <c r="M3" s="268">
        <v>12</v>
      </c>
      <c r="N3" s="268"/>
      <c r="O3" s="267" t="s">
        <v>119</v>
      </c>
      <c r="P3" s="267"/>
      <c r="Q3" s="267"/>
      <c r="R3" s="267"/>
      <c r="S3" s="267"/>
      <c r="U3" s="270" t="s">
        <v>120</v>
      </c>
      <c r="V3" s="270"/>
      <c r="W3" s="270"/>
      <c r="X3" s="270"/>
      <c r="Y3" s="271" t="s">
        <v>116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121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37</v>
      </c>
      <c r="F14" s="122">
        <f>G17-E17</f>
        <v>32</v>
      </c>
      <c r="G14" s="122"/>
      <c r="K14" s="122">
        <f>K17</f>
        <v>70</v>
      </c>
      <c r="L14" s="122">
        <f>M17-K17</f>
        <v>22</v>
      </c>
      <c r="Q14" s="122">
        <f>Q17</f>
        <v>10</v>
      </c>
      <c r="R14" s="122">
        <f>S17-Q17</f>
        <v>59</v>
      </c>
      <c r="U14" s="122"/>
      <c r="V14" s="122">
        <f>V17</f>
        <v>102</v>
      </c>
      <c r="W14" s="122">
        <f>X17-V17</f>
        <v>25</v>
      </c>
      <c r="X14" s="122"/>
      <c r="Z14" s="122">
        <f>Z17</f>
        <v>7</v>
      </c>
      <c r="AA14" s="122">
        <f>AB17-Z17</f>
        <v>120</v>
      </c>
      <c r="AD14" s="122">
        <f>AD17</f>
        <v>37</v>
      </c>
      <c r="AE14" s="122">
        <f>AF17-AD17</f>
        <v>22</v>
      </c>
      <c r="AH14" s="122">
        <f>AH17</f>
        <v>17</v>
      </c>
      <c r="AI14" s="122">
        <f>AJ17-AH17</f>
        <v>16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>
        <f>E17/G17</f>
        <v>0.53623188405797106</v>
      </c>
      <c r="E16" s="235"/>
      <c r="F16" s="235"/>
      <c r="G16" s="235"/>
      <c r="H16" s="119"/>
      <c r="I16" s="119"/>
      <c r="J16" s="235">
        <f>K17/M17</f>
        <v>0.76086956521739135</v>
      </c>
      <c r="K16" s="235"/>
      <c r="L16" s="235"/>
      <c r="M16" s="235"/>
      <c r="P16" s="235">
        <f>Q17/S17</f>
        <v>0.14492753623188406</v>
      </c>
      <c r="Q16" s="235"/>
      <c r="R16" s="235"/>
      <c r="S16" s="235"/>
      <c r="U16" s="235">
        <f>V17/X17</f>
        <v>0.80314960629921262</v>
      </c>
      <c r="V16" s="235"/>
      <c r="W16" s="235"/>
      <c r="X16" s="235"/>
      <c r="Y16" s="264">
        <f>Z17/AB17</f>
        <v>5.5118110236220472E-2</v>
      </c>
      <c r="Z16" s="264"/>
      <c r="AA16" s="264"/>
      <c r="AB16" s="264"/>
      <c r="AC16" s="235">
        <f>AD17/AF17</f>
        <v>0.6271186440677966</v>
      </c>
      <c r="AD16" s="235"/>
      <c r="AE16" s="235"/>
      <c r="AF16" s="235"/>
      <c r="AG16" s="264">
        <f>AH17/AJ17</f>
        <v>0.51515151515151514</v>
      </c>
      <c r="AH16" s="264"/>
      <c r="AI16" s="264"/>
      <c r="AJ16" s="264"/>
    </row>
    <row r="17" spans="4:36">
      <c r="D17" s="125" t="s">
        <v>65</v>
      </c>
      <c r="E17" s="120">
        <f>J22+M22+P22</f>
        <v>37</v>
      </c>
      <c r="F17" s="125" t="s">
        <v>64</v>
      </c>
      <c r="G17" s="120">
        <f>J23+M23+P23</f>
        <v>69</v>
      </c>
      <c r="H17" s="119"/>
      <c r="I17" s="119"/>
      <c r="J17" s="125" t="s">
        <v>65</v>
      </c>
      <c r="K17" s="120">
        <f>J26+M26+P26+S26</f>
        <v>70</v>
      </c>
      <c r="L17" s="125" t="s">
        <v>64</v>
      </c>
      <c r="M17" s="120">
        <f>J27+M27+P27+S27</f>
        <v>92</v>
      </c>
      <c r="P17" s="125" t="s">
        <v>65</v>
      </c>
      <c r="Q17" s="120">
        <f>M30</f>
        <v>10</v>
      </c>
      <c r="R17" s="125" t="s">
        <v>64</v>
      </c>
      <c r="S17" s="120">
        <f>M31</f>
        <v>69</v>
      </c>
      <c r="U17" s="125" t="s">
        <v>65</v>
      </c>
      <c r="V17" s="120">
        <f>'Individual DF 0330vs立教A'!K41+'Individual DF 0330vs立教A'!L41+'Individual DF 0330vs立教A'!T41+'Individual DF 0330vs立教A'!U41</f>
        <v>102</v>
      </c>
      <c r="W17" s="125" t="s">
        <v>64</v>
      </c>
      <c r="X17" s="120">
        <f>'Individual DF 0330vs立教A'!G41</f>
        <v>127</v>
      </c>
      <c r="Y17" s="134" t="s">
        <v>65</v>
      </c>
      <c r="Z17" s="120">
        <f>'Individual DF 0330vs立教A'!K41+'Individual DF 0330vs立教A'!T41</f>
        <v>7</v>
      </c>
      <c r="AA17" s="134" t="s">
        <v>64</v>
      </c>
      <c r="AB17" s="120">
        <f>'Individual DF 0330vs立教A'!G41</f>
        <v>127</v>
      </c>
      <c r="AC17" s="125" t="s">
        <v>65</v>
      </c>
      <c r="AD17" s="120">
        <v>37</v>
      </c>
      <c r="AE17" s="125" t="s">
        <v>64</v>
      </c>
      <c r="AF17" s="120">
        <v>59</v>
      </c>
      <c r="AG17" s="134" t="s">
        <v>65</v>
      </c>
      <c r="AH17" s="120">
        <v>17</v>
      </c>
      <c r="AI17" s="134" t="s">
        <v>64</v>
      </c>
      <c r="AJ17" s="120">
        <v>33</v>
      </c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>
        <f>J22/J23</f>
        <v>0.51162790697674421</v>
      </c>
      <c r="I22" s="260"/>
      <c r="J22" s="130">
        <v>22</v>
      </c>
      <c r="K22" s="259">
        <f>M22/M23</f>
        <v>0.54545454545454541</v>
      </c>
      <c r="L22" s="260"/>
      <c r="M22" s="130">
        <v>6</v>
      </c>
      <c r="N22" s="259">
        <f>P22/P23</f>
        <v>0.6</v>
      </c>
      <c r="O22" s="260"/>
      <c r="P22" s="130">
        <v>9</v>
      </c>
      <c r="Q22" s="259">
        <f>S22/S23</f>
        <v>0.39130434782608697</v>
      </c>
      <c r="R22" s="260"/>
      <c r="S22" s="132">
        <v>9</v>
      </c>
      <c r="U22" s="222"/>
      <c r="V22" s="222"/>
      <c r="W22" s="222"/>
      <c r="X22" s="129" t="s">
        <v>65</v>
      </c>
      <c r="Y22" s="259">
        <f>AA22/AA23</f>
        <v>0.89189189189189189</v>
      </c>
      <c r="Z22" s="260"/>
      <c r="AA22" s="130">
        <f>'Individual DF 0330vs立教A'!K39+'Individual DF 0330vs立教A'!L39+'Individual DF 0330vs立教A'!T39+'Individual DF 0330vs立教A'!U39</f>
        <v>66</v>
      </c>
      <c r="AB22" s="259">
        <f>AD22/AD23</f>
        <v>0.67924528301886788</v>
      </c>
      <c r="AC22" s="260"/>
      <c r="AD22" s="132">
        <f>'Individual DF 0330vs立教A'!K40+'Individual DF 0330vs立教A'!L40+'Individual DF 0330vs立教A'!T40+'Individual DF 0330vs立教A'!U40</f>
        <v>36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>
        <v>43</v>
      </c>
      <c r="K23" s="261"/>
      <c r="L23" s="262"/>
      <c r="M23" s="128">
        <v>11</v>
      </c>
      <c r="N23" s="261"/>
      <c r="O23" s="262"/>
      <c r="P23" s="128">
        <v>15</v>
      </c>
      <c r="Q23" s="261"/>
      <c r="R23" s="262"/>
      <c r="S23" s="133">
        <v>23</v>
      </c>
      <c r="U23" s="222"/>
      <c r="V23" s="222"/>
      <c r="W23" s="222"/>
      <c r="X23" s="127" t="s">
        <v>64</v>
      </c>
      <c r="Y23" s="261"/>
      <c r="Z23" s="262"/>
      <c r="AA23" s="128">
        <f>'Individual DF 0330vs立教A'!G39</f>
        <v>74</v>
      </c>
      <c r="AB23" s="261"/>
      <c r="AC23" s="262"/>
      <c r="AD23" s="133">
        <f>'Individual DF 0330vs立教A'!G40</f>
        <v>53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>
        <f>J26/J27</f>
        <v>0.88372093023255816</v>
      </c>
      <c r="I26" s="260"/>
      <c r="J26" s="130">
        <v>38</v>
      </c>
      <c r="K26" s="259">
        <f>M26/M27</f>
        <v>0.81818181818181823</v>
      </c>
      <c r="L26" s="260"/>
      <c r="M26" s="130">
        <v>9</v>
      </c>
      <c r="N26" s="259">
        <f>P26/P27</f>
        <v>0.66666666666666663</v>
      </c>
      <c r="O26" s="260"/>
      <c r="P26" s="130">
        <v>10</v>
      </c>
      <c r="Q26" s="259">
        <f>S26/S27</f>
        <v>0.56521739130434778</v>
      </c>
      <c r="R26" s="260"/>
      <c r="S26" s="132">
        <v>13</v>
      </c>
      <c r="U26" s="250"/>
      <c r="V26" s="250"/>
      <c r="W26" s="250"/>
      <c r="X26" s="129" t="s">
        <v>65</v>
      </c>
      <c r="Y26" s="259">
        <f>AA26/AA27</f>
        <v>9.45945945945946E-2</v>
      </c>
      <c r="Z26" s="260"/>
      <c r="AA26" s="130">
        <f>'Individual DF 0330vs立教A'!K39+'Individual DF 0330vs立教A'!T39</f>
        <v>7</v>
      </c>
      <c r="AB26" s="259">
        <f>AD26/AD27</f>
        <v>0</v>
      </c>
      <c r="AC26" s="260"/>
      <c r="AD26" s="132">
        <f>'Individual DF 0330vs立教A'!K40+'Individual DF 0330vs立教A'!T40</f>
        <v>0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>
        <v>43</v>
      </c>
      <c r="K27" s="261"/>
      <c r="L27" s="262"/>
      <c r="M27" s="128">
        <v>11</v>
      </c>
      <c r="N27" s="261"/>
      <c r="O27" s="262"/>
      <c r="P27" s="128">
        <v>15</v>
      </c>
      <c r="Q27" s="261"/>
      <c r="R27" s="262"/>
      <c r="S27" s="133">
        <v>23</v>
      </c>
      <c r="U27" s="250"/>
      <c r="V27" s="250"/>
      <c r="W27" s="250"/>
      <c r="X27" s="127" t="s">
        <v>64</v>
      </c>
      <c r="Y27" s="261"/>
      <c r="Z27" s="262"/>
      <c r="AA27" s="128">
        <f>'Individual DF 0330vs立教A'!G39</f>
        <v>74</v>
      </c>
      <c r="AB27" s="261"/>
      <c r="AC27" s="262"/>
      <c r="AD27" s="133">
        <f>'Individual DF 0330vs立教A'!G40</f>
        <v>53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>
        <f>J30/J31</f>
        <v>0.52173913043478259</v>
      </c>
      <c r="I30" s="260"/>
      <c r="J30" s="130">
        <v>36</v>
      </c>
      <c r="K30" s="259">
        <f>M30/M31</f>
        <v>0.14492753623188406</v>
      </c>
      <c r="L30" s="260"/>
      <c r="M30" s="130">
        <v>10</v>
      </c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>
        <v>69</v>
      </c>
      <c r="K31" s="261"/>
      <c r="L31" s="262"/>
      <c r="M31" s="128">
        <v>69</v>
      </c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'Set 0330vs立教A'!C7</f>
        <v>8</v>
      </c>
      <c r="K39" s="240"/>
      <c r="L39" s="236" t="str">
        <f>D3</f>
        <v>筑波大学</v>
      </c>
      <c r="M39" s="236"/>
      <c r="N39" s="236"/>
      <c r="O39" s="236"/>
      <c r="P39" s="237" t="str">
        <f>O3</f>
        <v>立教大学</v>
      </c>
      <c r="Q39" s="237"/>
      <c r="R39" s="237"/>
      <c r="S39" s="237"/>
      <c r="Y39" s="242" t="str">
        <f>D3</f>
        <v>筑波大学</v>
      </c>
      <c r="Z39" s="243"/>
      <c r="AA39" s="240">
        <f>'Set 0330vs立教A'!C11</f>
        <v>11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立教大学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>
        <f>'Set 0330vs立教A'!D7</f>
        <v>1</v>
      </c>
      <c r="M41" s="239"/>
      <c r="N41" s="239"/>
      <c r="O41" s="239"/>
      <c r="P41" s="238">
        <f>'Set 0330vs立教A'!D17</f>
        <v>0.66666666666666663</v>
      </c>
      <c r="Q41" s="239"/>
      <c r="R41" s="239"/>
      <c r="S41" s="239"/>
      <c r="Y41" s="244"/>
      <c r="Z41" s="245"/>
      <c r="AA41" s="241"/>
      <c r="AB41" s="241"/>
      <c r="AC41" s="238">
        <f>'Set 0330vs立教A'!D11</f>
        <v>0.90909090909090906</v>
      </c>
      <c r="AD41" s="239"/>
      <c r="AE41" s="239"/>
      <c r="AF41" s="239"/>
      <c r="AG41" s="238">
        <f>'Set 0330vs立教A'!D21</f>
        <v>0.77777777777777779</v>
      </c>
      <c r="AH41" s="239"/>
      <c r="AI41" s="239"/>
      <c r="AJ41" s="239"/>
    </row>
    <row r="42" spans="4:36" ht="20" customHeight="1">
      <c r="H42" s="220" t="str">
        <f>O3</f>
        <v>立教大学</v>
      </c>
      <c r="I42" s="221"/>
      <c r="J42" s="240">
        <f>'Set 0330vs立教A'!C17</f>
        <v>6</v>
      </c>
      <c r="K42" s="240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立教大学</v>
      </c>
      <c r="Z42" s="221"/>
      <c r="AA42" s="226">
        <f>'Set 0330vs立教A'!C21</f>
        <v>18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8</v>
      </c>
      <c r="F43" s="145">
        <f>J42</f>
        <v>6</v>
      </c>
      <c r="G43" s="122"/>
      <c r="H43" s="222"/>
      <c r="I43" s="223"/>
      <c r="J43" s="240"/>
      <c r="K43" s="240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11</v>
      </c>
      <c r="W43" s="145">
        <f>AA42</f>
        <v>18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41"/>
      <c r="K44" s="241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14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29</v>
      </c>
      <c r="AB45" s="233"/>
    </row>
    <row r="46" spans="4:36" ht="29">
      <c r="D46" s="235">
        <f>J39/J45</f>
        <v>0.5714285714285714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>
        <f>AA39/AA45</f>
        <v>0.37931034482758619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D7:S7"/>
    <mergeCell ref="U7:AJ7"/>
    <mergeCell ref="D3:H3"/>
    <mergeCell ref="I3:J3"/>
    <mergeCell ref="K3:L3"/>
    <mergeCell ref="M3:N3"/>
    <mergeCell ref="O3:S3"/>
    <mergeCell ref="U3:X3"/>
    <mergeCell ref="Y3:AB3"/>
    <mergeCell ref="AC3:AF3"/>
    <mergeCell ref="AG3:AJ3"/>
    <mergeCell ref="D5:S5"/>
    <mergeCell ref="U5:AJ5"/>
    <mergeCell ref="AG9:AJ9"/>
    <mergeCell ref="D16:G16"/>
    <mergeCell ref="J16:M16"/>
    <mergeCell ref="P16:S16"/>
    <mergeCell ref="U16:X16"/>
    <mergeCell ref="Y16:AB16"/>
    <mergeCell ref="AC16:AF16"/>
    <mergeCell ref="AG16:AJ16"/>
    <mergeCell ref="D9:G9"/>
    <mergeCell ref="J9:M9"/>
    <mergeCell ref="P9:S9"/>
    <mergeCell ref="U9:X9"/>
    <mergeCell ref="Y9:AB9"/>
    <mergeCell ref="AC9:AF9"/>
    <mergeCell ref="AB22:AC23"/>
    <mergeCell ref="D19:S19"/>
    <mergeCell ref="U19:AJ19"/>
    <mergeCell ref="D21:F23"/>
    <mergeCell ref="H21:J21"/>
    <mergeCell ref="K21:M21"/>
    <mergeCell ref="N21:P21"/>
    <mergeCell ref="Q21:S21"/>
    <mergeCell ref="U21:W23"/>
    <mergeCell ref="Y21:AA21"/>
    <mergeCell ref="AB21:AD21"/>
    <mergeCell ref="H22:I23"/>
    <mergeCell ref="K22:L23"/>
    <mergeCell ref="N22:O23"/>
    <mergeCell ref="Q22:R23"/>
    <mergeCell ref="Y22:Z23"/>
    <mergeCell ref="D25:F27"/>
    <mergeCell ref="H25:J25"/>
    <mergeCell ref="K25:M25"/>
    <mergeCell ref="N25:P25"/>
    <mergeCell ref="Q25:S25"/>
    <mergeCell ref="Y25:AA25"/>
    <mergeCell ref="AB25:AD25"/>
    <mergeCell ref="H26:I27"/>
    <mergeCell ref="K26:L27"/>
    <mergeCell ref="N26:O27"/>
    <mergeCell ref="Q26:R27"/>
    <mergeCell ref="Y26:Z27"/>
    <mergeCell ref="AB26:AC27"/>
    <mergeCell ref="U25:W27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34:AJ34"/>
    <mergeCell ref="D36:S36"/>
    <mergeCell ref="U36:AJ36"/>
    <mergeCell ref="D38:K38"/>
    <mergeCell ref="L38:S38"/>
    <mergeCell ref="U38:AB38"/>
    <mergeCell ref="AC38:AJ38"/>
    <mergeCell ref="AA45:AB46"/>
    <mergeCell ref="D46:G46"/>
    <mergeCell ref="U46:X46"/>
    <mergeCell ref="AC39:AF40"/>
    <mergeCell ref="AG39:AJ40"/>
    <mergeCell ref="L41:O44"/>
    <mergeCell ref="P41:S44"/>
    <mergeCell ref="AC41:AF44"/>
    <mergeCell ref="AG41:AJ44"/>
    <mergeCell ref="AA39:AB41"/>
    <mergeCell ref="AA42:AB44"/>
    <mergeCell ref="H39:I41"/>
    <mergeCell ref="J39:K41"/>
    <mergeCell ref="L39:O40"/>
    <mergeCell ref="P39:S40"/>
    <mergeCell ref="Y39:Z41"/>
    <mergeCell ref="H42:I44"/>
    <mergeCell ref="J42:K44"/>
    <mergeCell ref="Y42:Z44"/>
    <mergeCell ref="H45:I46"/>
    <mergeCell ref="J45:K46"/>
    <mergeCell ref="Y45:Z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0905-69E1-C64B-9828-275711ED48C9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  <pageSetup paperSize="9" orientation="portrait" horizontalDpi="0" verticalDpi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11AF-2402-DD4F-9358-CF40B912ECB1}">
  <dimension ref="B2:AJ72"/>
  <sheetViews>
    <sheetView zoomScale="75" zoomScaleNormal="59" zoomScaleSheetLayoutView="50" zoomScalePageLayoutView="59" workbookViewId="0">
      <selection activeCell="AJ8" sqref="AJ8:AJ36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22.28515625" bestFit="1" customWidth="1"/>
  </cols>
  <sheetData>
    <row r="2" spans="2:36" ht="39" customHeight="1">
      <c r="B2" s="146" t="s">
        <v>14</v>
      </c>
      <c r="C2" s="289" t="s">
        <v>152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153</v>
      </c>
      <c r="AC2" s="288"/>
      <c r="AD2" s="288"/>
      <c r="AE2" s="288"/>
    </row>
    <row r="3" spans="2:36" ht="15" customHeight="1"/>
    <row r="4" spans="2:36" ht="40" customHeight="1">
      <c r="B4" s="283" t="s">
        <v>62</v>
      </c>
      <c r="C4" s="283"/>
      <c r="E4" s="282" t="s">
        <v>96</v>
      </c>
      <c r="F4" s="282"/>
      <c r="G4" s="282"/>
      <c r="H4" s="288">
        <f>G41</f>
        <v>127</v>
      </c>
      <c r="I4" s="288"/>
      <c r="J4" s="282" t="s">
        <v>97</v>
      </c>
      <c r="K4" s="282"/>
      <c r="L4" s="282"/>
      <c r="M4" s="284">
        <f>(K41+T41)/G41</f>
        <v>5.5118110236220472E-2</v>
      </c>
      <c r="N4" s="284"/>
      <c r="O4" s="282" t="s">
        <v>98</v>
      </c>
      <c r="P4" s="282"/>
      <c r="Q4" s="282"/>
      <c r="R4" s="284">
        <f>SUM(K41:L41,T41:U41)/G41</f>
        <v>0.80314960629921262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>
        <f>SUM(O41:P41)/SUM(K41:L41)</f>
        <v>0.43939393939393939</v>
      </c>
      <c r="AB4" s="282" t="s">
        <v>99</v>
      </c>
      <c r="AC4" s="282"/>
      <c r="AD4" s="282"/>
      <c r="AE4" s="173">
        <f>SUM(X41:Y41)/SUM(T41:U41)</f>
        <v>0.80555555555555558</v>
      </c>
      <c r="AF4" t="s">
        <v>179</v>
      </c>
    </row>
    <row r="5" spans="2:36" ht="16" customHeight="1"/>
    <row r="6" spans="2:36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6" ht="30" customHeight="1">
      <c r="B8" s="154">
        <v>1</v>
      </c>
      <c r="C8" s="154" t="s">
        <v>122</v>
      </c>
      <c r="D8" s="156">
        <v>51</v>
      </c>
      <c r="E8" s="156">
        <f>G8+AA8+'Individual AT 0330vs立教A'!G8+'Individual AT 0330vs立教A'!N8</f>
        <v>24</v>
      </c>
      <c r="F8" s="195">
        <f>IFERROR(E8/D8*80,"-")</f>
        <v>37.647058823529413</v>
      </c>
      <c r="G8" s="156">
        <f>I8+R8</f>
        <v>5</v>
      </c>
      <c r="H8" s="186">
        <f>IFERROR((K8+L8+T8+U8)/G8,"-")</f>
        <v>1</v>
      </c>
      <c r="I8" s="156">
        <f>SUM(K8:M8)</f>
        <v>3</v>
      </c>
      <c r="J8" s="157">
        <f>IFERROR((K8+L8)/I8,"-")</f>
        <v>1</v>
      </c>
      <c r="K8" s="156">
        <v>0</v>
      </c>
      <c r="L8" s="156">
        <v>3</v>
      </c>
      <c r="M8" s="184">
        <v>0</v>
      </c>
      <c r="N8" s="157">
        <f>IFERROR((O8+P8)/I8,"-")</f>
        <v>0.33333333333333331</v>
      </c>
      <c r="O8" s="156">
        <v>0</v>
      </c>
      <c r="P8" s="156">
        <v>1</v>
      </c>
      <c r="Q8" s="184">
        <v>2</v>
      </c>
      <c r="R8" s="156">
        <f>SUM(T8:V8)</f>
        <v>2</v>
      </c>
      <c r="S8" s="157">
        <f>IFERROR((T8+U8)/R8,"-")</f>
        <v>1</v>
      </c>
      <c r="T8" s="156">
        <v>0</v>
      </c>
      <c r="U8" s="156">
        <v>2</v>
      </c>
      <c r="V8" s="184">
        <v>0</v>
      </c>
      <c r="W8" s="157">
        <f>IFERROR((X8+Y8)/R8,"-")</f>
        <v>1</v>
      </c>
      <c r="X8" s="156">
        <v>1</v>
      </c>
      <c r="Y8" s="156">
        <v>1</v>
      </c>
      <c r="Z8" s="184">
        <v>0</v>
      </c>
      <c r="AA8" s="156">
        <f>SUM(AC8:AE8)</f>
        <v>1</v>
      </c>
      <c r="AB8" s="157">
        <f>IFERROR((AC8+AD8)/AA8,"-")</f>
        <v>0</v>
      </c>
      <c r="AC8" s="156">
        <v>0</v>
      </c>
      <c r="AD8" s="156">
        <v>0</v>
      </c>
      <c r="AE8" s="156">
        <v>1</v>
      </c>
      <c r="AF8" s="154" t="str">
        <f>C8</f>
        <v>小澤　一誠</v>
      </c>
      <c r="AH8">
        <f>SUM(K8+L8+T8+U8)</f>
        <v>5</v>
      </c>
      <c r="AI8">
        <f>K8+T8</f>
        <v>0</v>
      </c>
      <c r="AJ8">
        <f>SUM(K8+L8)</f>
        <v>3</v>
      </c>
    </row>
    <row r="9" spans="2:36" ht="30" customHeight="1">
      <c r="B9" s="155">
        <v>2</v>
      </c>
      <c r="C9" s="155" t="s">
        <v>123</v>
      </c>
      <c r="D9" s="159">
        <v>41</v>
      </c>
      <c r="E9" s="159">
        <f>G9+AA9+'Individual AT 0330vs立教A'!G9+'Individual AT 0330vs立教A'!N9</f>
        <v>15</v>
      </c>
      <c r="F9" s="167">
        <f t="shared" ref="F9:F33" si="0">IFERROR(E9/D9*80,"-")</f>
        <v>29.268292682926827</v>
      </c>
      <c r="G9" s="159">
        <f t="shared" ref="G9:G33" si="1">I9+R9</f>
        <v>4</v>
      </c>
      <c r="H9" s="187">
        <f t="shared" ref="H9:H33" si="2">IFERROR((K9+L9+T9+U9)/G9,"-")</f>
        <v>0.75</v>
      </c>
      <c r="I9" s="159">
        <f t="shared" ref="I9:I33" si="3">SUM(K9:M9)</f>
        <v>4</v>
      </c>
      <c r="J9" s="158">
        <f t="shared" ref="J9:J33" si="4">IFERROR((K9+L9)/I9,"-")</f>
        <v>0.75</v>
      </c>
      <c r="K9" s="159">
        <v>0</v>
      </c>
      <c r="L9" s="159">
        <v>3</v>
      </c>
      <c r="M9" s="185">
        <v>1</v>
      </c>
      <c r="N9" s="158">
        <f t="shared" ref="N9:N33" si="5">IFERROR((O9+P9)/I9,"-")</f>
        <v>0.25</v>
      </c>
      <c r="O9" s="159">
        <v>1</v>
      </c>
      <c r="P9" s="159">
        <v>0</v>
      </c>
      <c r="Q9" s="185">
        <v>2</v>
      </c>
      <c r="R9" s="159">
        <f t="shared" ref="R9:R33" si="6">SUM(T9:V9)</f>
        <v>0</v>
      </c>
      <c r="S9" s="158" t="str">
        <f t="shared" ref="S9:S33" si="7">IFERROR((T9+U9)/R9,"-")</f>
        <v>-</v>
      </c>
      <c r="T9" s="159">
        <v>0</v>
      </c>
      <c r="U9" s="159">
        <v>0</v>
      </c>
      <c r="V9" s="185">
        <v>0</v>
      </c>
      <c r="W9" s="158" t="str">
        <f t="shared" ref="W9:W33" si="8">IFERROR((X9+Y9)/R9,"-")</f>
        <v>-</v>
      </c>
      <c r="X9" s="159">
        <v>0</v>
      </c>
      <c r="Y9" s="159">
        <v>0</v>
      </c>
      <c r="Z9" s="185">
        <v>0</v>
      </c>
      <c r="AA9" s="159">
        <f t="shared" ref="AA9:AA33" si="9">SUM(AC9:AE9)</f>
        <v>0</v>
      </c>
      <c r="AB9" s="158" t="str">
        <f t="shared" ref="AB9:AB33" si="10">IFERROR((AC9+AD9)/AA9,"-")</f>
        <v>-</v>
      </c>
      <c r="AC9" s="159">
        <v>0</v>
      </c>
      <c r="AD9" s="159">
        <v>0</v>
      </c>
      <c r="AE9" s="159">
        <v>0</v>
      </c>
      <c r="AF9" s="155" t="str">
        <f t="shared" ref="AF9:AF37" si="11">C9</f>
        <v>前川　陽来</v>
      </c>
      <c r="AH9">
        <f t="shared" ref="AH9:AH37" si="12">SUM(K9+L9+T9+U9)</f>
        <v>3</v>
      </c>
      <c r="AI9">
        <f t="shared" ref="AI9:AI37" si="13">K9+T9</f>
        <v>0</v>
      </c>
      <c r="AJ9">
        <f t="shared" ref="AJ9:AJ37" si="14">SUM(K9+L9)</f>
        <v>3</v>
      </c>
    </row>
    <row r="10" spans="2:36" ht="30" customHeight="1">
      <c r="B10" s="154">
        <v>3</v>
      </c>
      <c r="C10" s="154" t="s">
        <v>124</v>
      </c>
      <c r="D10" s="156">
        <v>41</v>
      </c>
      <c r="E10" s="156">
        <f>G10+AA10+'Individual AT 0330vs立教A'!G10+'Individual AT 0330vs立教A'!N10</f>
        <v>19</v>
      </c>
      <c r="F10" s="195">
        <f t="shared" si="0"/>
        <v>37.073170731707322</v>
      </c>
      <c r="G10" s="156">
        <f t="shared" si="1"/>
        <v>3</v>
      </c>
      <c r="H10" s="186">
        <f t="shared" si="2"/>
        <v>1</v>
      </c>
      <c r="I10" s="156">
        <f t="shared" si="3"/>
        <v>2</v>
      </c>
      <c r="J10" s="157">
        <f t="shared" si="4"/>
        <v>1</v>
      </c>
      <c r="K10" s="156">
        <v>0</v>
      </c>
      <c r="L10" s="156">
        <v>2</v>
      </c>
      <c r="M10" s="184">
        <v>0</v>
      </c>
      <c r="N10" s="157">
        <f t="shared" si="5"/>
        <v>0.5</v>
      </c>
      <c r="O10" s="156">
        <v>0</v>
      </c>
      <c r="P10" s="156">
        <v>1</v>
      </c>
      <c r="Q10" s="184">
        <v>1</v>
      </c>
      <c r="R10" s="156">
        <f t="shared" si="6"/>
        <v>1</v>
      </c>
      <c r="S10" s="157">
        <f t="shared" si="7"/>
        <v>1</v>
      </c>
      <c r="T10" s="156">
        <v>0</v>
      </c>
      <c r="U10" s="156">
        <v>1</v>
      </c>
      <c r="V10" s="184">
        <v>0</v>
      </c>
      <c r="W10" s="157">
        <f t="shared" si="8"/>
        <v>1</v>
      </c>
      <c r="X10" s="156">
        <v>1</v>
      </c>
      <c r="Y10" s="156">
        <v>0</v>
      </c>
      <c r="Z10" s="184">
        <v>0</v>
      </c>
      <c r="AA10" s="156">
        <f t="shared" si="9"/>
        <v>3</v>
      </c>
      <c r="AB10" s="157">
        <f t="shared" si="10"/>
        <v>1</v>
      </c>
      <c r="AC10" s="156">
        <v>1</v>
      </c>
      <c r="AD10" s="156">
        <v>2</v>
      </c>
      <c r="AE10" s="156">
        <v>0</v>
      </c>
      <c r="AF10" s="154" t="str">
        <f t="shared" si="11"/>
        <v>イーゴリ・ボンダレンコ</v>
      </c>
      <c r="AH10">
        <f t="shared" si="12"/>
        <v>3</v>
      </c>
      <c r="AI10">
        <f t="shared" si="13"/>
        <v>0</v>
      </c>
      <c r="AJ10">
        <f t="shared" si="14"/>
        <v>2</v>
      </c>
    </row>
    <row r="11" spans="2:36" ht="30" customHeight="1">
      <c r="B11" s="155">
        <v>4</v>
      </c>
      <c r="C11" s="155" t="s">
        <v>125</v>
      </c>
      <c r="D11" s="159">
        <v>61</v>
      </c>
      <c r="E11" s="159">
        <f>G11+AA11+'Individual AT 0330vs立教A'!G11+'Individual AT 0330vs立教A'!N11</f>
        <v>26</v>
      </c>
      <c r="F11" s="167">
        <f t="shared" si="0"/>
        <v>34.0983606557377</v>
      </c>
      <c r="G11" s="159">
        <f t="shared" si="1"/>
        <v>5</v>
      </c>
      <c r="H11" s="187">
        <f t="shared" si="2"/>
        <v>0.8</v>
      </c>
      <c r="I11" s="159">
        <f t="shared" si="3"/>
        <v>4</v>
      </c>
      <c r="J11" s="158">
        <f t="shared" si="4"/>
        <v>0.75</v>
      </c>
      <c r="K11" s="159">
        <v>2</v>
      </c>
      <c r="L11" s="159">
        <v>1</v>
      </c>
      <c r="M11" s="185">
        <v>1</v>
      </c>
      <c r="N11" s="158">
        <f t="shared" si="5"/>
        <v>0.5</v>
      </c>
      <c r="O11" s="159">
        <v>1</v>
      </c>
      <c r="P11" s="159">
        <v>1</v>
      </c>
      <c r="Q11" s="185">
        <v>1</v>
      </c>
      <c r="R11" s="159">
        <f t="shared" si="6"/>
        <v>1</v>
      </c>
      <c r="S11" s="158">
        <f t="shared" si="7"/>
        <v>1</v>
      </c>
      <c r="T11" s="159">
        <v>0</v>
      </c>
      <c r="U11" s="159">
        <v>1</v>
      </c>
      <c r="V11" s="185">
        <v>0</v>
      </c>
      <c r="W11" s="158">
        <f t="shared" si="8"/>
        <v>1</v>
      </c>
      <c r="X11" s="159">
        <v>1</v>
      </c>
      <c r="Y11" s="159">
        <v>0</v>
      </c>
      <c r="Z11" s="185">
        <v>0</v>
      </c>
      <c r="AA11" s="159">
        <f t="shared" si="9"/>
        <v>7</v>
      </c>
      <c r="AB11" s="158">
        <f t="shared" si="10"/>
        <v>0.7142857142857143</v>
      </c>
      <c r="AC11" s="159">
        <v>3</v>
      </c>
      <c r="AD11" s="159">
        <v>2</v>
      </c>
      <c r="AE11" s="159">
        <v>2</v>
      </c>
      <c r="AF11" s="155" t="str">
        <f t="shared" si="11"/>
        <v>高木　海斗</v>
      </c>
      <c r="AH11">
        <f t="shared" si="12"/>
        <v>4</v>
      </c>
      <c r="AI11">
        <f t="shared" si="13"/>
        <v>2</v>
      </c>
      <c r="AJ11">
        <f t="shared" si="14"/>
        <v>3</v>
      </c>
    </row>
    <row r="12" spans="2:36" ht="30" customHeight="1">
      <c r="B12" s="154">
        <v>5</v>
      </c>
      <c r="C12" s="154" t="s">
        <v>126</v>
      </c>
      <c r="D12" s="156">
        <v>65</v>
      </c>
      <c r="E12" s="156">
        <f>G12+AA12+'Individual AT 0330vs立教A'!G12+'Individual AT 0330vs立教A'!N12</f>
        <v>23</v>
      </c>
      <c r="F12" s="195">
        <f t="shared" si="0"/>
        <v>28.30769230769231</v>
      </c>
      <c r="G12" s="156">
        <f t="shared" si="1"/>
        <v>5</v>
      </c>
      <c r="H12" s="186">
        <f t="shared" si="2"/>
        <v>1</v>
      </c>
      <c r="I12" s="156">
        <f t="shared" si="3"/>
        <v>3</v>
      </c>
      <c r="J12" s="157">
        <f t="shared" si="4"/>
        <v>1</v>
      </c>
      <c r="K12" s="156">
        <v>1</v>
      </c>
      <c r="L12" s="156">
        <v>2</v>
      </c>
      <c r="M12" s="184">
        <v>0</v>
      </c>
      <c r="N12" s="157">
        <f t="shared" si="5"/>
        <v>1</v>
      </c>
      <c r="O12" s="156">
        <v>2</v>
      </c>
      <c r="P12" s="156">
        <v>1</v>
      </c>
      <c r="Q12" s="184">
        <v>0</v>
      </c>
      <c r="R12" s="156">
        <f t="shared" si="6"/>
        <v>2</v>
      </c>
      <c r="S12" s="157">
        <f t="shared" si="7"/>
        <v>1</v>
      </c>
      <c r="T12" s="156">
        <v>0</v>
      </c>
      <c r="U12" s="156">
        <v>2</v>
      </c>
      <c r="V12" s="184">
        <v>0</v>
      </c>
      <c r="W12" s="157">
        <f t="shared" si="8"/>
        <v>1</v>
      </c>
      <c r="X12" s="156">
        <v>2</v>
      </c>
      <c r="Y12" s="156">
        <v>0</v>
      </c>
      <c r="Z12" s="184">
        <v>0</v>
      </c>
      <c r="AA12" s="156">
        <f t="shared" si="9"/>
        <v>1</v>
      </c>
      <c r="AB12" s="157">
        <f t="shared" si="10"/>
        <v>1</v>
      </c>
      <c r="AC12" s="156">
        <v>1</v>
      </c>
      <c r="AD12" s="156">
        <v>0</v>
      </c>
      <c r="AE12" s="156">
        <v>0</v>
      </c>
      <c r="AF12" s="154" t="str">
        <f t="shared" si="11"/>
        <v>白丸　智乃祐</v>
      </c>
      <c r="AH12">
        <f t="shared" si="12"/>
        <v>5</v>
      </c>
      <c r="AI12">
        <f t="shared" si="13"/>
        <v>1</v>
      </c>
      <c r="AJ12">
        <f t="shared" si="14"/>
        <v>3</v>
      </c>
    </row>
    <row r="13" spans="2:36" ht="30" customHeight="1">
      <c r="B13" s="155">
        <v>6</v>
      </c>
      <c r="C13" s="155" t="s">
        <v>127</v>
      </c>
      <c r="D13" s="159">
        <v>41</v>
      </c>
      <c r="E13" s="159">
        <f>G13+AA13+'Individual AT 0330vs立教A'!G13+'Individual AT 0330vs立教A'!N13</f>
        <v>22</v>
      </c>
      <c r="F13" s="167">
        <f t="shared" si="0"/>
        <v>42.926829268292686</v>
      </c>
      <c r="G13" s="159">
        <f t="shared" si="1"/>
        <v>2</v>
      </c>
      <c r="H13" s="187">
        <f t="shared" si="2"/>
        <v>1</v>
      </c>
      <c r="I13" s="159">
        <f t="shared" si="3"/>
        <v>1</v>
      </c>
      <c r="J13" s="158">
        <f t="shared" si="4"/>
        <v>1</v>
      </c>
      <c r="K13" s="159">
        <v>0</v>
      </c>
      <c r="L13" s="159">
        <v>1</v>
      </c>
      <c r="M13" s="185">
        <v>0</v>
      </c>
      <c r="N13" s="158">
        <f t="shared" si="5"/>
        <v>1</v>
      </c>
      <c r="O13" s="159">
        <v>1</v>
      </c>
      <c r="P13" s="159">
        <v>0</v>
      </c>
      <c r="Q13" s="185">
        <v>0</v>
      </c>
      <c r="R13" s="159">
        <f t="shared" si="6"/>
        <v>1</v>
      </c>
      <c r="S13" s="158">
        <f t="shared" si="7"/>
        <v>1</v>
      </c>
      <c r="T13" s="159">
        <v>0</v>
      </c>
      <c r="U13" s="159">
        <v>1</v>
      </c>
      <c r="V13" s="185">
        <v>0</v>
      </c>
      <c r="W13" s="158">
        <f t="shared" si="8"/>
        <v>1</v>
      </c>
      <c r="X13" s="159">
        <v>1</v>
      </c>
      <c r="Y13" s="159">
        <v>0</v>
      </c>
      <c r="Z13" s="185">
        <v>0</v>
      </c>
      <c r="AA13" s="159">
        <f t="shared" si="9"/>
        <v>6</v>
      </c>
      <c r="AB13" s="158">
        <f t="shared" si="10"/>
        <v>0.66666666666666663</v>
      </c>
      <c r="AC13" s="159">
        <v>2</v>
      </c>
      <c r="AD13" s="159">
        <v>2</v>
      </c>
      <c r="AE13" s="159">
        <v>2</v>
      </c>
      <c r="AF13" s="155" t="str">
        <f t="shared" si="11"/>
        <v>茨木　颯</v>
      </c>
      <c r="AH13">
        <f t="shared" si="12"/>
        <v>2</v>
      </c>
      <c r="AI13">
        <f t="shared" si="13"/>
        <v>0</v>
      </c>
      <c r="AJ13">
        <f t="shared" si="14"/>
        <v>1</v>
      </c>
    </row>
    <row r="14" spans="2:36" ht="30" customHeight="1">
      <c r="B14" s="154">
        <v>7</v>
      </c>
      <c r="C14" s="154" t="s">
        <v>128</v>
      </c>
      <c r="D14" s="156">
        <v>51</v>
      </c>
      <c r="E14" s="156">
        <f>G14+AA14+'Individual AT 0330vs立教A'!G14+'Individual AT 0330vs立教A'!N14</f>
        <v>31</v>
      </c>
      <c r="F14" s="195">
        <f t="shared" si="0"/>
        <v>48.627450980392155</v>
      </c>
      <c r="G14" s="156">
        <f t="shared" si="1"/>
        <v>11</v>
      </c>
      <c r="H14" s="186">
        <f t="shared" si="2"/>
        <v>0.72727272727272729</v>
      </c>
      <c r="I14" s="156">
        <f t="shared" si="3"/>
        <v>10</v>
      </c>
      <c r="J14" s="157">
        <f t="shared" si="4"/>
        <v>0.7</v>
      </c>
      <c r="K14" s="156">
        <v>1</v>
      </c>
      <c r="L14" s="156">
        <v>6</v>
      </c>
      <c r="M14" s="184">
        <v>3</v>
      </c>
      <c r="N14" s="157">
        <f t="shared" si="5"/>
        <v>0.1</v>
      </c>
      <c r="O14" s="156">
        <v>1</v>
      </c>
      <c r="P14" s="156">
        <v>0</v>
      </c>
      <c r="Q14" s="184">
        <v>6</v>
      </c>
      <c r="R14" s="156">
        <f t="shared" si="6"/>
        <v>1</v>
      </c>
      <c r="S14" s="157">
        <f t="shared" si="7"/>
        <v>1</v>
      </c>
      <c r="T14" s="156">
        <v>0</v>
      </c>
      <c r="U14" s="156">
        <v>1</v>
      </c>
      <c r="V14" s="184">
        <v>0</v>
      </c>
      <c r="W14" s="157">
        <f t="shared" si="8"/>
        <v>0</v>
      </c>
      <c r="X14" s="156">
        <v>0</v>
      </c>
      <c r="Y14" s="156">
        <v>0</v>
      </c>
      <c r="Z14" s="184">
        <v>1</v>
      </c>
      <c r="AA14" s="156">
        <f t="shared" si="9"/>
        <v>2</v>
      </c>
      <c r="AB14" s="157">
        <f t="shared" si="10"/>
        <v>1</v>
      </c>
      <c r="AC14" s="156">
        <v>2</v>
      </c>
      <c r="AD14" s="156">
        <v>0</v>
      </c>
      <c r="AE14" s="156">
        <v>0</v>
      </c>
      <c r="AF14" s="154" t="str">
        <f t="shared" si="11"/>
        <v>加藤　寛樹</v>
      </c>
      <c r="AH14">
        <f t="shared" si="12"/>
        <v>8</v>
      </c>
      <c r="AI14">
        <f t="shared" si="13"/>
        <v>1</v>
      </c>
      <c r="AJ14">
        <f t="shared" si="14"/>
        <v>7</v>
      </c>
    </row>
    <row r="15" spans="2:36" ht="30" customHeight="1">
      <c r="B15" s="155">
        <v>8</v>
      </c>
      <c r="C15" s="155" t="s">
        <v>129</v>
      </c>
      <c r="D15" s="159">
        <v>61</v>
      </c>
      <c r="E15" s="159">
        <f>G15+AA15+'Individual AT 0330vs立教A'!G15+'Individual AT 0330vs立教A'!N15</f>
        <v>27</v>
      </c>
      <c r="F15" s="167">
        <f t="shared" si="0"/>
        <v>35.409836065573771</v>
      </c>
      <c r="G15" s="159">
        <f t="shared" si="1"/>
        <v>5</v>
      </c>
      <c r="H15" s="187">
        <f t="shared" si="2"/>
        <v>1</v>
      </c>
      <c r="I15" s="159">
        <f t="shared" si="3"/>
        <v>2</v>
      </c>
      <c r="J15" s="158">
        <f t="shared" si="4"/>
        <v>1</v>
      </c>
      <c r="K15" s="159">
        <v>1</v>
      </c>
      <c r="L15" s="159">
        <v>1</v>
      </c>
      <c r="M15" s="185">
        <v>0</v>
      </c>
      <c r="N15" s="158">
        <f t="shared" si="5"/>
        <v>0.5</v>
      </c>
      <c r="O15" s="159">
        <v>1</v>
      </c>
      <c r="P15" s="159">
        <v>0</v>
      </c>
      <c r="Q15" s="185">
        <v>1</v>
      </c>
      <c r="R15" s="159">
        <f t="shared" si="6"/>
        <v>3</v>
      </c>
      <c r="S15" s="158">
        <f t="shared" si="7"/>
        <v>1</v>
      </c>
      <c r="T15" s="159">
        <v>1</v>
      </c>
      <c r="U15" s="159">
        <v>2</v>
      </c>
      <c r="V15" s="185">
        <v>0</v>
      </c>
      <c r="W15" s="158">
        <f t="shared" si="8"/>
        <v>1</v>
      </c>
      <c r="X15" s="159">
        <v>3</v>
      </c>
      <c r="Y15" s="159">
        <v>0</v>
      </c>
      <c r="Z15" s="185">
        <v>0</v>
      </c>
      <c r="AA15" s="159">
        <f t="shared" si="9"/>
        <v>3</v>
      </c>
      <c r="AB15" s="158">
        <f t="shared" si="10"/>
        <v>1</v>
      </c>
      <c r="AC15" s="159">
        <v>2</v>
      </c>
      <c r="AD15" s="159">
        <v>1</v>
      </c>
      <c r="AE15" s="159">
        <v>0</v>
      </c>
      <c r="AF15" s="155" t="str">
        <f t="shared" si="11"/>
        <v>浜浦　幸太郎</v>
      </c>
      <c r="AH15">
        <f t="shared" si="12"/>
        <v>5</v>
      </c>
      <c r="AI15">
        <f t="shared" si="13"/>
        <v>2</v>
      </c>
      <c r="AJ15">
        <f t="shared" si="14"/>
        <v>2</v>
      </c>
    </row>
    <row r="16" spans="2:36" ht="30" customHeight="1">
      <c r="B16" s="154">
        <v>9</v>
      </c>
      <c r="C16" s="154" t="s">
        <v>130</v>
      </c>
      <c r="D16" s="156">
        <v>55</v>
      </c>
      <c r="E16" s="156">
        <f>G16+AA16+'Individual AT 0330vs立教A'!G16+'Individual AT 0330vs立教A'!N16</f>
        <v>9</v>
      </c>
      <c r="F16" s="195">
        <f t="shared" si="0"/>
        <v>13.09090909090909</v>
      </c>
      <c r="G16" s="156">
        <f t="shared" si="1"/>
        <v>7</v>
      </c>
      <c r="H16" s="186">
        <f t="shared" si="2"/>
        <v>0.7142857142857143</v>
      </c>
      <c r="I16" s="156">
        <f t="shared" si="3"/>
        <v>3</v>
      </c>
      <c r="J16" s="157">
        <f t="shared" si="4"/>
        <v>0.33333333333333331</v>
      </c>
      <c r="K16" s="156">
        <v>0</v>
      </c>
      <c r="L16" s="156">
        <v>1</v>
      </c>
      <c r="M16" s="184">
        <v>2</v>
      </c>
      <c r="N16" s="157">
        <f t="shared" si="5"/>
        <v>0.33333333333333331</v>
      </c>
      <c r="O16" s="156">
        <v>0</v>
      </c>
      <c r="P16" s="156">
        <v>1</v>
      </c>
      <c r="Q16" s="184">
        <v>0</v>
      </c>
      <c r="R16" s="156">
        <f t="shared" si="6"/>
        <v>4</v>
      </c>
      <c r="S16" s="157">
        <f t="shared" si="7"/>
        <v>1</v>
      </c>
      <c r="T16" s="156">
        <v>0</v>
      </c>
      <c r="U16" s="156">
        <v>4</v>
      </c>
      <c r="V16" s="184">
        <v>0</v>
      </c>
      <c r="W16" s="157">
        <f t="shared" si="8"/>
        <v>0.5</v>
      </c>
      <c r="X16" s="156">
        <v>1</v>
      </c>
      <c r="Y16" s="156">
        <v>1</v>
      </c>
      <c r="Z16" s="184">
        <v>2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154" t="str">
        <f t="shared" si="11"/>
        <v>高田　健太郎</v>
      </c>
      <c r="AH16">
        <f t="shared" si="12"/>
        <v>5</v>
      </c>
      <c r="AI16">
        <f t="shared" si="13"/>
        <v>0</v>
      </c>
      <c r="AJ16">
        <f t="shared" si="14"/>
        <v>1</v>
      </c>
    </row>
    <row r="17" spans="2:36" ht="30" customHeight="1">
      <c r="B17" s="155">
        <v>10</v>
      </c>
      <c r="C17" s="155" t="s">
        <v>131</v>
      </c>
      <c r="D17" s="159">
        <v>65</v>
      </c>
      <c r="E17" s="159">
        <f>G17+AA17+'Individual AT 0330vs立教A'!G17+'Individual AT 0330vs立教A'!N17</f>
        <v>7</v>
      </c>
      <c r="F17" s="167">
        <f t="shared" si="0"/>
        <v>8.6153846153846168</v>
      </c>
      <c r="G17" s="159">
        <f t="shared" si="1"/>
        <v>3</v>
      </c>
      <c r="H17" s="187">
        <f t="shared" si="2"/>
        <v>1</v>
      </c>
      <c r="I17" s="159">
        <f t="shared" si="3"/>
        <v>2</v>
      </c>
      <c r="J17" s="158">
        <f t="shared" si="4"/>
        <v>1</v>
      </c>
      <c r="K17" s="159">
        <v>0</v>
      </c>
      <c r="L17" s="159">
        <v>2</v>
      </c>
      <c r="M17" s="185">
        <v>0</v>
      </c>
      <c r="N17" s="158">
        <f t="shared" si="5"/>
        <v>0.5</v>
      </c>
      <c r="O17" s="159">
        <v>0</v>
      </c>
      <c r="P17" s="159">
        <v>1</v>
      </c>
      <c r="Q17" s="185">
        <v>1</v>
      </c>
      <c r="R17" s="159">
        <f t="shared" si="6"/>
        <v>1</v>
      </c>
      <c r="S17" s="158">
        <f t="shared" si="7"/>
        <v>1</v>
      </c>
      <c r="T17" s="159">
        <v>0</v>
      </c>
      <c r="U17" s="159">
        <v>1</v>
      </c>
      <c r="V17" s="185">
        <v>0</v>
      </c>
      <c r="W17" s="158">
        <f t="shared" si="8"/>
        <v>1</v>
      </c>
      <c r="X17" s="159">
        <v>0</v>
      </c>
      <c r="Y17" s="159">
        <v>1</v>
      </c>
      <c r="Z17" s="185">
        <v>0</v>
      </c>
      <c r="AA17" s="159">
        <f t="shared" si="9"/>
        <v>1</v>
      </c>
      <c r="AB17" s="158">
        <f t="shared" si="10"/>
        <v>0</v>
      </c>
      <c r="AC17" s="159">
        <v>0</v>
      </c>
      <c r="AD17" s="159">
        <v>0</v>
      </c>
      <c r="AE17" s="159">
        <v>1</v>
      </c>
      <c r="AF17" s="155" t="str">
        <f t="shared" si="11"/>
        <v>井上　達木</v>
      </c>
      <c r="AH17">
        <f t="shared" si="12"/>
        <v>3</v>
      </c>
      <c r="AI17">
        <f t="shared" si="13"/>
        <v>0</v>
      </c>
      <c r="AJ17">
        <f t="shared" si="14"/>
        <v>2</v>
      </c>
    </row>
    <row r="18" spans="2:36" ht="30" customHeight="1">
      <c r="B18" s="154">
        <v>11</v>
      </c>
      <c r="C18" s="154" t="s">
        <v>132</v>
      </c>
      <c r="D18" s="156">
        <v>58</v>
      </c>
      <c r="E18" s="156">
        <f>G18+AA18+'Individual AT 0330vs立教A'!G18+'Individual AT 0330vs立教A'!N18</f>
        <v>10</v>
      </c>
      <c r="F18" s="195">
        <f t="shared" si="0"/>
        <v>13.793103448275863</v>
      </c>
      <c r="G18" s="156">
        <f t="shared" si="1"/>
        <v>4</v>
      </c>
      <c r="H18" s="186">
        <f t="shared" si="2"/>
        <v>0.5</v>
      </c>
      <c r="I18" s="156">
        <f t="shared" si="3"/>
        <v>3</v>
      </c>
      <c r="J18" s="157">
        <f t="shared" si="4"/>
        <v>0.66666666666666663</v>
      </c>
      <c r="K18" s="156">
        <v>0</v>
      </c>
      <c r="L18" s="156">
        <v>2</v>
      </c>
      <c r="M18" s="184">
        <v>1</v>
      </c>
      <c r="N18" s="157">
        <f t="shared" si="5"/>
        <v>0.66666666666666663</v>
      </c>
      <c r="O18" s="156">
        <v>0</v>
      </c>
      <c r="P18" s="156">
        <v>2</v>
      </c>
      <c r="Q18" s="184">
        <v>0</v>
      </c>
      <c r="R18" s="156">
        <f t="shared" si="6"/>
        <v>1</v>
      </c>
      <c r="S18" s="157">
        <f t="shared" si="7"/>
        <v>0</v>
      </c>
      <c r="T18" s="156">
        <v>0</v>
      </c>
      <c r="U18" s="156">
        <v>0</v>
      </c>
      <c r="V18" s="184">
        <v>1</v>
      </c>
      <c r="W18" s="157">
        <f t="shared" si="8"/>
        <v>0</v>
      </c>
      <c r="X18" s="156">
        <v>0</v>
      </c>
      <c r="Y18" s="156">
        <v>0</v>
      </c>
      <c r="Z18" s="184">
        <v>0</v>
      </c>
      <c r="AA18" s="156">
        <f t="shared" si="9"/>
        <v>1</v>
      </c>
      <c r="AB18" s="157">
        <f t="shared" si="10"/>
        <v>1</v>
      </c>
      <c r="AC18" s="156">
        <v>1</v>
      </c>
      <c r="AD18" s="156">
        <v>0</v>
      </c>
      <c r="AE18" s="156">
        <v>0</v>
      </c>
      <c r="AF18" s="154" t="str">
        <f t="shared" si="11"/>
        <v>小池　陽翔</v>
      </c>
      <c r="AH18">
        <f t="shared" si="12"/>
        <v>2</v>
      </c>
      <c r="AI18">
        <f t="shared" si="13"/>
        <v>0</v>
      </c>
      <c r="AJ18">
        <f t="shared" si="14"/>
        <v>2</v>
      </c>
    </row>
    <row r="19" spans="2:36" ht="30" customHeight="1">
      <c r="B19" s="155">
        <v>12</v>
      </c>
      <c r="C19" s="155" t="s">
        <v>133</v>
      </c>
      <c r="D19" s="159">
        <v>41</v>
      </c>
      <c r="E19" s="159">
        <f>G19+AA19+'Individual AT 0330vs立教A'!G19+'Individual AT 0330vs立教A'!N19</f>
        <v>21</v>
      </c>
      <c r="F19" s="167">
        <f t="shared" si="0"/>
        <v>40.975609756097562</v>
      </c>
      <c r="G19" s="159">
        <f t="shared" si="1"/>
        <v>5</v>
      </c>
      <c r="H19" s="187">
        <f t="shared" si="2"/>
        <v>0.8</v>
      </c>
      <c r="I19" s="159">
        <f t="shared" si="3"/>
        <v>3</v>
      </c>
      <c r="J19" s="158">
        <f t="shared" si="4"/>
        <v>0.66666666666666663</v>
      </c>
      <c r="K19" s="159">
        <v>0</v>
      </c>
      <c r="L19" s="159">
        <v>2</v>
      </c>
      <c r="M19" s="185">
        <v>1</v>
      </c>
      <c r="N19" s="158">
        <f t="shared" si="5"/>
        <v>0.33333333333333331</v>
      </c>
      <c r="O19" s="159">
        <v>0</v>
      </c>
      <c r="P19" s="159">
        <v>1</v>
      </c>
      <c r="Q19" s="185">
        <v>1</v>
      </c>
      <c r="R19" s="159">
        <f t="shared" si="6"/>
        <v>2</v>
      </c>
      <c r="S19" s="158">
        <f t="shared" si="7"/>
        <v>1</v>
      </c>
      <c r="T19" s="159">
        <v>0</v>
      </c>
      <c r="U19" s="159">
        <v>2</v>
      </c>
      <c r="V19" s="185">
        <v>0</v>
      </c>
      <c r="W19" s="158">
        <f t="shared" si="8"/>
        <v>0.5</v>
      </c>
      <c r="X19" s="159">
        <v>1</v>
      </c>
      <c r="Y19" s="159">
        <v>0</v>
      </c>
      <c r="Z19" s="185">
        <v>1</v>
      </c>
      <c r="AA19" s="159">
        <f t="shared" si="9"/>
        <v>2</v>
      </c>
      <c r="AB19" s="158">
        <f t="shared" si="10"/>
        <v>0.5</v>
      </c>
      <c r="AC19" s="159">
        <v>1</v>
      </c>
      <c r="AD19" s="159">
        <v>0</v>
      </c>
      <c r="AE19" s="159">
        <v>1</v>
      </c>
      <c r="AF19" s="155" t="str">
        <f t="shared" si="11"/>
        <v>今村　颯汰</v>
      </c>
      <c r="AH19">
        <f t="shared" si="12"/>
        <v>4</v>
      </c>
      <c r="AI19">
        <f t="shared" si="13"/>
        <v>0</v>
      </c>
      <c r="AJ19">
        <f t="shared" si="14"/>
        <v>2</v>
      </c>
    </row>
    <row r="20" spans="2:36" ht="30" customHeight="1">
      <c r="B20" s="154">
        <v>13</v>
      </c>
      <c r="C20" s="154" t="s">
        <v>134</v>
      </c>
      <c r="D20" s="156">
        <v>41</v>
      </c>
      <c r="E20" s="156">
        <f>G20+AA20+'Individual AT 0330vs立教A'!G20+'Individual AT 0330vs立教A'!N20</f>
        <v>23</v>
      </c>
      <c r="F20" s="195">
        <f t="shared" si="0"/>
        <v>44.878048780487809</v>
      </c>
      <c r="G20" s="156">
        <f t="shared" si="1"/>
        <v>4</v>
      </c>
      <c r="H20" s="186">
        <f t="shared" si="2"/>
        <v>1</v>
      </c>
      <c r="I20" s="156">
        <f t="shared" si="3"/>
        <v>3</v>
      </c>
      <c r="J20" s="157">
        <f t="shared" si="4"/>
        <v>1</v>
      </c>
      <c r="K20" s="156">
        <v>0</v>
      </c>
      <c r="L20" s="156">
        <v>3</v>
      </c>
      <c r="M20" s="184">
        <v>0</v>
      </c>
      <c r="N20" s="157">
        <f t="shared" si="5"/>
        <v>0.66666666666666663</v>
      </c>
      <c r="O20" s="156">
        <v>0</v>
      </c>
      <c r="P20" s="156">
        <v>2</v>
      </c>
      <c r="Q20" s="184">
        <v>1</v>
      </c>
      <c r="R20" s="156">
        <f t="shared" si="6"/>
        <v>1</v>
      </c>
      <c r="S20" s="157">
        <f t="shared" si="7"/>
        <v>1</v>
      </c>
      <c r="T20" s="156">
        <v>0</v>
      </c>
      <c r="U20" s="156">
        <v>1</v>
      </c>
      <c r="V20" s="184">
        <v>0</v>
      </c>
      <c r="W20" s="157">
        <f t="shared" si="8"/>
        <v>1</v>
      </c>
      <c r="X20" s="156">
        <v>1</v>
      </c>
      <c r="Y20" s="156">
        <v>0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154" t="str">
        <f t="shared" si="11"/>
        <v>東島　和哉</v>
      </c>
      <c r="AH20">
        <f t="shared" si="12"/>
        <v>4</v>
      </c>
      <c r="AI20">
        <f t="shared" si="13"/>
        <v>0</v>
      </c>
      <c r="AJ20">
        <f t="shared" si="14"/>
        <v>3</v>
      </c>
    </row>
    <row r="21" spans="2:36" ht="30" customHeight="1">
      <c r="B21" s="155">
        <v>14</v>
      </c>
      <c r="C21" s="155" t="s">
        <v>135</v>
      </c>
      <c r="D21" s="159">
        <v>82</v>
      </c>
      <c r="E21" s="159">
        <f>G21+AA21+'Individual AT 0330vs立教A'!G21+'Individual AT 0330vs立教A'!N21</f>
        <v>27</v>
      </c>
      <c r="F21" s="167">
        <f t="shared" si="0"/>
        <v>26.341463414634148</v>
      </c>
      <c r="G21" s="159">
        <f t="shared" si="1"/>
        <v>5</v>
      </c>
      <c r="H21" s="187">
        <f t="shared" si="2"/>
        <v>0.6</v>
      </c>
      <c r="I21" s="159">
        <f t="shared" si="3"/>
        <v>5</v>
      </c>
      <c r="J21" s="158">
        <f t="shared" si="4"/>
        <v>0.6</v>
      </c>
      <c r="K21" s="159">
        <v>0</v>
      </c>
      <c r="L21" s="159">
        <v>3</v>
      </c>
      <c r="M21" s="185">
        <v>2</v>
      </c>
      <c r="N21" s="158">
        <f t="shared" si="5"/>
        <v>0.4</v>
      </c>
      <c r="O21" s="159">
        <v>0</v>
      </c>
      <c r="P21" s="159">
        <v>2</v>
      </c>
      <c r="Q21" s="185">
        <v>1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155" t="str">
        <f t="shared" si="11"/>
        <v>濱島　遼</v>
      </c>
      <c r="AH21">
        <f t="shared" si="12"/>
        <v>3</v>
      </c>
      <c r="AI21">
        <f t="shared" si="13"/>
        <v>0</v>
      </c>
      <c r="AJ21">
        <f t="shared" si="14"/>
        <v>3</v>
      </c>
    </row>
    <row r="22" spans="2:36" ht="30" customHeight="1">
      <c r="B22" s="154">
        <v>15</v>
      </c>
      <c r="C22" s="154" t="s">
        <v>136</v>
      </c>
      <c r="D22" s="156">
        <v>52</v>
      </c>
      <c r="E22" s="156">
        <f>G22+AA22+'Individual AT 0330vs立教A'!G22+'Individual AT 0330vs立教A'!N22</f>
        <v>15</v>
      </c>
      <c r="F22" s="195">
        <f t="shared" si="0"/>
        <v>23.076923076923073</v>
      </c>
      <c r="G22" s="156">
        <f t="shared" si="1"/>
        <v>1</v>
      </c>
      <c r="H22" s="186">
        <f t="shared" si="2"/>
        <v>1</v>
      </c>
      <c r="I22" s="156">
        <f t="shared" si="3"/>
        <v>1</v>
      </c>
      <c r="J22" s="157">
        <f t="shared" si="4"/>
        <v>1</v>
      </c>
      <c r="K22" s="156">
        <v>0</v>
      </c>
      <c r="L22" s="156">
        <v>1</v>
      </c>
      <c r="M22" s="184">
        <v>0</v>
      </c>
      <c r="N22" s="157">
        <f t="shared" si="5"/>
        <v>1</v>
      </c>
      <c r="O22" s="156">
        <v>0</v>
      </c>
      <c r="P22" s="156">
        <v>1</v>
      </c>
      <c r="Q22" s="184">
        <v>0</v>
      </c>
      <c r="R22" s="156">
        <f t="shared" si="6"/>
        <v>0</v>
      </c>
      <c r="S22" s="157" t="str">
        <f t="shared" si="7"/>
        <v>-</v>
      </c>
      <c r="T22" s="156">
        <v>0</v>
      </c>
      <c r="U22" s="156">
        <v>0</v>
      </c>
      <c r="V22" s="184">
        <v>0</v>
      </c>
      <c r="W22" s="157" t="str">
        <f t="shared" si="8"/>
        <v>-</v>
      </c>
      <c r="X22" s="156">
        <v>0</v>
      </c>
      <c r="Y22" s="156">
        <v>0</v>
      </c>
      <c r="Z22" s="184">
        <v>0</v>
      </c>
      <c r="AA22" s="156">
        <f t="shared" si="9"/>
        <v>1</v>
      </c>
      <c r="AB22" s="157">
        <f t="shared" si="10"/>
        <v>0</v>
      </c>
      <c r="AC22" s="156">
        <v>0</v>
      </c>
      <c r="AD22" s="156">
        <v>0</v>
      </c>
      <c r="AE22" s="156">
        <v>1</v>
      </c>
      <c r="AF22" s="154" t="str">
        <f t="shared" si="11"/>
        <v>水澤　雄太</v>
      </c>
      <c r="AH22">
        <f t="shared" si="12"/>
        <v>1</v>
      </c>
      <c r="AI22">
        <f t="shared" si="13"/>
        <v>0</v>
      </c>
      <c r="AJ22">
        <f t="shared" si="14"/>
        <v>1</v>
      </c>
    </row>
    <row r="23" spans="2:36" ht="30" customHeight="1">
      <c r="B23" s="155">
        <v>16</v>
      </c>
      <c r="C23" s="155" t="s">
        <v>137</v>
      </c>
      <c r="D23" s="159">
        <v>20</v>
      </c>
      <c r="E23" s="159">
        <f>G23+AA23+'Individual AT 0330vs立教A'!G23+'Individual AT 0330vs立教A'!N23</f>
        <v>12</v>
      </c>
      <c r="F23" s="167">
        <f t="shared" si="0"/>
        <v>48</v>
      </c>
      <c r="G23" s="159">
        <f t="shared" si="1"/>
        <v>4</v>
      </c>
      <c r="H23" s="187">
        <f t="shared" si="2"/>
        <v>1</v>
      </c>
      <c r="I23" s="159">
        <f t="shared" si="3"/>
        <v>3</v>
      </c>
      <c r="J23" s="158">
        <f t="shared" si="4"/>
        <v>1</v>
      </c>
      <c r="K23" s="159">
        <v>0</v>
      </c>
      <c r="L23" s="159">
        <v>3</v>
      </c>
      <c r="M23" s="185">
        <v>0</v>
      </c>
      <c r="N23" s="158">
        <f t="shared" si="5"/>
        <v>0</v>
      </c>
      <c r="O23" s="159">
        <v>0</v>
      </c>
      <c r="P23" s="159">
        <v>0</v>
      </c>
      <c r="Q23" s="185">
        <v>3</v>
      </c>
      <c r="R23" s="159">
        <f t="shared" si="6"/>
        <v>1</v>
      </c>
      <c r="S23" s="158">
        <f t="shared" si="7"/>
        <v>1</v>
      </c>
      <c r="T23" s="159">
        <v>0</v>
      </c>
      <c r="U23" s="159">
        <v>1</v>
      </c>
      <c r="V23" s="185">
        <v>0</v>
      </c>
      <c r="W23" s="158">
        <f t="shared" si="8"/>
        <v>0</v>
      </c>
      <c r="X23" s="159">
        <v>0</v>
      </c>
      <c r="Y23" s="159">
        <v>0</v>
      </c>
      <c r="Z23" s="185">
        <v>1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155" t="str">
        <f t="shared" si="11"/>
        <v>前澤　徹馬</v>
      </c>
      <c r="AH23">
        <f t="shared" si="12"/>
        <v>4</v>
      </c>
      <c r="AI23">
        <f t="shared" si="13"/>
        <v>0</v>
      </c>
      <c r="AJ23">
        <f t="shared" si="14"/>
        <v>3</v>
      </c>
    </row>
    <row r="24" spans="2:36" ht="30" customHeight="1">
      <c r="B24" s="154">
        <v>17</v>
      </c>
      <c r="C24" s="154" t="s">
        <v>138</v>
      </c>
      <c r="D24" s="156">
        <v>31</v>
      </c>
      <c r="E24" s="156">
        <f>G24+AA24+'Individual AT 0330vs立教A'!G24+'Individual AT 0330vs立教A'!N24</f>
        <v>16</v>
      </c>
      <c r="F24" s="195">
        <f t="shared" si="0"/>
        <v>41.29032258064516</v>
      </c>
      <c r="G24" s="156">
        <f t="shared" si="1"/>
        <v>2</v>
      </c>
      <c r="H24" s="186">
        <f t="shared" si="2"/>
        <v>0.5</v>
      </c>
      <c r="I24" s="156">
        <f t="shared" si="3"/>
        <v>2</v>
      </c>
      <c r="J24" s="157">
        <f t="shared" si="4"/>
        <v>0.5</v>
      </c>
      <c r="K24" s="156">
        <v>0</v>
      </c>
      <c r="L24" s="156">
        <v>1</v>
      </c>
      <c r="M24" s="184">
        <v>1</v>
      </c>
      <c r="N24" s="157">
        <f t="shared" si="5"/>
        <v>0</v>
      </c>
      <c r="O24" s="156">
        <v>0</v>
      </c>
      <c r="P24" s="156">
        <v>0</v>
      </c>
      <c r="Q24" s="184">
        <v>1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1</v>
      </c>
      <c r="AB24" s="157">
        <f t="shared" si="10"/>
        <v>1</v>
      </c>
      <c r="AC24" s="156">
        <v>0</v>
      </c>
      <c r="AD24" s="156">
        <v>1</v>
      </c>
      <c r="AE24" s="156">
        <v>0</v>
      </c>
      <c r="AF24" s="154" t="str">
        <f t="shared" si="11"/>
        <v>北田　勇翔</v>
      </c>
      <c r="AH24">
        <f t="shared" si="12"/>
        <v>1</v>
      </c>
      <c r="AI24">
        <f t="shared" si="13"/>
        <v>0</v>
      </c>
      <c r="AJ24">
        <f t="shared" si="14"/>
        <v>1</v>
      </c>
    </row>
    <row r="25" spans="2:36" ht="30" customHeight="1">
      <c r="B25" s="155">
        <v>18</v>
      </c>
      <c r="C25" s="155" t="s">
        <v>139</v>
      </c>
      <c r="D25" s="159">
        <v>21</v>
      </c>
      <c r="E25" s="159">
        <f>G25+AA25+'Individual AT 0330vs立教A'!G25+'Individual AT 0330vs立教A'!N25</f>
        <v>17</v>
      </c>
      <c r="F25" s="167">
        <f t="shared" si="0"/>
        <v>64.761904761904759</v>
      </c>
      <c r="G25" s="159">
        <f t="shared" si="1"/>
        <v>4</v>
      </c>
      <c r="H25" s="187">
        <f t="shared" si="2"/>
        <v>0.75</v>
      </c>
      <c r="I25" s="159">
        <f t="shared" si="3"/>
        <v>3</v>
      </c>
      <c r="J25" s="158">
        <f t="shared" si="4"/>
        <v>0.66666666666666663</v>
      </c>
      <c r="K25" s="159">
        <v>0</v>
      </c>
      <c r="L25" s="159">
        <v>2</v>
      </c>
      <c r="M25" s="185">
        <v>1</v>
      </c>
      <c r="N25" s="158">
        <f t="shared" si="5"/>
        <v>0.33333333333333331</v>
      </c>
      <c r="O25" s="159">
        <v>0</v>
      </c>
      <c r="P25" s="159">
        <v>1</v>
      </c>
      <c r="Q25" s="185">
        <v>1</v>
      </c>
      <c r="R25" s="159">
        <f t="shared" si="6"/>
        <v>1</v>
      </c>
      <c r="S25" s="158">
        <f t="shared" si="7"/>
        <v>1</v>
      </c>
      <c r="T25" s="159">
        <v>0</v>
      </c>
      <c r="U25" s="159">
        <v>1</v>
      </c>
      <c r="V25" s="185">
        <v>0</v>
      </c>
      <c r="W25" s="158">
        <f t="shared" si="8"/>
        <v>1</v>
      </c>
      <c r="X25" s="159">
        <v>1</v>
      </c>
      <c r="Y25" s="159">
        <v>0</v>
      </c>
      <c r="Z25" s="185">
        <v>0</v>
      </c>
      <c r="AA25" s="159">
        <f t="shared" si="9"/>
        <v>1</v>
      </c>
      <c r="AB25" s="158">
        <f t="shared" si="10"/>
        <v>1</v>
      </c>
      <c r="AC25" s="159">
        <v>0</v>
      </c>
      <c r="AD25" s="159">
        <v>1</v>
      </c>
      <c r="AE25" s="159">
        <v>0</v>
      </c>
      <c r="AF25" s="205" t="str">
        <f t="shared" si="11"/>
        <v>黒澤　俊太郎</v>
      </c>
      <c r="AH25">
        <f t="shared" si="12"/>
        <v>3</v>
      </c>
      <c r="AI25">
        <f t="shared" si="13"/>
        <v>0</v>
      </c>
      <c r="AJ25">
        <f t="shared" si="14"/>
        <v>2</v>
      </c>
    </row>
    <row r="26" spans="2:36" ht="30" customHeight="1">
      <c r="B26" s="154">
        <v>19</v>
      </c>
      <c r="C26" s="154" t="s">
        <v>140</v>
      </c>
      <c r="D26" s="156">
        <v>20</v>
      </c>
      <c r="E26" s="156">
        <f>G26+AA26+'Individual AT 0330vs立教A'!G26+'Individual AT 0330vs立教A'!N26</f>
        <v>10</v>
      </c>
      <c r="F26" s="195">
        <f t="shared" si="0"/>
        <v>40</v>
      </c>
      <c r="G26" s="156">
        <f t="shared" si="1"/>
        <v>2</v>
      </c>
      <c r="H26" s="186">
        <f t="shared" si="2"/>
        <v>0.5</v>
      </c>
      <c r="I26" s="156">
        <f t="shared" si="3"/>
        <v>1</v>
      </c>
      <c r="J26" s="157">
        <f t="shared" si="4"/>
        <v>0</v>
      </c>
      <c r="K26" s="156">
        <v>0</v>
      </c>
      <c r="L26" s="156">
        <v>0</v>
      </c>
      <c r="M26" s="184">
        <v>1</v>
      </c>
      <c r="N26" s="157">
        <f t="shared" si="5"/>
        <v>0</v>
      </c>
      <c r="O26" s="156">
        <v>0</v>
      </c>
      <c r="P26" s="156">
        <v>0</v>
      </c>
      <c r="Q26" s="184">
        <v>0</v>
      </c>
      <c r="R26" s="156">
        <f t="shared" si="6"/>
        <v>1</v>
      </c>
      <c r="S26" s="157">
        <f t="shared" si="7"/>
        <v>1</v>
      </c>
      <c r="T26" s="156">
        <v>1</v>
      </c>
      <c r="U26" s="156">
        <v>0</v>
      </c>
      <c r="V26" s="184">
        <v>0</v>
      </c>
      <c r="W26" s="157">
        <f t="shared" si="8"/>
        <v>0</v>
      </c>
      <c r="X26" s="156">
        <v>0</v>
      </c>
      <c r="Y26" s="156">
        <v>0</v>
      </c>
      <c r="Z26" s="184">
        <v>1</v>
      </c>
      <c r="AA26" s="156">
        <f t="shared" si="9"/>
        <v>1</v>
      </c>
      <c r="AB26" s="157">
        <f t="shared" si="10"/>
        <v>1</v>
      </c>
      <c r="AC26" s="156">
        <v>0</v>
      </c>
      <c r="AD26" s="156">
        <v>1</v>
      </c>
      <c r="AE26" s="156">
        <v>0</v>
      </c>
      <c r="AF26" s="154" t="str">
        <f t="shared" si="11"/>
        <v>岩重　晴大</v>
      </c>
      <c r="AH26">
        <f t="shared" si="12"/>
        <v>1</v>
      </c>
      <c r="AI26">
        <f t="shared" si="13"/>
        <v>1</v>
      </c>
      <c r="AJ26">
        <f t="shared" si="14"/>
        <v>0</v>
      </c>
    </row>
    <row r="27" spans="2:36" ht="30" customHeight="1">
      <c r="B27" s="155">
        <v>20</v>
      </c>
      <c r="C27" s="155" t="s">
        <v>141</v>
      </c>
      <c r="D27" s="159">
        <v>38</v>
      </c>
      <c r="E27" s="159">
        <f>G27+AA27+'Individual AT 0330vs立教A'!G27+'Individual AT 0330vs立教A'!N27</f>
        <v>15</v>
      </c>
      <c r="F27" s="167">
        <f t="shared" si="0"/>
        <v>31.578947368421055</v>
      </c>
      <c r="G27" s="159">
        <f t="shared" si="1"/>
        <v>7</v>
      </c>
      <c r="H27" s="187">
        <f t="shared" si="2"/>
        <v>1</v>
      </c>
      <c r="I27" s="159">
        <f t="shared" si="3"/>
        <v>3</v>
      </c>
      <c r="J27" s="158">
        <f t="shared" si="4"/>
        <v>1</v>
      </c>
      <c r="K27" s="159">
        <v>0</v>
      </c>
      <c r="L27" s="159">
        <v>3</v>
      </c>
      <c r="M27" s="185">
        <v>0</v>
      </c>
      <c r="N27" s="158">
        <f t="shared" si="5"/>
        <v>0</v>
      </c>
      <c r="O27" s="159">
        <v>0</v>
      </c>
      <c r="P27" s="159">
        <v>0</v>
      </c>
      <c r="Q27" s="185">
        <v>3</v>
      </c>
      <c r="R27" s="159">
        <f t="shared" si="6"/>
        <v>4</v>
      </c>
      <c r="S27" s="158">
        <f t="shared" si="7"/>
        <v>1</v>
      </c>
      <c r="T27" s="159">
        <v>0</v>
      </c>
      <c r="U27" s="159">
        <v>4</v>
      </c>
      <c r="V27" s="185">
        <v>0</v>
      </c>
      <c r="W27" s="158">
        <f t="shared" si="8"/>
        <v>1</v>
      </c>
      <c r="X27" s="159">
        <v>2</v>
      </c>
      <c r="Y27" s="159">
        <v>2</v>
      </c>
      <c r="Z27" s="185">
        <v>0</v>
      </c>
      <c r="AA27" s="159">
        <f t="shared" si="9"/>
        <v>1</v>
      </c>
      <c r="AB27" s="158">
        <f t="shared" si="10"/>
        <v>1</v>
      </c>
      <c r="AC27" s="159">
        <v>0</v>
      </c>
      <c r="AD27" s="159">
        <v>1</v>
      </c>
      <c r="AE27" s="159">
        <v>0</v>
      </c>
      <c r="AF27" s="155" t="str">
        <f t="shared" si="11"/>
        <v>加島　優陽</v>
      </c>
      <c r="AH27">
        <f t="shared" si="12"/>
        <v>7</v>
      </c>
      <c r="AI27">
        <f t="shared" si="13"/>
        <v>0</v>
      </c>
      <c r="AJ27">
        <f t="shared" si="14"/>
        <v>3</v>
      </c>
    </row>
    <row r="28" spans="2:36" ht="30" customHeight="1">
      <c r="B28" s="154">
        <v>21</v>
      </c>
      <c r="C28" s="154" t="s">
        <v>142</v>
      </c>
      <c r="D28" s="156">
        <v>41</v>
      </c>
      <c r="E28" s="156">
        <f>G28+AA28+'Individual AT 0330vs立教A'!G28+'Individual AT 0330vs立教A'!N28</f>
        <v>20</v>
      </c>
      <c r="F28" s="195">
        <f t="shared" si="0"/>
        <v>39.024390243902438</v>
      </c>
      <c r="G28" s="156">
        <f t="shared" si="1"/>
        <v>7</v>
      </c>
      <c r="H28" s="186">
        <f t="shared" si="2"/>
        <v>1</v>
      </c>
      <c r="I28" s="156">
        <f t="shared" si="3"/>
        <v>5</v>
      </c>
      <c r="J28" s="157">
        <f t="shared" si="4"/>
        <v>1</v>
      </c>
      <c r="K28" s="156">
        <v>0</v>
      </c>
      <c r="L28" s="156">
        <v>5</v>
      </c>
      <c r="M28" s="184">
        <v>0</v>
      </c>
      <c r="N28" s="157">
        <f t="shared" si="5"/>
        <v>0.2</v>
      </c>
      <c r="O28" s="156">
        <v>0</v>
      </c>
      <c r="P28" s="156">
        <v>1</v>
      </c>
      <c r="Q28" s="184">
        <v>4</v>
      </c>
      <c r="R28" s="156">
        <f t="shared" si="6"/>
        <v>2</v>
      </c>
      <c r="S28" s="157">
        <f t="shared" si="7"/>
        <v>1</v>
      </c>
      <c r="T28" s="156">
        <v>0</v>
      </c>
      <c r="U28" s="156">
        <v>2</v>
      </c>
      <c r="V28" s="184">
        <v>0</v>
      </c>
      <c r="W28" s="157">
        <f t="shared" si="8"/>
        <v>1</v>
      </c>
      <c r="X28" s="156">
        <v>1</v>
      </c>
      <c r="Y28" s="156">
        <v>1</v>
      </c>
      <c r="Z28" s="184">
        <v>0</v>
      </c>
      <c r="AA28" s="156">
        <f t="shared" si="9"/>
        <v>2</v>
      </c>
      <c r="AB28" s="157">
        <f t="shared" si="10"/>
        <v>1</v>
      </c>
      <c r="AC28" s="156">
        <v>0</v>
      </c>
      <c r="AD28" s="156">
        <v>2</v>
      </c>
      <c r="AE28" s="156">
        <v>0</v>
      </c>
      <c r="AF28" s="154" t="str">
        <f t="shared" si="11"/>
        <v>大町　尚生</v>
      </c>
      <c r="AH28">
        <f t="shared" si="12"/>
        <v>7</v>
      </c>
      <c r="AI28">
        <f t="shared" si="13"/>
        <v>0</v>
      </c>
      <c r="AJ28">
        <f t="shared" si="14"/>
        <v>5</v>
      </c>
    </row>
    <row r="29" spans="2:36" ht="30" customHeight="1">
      <c r="B29" s="155">
        <v>22</v>
      </c>
      <c r="C29" s="155" t="s">
        <v>143</v>
      </c>
      <c r="D29" s="159">
        <v>31</v>
      </c>
      <c r="E29" s="159">
        <f>G29+AA29+'Individual AT 0330vs立教A'!G29+'Individual AT 0330vs立教A'!N29</f>
        <v>13</v>
      </c>
      <c r="F29" s="167">
        <f t="shared" si="0"/>
        <v>33.548387096774192</v>
      </c>
      <c r="G29" s="159">
        <f t="shared" si="1"/>
        <v>2</v>
      </c>
      <c r="H29" s="187">
        <f t="shared" si="2"/>
        <v>1</v>
      </c>
      <c r="I29" s="159">
        <f t="shared" si="3"/>
        <v>1</v>
      </c>
      <c r="J29" s="158">
        <f t="shared" si="4"/>
        <v>1</v>
      </c>
      <c r="K29" s="159">
        <v>0</v>
      </c>
      <c r="L29" s="159">
        <v>1</v>
      </c>
      <c r="M29" s="185">
        <v>0</v>
      </c>
      <c r="N29" s="158">
        <f t="shared" si="5"/>
        <v>1</v>
      </c>
      <c r="O29" s="159">
        <v>0</v>
      </c>
      <c r="P29" s="159">
        <v>1</v>
      </c>
      <c r="Q29" s="185">
        <v>0</v>
      </c>
      <c r="R29" s="159">
        <f t="shared" si="6"/>
        <v>1</v>
      </c>
      <c r="S29" s="158">
        <f t="shared" si="7"/>
        <v>1</v>
      </c>
      <c r="T29" s="159">
        <v>0</v>
      </c>
      <c r="U29" s="159">
        <v>1</v>
      </c>
      <c r="V29" s="185">
        <v>0</v>
      </c>
      <c r="W29" s="158">
        <f t="shared" si="8"/>
        <v>1</v>
      </c>
      <c r="X29" s="159">
        <v>0</v>
      </c>
      <c r="Y29" s="159">
        <v>1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155" t="str">
        <f t="shared" si="11"/>
        <v>城戸　隼人</v>
      </c>
      <c r="AH29">
        <f t="shared" si="12"/>
        <v>2</v>
      </c>
      <c r="AI29">
        <f t="shared" si="13"/>
        <v>0</v>
      </c>
      <c r="AJ29">
        <f t="shared" si="14"/>
        <v>1</v>
      </c>
    </row>
    <row r="30" spans="2:36" ht="30" customHeight="1">
      <c r="B30" s="154">
        <v>23</v>
      </c>
      <c r="C30" s="154" t="s">
        <v>144</v>
      </c>
      <c r="D30" s="156">
        <v>41</v>
      </c>
      <c r="E30" s="156">
        <f>G30+AA30+'Individual AT 0330vs立教A'!G30+'Individual AT 0330vs立教A'!N30</f>
        <v>20</v>
      </c>
      <c r="F30" s="195">
        <f t="shared" si="0"/>
        <v>39.024390243902438</v>
      </c>
      <c r="G30" s="156">
        <f t="shared" si="1"/>
        <v>6</v>
      </c>
      <c r="H30" s="186">
        <f t="shared" si="2"/>
        <v>1</v>
      </c>
      <c r="I30" s="156">
        <f t="shared" si="3"/>
        <v>3</v>
      </c>
      <c r="J30" s="157">
        <f t="shared" si="4"/>
        <v>1</v>
      </c>
      <c r="K30" s="156">
        <v>0</v>
      </c>
      <c r="L30" s="156">
        <v>3</v>
      </c>
      <c r="M30" s="184">
        <v>0</v>
      </c>
      <c r="N30" s="157">
        <f t="shared" si="5"/>
        <v>0.66666666666666663</v>
      </c>
      <c r="O30" s="156">
        <v>1</v>
      </c>
      <c r="P30" s="156">
        <v>1</v>
      </c>
      <c r="Q30" s="184">
        <v>1</v>
      </c>
      <c r="R30" s="156">
        <f t="shared" si="6"/>
        <v>3</v>
      </c>
      <c r="S30" s="157">
        <f t="shared" si="7"/>
        <v>1</v>
      </c>
      <c r="T30" s="156">
        <v>0</v>
      </c>
      <c r="U30" s="156">
        <v>3</v>
      </c>
      <c r="V30" s="184">
        <v>0</v>
      </c>
      <c r="W30" s="157">
        <f t="shared" si="8"/>
        <v>0.66666666666666663</v>
      </c>
      <c r="X30" s="156">
        <v>2</v>
      </c>
      <c r="Y30" s="156">
        <v>0</v>
      </c>
      <c r="Z30" s="184">
        <v>1</v>
      </c>
      <c r="AA30" s="156">
        <f t="shared" si="9"/>
        <v>2</v>
      </c>
      <c r="AB30" s="157">
        <f t="shared" si="10"/>
        <v>1</v>
      </c>
      <c r="AC30" s="156">
        <v>0</v>
      </c>
      <c r="AD30" s="156">
        <v>2</v>
      </c>
      <c r="AE30" s="156">
        <v>0</v>
      </c>
      <c r="AF30" s="154" t="str">
        <f t="shared" si="11"/>
        <v>増田　廉</v>
      </c>
      <c r="AH30">
        <f t="shared" si="12"/>
        <v>6</v>
      </c>
      <c r="AI30">
        <f t="shared" si="13"/>
        <v>0</v>
      </c>
      <c r="AJ30">
        <f t="shared" si="14"/>
        <v>3</v>
      </c>
    </row>
    <row r="31" spans="2:36" ht="30" customHeight="1">
      <c r="B31" s="155">
        <v>24</v>
      </c>
      <c r="C31" s="155" t="s">
        <v>145</v>
      </c>
      <c r="D31" s="159">
        <v>3</v>
      </c>
      <c r="E31" s="159">
        <f>G31+AA31+'Individual AT 0330vs立教A'!G31+'Individual AT 0330vs立教A'!N31</f>
        <v>0</v>
      </c>
      <c r="F31" s="167">
        <f t="shared" si="0"/>
        <v>0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155" t="str">
        <f t="shared" si="11"/>
        <v>田島　汰一</v>
      </c>
      <c r="AH31">
        <f t="shared" si="12"/>
        <v>0</v>
      </c>
      <c r="AI31">
        <f t="shared" si="13"/>
        <v>0</v>
      </c>
      <c r="AJ31">
        <f t="shared" si="14"/>
        <v>0</v>
      </c>
    </row>
    <row r="32" spans="2:36" ht="30" customHeight="1">
      <c r="B32" s="154">
        <v>25</v>
      </c>
      <c r="C32" s="154" t="s">
        <v>146</v>
      </c>
      <c r="D32" s="156">
        <v>30</v>
      </c>
      <c r="E32" s="156">
        <f>G32+AA32+'Individual AT 0330vs立教A'!G32+'Individual AT 0330vs立教A'!N32</f>
        <v>5</v>
      </c>
      <c r="F32" s="195">
        <f t="shared" si="0"/>
        <v>13.333333333333332</v>
      </c>
      <c r="G32" s="156">
        <f t="shared" si="1"/>
        <v>4</v>
      </c>
      <c r="H32" s="186">
        <f t="shared" si="2"/>
        <v>0.75</v>
      </c>
      <c r="I32" s="156">
        <f t="shared" si="3"/>
        <v>3</v>
      </c>
      <c r="J32" s="157">
        <f t="shared" si="4"/>
        <v>0.66666666666666663</v>
      </c>
      <c r="K32" s="156">
        <v>0</v>
      </c>
      <c r="L32" s="156">
        <v>2</v>
      </c>
      <c r="M32" s="184">
        <v>1</v>
      </c>
      <c r="N32" s="157">
        <f t="shared" si="5"/>
        <v>0.66666666666666663</v>
      </c>
      <c r="O32" s="156">
        <v>1</v>
      </c>
      <c r="P32" s="156">
        <v>1</v>
      </c>
      <c r="Q32" s="184">
        <v>2</v>
      </c>
      <c r="R32" s="156">
        <f t="shared" si="6"/>
        <v>1</v>
      </c>
      <c r="S32" s="157">
        <f t="shared" si="7"/>
        <v>1</v>
      </c>
      <c r="T32" s="156">
        <v>0</v>
      </c>
      <c r="U32" s="156">
        <v>1</v>
      </c>
      <c r="V32" s="184">
        <v>0</v>
      </c>
      <c r="W32" s="157">
        <f t="shared" si="8"/>
        <v>1</v>
      </c>
      <c r="X32" s="156">
        <v>1</v>
      </c>
      <c r="Y32" s="156">
        <v>0</v>
      </c>
      <c r="Z32" s="184">
        <v>0</v>
      </c>
      <c r="AA32" s="156">
        <f t="shared" si="9"/>
        <v>1</v>
      </c>
      <c r="AB32" s="157">
        <f t="shared" si="10"/>
        <v>1</v>
      </c>
      <c r="AC32" s="156">
        <v>1</v>
      </c>
      <c r="AD32" s="156">
        <v>0</v>
      </c>
      <c r="AE32" s="156">
        <v>0</v>
      </c>
      <c r="AF32" s="154" t="str">
        <f t="shared" si="11"/>
        <v>安藤　核</v>
      </c>
      <c r="AH32">
        <f t="shared" si="12"/>
        <v>3</v>
      </c>
      <c r="AI32">
        <f t="shared" si="13"/>
        <v>0</v>
      </c>
      <c r="AJ32">
        <f t="shared" si="14"/>
        <v>2</v>
      </c>
    </row>
    <row r="33" spans="2:36" ht="30" customHeight="1">
      <c r="B33" s="155">
        <v>26</v>
      </c>
      <c r="C33" s="155" t="s">
        <v>147</v>
      </c>
      <c r="D33" s="159">
        <v>41</v>
      </c>
      <c r="E33" s="159">
        <f>G33+AA33+'Individual AT 0330vs立教A'!G33+'Individual AT 0330vs立教A'!N33</f>
        <v>17</v>
      </c>
      <c r="F33" s="167">
        <f t="shared" si="0"/>
        <v>33.170731707317074</v>
      </c>
      <c r="G33" s="159">
        <f t="shared" si="1"/>
        <v>8</v>
      </c>
      <c r="H33" s="187">
        <f t="shared" si="2"/>
        <v>0.75</v>
      </c>
      <c r="I33" s="159">
        <f t="shared" si="3"/>
        <v>6</v>
      </c>
      <c r="J33" s="158">
        <f t="shared" si="4"/>
        <v>0.66666666666666663</v>
      </c>
      <c r="K33" s="159">
        <v>0</v>
      </c>
      <c r="L33" s="159">
        <v>4</v>
      </c>
      <c r="M33" s="185">
        <v>2</v>
      </c>
      <c r="N33" s="158">
        <f t="shared" si="5"/>
        <v>0</v>
      </c>
      <c r="O33" s="159">
        <v>0</v>
      </c>
      <c r="P33" s="159">
        <v>0</v>
      </c>
      <c r="Q33" s="185">
        <v>2</v>
      </c>
      <c r="R33" s="159">
        <f t="shared" si="6"/>
        <v>2</v>
      </c>
      <c r="S33" s="158">
        <f t="shared" si="7"/>
        <v>1</v>
      </c>
      <c r="T33" s="159">
        <v>0</v>
      </c>
      <c r="U33" s="159">
        <v>2</v>
      </c>
      <c r="V33" s="185">
        <v>0</v>
      </c>
      <c r="W33" s="158">
        <f t="shared" si="8"/>
        <v>1</v>
      </c>
      <c r="X33" s="159">
        <v>2</v>
      </c>
      <c r="Y33" s="159">
        <v>0</v>
      </c>
      <c r="Z33" s="185">
        <v>0</v>
      </c>
      <c r="AA33" s="159">
        <f t="shared" si="9"/>
        <v>1</v>
      </c>
      <c r="AB33" s="158">
        <f t="shared" si="10"/>
        <v>1</v>
      </c>
      <c r="AC33" s="159">
        <v>0</v>
      </c>
      <c r="AD33" s="159">
        <v>1</v>
      </c>
      <c r="AE33" s="159">
        <v>0</v>
      </c>
      <c r="AF33" s="205" t="str">
        <f t="shared" si="11"/>
        <v>岡本　泰一</v>
      </c>
      <c r="AH33">
        <f t="shared" si="12"/>
        <v>6</v>
      </c>
      <c r="AI33">
        <f t="shared" si="13"/>
        <v>0</v>
      </c>
      <c r="AJ33">
        <f t="shared" si="14"/>
        <v>4</v>
      </c>
    </row>
    <row r="34" spans="2:36" ht="30" customHeight="1">
      <c r="B34" s="154">
        <v>27</v>
      </c>
      <c r="C34" s="154" t="s">
        <v>148</v>
      </c>
      <c r="D34" s="156">
        <v>41</v>
      </c>
      <c r="E34" s="156">
        <f>G34+AA34+'Individual AT 0330vs立教A'!G34+'Individual AT 0330vs立教A'!N34</f>
        <v>25</v>
      </c>
      <c r="F34" s="195">
        <f>IFERROR(E34/D34*80,"-")</f>
        <v>48.780487804878049</v>
      </c>
      <c r="G34" s="156">
        <f>I34+R34</f>
        <v>9</v>
      </c>
      <c r="H34" s="186">
        <f>IFERROR((K34+L34+T34+U34)/G34,"-")</f>
        <v>0.33333333333333331</v>
      </c>
      <c r="I34" s="156">
        <f>SUM(K34:M34)</f>
        <v>7</v>
      </c>
      <c r="J34" s="157">
        <f>IFERROR((K34+L34)/I34,"-")</f>
        <v>0.2857142857142857</v>
      </c>
      <c r="K34" s="156">
        <v>0</v>
      </c>
      <c r="L34" s="156">
        <v>2</v>
      </c>
      <c r="M34" s="184">
        <v>5</v>
      </c>
      <c r="N34" s="157">
        <f>IFERROR((O34+P34)/I34,"-")</f>
        <v>0.14285714285714285</v>
      </c>
      <c r="O34" s="156">
        <v>0</v>
      </c>
      <c r="P34" s="156">
        <v>1</v>
      </c>
      <c r="Q34" s="184">
        <v>1</v>
      </c>
      <c r="R34" s="156">
        <f>SUM(T34:V34)</f>
        <v>2</v>
      </c>
      <c r="S34" s="157">
        <f>IFERROR((T34+U34)/R34,"-")</f>
        <v>0.5</v>
      </c>
      <c r="T34" s="156">
        <v>0</v>
      </c>
      <c r="U34" s="156">
        <v>1</v>
      </c>
      <c r="V34" s="184">
        <v>1</v>
      </c>
      <c r="W34" s="157">
        <f>IFERROR((X34+Y34)/R34,"-")</f>
        <v>0.5</v>
      </c>
      <c r="X34" s="156">
        <v>1</v>
      </c>
      <c r="Y34" s="156">
        <v>0</v>
      </c>
      <c r="Z34" s="184">
        <v>0</v>
      </c>
      <c r="AA34" s="156">
        <f>SUM(AC34:AE34)</f>
        <v>1</v>
      </c>
      <c r="AB34" s="157">
        <f>IFERROR((AC34+AD34)/AA34,"-")</f>
        <v>0</v>
      </c>
      <c r="AC34" s="156">
        <v>0</v>
      </c>
      <c r="AD34" s="156">
        <v>0</v>
      </c>
      <c r="AE34" s="156">
        <v>1</v>
      </c>
      <c r="AF34" s="154" t="str">
        <f t="shared" si="11"/>
        <v>朴　大優</v>
      </c>
      <c r="AH34">
        <f t="shared" si="12"/>
        <v>3</v>
      </c>
      <c r="AI34">
        <f t="shared" si="13"/>
        <v>0</v>
      </c>
      <c r="AJ34">
        <f t="shared" si="14"/>
        <v>2</v>
      </c>
    </row>
    <row r="35" spans="2:36" ht="30" customHeight="1">
      <c r="B35" s="155">
        <v>28</v>
      </c>
      <c r="C35" s="155" t="s">
        <v>149</v>
      </c>
      <c r="D35" s="159">
        <v>62</v>
      </c>
      <c r="E35" s="159">
        <f>G35+AA35+'Individual AT 0330vs立教A'!G35+'Individual AT 0330vs立教A'!N35</f>
        <v>15</v>
      </c>
      <c r="F35" s="167">
        <f>IFERROR(E35/D35*80,"-")</f>
        <v>19.35483870967742</v>
      </c>
      <c r="G35" s="159">
        <f>I35+R35</f>
        <v>3</v>
      </c>
      <c r="H35" s="187">
        <f>IFERROR((K35+L35+T35+U35)/G35,"-")</f>
        <v>0.66666666666666663</v>
      </c>
      <c r="I35" s="159">
        <f>SUM(K35:M35)</f>
        <v>3</v>
      </c>
      <c r="J35" s="158">
        <f>IFERROR((K35+L35)/I35,"-")</f>
        <v>0.66666666666666663</v>
      </c>
      <c r="K35" s="159">
        <v>0</v>
      </c>
      <c r="L35" s="159">
        <v>2</v>
      </c>
      <c r="M35" s="185">
        <v>1</v>
      </c>
      <c r="N35" s="158">
        <f>IFERROR((O35+P35)/I35,"-")</f>
        <v>0</v>
      </c>
      <c r="O35" s="159">
        <v>0</v>
      </c>
      <c r="P35" s="159">
        <v>0</v>
      </c>
      <c r="Q35" s="185">
        <v>0</v>
      </c>
      <c r="R35" s="159">
        <f>SUM(T35:V35)</f>
        <v>0</v>
      </c>
      <c r="S35" s="158" t="str">
        <f>IFERROR((T35+U35)/R35,"-")</f>
        <v>-</v>
      </c>
      <c r="T35" s="159">
        <v>0</v>
      </c>
      <c r="U35" s="159">
        <v>0</v>
      </c>
      <c r="V35" s="185">
        <v>0</v>
      </c>
      <c r="W35" s="158" t="str">
        <f>IFERROR((X35+Y35)/R35,"-")</f>
        <v>-</v>
      </c>
      <c r="X35" s="159">
        <v>0</v>
      </c>
      <c r="Y35" s="159">
        <v>0</v>
      </c>
      <c r="Z35" s="185">
        <v>0</v>
      </c>
      <c r="AA35" s="159">
        <f>SUM(AC35:AE35)</f>
        <v>0</v>
      </c>
      <c r="AB35" s="158" t="str">
        <f>IFERROR((AC35+AD35)/AA35,"-")</f>
        <v>-</v>
      </c>
      <c r="AC35" s="159">
        <v>0</v>
      </c>
      <c r="AD35" s="159">
        <v>0</v>
      </c>
      <c r="AE35" s="159">
        <v>0</v>
      </c>
      <c r="AF35" s="155" t="str">
        <f t="shared" si="11"/>
        <v>林　勇太</v>
      </c>
      <c r="AH35">
        <f t="shared" si="12"/>
        <v>2</v>
      </c>
      <c r="AI35">
        <f t="shared" si="13"/>
        <v>0</v>
      </c>
      <c r="AJ35">
        <f t="shared" si="14"/>
        <v>2</v>
      </c>
    </row>
    <row r="36" spans="2:36" ht="30" customHeight="1">
      <c r="B36" s="154">
        <v>29</v>
      </c>
      <c r="C36" s="154" t="s">
        <v>150</v>
      </c>
      <c r="D36" s="156">
        <v>3</v>
      </c>
      <c r="E36" s="156">
        <f>G36+AA36+'Individual AT 0330vs立教A'!G36+'Individual AT 0330vs立教A'!N36</f>
        <v>0</v>
      </c>
      <c r="F36" s="195">
        <f>IFERROR(E36/D36*80,"-")</f>
        <v>0</v>
      </c>
      <c r="G36" s="156">
        <f>I36+R36</f>
        <v>0</v>
      </c>
      <c r="H36" s="186" t="str">
        <f>IFERROR((K36+L36+T36+U36)/G36,"-")</f>
        <v>-</v>
      </c>
      <c r="I36" s="156">
        <f>SUM(K36:M36)</f>
        <v>0</v>
      </c>
      <c r="J36" s="157" t="str">
        <f>IFERROR((K36+L36)/I36,"-")</f>
        <v>-</v>
      </c>
      <c r="K36" s="156">
        <v>0</v>
      </c>
      <c r="L36" s="156">
        <v>0</v>
      </c>
      <c r="M36" s="184">
        <v>0</v>
      </c>
      <c r="N36" s="157" t="str">
        <f>IFERROR((O36+P36)/I36,"-")</f>
        <v>-</v>
      </c>
      <c r="O36" s="156">
        <v>0</v>
      </c>
      <c r="P36" s="156">
        <v>0</v>
      </c>
      <c r="Q36" s="184">
        <v>0</v>
      </c>
      <c r="R36" s="156">
        <f>SUM(T36:V36)</f>
        <v>0</v>
      </c>
      <c r="S36" s="157" t="str">
        <f>IFERROR((T36+U36)/R36,"-")</f>
        <v>-</v>
      </c>
      <c r="T36" s="156">
        <v>0</v>
      </c>
      <c r="U36" s="156">
        <v>0</v>
      </c>
      <c r="V36" s="184">
        <v>0</v>
      </c>
      <c r="W36" s="157" t="str">
        <f>IFERROR((X36+Y36)/R36,"-")</f>
        <v>-</v>
      </c>
      <c r="X36" s="156">
        <v>0</v>
      </c>
      <c r="Y36" s="156">
        <v>0</v>
      </c>
      <c r="Z36" s="184">
        <v>0</v>
      </c>
      <c r="AA36" s="156">
        <f>SUM(AC36:AE36)</f>
        <v>0</v>
      </c>
      <c r="AB36" s="157" t="str">
        <f>IFERROR((AC36+AD36)/AA36,"-")</f>
        <v>-</v>
      </c>
      <c r="AC36" s="156">
        <v>0</v>
      </c>
      <c r="AD36" s="156">
        <v>0</v>
      </c>
      <c r="AE36" s="156">
        <v>0</v>
      </c>
      <c r="AF36" s="154" t="str">
        <f t="shared" si="11"/>
        <v>浅沼優吾</v>
      </c>
      <c r="AH36">
        <f t="shared" si="12"/>
        <v>0</v>
      </c>
      <c r="AI36">
        <f t="shared" si="13"/>
        <v>0</v>
      </c>
      <c r="AJ36">
        <f t="shared" si="14"/>
        <v>0</v>
      </c>
    </row>
    <row r="37" spans="2:36" ht="30" customHeight="1">
      <c r="B37" s="155">
        <v>30</v>
      </c>
      <c r="C37" s="198"/>
      <c r="D37" s="159">
        <f>'Individual DF 0330vs立教A'!D38</f>
        <v>0</v>
      </c>
      <c r="E37" s="159">
        <f>G37+AA37+'Individual AT 0330vs立教A'!G37+'Individual AT 0330vs立教A'!N37</f>
        <v>0</v>
      </c>
      <c r="F37" s="167" t="str">
        <f>IFERROR(E37/D37*80,"-")</f>
        <v>-</v>
      </c>
      <c r="G37" s="159">
        <f>I37+R37</f>
        <v>0</v>
      </c>
      <c r="H37" s="187" t="str">
        <f>IFERROR((K37+L37+T37+U37)/G37,"-")</f>
        <v>-</v>
      </c>
      <c r="I37" s="159">
        <f>SUM(K37:M37)</f>
        <v>0</v>
      </c>
      <c r="J37" s="158" t="str">
        <f>IFERROR((K37+L37)/I37,"-")</f>
        <v>-</v>
      </c>
      <c r="K37" s="159">
        <v>0</v>
      </c>
      <c r="L37" s="159">
        <v>0</v>
      </c>
      <c r="M37" s="185">
        <v>0</v>
      </c>
      <c r="N37" s="158" t="str">
        <f>IFERROR((O37+P37)/I37,"-")</f>
        <v>-</v>
      </c>
      <c r="O37" s="159">
        <v>0</v>
      </c>
      <c r="P37" s="159">
        <v>0</v>
      </c>
      <c r="Q37" s="185">
        <v>0</v>
      </c>
      <c r="R37" s="159">
        <f>SUM(T37:V37)</f>
        <v>0</v>
      </c>
      <c r="S37" s="158" t="str">
        <f>IFERROR((T37+U37)/R37,"-")</f>
        <v>-</v>
      </c>
      <c r="T37" s="159">
        <v>0</v>
      </c>
      <c r="U37" s="159">
        <v>0</v>
      </c>
      <c r="V37" s="185">
        <v>0</v>
      </c>
      <c r="W37" s="158" t="str">
        <f>IFERROR((X37+Y37)/R37,"-")</f>
        <v>-</v>
      </c>
      <c r="X37" s="159">
        <v>0</v>
      </c>
      <c r="Y37" s="159">
        <v>0</v>
      </c>
      <c r="Z37" s="185">
        <v>0</v>
      </c>
      <c r="AA37" s="159">
        <f>SUM(AC37:AE37)</f>
        <v>0</v>
      </c>
      <c r="AB37" s="158" t="str">
        <f>IFERROR((AC37+AD37)/AA37,"-")</f>
        <v>-</v>
      </c>
      <c r="AC37" s="159">
        <v>0</v>
      </c>
      <c r="AD37" s="159">
        <v>0</v>
      </c>
      <c r="AE37" s="159">
        <v>0</v>
      </c>
      <c r="AF37" s="155">
        <f t="shared" si="11"/>
        <v>0</v>
      </c>
      <c r="AH37">
        <f t="shared" si="12"/>
        <v>0</v>
      </c>
      <c r="AI37">
        <f t="shared" si="13"/>
        <v>0</v>
      </c>
      <c r="AJ37">
        <f t="shared" si="14"/>
        <v>0</v>
      </c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6" ht="29" customHeight="1">
      <c r="B39" s="274" t="s">
        <v>16</v>
      </c>
      <c r="C39" s="274"/>
      <c r="D39" s="274"/>
      <c r="E39" s="274"/>
      <c r="F39" s="275"/>
      <c r="G39" s="164">
        <f>SUM(G8:G15,G23:G30)</f>
        <v>74</v>
      </c>
      <c r="H39" s="188"/>
      <c r="I39" s="164">
        <f>SUM(I8:I15,I23:I30)</f>
        <v>50</v>
      </c>
      <c r="J39" s="168">
        <f>SUM(K39:L39)/I39</f>
        <v>0.84</v>
      </c>
      <c r="K39" s="164">
        <f>SUM(K8:K15,K23:K30)</f>
        <v>5</v>
      </c>
      <c r="L39" s="164">
        <f>SUM(L8:L15,L23:L30)</f>
        <v>37</v>
      </c>
      <c r="M39" s="182">
        <f>SUM(M8:M15,M23:M30)</f>
        <v>8</v>
      </c>
      <c r="N39" s="168">
        <f>SUM(P39:Q39)/I39</f>
        <v>0.68</v>
      </c>
      <c r="O39" s="164">
        <f>SUM(O8:O15,O23:O30)</f>
        <v>8</v>
      </c>
      <c r="P39" s="164">
        <f>SUM(P8:P15,P23:P30)</f>
        <v>8</v>
      </c>
      <c r="Q39" s="182">
        <f>SUM(Q8:Q15,Q23:Q30)</f>
        <v>26</v>
      </c>
      <c r="R39" s="164">
        <f>SUM(R8:R15,R23:R30)</f>
        <v>24</v>
      </c>
      <c r="S39" s="168">
        <f>SUM(T39:U39)/R39</f>
        <v>1</v>
      </c>
      <c r="T39" s="164">
        <f>SUM(T8:T15,T23:T30)</f>
        <v>2</v>
      </c>
      <c r="U39" s="164">
        <f>SUM(U8:U15,U23:U30)</f>
        <v>22</v>
      </c>
      <c r="V39" s="182">
        <f>SUM(V8:V15,V23:V30)</f>
        <v>0</v>
      </c>
      <c r="W39" s="168">
        <f>SUM(X39:Y39)/SUM(X39:Z39)</f>
        <v>0.83333333333333337</v>
      </c>
      <c r="X39" s="164">
        <f>SUM(X8:X15,X23:X30)</f>
        <v>15</v>
      </c>
      <c r="Y39" s="164">
        <f>SUM(Y8:Y15,Y23:Y30)</f>
        <v>5</v>
      </c>
      <c r="Z39" s="182">
        <f>SUM(Z8:Z15,Z23:Z30)</f>
        <v>4</v>
      </c>
      <c r="AA39" s="164">
        <f>SUM(AA8:AA15,AA23:AA30)</f>
        <v>31</v>
      </c>
      <c r="AB39" s="168">
        <f>SUM(AC39:AD39)/SUM(AC39:AE39)</f>
        <v>0.83870967741935487</v>
      </c>
      <c r="AC39" s="164">
        <f>SUM(AC8:AC15,AC23:AC30)</f>
        <v>11</v>
      </c>
      <c r="AD39" s="164">
        <f>SUM(AD8:AD15,AD23:AD30)</f>
        <v>15</v>
      </c>
      <c r="AE39" s="164">
        <f>SUM(AE8:AE15,AE23:AE30)</f>
        <v>5</v>
      </c>
      <c r="AF39" s="201" t="str">
        <f>B39</f>
        <v>FW Total</v>
      </c>
    </row>
    <row r="40" spans="2:36" ht="30" customHeight="1">
      <c r="B40" s="276" t="s">
        <v>15</v>
      </c>
      <c r="C40" s="276"/>
      <c r="D40" s="276"/>
      <c r="E40" s="276"/>
      <c r="F40" s="277"/>
      <c r="G40" s="165">
        <f>SUM(G16:G22,G31:G36)</f>
        <v>53</v>
      </c>
      <c r="H40" s="189"/>
      <c r="I40" s="165">
        <f>SUM(I16:I22,I31:I36)</f>
        <v>39</v>
      </c>
      <c r="J40" s="172">
        <f>SUM(K40:L40)/I40</f>
        <v>0.61538461538461542</v>
      </c>
      <c r="K40" s="165">
        <f>SUM(K16:K22,K31:K36)</f>
        <v>0</v>
      </c>
      <c r="L40" s="165">
        <f>SUM(L16:L22,L31:L36)</f>
        <v>24</v>
      </c>
      <c r="M40" s="183">
        <f>SUM(M16:M22,M31:M36)</f>
        <v>15</v>
      </c>
      <c r="N40" s="172">
        <f>SUM(P40:Q40)/I40</f>
        <v>0.53846153846153844</v>
      </c>
      <c r="O40" s="165">
        <f>SUM(O16:O22,O31:O36)</f>
        <v>1</v>
      </c>
      <c r="P40" s="165">
        <f>SUM(P16:P22,P31:P36)</f>
        <v>12</v>
      </c>
      <c r="Q40" s="183">
        <f>SUM(Q16:Q22,Q31:Q36)</f>
        <v>9</v>
      </c>
      <c r="R40" s="165">
        <f>SUM(R16:R22,R31:R36)</f>
        <v>14</v>
      </c>
      <c r="S40" s="172">
        <f>SUM(T40:U40)/R40</f>
        <v>0.8571428571428571</v>
      </c>
      <c r="T40" s="165">
        <f>SUM(T16:T22,T31:T36)</f>
        <v>0</v>
      </c>
      <c r="U40" s="165">
        <f>SUM(U16:U22,U31:U36)</f>
        <v>12</v>
      </c>
      <c r="V40" s="183">
        <f>SUM(V16:V22,V31:V36)</f>
        <v>2</v>
      </c>
      <c r="W40" s="172">
        <f>SUM(X40:Y40)/SUM(X40:Z40)</f>
        <v>0.75</v>
      </c>
      <c r="X40" s="165">
        <f>SUM(X16:X22,X31:X36)</f>
        <v>7</v>
      </c>
      <c r="Y40" s="165">
        <f>SUM(Y16:Y22,Y31:Y36)</f>
        <v>2</v>
      </c>
      <c r="Z40" s="183">
        <f>SUM(Z16:Z22,Z31:Z36)</f>
        <v>3</v>
      </c>
      <c r="AA40" s="165">
        <f>SUM(AA16:AA22,AA31:AA36)</f>
        <v>8</v>
      </c>
      <c r="AB40" s="172">
        <f>SUM(AC40:AD40)/SUM(AC40:AE40)</f>
        <v>0.5</v>
      </c>
      <c r="AC40" s="165">
        <f>SUM(AC16:AC22,AC31:AC36)</f>
        <v>3</v>
      </c>
      <c r="AD40" s="165">
        <f>SUM(AD16:AD22,AD31:AD36)</f>
        <v>1</v>
      </c>
      <c r="AE40" s="165">
        <f>SUM(AE16:AE22,AE31:AE36)</f>
        <v>4</v>
      </c>
      <c r="AF40" s="153"/>
    </row>
    <row r="41" spans="2:36" ht="30" customHeight="1">
      <c r="B41" s="278" t="s">
        <v>94</v>
      </c>
      <c r="C41" s="278"/>
      <c r="D41" s="278"/>
      <c r="E41" s="278"/>
      <c r="F41" s="279"/>
      <c r="G41" s="156">
        <f>SUM(G8:G37)</f>
        <v>127</v>
      </c>
      <c r="H41" s="190"/>
      <c r="I41" s="156">
        <f>SUM(I8:I36)</f>
        <v>89</v>
      </c>
      <c r="J41" s="157">
        <f>SUM(K41:L41)/I41</f>
        <v>0.7415730337078652</v>
      </c>
      <c r="K41" s="156">
        <f>SUM(K8:K36)</f>
        <v>5</v>
      </c>
      <c r="L41" s="156">
        <f>SUM(L8:L36)</f>
        <v>61</v>
      </c>
      <c r="M41" s="184">
        <f>SUM(M8:M36)</f>
        <v>23</v>
      </c>
      <c r="N41" s="157">
        <f>SUM(P41:Q41)/I41</f>
        <v>0.6179775280898876</v>
      </c>
      <c r="O41" s="156">
        <f>SUM(O8:O36)</f>
        <v>9</v>
      </c>
      <c r="P41" s="156">
        <f>SUM(P8:P36)</f>
        <v>20</v>
      </c>
      <c r="Q41" s="184">
        <f>SUM(Q8:Q36)</f>
        <v>35</v>
      </c>
      <c r="R41" s="156">
        <f>SUM(R17:R38)</f>
        <v>23</v>
      </c>
      <c r="S41" s="157">
        <f>SUM(T41:U41)/R41</f>
        <v>1.5652173913043479</v>
      </c>
      <c r="T41" s="156">
        <f>SUM(T8:T36)</f>
        <v>2</v>
      </c>
      <c r="U41" s="156">
        <f>SUM(U8:U36)</f>
        <v>34</v>
      </c>
      <c r="V41" s="184">
        <f>SUM(V8:V36)</f>
        <v>2</v>
      </c>
      <c r="W41" s="157">
        <f>SUM(X41:Y41)/SUM(X41:Z41)</f>
        <v>0.80555555555555558</v>
      </c>
      <c r="X41" s="156">
        <f>SUM(X8:X36)</f>
        <v>22</v>
      </c>
      <c r="Y41" s="156">
        <f>SUM(Y8:Y36)</f>
        <v>7</v>
      </c>
      <c r="Z41" s="184">
        <f>SUM(Z8:Z36)</f>
        <v>7</v>
      </c>
      <c r="AA41" s="156">
        <f>SUM(AA8:AA36)</f>
        <v>39</v>
      </c>
      <c r="AB41" s="157">
        <f>SUM(AC41:AD41)/SUM(AC41:AE41)</f>
        <v>0.76923076923076927</v>
      </c>
      <c r="AC41" s="156">
        <f>SUM(AC8:AC36)</f>
        <v>14</v>
      </c>
      <c r="AD41" s="156">
        <f>SUM(AD8:AD36)</f>
        <v>16</v>
      </c>
      <c r="AE41" s="156">
        <f>SUM(AE8:AE36)</f>
        <v>9</v>
      </c>
      <c r="AF41" s="153"/>
    </row>
    <row r="42" spans="2:36" ht="30" customHeight="1">
      <c r="B42" s="280" t="s">
        <v>95</v>
      </c>
      <c r="C42" s="280"/>
      <c r="D42" s="280"/>
      <c r="E42" s="280"/>
      <c r="F42" s="281"/>
      <c r="G42" s="166">
        <f>AVERAGE(G8:G36)</f>
        <v>4.3793103448275863</v>
      </c>
      <c r="H42" s="191"/>
      <c r="I42" s="167">
        <f>AVERAGE(I8:I36)</f>
        <v>3.0689655172413794</v>
      </c>
      <c r="J42" s="158"/>
      <c r="K42" s="167">
        <f>AVERAGE(K8:K36)</f>
        <v>0.17241379310344829</v>
      </c>
      <c r="L42" s="167">
        <f>AVERAGE(L8:L36)</f>
        <v>2.103448275862069</v>
      </c>
      <c r="M42" s="193">
        <f>AVERAGE(M8:M36)</f>
        <v>0.7931034482758621</v>
      </c>
      <c r="N42" s="159"/>
      <c r="O42" s="167">
        <f>AVERAGE(O8:O36)</f>
        <v>0.31034482758620691</v>
      </c>
      <c r="P42" s="167">
        <f>AVERAGE(P8:P36)</f>
        <v>0.68965517241379315</v>
      </c>
      <c r="Q42" s="193">
        <f>AVERAGE(Q8:Q36)</f>
        <v>1.2068965517241379</v>
      </c>
      <c r="R42" s="167">
        <f>AVERAGE(R8:R36)</f>
        <v>1.3103448275862069</v>
      </c>
      <c r="S42" s="159"/>
      <c r="T42" s="167">
        <f>AVERAGE(T8:T36)</f>
        <v>6.8965517241379309E-2</v>
      </c>
      <c r="U42" s="167">
        <f>AVERAGE(U8:U36)</f>
        <v>1.1724137931034482</v>
      </c>
      <c r="V42" s="193">
        <f>AVERAGE(V8:V36)</f>
        <v>6.8965517241379309E-2</v>
      </c>
      <c r="W42" s="159"/>
      <c r="X42" s="167">
        <f>AVERAGE(X8:X36)</f>
        <v>0.75862068965517238</v>
      </c>
      <c r="Y42" s="167">
        <f>AVERAGE(Y8:Y36)</f>
        <v>0.2413793103448276</v>
      </c>
      <c r="Z42" s="167">
        <f>AVERAGE(Z8:Z36)</f>
        <v>0.2413793103448276</v>
      </c>
      <c r="AA42" s="167">
        <f>AVERAGE(AA8:AA36)</f>
        <v>1.3448275862068966</v>
      </c>
      <c r="AB42" s="159"/>
      <c r="AC42" s="167">
        <f>AVERAGE(AC8:AC36)</f>
        <v>0.48275862068965519</v>
      </c>
      <c r="AD42" s="167">
        <f>AVERAGE(AD8:AD36)</f>
        <v>0.55172413793103448</v>
      </c>
      <c r="AE42" s="167">
        <f>AVERAGE(AE8:AE36)</f>
        <v>0.31034482758620691</v>
      </c>
      <c r="AF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1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</row>
    <row r="66" spans="2:31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</row>
    <row r="67" spans="2:31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</row>
    <row r="68" spans="2:31" ht="30" customHeight="1"/>
    <row r="69" spans="2:31" ht="30" customHeight="1"/>
    <row r="70" spans="2:31" ht="30" customHeight="1"/>
    <row r="71" spans="2:31" ht="30" customHeight="1"/>
    <row r="72" spans="2:31" ht="30" customHeight="1"/>
  </sheetData>
  <mergeCells count="24">
    <mergeCell ref="C2:E2"/>
    <mergeCell ref="F2:U2"/>
    <mergeCell ref="V2:Y2"/>
    <mergeCell ref="Z2:AA2"/>
    <mergeCell ref="AB2:AE2"/>
    <mergeCell ref="R4:S4"/>
    <mergeCell ref="U4:W4"/>
    <mergeCell ref="X4:Z4"/>
    <mergeCell ref="AB4:AD4"/>
    <mergeCell ref="I6:M6"/>
    <mergeCell ref="N6:Q6"/>
    <mergeCell ref="R6:V6"/>
    <mergeCell ref="W6:Z6"/>
    <mergeCell ref="AA6:AE6"/>
    <mergeCell ref="H4:I4"/>
    <mergeCell ref="J4:L4"/>
    <mergeCell ref="M4:N4"/>
    <mergeCell ref="B41:F41"/>
    <mergeCell ref="B42:F42"/>
    <mergeCell ref="B39:F39"/>
    <mergeCell ref="B40:F40"/>
    <mergeCell ref="O4:Q4"/>
    <mergeCell ref="B4:C4"/>
    <mergeCell ref="E4:G4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BB12-16AF-CA4B-9DE7-A100CC38B935}">
  <dimension ref="B2:AJ76"/>
  <sheetViews>
    <sheetView topLeftCell="A6" zoomScale="81" zoomScaleNormal="50" zoomScaleSheetLayoutView="50" zoomScalePageLayoutView="50" workbookViewId="0">
      <selection activeCell="J8" sqref="J8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">
        <v>152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 t="s">
        <v>184</v>
      </c>
      <c r="V2" s="288"/>
      <c r="W2" s="288"/>
      <c r="X2" s="288"/>
      <c r="Y2" s="282" t="s">
        <v>63</v>
      </c>
      <c r="Z2" s="282"/>
      <c r="AA2" s="288" t="s">
        <v>151</v>
      </c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>
        <f>H44</f>
        <v>0.91666666666666663</v>
      </c>
      <c r="K4" s="291"/>
      <c r="L4" s="291"/>
      <c r="M4" s="288"/>
      <c r="N4" s="282" t="s">
        <v>30</v>
      </c>
      <c r="O4" s="282"/>
      <c r="P4" s="282"/>
      <c r="Q4" s="282"/>
      <c r="R4" s="291">
        <f>O44</f>
        <v>0.82432432432432434</v>
      </c>
      <c r="S4" s="288"/>
      <c r="U4" s="292" t="s">
        <v>11</v>
      </c>
      <c r="V4" s="292"/>
      <c r="W4" s="292"/>
      <c r="X4" s="284">
        <f>T44</f>
        <v>0.77880184331797231</v>
      </c>
      <c r="Y4" s="284"/>
      <c r="Z4" s="292" t="s">
        <v>10</v>
      </c>
      <c r="AA4" s="292"/>
      <c r="AB4" s="292"/>
      <c r="AC4" s="291">
        <f>Z44</f>
        <v>0.55299539170506917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154" t="s">
        <v>122</v>
      </c>
      <c r="D8" s="156">
        <v>51</v>
      </c>
      <c r="E8" s="156">
        <f>'Individual DF 0330vs立教A'!E8</f>
        <v>24</v>
      </c>
      <c r="F8" s="196">
        <f>'Individual DF 0330vs立教A'!F8</f>
        <v>37.647058823529413</v>
      </c>
      <c r="G8" s="156">
        <f t="shared" ref="G8:G33" si="0">SUM(J8:M8)</f>
        <v>4</v>
      </c>
      <c r="H8" s="157">
        <f>IFERROR((J8+K8)/SUM(J8:M8),"-")</f>
        <v>0.5</v>
      </c>
      <c r="I8" s="157">
        <f>IFERROR(SUM(J8:L8)/SUM(J8:M8),"")</f>
        <v>0.75</v>
      </c>
      <c r="J8" s="156">
        <v>1</v>
      </c>
      <c r="K8" s="156">
        <v>1</v>
      </c>
      <c r="L8" s="156">
        <v>1</v>
      </c>
      <c r="M8" s="184">
        <v>1</v>
      </c>
      <c r="N8" s="180">
        <f>SUM(P8:R8)</f>
        <v>14</v>
      </c>
      <c r="O8" s="157">
        <f>IFERROR((P8+Q8)/N8,"-")</f>
        <v>0.8571428571428571</v>
      </c>
      <c r="P8" s="156">
        <v>0</v>
      </c>
      <c r="Q8" s="156">
        <v>12</v>
      </c>
      <c r="R8" s="184">
        <v>2</v>
      </c>
      <c r="S8" s="156">
        <f>SUM(U8:X8)</f>
        <v>13</v>
      </c>
      <c r="T8" s="157">
        <f>IFERROR((U8+W8)/S8,"-")</f>
        <v>0.92307692307692313</v>
      </c>
      <c r="U8" s="156">
        <v>1</v>
      </c>
      <c r="V8" s="156">
        <v>1</v>
      </c>
      <c r="W8" s="156">
        <v>11</v>
      </c>
      <c r="X8" s="184">
        <v>0</v>
      </c>
      <c r="Y8" s="180">
        <f>SUM(AA8:AD8)</f>
        <v>13</v>
      </c>
      <c r="Z8" s="157">
        <f>IFERROR((AA8+AC8)/Y8,"-")</f>
        <v>0.76923076923076927</v>
      </c>
      <c r="AA8" s="156">
        <v>0</v>
      </c>
      <c r="AB8" s="156">
        <v>2</v>
      </c>
      <c r="AC8" s="156">
        <v>10</v>
      </c>
      <c r="AD8" s="156">
        <v>1</v>
      </c>
      <c r="AE8" s="197" t="str">
        <f t="shared" ref="AE8:AE37" si="1">C8</f>
        <v>小澤　一誠</v>
      </c>
      <c r="AF8" s="175"/>
      <c r="AG8" s="136">
        <f>AA8+AC8</f>
        <v>10</v>
      </c>
      <c r="AH8" s="136"/>
      <c r="AI8" s="136"/>
      <c r="AJ8" s="153"/>
    </row>
    <row r="9" spans="2:36" ht="30" customHeight="1">
      <c r="B9" s="155">
        <v>2</v>
      </c>
      <c r="C9" s="155" t="s">
        <v>123</v>
      </c>
      <c r="D9" s="159">
        <v>41</v>
      </c>
      <c r="E9" s="159">
        <f>'Individual DF 0330vs立教A'!E9</f>
        <v>15</v>
      </c>
      <c r="F9" s="193">
        <f>'Individual DF 0330vs立教A'!F9</f>
        <v>29.268292682926827</v>
      </c>
      <c r="G9" s="159">
        <f t="shared" si="0"/>
        <v>2</v>
      </c>
      <c r="H9" s="158">
        <f t="shared" ref="H9:H37" si="2">IFERROR((J9+K9)/SUM(J9:M9),"-")</f>
        <v>1</v>
      </c>
      <c r="I9" s="158">
        <f t="shared" ref="I9:I37" si="3">IFERROR(SUM(J9:L9)/SUM(J9:M9),"")</f>
        <v>1</v>
      </c>
      <c r="J9" s="159">
        <v>1</v>
      </c>
      <c r="K9" s="159">
        <v>1</v>
      </c>
      <c r="L9" s="159">
        <v>0</v>
      </c>
      <c r="M9" s="185">
        <v>0</v>
      </c>
      <c r="N9" s="181">
        <f t="shared" ref="N9:N33" si="4">SUM(P9:R9)</f>
        <v>9</v>
      </c>
      <c r="O9" s="158">
        <f t="shared" ref="O9:O32" si="5">IFERROR((P9+Q9)/N9,"-")</f>
        <v>1</v>
      </c>
      <c r="P9" s="159">
        <v>0</v>
      </c>
      <c r="Q9" s="159">
        <v>9</v>
      </c>
      <c r="R9" s="185">
        <v>0</v>
      </c>
      <c r="S9" s="159">
        <f t="shared" ref="S9:S33" si="6">SUM(U9:X9)</f>
        <v>7</v>
      </c>
      <c r="T9" s="158">
        <f t="shared" ref="T9:T33" si="7">IFERROR((U9+W9)/S9,"-")</f>
        <v>0.7142857142857143</v>
      </c>
      <c r="U9" s="159">
        <v>1</v>
      </c>
      <c r="V9" s="159">
        <v>0</v>
      </c>
      <c r="W9" s="159">
        <v>4</v>
      </c>
      <c r="X9" s="185">
        <v>2</v>
      </c>
      <c r="Y9" s="181">
        <f t="shared" ref="Y9:Y33" si="8">SUM(AA9:AD9)</f>
        <v>7</v>
      </c>
      <c r="Z9" s="158">
        <f t="shared" ref="Z9:Z33" si="9">IFERROR((AA9+AC9)/Y9,"-")</f>
        <v>0.42857142857142855</v>
      </c>
      <c r="AA9" s="159">
        <v>0</v>
      </c>
      <c r="AB9" s="159">
        <v>1</v>
      </c>
      <c r="AC9" s="159">
        <v>3</v>
      </c>
      <c r="AD9" s="159">
        <v>3</v>
      </c>
      <c r="AE9" s="198" t="str">
        <f t="shared" si="1"/>
        <v>前川　陽来</v>
      </c>
      <c r="AF9" s="175"/>
      <c r="AG9" s="136">
        <f t="shared" ref="AG9:AG36" si="10">AA9+AC9</f>
        <v>3</v>
      </c>
      <c r="AH9" s="136"/>
      <c r="AI9" s="136"/>
      <c r="AJ9" s="153"/>
    </row>
    <row r="10" spans="2:36" ht="30" customHeight="1">
      <c r="B10" s="154">
        <v>3</v>
      </c>
      <c r="C10" s="154" t="s">
        <v>124</v>
      </c>
      <c r="D10" s="156">
        <v>41</v>
      </c>
      <c r="E10" s="156">
        <f>'Individual DF 0330vs立教A'!E10</f>
        <v>19</v>
      </c>
      <c r="F10" s="196">
        <f>'Individual DF 0330vs立教A'!F10</f>
        <v>37.073170731707322</v>
      </c>
      <c r="G10" s="156">
        <f t="shared" si="0"/>
        <v>2</v>
      </c>
      <c r="H10" s="157">
        <f t="shared" si="2"/>
        <v>0.5</v>
      </c>
      <c r="I10" s="157">
        <f t="shared" si="3"/>
        <v>0.5</v>
      </c>
      <c r="J10" s="156">
        <v>1</v>
      </c>
      <c r="K10" s="156">
        <v>0</v>
      </c>
      <c r="L10" s="156">
        <v>0</v>
      </c>
      <c r="M10" s="184">
        <v>1</v>
      </c>
      <c r="N10" s="180">
        <f t="shared" si="4"/>
        <v>11</v>
      </c>
      <c r="O10" s="157">
        <f t="shared" si="5"/>
        <v>0.90909090909090906</v>
      </c>
      <c r="P10" s="156">
        <v>0</v>
      </c>
      <c r="Q10" s="156">
        <v>10</v>
      </c>
      <c r="R10" s="184">
        <v>1</v>
      </c>
      <c r="S10" s="156">
        <f t="shared" si="6"/>
        <v>8</v>
      </c>
      <c r="T10" s="157">
        <f t="shared" si="7"/>
        <v>1</v>
      </c>
      <c r="U10" s="156">
        <v>1</v>
      </c>
      <c r="V10" s="156">
        <v>0</v>
      </c>
      <c r="W10" s="156">
        <v>7</v>
      </c>
      <c r="X10" s="184">
        <v>0</v>
      </c>
      <c r="Y10" s="180">
        <f t="shared" si="8"/>
        <v>8</v>
      </c>
      <c r="Z10" s="157">
        <f t="shared" si="9"/>
        <v>0.875</v>
      </c>
      <c r="AA10" s="156">
        <v>0</v>
      </c>
      <c r="AB10" s="156">
        <v>1</v>
      </c>
      <c r="AC10" s="156">
        <v>7</v>
      </c>
      <c r="AD10" s="156">
        <v>0</v>
      </c>
      <c r="AE10" s="197" t="str">
        <f t="shared" si="1"/>
        <v>イーゴリ・ボンダレンコ</v>
      </c>
      <c r="AF10" s="175"/>
      <c r="AG10" s="136">
        <f t="shared" si="10"/>
        <v>7</v>
      </c>
      <c r="AH10" s="136"/>
      <c r="AI10" s="136"/>
      <c r="AJ10" s="153"/>
    </row>
    <row r="11" spans="2:36" ht="30" customHeight="1">
      <c r="B11" s="155">
        <v>4</v>
      </c>
      <c r="C11" s="155" t="s">
        <v>125</v>
      </c>
      <c r="D11" s="159">
        <v>61</v>
      </c>
      <c r="E11" s="159">
        <f>'Individual DF 0330vs立教A'!E11</f>
        <v>26</v>
      </c>
      <c r="F11" s="193">
        <f>'Individual DF 0330vs立教A'!F11</f>
        <v>34.0983606557377</v>
      </c>
      <c r="G11" s="159">
        <f t="shared" si="0"/>
        <v>3</v>
      </c>
      <c r="H11" s="158">
        <f t="shared" si="2"/>
        <v>1</v>
      </c>
      <c r="I11" s="158">
        <f t="shared" si="3"/>
        <v>1</v>
      </c>
      <c r="J11" s="159">
        <v>2</v>
      </c>
      <c r="K11" s="159">
        <v>1</v>
      </c>
      <c r="L11" s="159">
        <v>0</v>
      </c>
      <c r="M11" s="185">
        <v>0</v>
      </c>
      <c r="N11" s="181">
        <f t="shared" si="4"/>
        <v>11</v>
      </c>
      <c r="O11" s="158">
        <f t="shared" si="5"/>
        <v>0.90909090909090906</v>
      </c>
      <c r="P11" s="159">
        <v>2</v>
      </c>
      <c r="Q11" s="159">
        <v>8</v>
      </c>
      <c r="R11" s="185">
        <v>1</v>
      </c>
      <c r="S11" s="159">
        <f t="shared" si="6"/>
        <v>14</v>
      </c>
      <c r="T11" s="158">
        <f t="shared" si="7"/>
        <v>0.7142857142857143</v>
      </c>
      <c r="U11" s="159">
        <v>1</v>
      </c>
      <c r="V11" s="159">
        <v>2</v>
      </c>
      <c r="W11" s="159">
        <v>9</v>
      </c>
      <c r="X11" s="185">
        <v>2</v>
      </c>
      <c r="Y11" s="181">
        <f t="shared" si="8"/>
        <v>14</v>
      </c>
      <c r="Z11" s="158">
        <f t="shared" si="9"/>
        <v>0.6428571428571429</v>
      </c>
      <c r="AA11" s="159">
        <v>0</v>
      </c>
      <c r="AB11" s="159">
        <v>3</v>
      </c>
      <c r="AC11" s="159">
        <v>9</v>
      </c>
      <c r="AD11" s="159">
        <v>2</v>
      </c>
      <c r="AE11" s="198" t="str">
        <f t="shared" si="1"/>
        <v>高木　海斗</v>
      </c>
      <c r="AF11" s="175"/>
      <c r="AG11" s="136">
        <f t="shared" si="10"/>
        <v>9</v>
      </c>
      <c r="AH11" s="136"/>
      <c r="AI11" s="136"/>
      <c r="AJ11" s="153"/>
    </row>
    <row r="12" spans="2:36" ht="30" customHeight="1">
      <c r="B12" s="154">
        <v>5</v>
      </c>
      <c r="C12" s="154" t="s">
        <v>126</v>
      </c>
      <c r="D12" s="156">
        <v>65</v>
      </c>
      <c r="E12" s="156">
        <f>'Individual DF 0330vs立教A'!E12</f>
        <v>23</v>
      </c>
      <c r="F12" s="196">
        <f>'Individual DF 0330vs立教A'!F12</f>
        <v>28.30769230769231</v>
      </c>
      <c r="G12" s="156">
        <f t="shared" si="0"/>
        <v>4</v>
      </c>
      <c r="H12" s="157">
        <f t="shared" si="2"/>
        <v>1</v>
      </c>
      <c r="I12" s="157">
        <f t="shared" si="3"/>
        <v>1</v>
      </c>
      <c r="J12" s="156">
        <v>3</v>
      </c>
      <c r="K12" s="156">
        <v>1</v>
      </c>
      <c r="L12" s="156">
        <v>0</v>
      </c>
      <c r="M12" s="184">
        <v>0</v>
      </c>
      <c r="N12" s="180">
        <f t="shared" si="4"/>
        <v>13</v>
      </c>
      <c r="O12" s="157">
        <f t="shared" si="5"/>
        <v>0.84615384615384615</v>
      </c>
      <c r="P12" s="156">
        <v>1</v>
      </c>
      <c r="Q12" s="156">
        <v>10</v>
      </c>
      <c r="R12" s="184">
        <v>2</v>
      </c>
      <c r="S12" s="156">
        <f t="shared" si="6"/>
        <v>13</v>
      </c>
      <c r="T12" s="157">
        <f t="shared" si="7"/>
        <v>0.84615384615384615</v>
      </c>
      <c r="U12" s="156">
        <v>2</v>
      </c>
      <c r="V12" s="156">
        <v>1</v>
      </c>
      <c r="W12" s="156">
        <v>9</v>
      </c>
      <c r="X12" s="184">
        <v>1</v>
      </c>
      <c r="Y12" s="180">
        <f t="shared" si="8"/>
        <v>13</v>
      </c>
      <c r="Z12" s="157">
        <f t="shared" si="9"/>
        <v>0.46153846153846156</v>
      </c>
      <c r="AA12" s="156">
        <v>0</v>
      </c>
      <c r="AB12" s="156">
        <v>3</v>
      </c>
      <c r="AC12" s="156">
        <v>6</v>
      </c>
      <c r="AD12" s="156">
        <v>4</v>
      </c>
      <c r="AE12" s="197" t="str">
        <f t="shared" si="1"/>
        <v>白丸　智乃祐</v>
      </c>
      <c r="AF12" s="175"/>
      <c r="AG12" s="136">
        <f t="shared" si="10"/>
        <v>6</v>
      </c>
      <c r="AH12" s="136"/>
      <c r="AI12" s="136"/>
      <c r="AJ12" s="153"/>
    </row>
    <row r="13" spans="2:36" ht="30" customHeight="1">
      <c r="B13" s="155">
        <v>6</v>
      </c>
      <c r="C13" s="155" t="s">
        <v>127</v>
      </c>
      <c r="D13" s="159">
        <v>41</v>
      </c>
      <c r="E13" s="159">
        <f>'Individual DF 0330vs立教A'!E13</f>
        <v>22</v>
      </c>
      <c r="F13" s="193">
        <f>'Individual DF 0330vs立教A'!F13</f>
        <v>42.926829268292686</v>
      </c>
      <c r="G13" s="159">
        <f t="shared" si="0"/>
        <v>2</v>
      </c>
      <c r="H13" s="158">
        <f t="shared" si="2"/>
        <v>1</v>
      </c>
      <c r="I13" s="158">
        <f t="shared" si="3"/>
        <v>1</v>
      </c>
      <c r="J13" s="159">
        <v>2</v>
      </c>
      <c r="K13" s="159">
        <v>0</v>
      </c>
      <c r="L13" s="159">
        <v>0</v>
      </c>
      <c r="M13" s="185">
        <v>0</v>
      </c>
      <c r="N13" s="181">
        <f t="shared" si="4"/>
        <v>12</v>
      </c>
      <c r="O13" s="158">
        <f t="shared" si="5"/>
        <v>0.83333333333333337</v>
      </c>
      <c r="P13" s="159">
        <v>7</v>
      </c>
      <c r="Q13" s="159">
        <v>3</v>
      </c>
      <c r="R13" s="185">
        <v>2</v>
      </c>
      <c r="S13" s="159">
        <f t="shared" si="6"/>
        <v>7</v>
      </c>
      <c r="T13" s="158">
        <f t="shared" si="7"/>
        <v>0.42857142857142855</v>
      </c>
      <c r="U13" s="159">
        <v>0</v>
      </c>
      <c r="V13" s="159">
        <v>2</v>
      </c>
      <c r="W13" s="159">
        <v>3</v>
      </c>
      <c r="X13" s="185">
        <v>2</v>
      </c>
      <c r="Y13" s="181">
        <f t="shared" si="8"/>
        <v>7</v>
      </c>
      <c r="Z13" s="158">
        <f t="shared" si="9"/>
        <v>0.42857142857142855</v>
      </c>
      <c r="AA13" s="159">
        <v>0</v>
      </c>
      <c r="AB13" s="159">
        <v>2</v>
      </c>
      <c r="AC13" s="159">
        <v>3</v>
      </c>
      <c r="AD13" s="159">
        <v>2</v>
      </c>
      <c r="AE13" s="198" t="str">
        <f t="shared" si="1"/>
        <v>茨木　颯</v>
      </c>
      <c r="AF13" s="175"/>
      <c r="AG13" s="136">
        <f t="shared" si="10"/>
        <v>3</v>
      </c>
      <c r="AH13" s="136"/>
      <c r="AI13" s="136"/>
      <c r="AJ13" s="153"/>
    </row>
    <row r="14" spans="2:36" ht="30" customHeight="1">
      <c r="B14" s="154">
        <v>7</v>
      </c>
      <c r="C14" s="154" t="s">
        <v>128</v>
      </c>
      <c r="D14" s="156">
        <v>51</v>
      </c>
      <c r="E14" s="156">
        <f>'Individual DF 0330vs立教A'!E14</f>
        <v>31</v>
      </c>
      <c r="F14" s="196">
        <f>'Individual DF 0330vs立教A'!F14</f>
        <v>48.627450980392155</v>
      </c>
      <c r="G14" s="156">
        <f t="shared" si="0"/>
        <v>4</v>
      </c>
      <c r="H14" s="157">
        <f t="shared" si="2"/>
        <v>1</v>
      </c>
      <c r="I14" s="157">
        <f t="shared" si="3"/>
        <v>1</v>
      </c>
      <c r="J14" s="156">
        <v>3</v>
      </c>
      <c r="K14" s="156">
        <v>1</v>
      </c>
      <c r="L14" s="156">
        <v>0</v>
      </c>
      <c r="M14" s="184">
        <v>0</v>
      </c>
      <c r="N14" s="180">
        <f t="shared" si="4"/>
        <v>14</v>
      </c>
      <c r="O14" s="157">
        <f t="shared" si="5"/>
        <v>0.9285714285714286</v>
      </c>
      <c r="P14" s="156">
        <v>5</v>
      </c>
      <c r="Q14" s="156">
        <v>8</v>
      </c>
      <c r="R14" s="184">
        <v>1</v>
      </c>
      <c r="S14" s="156">
        <f t="shared" si="6"/>
        <v>12</v>
      </c>
      <c r="T14" s="157">
        <f t="shared" si="7"/>
        <v>0.58333333333333337</v>
      </c>
      <c r="U14" s="156">
        <v>0</v>
      </c>
      <c r="V14" s="156">
        <v>3</v>
      </c>
      <c r="W14" s="156">
        <v>7</v>
      </c>
      <c r="X14" s="184">
        <v>2</v>
      </c>
      <c r="Y14" s="180">
        <f t="shared" si="8"/>
        <v>12</v>
      </c>
      <c r="Z14" s="157">
        <f t="shared" si="9"/>
        <v>0.5</v>
      </c>
      <c r="AA14" s="156">
        <v>0</v>
      </c>
      <c r="AB14" s="156">
        <v>3</v>
      </c>
      <c r="AC14" s="156">
        <v>6</v>
      </c>
      <c r="AD14" s="156">
        <v>3</v>
      </c>
      <c r="AE14" s="197" t="str">
        <f t="shared" si="1"/>
        <v>加藤　寛樹</v>
      </c>
      <c r="AF14" s="175"/>
      <c r="AG14" s="136">
        <f t="shared" si="10"/>
        <v>6</v>
      </c>
      <c r="AH14" s="136"/>
      <c r="AI14" s="136"/>
      <c r="AJ14" s="153"/>
    </row>
    <row r="15" spans="2:36" ht="30" customHeight="1">
      <c r="B15" s="155">
        <v>8</v>
      </c>
      <c r="C15" s="155" t="s">
        <v>129</v>
      </c>
      <c r="D15" s="159">
        <v>61</v>
      </c>
      <c r="E15" s="159">
        <f>'Individual DF 0330vs立教A'!E15</f>
        <v>27</v>
      </c>
      <c r="F15" s="193">
        <f>'Individual DF 0330vs立教A'!F15</f>
        <v>35.409836065573771</v>
      </c>
      <c r="G15" s="159">
        <f t="shared" si="0"/>
        <v>11</v>
      </c>
      <c r="H15" s="158">
        <f t="shared" si="2"/>
        <v>1</v>
      </c>
      <c r="I15" s="158">
        <f t="shared" si="3"/>
        <v>1</v>
      </c>
      <c r="J15" s="159">
        <v>7</v>
      </c>
      <c r="K15" s="159">
        <v>4</v>
      </c>
      <c r="L15" s="159">
        <v>0</v>
      </c>
      <c r="M15" s="185">
        <v>0</v>
      </c>
      <c r="N15" s="181">
        <f t="shared" si="4"/>
        <v>8</v>
      </c>
      <c r="O15" s="158">
        <f t="shared" si="5"/>
        <v>1</v>
      </c>
      <c r="P15" s="159">
        <v>0</v>
      </c>
      <c r="Q15" s="159">
        <v>8</v>
      </c>
      <c r="R15" s="185">
        <v>0</v>
      </c>
      <c r="S15" s="159">
        <f t="shared" si="6"/>
        <v>19</v>
      </c>
      <c r="T15" s="158">
        <f t="shared" si="7"/>
        <v>0.89473684210526316</v>
      </c>
      <c r="U15" s="159">
        <v>8</v>
      </c>
      <c r="V15" s="159">
        <v>2</v>
      </c>
      <c r="W15" s="159">
        <v>9</v>
      </c>
      <c r="X15" s="185">
        <v>0</v>
      </c>
      <c r="Y15" s="181">
        <f t="shared" si="8"/>
        <v>19</v>
      </c>
      <c r="Z15" s="158">
        <f t="shared" si="9"/>
        <v>0.68421052631578949</v>
      </c>
      <c r="AA15" s="159">
        <v>5</v>
      </c>
      <c r="AB15" s="159">
        <v>5</v>
      </c>
      <c r="AC15" s="159">
        <v>8</v>
      </c>
      <c r="AD15" s="159">
        <v>1</v>
      </c>
      <c r="AE15" s="198" t="str">
        <f t="shared" si="1"/>
        <v>浜浦　幸太郎</v>
      </c>
      <c r="AF15" s="175"/>
      <c r="AG15" s="136">
        <f t="shared" si="10"/>
        <v>13</v>
      </c>
      <c r="AH15" s="136"/>
      <c r="AI15" s="136"/>
      <c r="AJ15" s="153"/>
    </row>
    <row r="16" spans="2:36" ht="30" customHeight="1">
      <c r="B16" s="154">
        <v>9</v>
      </c>
      <c r="C16" s="154" t="s">
        <v>130</v>
      </c>
      <c r="D16" s="156">
        <v>55</v>
      </c>
      <c r="E16" s="156">
        <f>'Individual DF 0330vs立教A'!E16</f>
        <v>9</v>
      </c>
      <c r="F16" s="196">
        <f>'Individual DF 0330vs立教A'!F16</f>
        <v>13.09090909090909</v>
      </c>
      <c r="G16" s="156">
        <f t="shared" si="0"/>
        <v>1</v>
      </c>
      <c r="H16" s="157">
        <f t="shared" si="2"/>
        <v>1</v>
      </c>
      <c r="I16" s="157">
        <f t="shared" si="3"/>
        <v>1</v>
      </c>
      <c r="J16" s="156">
        <v>1</v>
      </c>
      <c r="K16" s="156">
        <v>0</v>
      </c>
      <c r="L16" s="156">
        <v>0</v>
      </c>
      <c r="M16" s="184">
        <v>0</v>
      </c>
      <c r="N16" s="180">
        <f t="shared" si="4"/>
        <v>1</v>
      </c>
      <c r="O16" s="157">
        <f t="shared" si="5"/>
        <v>1</v>
      </c>
      <c r="P16" s="156">
        <v>0</v>
      </c>
      <c r="Q16" s="156">
        <v>1</v>
      </c>
      <c r="R16" s="184">
        <v>0</v>
      </c>
      <c r="S16" s="156">
        <f t="shared" si="6"/>
        <v>1</v>
      </c>
      <c r="T16" s="157">
        <f t="shared" si="7"/>
        <v>0</v>
      </c>
      <c r="U16" s="156">
        <v>0</v>
      </c>
      <c r="V16" s="156">
        <v>0</v>
      </c>
      <c r="W16" s="156">
        <v>0</v>
      </c>
      <c r="X16" s="184">
        <v>1</v>
      </c>
      <c r="Y16" s="180">
        <f t="shared" si="8"/>
        <v>1</v>
      </c>
      <c r="Z16" s="157">
        <f t="shared" si="9"/>
        <v>0</v>
      </c>
      <c r="AA16" s="156">
        <v>0</v>
      </c>
      <c r="AB16" s="156">
        <v>0</v>
      </c>
      <c r="AC16" s="156">
        <v>0</v>
      </c>
      <c r="AD16" s="156">
        <v>1</v>
      </c>
      <c r="AE16" s="197" t="str">
        <f t="shared" si="1"/>
        <v>高田　健太郎</v>
      </c>
      <c r="AF16" s="175"/>
      <c r="AG16" s="136">
        <f t="shared" si="10"/>
        <v>0</v>
      </c>
      <c r="AH16" s="136"/>
      <c r="AI16" s="136"/>
      <c r="AJ16" s="153"/>
    </row>
    <row r="17" spans="2:36" ht="30" customHeight="1">
      <c r="B17" s="155">
        <v>10</v>
      </c>
      <c r="C17" s="155" t="s">
        <v>131</v>
      </c>
      <c r="D17" s="159">
        <v>65</v>
      </c>
      <c r="E17" s="159">
        <f>'Individual DF 0330vs立教A'!E17</f>
        <v>7</v>
      </c>
      <c r="F17" s="193">
        <f>'Individual DF 0330vs立教A'!F17</f>
        <v>8.6153846153846168</v>
      </c>
      <c r="G17" s="159">
        <f t="shared" si="0"/>
        <v>2</v>
      </c>
      <c r="H17" s="158">
        <f t="shared" si="2"/>
        <v>1</v>
      </c>
      <c r="I17" s="158">
        <f t="shared" si="3"/>
        <v>1</v>
      </c>
      <c r="J17" s="159">
        <v>1</v>
      </c>
      <c r="K17" s="159">
        <v>1</v>
      </c>
      <c r="L17" s="159">
        <v>0</v>
      </c>
      <c r="M17" s="185">
        <v>0</v>
      </c>
      <c r="N17" s="181">
        <f t="shared" si="4"/>
        <v>1</v>
      </c>
      <c r="O17" s="158">
        <f t="shared" si="5"/>
        <v>1</v>
      </c>
      <c r="P17" s="159">
        <v>0</v>
      </c>
      <c r="Q17" s="159">
        <v>1</v>
      </c>
      <c r="R17" s="185">
        <v>0</v>
      </c>
      <c r="S17" s="159">
        <f t="shared" si="6"/>
        <v>3</v>
      </c>
      <c r="T17" s="158">
        <f t="shared" si="7"/>
        <v>0.66666666666666663</v>
      </c>
      <c r="U17" s="159">
        <v>0</v>
      </c>
      <c r="V17" s="159">
        <v>1</v>
      </c>
      <c r="W17" s="159">
        <v>2</v>
      </c>
      <c r="X17" s="185">
        <v>0</v>
      </c>
      <c r="Y17" s="181">
        <f t="shared" si="8"/>
        <v>3</v>
      </c>
      <c r="Z17" s="158">
        <f t="shared" si="9"/>
        <v>0</v>
      </c>
      <c r="AA17" s="159">
        <v>0</v>
      </c>
      <c r="AB17" s="159">
        <v>1</v>
      </c>
      <c r="AC17" s="159">
        <v>0</v>
      </c>
      <c r="AD17" s="159">
        <v>2</v>
      </c>
      <c r="AE17" s="198" t="str">
        <f t="shared" si="1"/>
        <v>井上　達木</v>
      </c>
      <c r="AF17" s="175"/>
      <c r="AG17" s="136">
        <f t="shared" si="10"/>
        <v>0</v>
      </c>
      <c r="AH17" s="136"/>
      <c r="AI17" s="136"/>
      <c r="AJ17" s="153"/>
    </row>
    <row r="18" spans="2:36" ht="30" customHeight="1">
      <c r="B18" s="154">
        <v>11</v>
      </c>
      <c r="C18" s="154" t="s">
        <v>132</v>
      </c>
      <c r="D18" s="156">
        <v>58</v>
      </c>
      <c r="E18" s="156">
        <f>'Individual DF 0330vs立教A'!E18</f>
        <v>10</v>
      </c>
      <c r="F18" s="196">
        <f>'Individual DF 0330vs立教A'!F18</f>
        <v>13.793103448275863</v>
      </c>
      <c r="G18" s="156">
        <f t="shared" si="0"/>
        <v>3</v>
      </c>
      <c r="H18" s="157">
        <f t="shared" si="2"/>
        <v>1</v>
      </c>
      <c r="I18" s="157">
        <f t="shared" si="3"/>
        <v>1</v>
      </c>
      <c r="J18" s="156">
        <v>2</v>
      </c>
      <c r="K18" s="156">
        <v>1</v>
      </c>
      <c r="L18" s="156">
        <v>0</v>
      </c>
      <c r="M18" s="184">
        <v>0</v>
      </c>
      <c r="N18" s="180">
        <f t="shared" si="4"/>
        <v>2</v>
      </c>
      <c r="O18" s="157">
        <f t="shared" si="5"/>
        <v>1</v>
      </c>
      <c r="P18" s="156">
        <v>0</v>
      </c>
      <c r="Q18" s="156">
        <v>2</v>
      </c>
      <c r="R18" s="184">
        <v>0</v>
      </c>
      <c r="S18" s="156">
        <f t="shared" si="6"/>
        <v>4</v>
      </c>
      <c r="T18" s="157">
        <f t="shared" si="7"/>
        <v>0.5</v>
      </c>
      <c r="U18" s="156">
        <v>0</v>
      </c>
      <c r="V18" s="156">
        <v>2</v>
      </c>
      <c r="W18" s="156">
        <v>2</v>
      </c>
      <c r="X18" s="184">
        <v>0</v>
      </c>
      <c r="Y18" s="180">
        <f t="shared" si="8"/>
        <v>4</v>
      </c>
      <c r="Z18" s="157">
        <f t="shared" si="9"/>
        <v>0.5</v>
      </c>
      <c r="AA18" s="156">
        <v>0</v>
      </c>
      <c r="AB18" s="156">
        <v>2</v>
      </c>
      <c r="AC18" s="156">
        <v>2</v>
      </c>
      <c r="AD18" s="156">
        <v>0</v>
      </c>
      <c r="AE18" s="197" t="str">
        <f t="shared" si="1"/>
        <v>小池　陽翔</v>
      </c>
      <c r="AF18" s="175"/>
      <c r="AG18" s="136">
        <f t="shared" si="10"/>
        <v>2</v>
      </c>
      <c r="AH18" s="136"/>
      <c r="AI18" s="136"/>
      <c r="AJ18" s="153"/>
    </row>
    <row r="19" spans="2:36" ht="30" customHeight="1">
      <c r="B19" s="155">
        <v>12</v>
      </c>
      <c r="C19" s="155" t="s">
        <v>133</v>
      </c>
      <c r="D19" s="159">
        <v>41</v>
      </c>
      <c r="E19" s="159">
        <f>'Individual DF 0330vs立教A'!E19</f>
        <v>21</v>
      </c>
      <c r="F19" s="193">
        <f>'Individual DF 0330vs立教A'!F19</f>
        <v>40.975609756097562</v>
      </c>
      <c r="G19" s="159">
        <f t="shared" si="0"/>
        <v>5</v>
      </c>
      <c r="H19" s="158">
        <f t="shared" si="2"/>
        <v>0.8</v>
      </c>
      <c r="I19" s="158">
        <f t="shared" si="3"/>
        <v>0.8</v>
      </c>
      <c r="J19" s="159">
        <v>3</v>
      </c>
      <c r="K19" s="159">
        <v>1</v>
      </c>
      <c r="L19" s="159">
        <v>0</v>
      </c>
      <c r="M19" s="185">
        <v>1</v>
      </c>
      <c r="N19" s="181">
        <f t="shared" si="4"/>
        <v>9</v>
      </c>
      <c r="O19" s="158">
        <f t="shared" si="5"/>
        <v>1</v>
      </c>
      <c r="P19" s="159">
        <v>1</v>
      </c>
      <c r="Q19" s="159">
        <v>8</v>
      </c>
      <c r="R19" s="185">
        <v>0</v>
      </c>
      <c r="S19" s="159">
        <f t="shared" si="6"/>
        <v>11</v>
      </c>
      <c r="T19" s="158">
        <f t="shared" si="7"/>
        <v>0.90909090909090906</v>
      </c>
      <c r="U19" s="159">
        <v>3</v>
      </c>
      <c r="V19" s="159">
        <v>1</v>
      </c>
      <c r="W19" s="159">
        <v>7</v>
      </c>
      <c r="X19" s="185">
        <v>0</v>
      </c>
      <c r="Y19" s="181">
        <f t="shared" si="8"/>
        <v>11</v>
      </c>
      <c r="Z19" s="158">
        <f t="shared" si="9"/>
        <v>0.72727272727272729</v>
      </c>
      <c r="AA19" s="159">
        <v>1</v>
      </c>
      <c r="AB19" s="159">
        <v>3</v>
      </c>
      <c r="AC19" s="159">
        <v>7</v>
      </c>
      <c r="AD19" s="159">
        <v>0</v>
      </c>
      <c r="AE19" s="198" t="str">
        <f t="shared" si="1"/>
        <v>今村　颯汰</v>
      </c>
      <c r="AF19" s="175"/>
      <c r="AG19" s="136">
        <f t="shared" si="10"/>
        <v>8</v>
      </c>
      <c r="AH19" s="136"/>
      <c r="AI19" s="136"/>
      <c r="AJ19" s="153"/>
    </row>
    <row r="20" spans="2:36" ht="30" customHeight="1">
      <c r="B20" s="154">
        <v>13</v>
      </c>
      <c r="C20" s="154" t="s">
        <v>134</v>
      </c>
      <c r="D20" s="156">
        <v>41</v>
      </c>
      <c r="E20" s="156">
        <f>'Individual DF 0330vs立教A'!E20</f>
        <v>23</v>
      </c>
      <c r="F20" s="196">
        <f>'Individual DF 0330vs立教A'!F20</f>
        <v>44.878048780487809</v>
      </c>
      <c r="G20" s="156">
        <f t="shared" si="0"/>
        <v>5</v>
      </c>
      <c r="H20" s="157">
        <f t="shared" si="2"/>
        <v>1</v>
      </c>
      <c r="I20" s="157">
        <f t="shared" si="3"/>
        <v>1</v>
      </c>
      <c r="J20" s="156">
        <v>5</v>
      </c>
      <c r="K20" s="156">
        <v>0</v>
      </c>
      <c r="L20" s="156">
        <v>0</v>
      </c>
      <c r="M20" s="184">
        <v>0</v>
      </c>
      <c r="N20" s="180">
        <f t="shared" si="4"/>
        <v>14</v>
      </c>
      <c r="O20" s="157">
        <f t="shared" si="5"/>
        <v>0.42857142857142855</v>
      </c>
      <c r="P20" s="156">
        <v>1</v>
      </c>
      <c r="Q20" s="156">
        <v>5</v>
      </c>
      <c r="R20" s="184">
        <v>8</v>
      </c>
      <c r="S20" s="156">
        <f t="shared" si="6"/>
        <v>10</v>
      </c>
      <c r="T20" s="157">
        <f t="shared" si="7"/>
        <v>0.8</v>
      </c>
      <c r="U20" s="156">
        <v>4</v>
      </c>
      <c r="V20" s="156">
        <v>1</v>
      </c>
      <c r="W20" s="156">
        <v>4</v>
      </c>
      <c r="X20" s="184">
        <v>1</v>
      </c>
      <c r="Y20" s="180">
        <f t="shared" si="8"/>
        <v>10</v>
      </c>
      <c r="Z20" s="157">
        <f t="shared" si="9"/>
        <v>0.5</v>
      </c>
      <c r="AA20" s="156">
        <v>1</v>
      </c>
      <c r="AB20" s="156">
        <v>4</v>
      </c>
      <c r="AC20" s="156">
        <v>4</v>
      </c>
      <c r="AD20" s="156">
        <v>1</v>
      </c>
      <c r="AE20" s="197" t="str">
        <f t="shared" si="1"/>
        <v>東島　和哉</v>
      </c>
      <c r="AF20" s="175"/>
      <c r="AG20" s="136">
        <f t="shared" si="10"/>
        <v>5</v>
      </c>
      <c r="AH20" s="136"/>
      <c r="AI20" s="136"/>
      <c r="AJ20" s="153"/>
    </row>
    <row r="21" spans="2:36" ht="30" customHeight="1">
      <c r="B21" s="155">
        <v>14</v>
      </c>
      <c r="C21" s="155" t="s">
        <v>135</v>
      </c>
      <c r="D21" s="159">
        <v>82</v>
      </c>
      <c r="E21" s="159">
        <f>'Individual DF 0330vs立教A'!E21</f>
        <v>27</v>
      </c>
      <c r="F21" s="193">
        <f>'Individual DF 0330vs立教A'!F21</f>
        <v>26.341463414634148</v>
      </c>
      <c r="G21" s="159">
        <f t="shared" si="0"/>
        <v>9</v>
      </c>
      <c r="H21" s="158">
        <f t="shared" si="2"/>
        <v>0.77777777777777779</v>
      </c>
      <c r="I21" s="158">
        <f t="shared" si="3"/>
        <v>0.77777777777777779</v>
      </c>
      <c r="J21" s="159">
        <v>4</v>
      </c>
      <c r="K21" s="159">
        <v>3</v>
      </c>
      <c r="L21" s="159">
        <v>0</v>
      </c>
      <c r="M21" s="185">
        <v>2</v>
      </c>
      <c r="N21" s="181">
        <f t="shared" si="4"/>
        <v>13</v>
      </c>
      <c r="O21" s="158">
        <f t="shared" si="5"/>
        <v>0.38461538461538464</v>
      </c>
      <c r="P21" s="159">
        <v>1</v>
      </c>
      <c r="Q21" s="159">
        <v>4</v>
      </c>
      <c r="R21" s="185">
        <v>8</v>
      </c>
      <c r="S21" s="159">
        <f t="shared" si="6"/>
        <v>8</v>
      </c>
      <c r="T21" s="158">
        <f t="shared" si="7"/>
        <v>0.5</v>
      </c>
      <c r="U21" s="159">
        <v>2</v>
      </c>
      <c r="V21" s="159">
        <v>4</v>
      </c>
      <c r="W21" s="159">
        <v>2</v>
      </c>
      <c r="X21" s="185">
        <v>0</v>
      </c>
      <c r="Y21" s="181">
        <f t="shared" si="8"/>
        <v>8</v>
      </c>
      <c r="Z21" s="158">
        <f t="shared" si="9"/>
        <v>0.25</v>
      </c>
      <c r="AA21" s="159">
        <v>0</v>
      </c>
      <c r="AB21" s="159">
        <v>6</v>
      </c>
      <c r="AC21" s="159">
        <v>2</v>
      </c>
      <c r="AD21" s="159">
        <v>0</v>
      </c>
      <c r="AE21" s="198" t="str">
        <f t="shared" si="1"/>
        <v>濱島　遼</v>
      </c>
      <c r="AF21" s="175"/>
      <c r="AG21" s="136">
        <f t="shared" si="10"/>
        <v>2</v>
      </c>
      <c r="AH21" s="136"/>
      <c r="AI21" s="136"/>
      <c r="AJ21" s="153"/>
    </row>
    <row r="22" spans="2:36" ht="30" customHeight="1">
      <c r="B22" s="154">
        <v>15</v>
      </c>
      <c r="C22" s="154" t="s">
        <v>136</v>
      </c>
      <c r="D22" s="156">
        <v>52</v>
      </c>
      <c r="E22" s="156">
        <f>'Individual DF 0330vs立教A'!E22</f>
        <v>15</v>
      </c>
      <c r="F22" s="196">
        <f>'Individual DF 0330vs立教A'!F22</f>
        <v>23.076923076923073</v>
      </c>
      <c r="G22" s="156">
        <f t="shared" si="0"/>
        <v>4</v>
      </c>
      <c r="H22" s="157">
        <f t="shared" si="2"/>
        <v>1</v>
      </c>
      <c r="I22" s="157">
        <f t="shared" si="3"/>
        <v>1</v>
      </c>
      <c r="J22" s="156">
        <v>3</v>
      </c>
      <c r="K22" s="156">
        <v>1</v>
      </c>
      <c r="L22" s="156">
        <v>0</v>
      </c>
      <c r="M22" s="184">
        <v>0</v>
      </c>
      <c r="N22" s="180">
        <f t="shared" si="4"/>
        <v>9</v>
      </c>
      <c r="O22" s="157">
        <f t="shared" si="5"/>
        <v>0.66666666666666663</v>
      </c>
      <c r="P22" s="156">
        <v>1</v>
      </c>
      <c r="Q22" s="156">
        <v>5</v>
      </c>
      <c r="R22" s="184">
        <v>3</v>
      </c>
      <c r="S22" s="156">
        <f t="shared" si="6"/>
        <v>8</v>
      </c>
      <c r="T22" s="157">
        <f t="shared" si="7"/>
        <v>0.875</v>
      </c>
      <c r="U22" s="156">
        <v>2</v>
      </c>
      <c r="V22" s="156">
        <v>1</v>
      </c>
      <c r="W22" s="156">
        <v>5</v>
      </c>
      <c r="X22" s="184">
        <v>0</v>
      </c>
      <c r="Y22" s="180">
        <f t="shared" si="8"/>
        <v>8</v>
      </c>
      <c r="Z22" s="157">
        <f t="shared" si="9"/>
        <v>0.625</v>
      </c>
      <c r="AA22" s="156">
        <v>1</v>
      </c>
      <c r="AB22" s="156">
        <v>2</v>
      </c>
      <c r="AC22" s="156">
        <v>4</v>
      </c>
      <c r="AD22" s="156">
        <v>1</v>
      </c>
      <c r="AE22" s="197" t="str">
        <f t="shared" si="1"/>
        <v>水澤　雄太</v>
      </c>
      <c r="AF22" s="175"/>
      <c r="AG22" s="136">
        <f t="shared" si="10"/>
        <v>5</v>
      </c>
      <c r="AH22" s="136"/>
      <c r="AI22" s="136"/>
      <c r="AJ22" s="153"/>
    </row>
    <row r="23" spans="2:36" ht="30" customHeight="1">
      <c r="B23" s="155">
        <v>16</v>
      </c>
      <c r="C23" s="155" t="s">
        <v>137</v>
      </c>
      <c r="D23" s="159">
        <v>20</v>
      </c>
      <c r="E23" s="159">
        <f>'Individual DF 0330vs立教A'!E23</f>
        <v>12</v>
      </c>
      <c r="F23" s="193">
        <f>'Individual DF 0330vs立教A'!F23</f>
        <v>48</v>
      </c>
      <c r="G23" s="159">
        <f t="shared" si="0"/>
        <v>6</v>
      </c>
      <c r="H23" s="158">
        <f t="shared" si="2"/>
        <v>1</v>
      </c>
      <c r="I23" s="158">
        <f t="shared" si="3"/>
        <v>1</v>
      </c>
      <c r="J23" s="159">
        <v>3</v>
      </c>
      <c r="K23" s="159">
        <v>3</v>
      </c>
      <c r="L23" s="159">
        <v>0</v>
      </c>
      <c r="M23" s="185">
        <v>0</v>
      </c>
      <c r="N23" s="181">
        <f t="shared" si="4"/>
        <v>2</v>
      </c>
      <c r="O23" s="158">
        <f t="shared" si="5"/>
        <v>1</v>
      </c>
      <c r="P23" s="159">
        <v>0</v>
      </c>
      <c r="Q23" s="159">
        <v>2</v>
      </c>
      <c r="R23" s="185">
        <v>0</v>
      </c>
      <c r="S23" s="159">
        <f t="shared" si="6"/>
        <v>9</v>
      </c>
      <c r="T23" s="158">
        <f t="shared" si="7"/>
        <v>0.77777777777777779</v>
      </c>
      <c r="U23" s="159">
        <v>4</v>
      </c>
      <c r="V23" s="159">
        <v>2</v>
      </c>
      <c r="W23" s="159">
        <v>3</v>
      </c>
      <c r="X23" s="185">
        <v>0</v>
      </c>
      <c r="Y23" s="181">
        <f t="shared" si="8"/>
        <v>9</v>
      </c>
      <c r="Z23" s="158">
        <f t="shared" si="9"/>
        <v>0.44444444444444442</v>
      </c>
      <c r="AA23" s="159">
        <v>2</v>
      </c>
      <c r="AB23" s="159">
        <v>4</v>
      </c>
      <c r="AC23" s="159">
        <v>2</v>
      </c>
      <c r="AD23" s="159">
        <v>1</v>
      </c>
      <c r="AE23" s="198" t="str">
        <f t="shared" si="1"/>
        <v>前澤　徹馬</v>
      </c>
      <c r="AF23" s="175"/>
      <c r="AG23" s="136">
        <f t="shared" si="10"/>
        <v>4</v>
      </c>
      <c r="AH23" s="136"/>
      <c r="AI23" s="136"/>
      <c r="AJ23" s="153"/>
    </row>
    <row r="24" spans="2:36" ht="30" customHeight="1">
      <c r="B24" s="154">
        <v>17</v>
      </c>
      <c r="C24" s="154" t="s">
        <v>138</v>
      </c>
      <c r="D24" s="156">
        <v>31</v>
      </c>
      <c r="E24" s="156">
        <f>'Individual DF 0330vs立教A'!E24</f>
        <v>16</v>
      </c>
      <c r="F24" s="196">
        <f>'Individual DF 0330vs立教A'!F24</f>
        <v>41.29032258064516</v>
      </c>
      <c r="G24" s="156">
        <f t="shared" si="0"/>
        <v>2</v>
      </c>
      <c r="H24" s="157">
        <f t="shared" si="2"/>
        <v>1</v>
      </c>
      <c r="I24" s="157">
        <f t="shared" si="3"/>
        <v>1</v>
      </c>
      <c r="J24" s="156">
        <v>0</v>
      </c>
      <c r="K24" s="156">
        <v>2</v>
      </c>
      <c r="L24" s="156">
        <v>0</v>
      </c>
      <c r="M24" s="184">
        <v>0</v>
      </c>
      <c r="N24" s="180">
        <f t="shared" si="4"/>
        <v>11</v>
      </c>
      <c r="O24" s="157">
        <f t="shared" si="5"/>
        <v>1</v>
      </c>
      <c r="P24" s="156">
        <v>4</v>
      </c>
      <c r="Q24" s="156">
        <v>7</v>
      </c>
      <c r="R24" s="184">
        <v>0</v>
      </c>
      <c r="S24" s="156">
        <f t="shared" si="6"/>
        <v>8</v>
      </c>
      <c r="T24" s="157">
        <f t="shared" si="7"/>
        <v>0.625</v>
      </c>
      <c r="U24" s="156">
        <v>0</v>
      </c>
      <c r="V24" s="156">
        <v>2</v>
      </c>
      <c r="W24" s="156">
        <v>5</v>
      </c>
      <c r="X24" s="184">
        <v>1</v>
      </c>
      <c r="Y24" s="180">
        <f t="shared" si="8"/>
        <v>8</v>
      </c>
      <c r="Z24" s="157">
        <f t="shared" si="9"/>
        <v>0.5</v>
      </c>
      <c r="AA24" s="156">
        <v>0</v>
      </c>
      <c r="AB24" s="156">
        <v>2</v>
      </c>
      <c r="AC24" s="156">
        <v>4</v>
      </c>
      <c r="AD24" s="156">
        <v>2</v>
      </c>
      <c r="AE24" s="197" t="str">
        <f t="shared" si="1"/>
        <v>北田　勇翔</v>
      </c>
      <c r="AF24" s="175"/>
      <c r="AG24" s="136">
        <f t="shared" si="10"/>
        <v>4</v>
      </c>
      <c r="AH24" s="136"/>
      <c r="AI24" s="136"/>
      <c r="AJ24" s="153"/>
    </row>
    <row r="25" spans="2:36" ht="30" customHeight="1">
      <c r="B25" s="155">
        <v>18</v>
      </c>
      <c r="C25" s="155" t="s">
        <v>139</v>
      </c>
      <c r="D25" s="159">
        <v>21</v>
      </c>
      <c r="E25" s="159">
        <f>'Individual DF 0330vs立教A'!E25</f>
        <v>17</v>
      </c>
      <c r="F25" s="193">
        <f>'Individual DF 0330vs立教A'!F25</f>
        <v>64.761904761904759</v>
      </c>
      <c r="G25" s="159">
        <f t="shared" si="0"/>
        <v>9</v>
      </c>
      <c r="H25" s="158">
        <f t="shared" si="2"/>
        <v>0.77777777777777779</v>
      </c>
      <c r="I25" s="158">
        <f t="shared" si="3"/>
        <v>0.77777777777777779</v>
      </c>
      <c r="J25" s="159">
        <v>4</v>
      </c>
      <c r="K25" s="159">
        <v>3</v>
      </c>
      <c r="L25" s="159">
        <v>0</v>
      </c>
      <c r="M25" s="185">
        <v>2</v>
      </c>
      <c r="N25" s="181">
        <f t="shared" si="4"/>
        <v>3</v>
      </c>
      <c r="O25" s="158">
        <f t="shared" si="5"/>
        <v>1</v>
      </c>
      <c r="P25" s="159">
        <v>0</v>
      </c>
      <c r="Q25" s="159">
        <v>3</v>
      </c>
      <c r="R25" s="185">
        <v>0</v>
      </c>
      <c r="S25" s="159">
        <f t="shared" si="6"/>
        <v>4</v>
      </c>
      <c r="T25" s="158">
        <f t="shared" si="7"/>
        <v>1</v>
      </c>
      <c r="U25" s="159">
        <v>0</v>
      </c>
      <c r="V25" s="159">
        <v>0</v>
      </c>
      <c r="W25" s="159">
        <v>4</v>
      </c>
      <c r="X25" s="185">
        <v>0</v>
      </c>
      <c r="Y25" s="181">
        <f t="shared" si="8"/>
        <v>4</v>
      </c>
      <c r="Z25" s="158">
        <f t="shared" si="9"/>
        <v>0.75</v>
      </c>
      <c r="AA25" s="159">
        <v>0</v>
      </c>
      <c r="AB25" s="159">
        <v>0</v>
      </c>
      <c r="AC25" s="159">
        <v>3</v>
      </c>
      <c r="AD25" s="159">
        <v>1</v>
      </c>
      <c r="AE25" s="199" t="str">
        <f t="shared" si="1"/>
        <v>黒澤　俊太郎</v>
      </c>
      <c r="AF25" s="175"/>
      <c r="AG25" s="136">
        <f t="shared" si="10"/>
        <v>3</v>
      </c>
      <c r="AH25" s="136"/>
      <c r="AI25" s="136"/>
      <c r="AJ25" s="153"/>
    </row>
    <row r="26" spans="2:36" ht="30" customHeight="1">
      <c r="B26" s="154">
        <v>19</v>
      </c>
      <c r="C26" s="154" t="s">
        <v>140</v>
      </c>
      <c r="D26" s="156">
        <v>20</v>
      </c>
      <c r="E26" s="156">
        <f>'Individual DF 0330vs立教A'!E26</f>
        <v>10</v>
      </c>
      <c r="F26" s="196">
        <f>'Individual DF 0330vs立教A'!F26</f>
        <v>40</v>
      </c>
      <c r="G26" s="156">
        <f t="shared" si="0"/>
        <v>1</v>
      </c>
      <c r="H26" s="157">
        <f t="shared" si="2"/>
        <v>1</v>
      </c>
      <c r="I26" s="157">
        <f t="shared" si="3"/>
        <v>1</v>
      </c>
      <c r="J26" s="156">
        <v>1</v>
      </c>
      <c r="K26" s="156">
        <v>0</v>
      </c>
      <c r="L26" s="156">
        <v>0</v>
      </c>
      <c r="M26" s="184">
        <v>0</v>
      </c>
      <c r="N26" s="180">
        <f t="shared" si="4"/>
        <v>6</v>
      </c>
      <c r="O26" s="157">
        <f t="shared" si="5"/>
        <v>1</v>
      </c>
      <c r="P26" s="156">
        <v>0</v>
      </c>
      <c r="Q26" s="156">
        <v>6</v>
      </c>
      <c r="R26" s="184">
        <v>0</v>
      </c>
      <c r="S26" s="156">
        <f t="shared" si="6"/>
        <v>5</v>
      </c>
      <c r="T26" s="157">
        <f t="shared" si="7"/>
        <v>1</v>
      </c>
      <c r="U26" s="156">
        <v>0</v>
      </c>
      <c r="V26" s="156">
        <v>0</v>
      </c>
      <c r="W26" s="156">
        <v>5</v>
      </c>
      <c r="X26" s="184">
        <v>0</v>
      </c>
      <c r="Y26" s="180">
        <f t="shared" si="8"/>
        <v>5</v>
      </c>
      <c r="Z26" s="157">
        <f t="shared" si="9"/>
        <v>0.6</v>
      </c>
      <c r="AA26" s="156">
        <v>0</v>
      </c>
      <c r="AB26" s="156">
        <v>0</v>
      </c>
      <c r="AC26" s="156">
        <v>3</v>
      </c>
      <c r="AD26" s="156">
        <v>2</v>
      </c>
      <c r="AE26" s="197" t="str">
        <f t="shared" si="1"/>
        <v>岩重　晴大</v>
      </c>
      <c r="AF26" s="175"/>
      <c r="AG26" s="136">
        <f t="shared" si="10"/>
        <v>3</v>
      </c>
      <c r="AH26" s="136"/>
      <c r="AI26" s="136"/>
      <c r="AJ26" s="153"/>
    </row>
    <row r="27" spans="2:36" ht="30" customHeight="1">
      <c r="B27" s="155">
        <v>20</v>
      </c>
      <c r="C27" s="155" t="s">
        <v>141</v>
      </c>
      <c r="D27" s="159">
        <v>38</v>
      </c>
      <c r="E27" s="159">
        <f>'Individual DF 0330vs立教A'!E27</f>
        <v>15</v>
      </c>
      <c r="F27" s="193">
        <f>'Individual DF 0330vs立教A'!F27</f>
        <v>31.578947368421055</v>
      </c>
      <c r="G27" s="159">
        <f t="shared" si="0"/>
        <v>1</v>
      </c>
      <c r="H27" s="158">
        <f t="shared" si="2"/>
        <v>1</v>
      </c>
      <c r="I27" s="158">
        <f t="shared" si="3"/>
        <v>1</v>
      </c>
      <c r="J27" s="159">
        <v>1</v>
      </c>
      <c r="K27" s="159">
        <v>0</v>
      </c>
      <c r="L27" s="159">
        <v>0</v>
      </c>
      <c r="M27" s="185">
        <v>0</v>
      </c>
      <c r="N27" s="181">
        <f t="shared" si="4"/>
        <v>6</v>
      </c>
      <c r="O27" s="158">
        <f t="shared" si="5"/>
        <v>1</v>
      </c>
      <c r="P27" s="159">
        <v>0</v>
      </c>
      <c r="Q27" s="159">
        <v>6</v>
      </c>
      <c r="R27" s="185">
        <v>0</v>
      </c>
      <c r="S27" s="159">
        <f t="shared" si="6"/>
        <v>5</v>
      </c>
      <c r="T27" s="158">
        <f t="shared" si="7"/>
        <v>1</v>
      </c>
      <c r="U27" s="159">
        <v>0</v>
      </c>
      <c r="V27" s="159">
        <v>0</v>
      </c>
      <c r="W27" s="159">
        <v>5</v>
      </c>
      <c r="X27" s="185">
        <v>0</v>
      </c>
      <c r="Y27" s="181">
        <f t="shared" si="8"/>
        <v>5</v>
      </c>
      <c r="Z27" s="158">
        <f t="shared" si="9"/>
        <v>0.8</v>
      </c>
      <c r="AA27" s="159">
        <v>0</v>
      </c>
      <c r="AB27" s="159">
        <v>0</v>
      </c>
      <c r="AC27" s="159">
        <v>4</v>
      </c>
      <c r="AD27" s="159">
        <v>1</v>
      </c>
      <c r="AE27" s="198" t="str">
        <f t="shared" si="1"/>
        <v>加島　優陽</v>
      </c>
      <c r="AF27" s="175"/>
      <c r="AG27" s="136">
        <f t="shared" si="10"/>
        <v>4</v>
      </c>
      <c r="AH27" s="136"/>
      <c r="AI27" s="136"/>
      <c r="AJ27" s="153"/>
    </row>
    <row r="28" spans="2:36" ht="30" customHeight="1">
      <c r="B28" s="154">
        <v>21</v>
      </c>
      <c r="C28" s="154" t="s">
        <v>142</v>
      </c>
      <c r="D28" s="156">
        <v>41</v>
      </c>
      <c r="E28" s="156">
        <f>'Individual DF 0330vs立教A'!E28</f>
        <v>20</v>
      </c>
      <c r="F28" s="196">
        <f>'Individual DF 0330vs立教A'!F28</f>
        <v>39.024390243902438</v>
      </c>
      <c r="G28" s="156">
        <f t="shared" si="0"/>
        <v>0</v>
      </c>
      <c r="H28" s="157" t="str">
        <f t="shared" si="2"/>
        <v>-</v>
      </c>
      <c r="I28" s="157" t="str">
        <f t="shared" si="3"/>
        <v/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11</v>
      </c>
      <c r="O28" s="157">
        <f t="shared" si="5"/>
        <v>1</v>
      </c>
      <c r="P28" s="156">
        <v>0</v>
      </c>
      <c r="Q28" s="156">
        <v>11</v>
      </c>
      <c r="R28" s="184">
        <v>0</v>
      </c>
      <c r="S28" s="156">
        <f t="shared" si="6"/>
        <v>9</v>
      </c>
      <c r="T28" s="157">
        <f t="shared" si="7"/>
        <v>0.88888888888888884</v>
      </c>
      <c r="U28" s="156">
        <v>0</v>
      </c>
      <c r="V28" s="156">
        <v>1</v>
      </c>
      <c r="W28" s="156">
        <v>8</v>
      </c>
      <c r="X28" s="184">
        <v>0</v>
      </c>
      <c r="Y28" s="180">
        <f t="shared" si="8"/>
        <v>9</v>
      </c>
      <c r="Z28" s="157">
        <f t="shared" si="9"/>
        <v>0.55555555555555558</v>
      </c>
      <c r="AA28" s="156">
        <v>0</v>
      </c>
      <c r="AB28" s="156">
        <v>1</v>
      </c>
      <c r="AC28" s="156">
        <v>5</v>
      </c>
      <c r="AD28" s="156">
        <v>3</v>
      </c>
      <c r="AE28" s="197" t="str">
        <f t="shared" si="1"/>
        <v>大町　尚生</v>
      </c>
      <c r="AF28" s="175"/>
      <c r="AG28" s="136">
        <f t="shared" si="10"/>
        <v>5</v>
      </c>
      <c r="AH28" s="136"/>
      <c r="AI28" s="136"/>
      <c r="AJ28" s="153"/>
    </row>
    <row r="29" spans="2:36" ht="30" customHeight="1">
      <c r="B29" s="155">
        <v>22</v>
      </c>
      <c r="C29" s="155" t="s">
        <v>143</v>
      </c>
      <c r="D29" s="159">
        <v>31</v>
      </c>
      <c r="E29" s="159">
        <f>'Individual DF 0330vs立教A'!E29</f>
        <v>13</v>
      </c>
      <c r="F29" s="193">
        <f>'Individual DF 0330vs立教A'!F29</f>
        <v>33.548387096774192</v>
      </c>
      <c r="G29" s="159">
        <f t="shared" si="0"/>
        <v>5</v>
      </c>
      <c r="H29" s="158">
        <f t="shared" si="2"/>
        <v>1</v>
      </c>
      <c r="I29" s="158">
        <f t="shared" si="3"/>
        <v>1</v>
      </c>
      <c r="J29" s="159">
        <v>3</v>
      </c>
      <c r="K29" s="159">
        <v>2</v>
      </c>
      <c r="L29" s="159">
        <v>0</v>
      </c>
      <c r="M29" s="185">
        <v>0</v>
      </c>
      <c r="N29" s="181">
        <f t="shared" si="4"/>
        <v>6</v>
      </c>
      <c r="O29" s="158">
        <f t="shared" si="5"/>
        <v>0.83333333333333337</v>
      </c>
      <c r="P29" s="159">
        <v>1</v>
      </c>
      <c r="Q29" s="159">
        <v>4</v>
      </c>
      <c r="R29" s="185">
        <v>1</v>
      </c>
      <c r="S29" s="159">
        <f t="shared" si="6"/>
        <v>12</v>
      </c>
      <c r="T29" s="158">
        <f t="shared" si="7"/>
        <v>0.58333333333333337</v>
      </c>
      <c r="U29" s="159">
        <v>2</v>
      </c>
      <c r="V29" s="159">
        <v>2</v>
      </c>
      <c r="W29" s="159">
        <v>5</v>
      </c>
      <c r="X29" s="185">
        <v>3</v>
      </c>
      <c r="Y29" s="181">
        <f t="shared" si="8"/>
        <v>12</v>
      </c>
      <c r="Z29" s="158">
        <f t="shared" si="9"/>
        <v>0.25</v>
      </c>
      <c r="AA29" s="159">
        <v>0</v>
      </c>
      <c r="AB29" s="159">
        <v>4</v>
      </c>
      <c r="AC29" s="159">
        <v>3</v>
      </c>
      <c r="AD29" s="159">
        <v>5</v>
      </c>
      <c r="AE29" s="198" t="str">
        <f t="shared" si="1"/>
        <v>城戸　隼人</v>
      </c>
      <c r="AF29" s="175"/>
      <c r="AG29" s="136">
        <f t="shared" si="10"/>
        <v>3</v>
      </c>
      <c r="AH29" s="136"/>
      <c r="AI29" s="136"/>
      <c r="AJ29" s="153"/>
    </row>
    <row r="30" spans="2:36" ht="30" customHeight="1">
      <c r="B30" s="154">
        <v>23</v>
      </c>
      <c r="C30" s="154" t="s">
        <v>144</v>
      </c>
      <c r="D30" s="156">
        <v>41</v>
      </c>
      <c r="E30" s="156">
        <f>'Individual DF 0330vs立教A'!E30</f>
        <v>20</v>
      </c>
      <c r="F30" s="196">
        <f>'Individual DF 0330vs立教A'!F30</f>
        <v>39.024390243902438</v>
      </c>
      <c r="G30" s="156">
        <f t="shared" si="0"/>
        <v>3</v>
      </c>
      <c r="H30" s="157">
        <f t="shared" si="2"/>
        <v>1</v>
      </c>
      <c r="I30" s="157">
        <f t="shared" si="3"/>
        <v>1</v>
      </c>
      <c r="J30" s="156">
        <v>1</v>
      </c>
      <c r="K30" s="156">
        <v>2</v>
      </c>
      <c r="L30" s="156">
        <v>0</v>
      </c>
      <c r="M30" s="184">
        <v>0</v>
      </c>
      <c r="N30" s="180">
        <f t="shared" si="4"/>
        <v>9</v>
      </c>
      <c r="O30" s="157">
        <f t="shared" si="5"/>
        <v>1</v>
      </c>
      <c r="P30" s="156">
        <v>0</v>
      </c>
      <c r="Q30" s="156">
        <v>9</v>
      </c>
      <c r="R30" s="184">
        <v>0</v>
      </c>
      <c r="S30" s="156">
        <f t="shared" si="6"/>
        <v>10</v>
      </c>
      <c r="T30" s="157">
        <f t="shared" si="7"/>
        <v>0.8</v>
      </c>
      <c r="U30" s="156">
        <v>2</v>
      </c>
      <c r="V30" s="156">
        <v>2</v>
      </c>
      <c r="W30" s="156">
        <v>6</v>
      </c>
      <c r="X30" s="184">
        <v>0</v>
      </c>
      <c r="Y30" s="180">
        <f t="shared" si="8"/>
        <v>10</v>
      </c>
      <c r="Z30" s="157">
        <f t="shared" si="9"/>
        <v>0.6</v>
      </c>
      <c r="AA30" s="156">
        <v>1</v>
      </c>
      <c r="AB30" s="156">
        <v>3</v>
      </c>
      <c r="AC30" s="156">
        <v>5</v>
      </c>
      <c r="AD30" s="156">
        <v>1</v>
      </c>
      <c r="AE30" s="197" t="str">
        <f t="shared" si="1"/>
        <v>増田　廉</v>
      </c>
      <c r="AF30" s="175"/>
      <c r="AG30" s="136">
        <f t="shared" si="10"/>
        <v>6</v>
      </c>
      <c r="AH30" s="136"/>
      <c r="AI30" s="136"/>
      <c r="AJ30" s="153"/>
    </row>
    <row r="31" spans="2:36" ht="30" customHeight="1">
      <c r="B31" s="155">
        <v>24</v>
      </c>
      <c r="C31" s="155" t="s">
        <v>145</v>
      </c>
      <c r="D31" s="159">
        <v>3</v>
      </c>
      <c r="E31" s="159">
        <f>'Individual DF 0330vs立教A'!E31</f>
        <v>0</v>
      </c>
      <c r="F31" s="193">
        <f>'Individual DF 0330vs立教A'!F31</f>
        <v>0</v>
      </c>
      <c r="G31" s="159">
        <f t="shared" si="0"/>
        <v>0</v>
      </c>
      <c r="H31" s="158" t="str">
        <f t="shared" si="2"/>
        <v>-</v>
      </c>
      <c r="I31" s="158" t="str">
        <f t="shared" si="3"/>
        <v/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198" t="str">
        <f t="shared" si="1"/>
        <v>田島　汰一</v>
      </c>
      <c r="AF31" s="175"/>
      <c r="AG31" s="136">
        <f t="shared" si="10"/>
        <v>0</v>
      </c>
      <c r="AH31" s="136"/>
      <c r="AI31" s="136"/>
      <c r="AJ31" s="153"/>
    </row>
    <row r="32" spans="2:36" ht="30" customHeight="1">
      <c r="B32" s="154">
        <v>25</v>
      </c>
      <c r="C32" s="154" t="s">
        <v>146</v>
      </c>
      <c r="D32" s="156">
        <v>30</v>
      </c>
      <c r="E32" s="156">
        <f>'Individual DF 0330vs立教A'!E32</f>
        <v>5</v>
      </c>
      <c r="F32" s="196">
        <f>'Individual DF 0330vs立教A'!F32</f>
        <v>13.333333333333332</v>
      </c>
      <c r="G32" s="156">
        <f t="shared" si="0"/>
        <v>0</v>
      </c>
      <c r="H32" s="157" t="str">
        <f t="shared" si="2"/>
        <v>-</v>
      </c>
      <c r="I32" s="157" t="str">
        <f t="shared" si="3"/>
        <v/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197" t="str">
        <f t="shared" si="1"/>
        <v>安藤　核</v>
      </c>
      <c r="AF32" s="175"/>
      <c r="AG32" s="136">
        <f t="shared" si="10"/>
        <v>0</v>
      </c>
      <c r="AH32" s="136"/>
      <c r="AI32" s="136"/>
      <c r="AJ32" s="153"/>
    </row>
    <row r="33" spans="2:36" ht="30" customHeight="1">
      <c r="B33" s="155">
        <v>26</v>
      </c>
      <c r="C33" s="155" t="s">
        <v>147</v>
      </c>
      <c r="D33" s="159">
        <v>41</v>
      </c>
      <c r="E33" s="159">
        <f>'Individual DF 0330vs立教A'!E33</f>
        <v>17</v>
      </c>
      <c r="F33" s="193">
        <f>'Individual DF 0330vs立教A'!F33</f>
        <v>33.170731707317074</v>
      </c>
      <c r="G33" s="159">
        <f t="shared" si="0"/>
        <v>1</v>
      </c>
      <c r="H33" s="158">
        <f t="shared" si="2"/>
        <v>1</v>
      </c>
      <c r="I33" s="158">
        <f t="shared" si="3"/>
        <v>1</v>
      </c>
      <c r="J33" s="159">
        <v>0</v>
      </c>
      <c r="K33" s="159">
        <v>1</v>
      </c>
      <c r="L33" s="159">
        <v>0</v>
      </c>
      <c r="M33" s="185">
        <v>0</v>
      </c>
      <c r="N33" s="181">
        <f t="shared" si="4"/>
        <v>7</v>
      </c>
      <c r="O33" s="158">
        <f>IFERROR((P33+Q33)/N33,"-")</f>
        <v>0.8571428571428571</v>
      </c>
      <c r="P33" s="159">
        <v>1</v>
      </c>
      <c r="Q33" s="159">
        <v>5</v>
      </c>
      <c r="R33" s="185">
        <v>1</v>
      </c>
      <c r="S33" s="159">
        <f t="shared" si="6"/>
        <v>5</v>
      </c>
      <c r="T33" s="158">
        <f t="shared" si="7"/>
        <v>0.8</v>
      </c>
      <c r="U33" s="159">
        <v>1</v>
      </c>
      <c r="V33" s="159">
        <v>0</v>
      </c>
      <c r="W33" s="159">
        <v>3</v>
      </c>
      <c r="X33" s="185">
        <v>1</v>
      </c>
      <c r="Y33" s="181">
        <f t="shared" si="8"/>
        <v>5</v>
      </c>
      <c r="Z33" s="158">
        <f t="shared" si="9"/>
        <v>0.6</v>
      </c>
      <c r="AA33" s="159">
        <v>1</v>
      </c>
      <c r="AB33" s="159">
        <v>0</v>
      </c>
      <c r="AC33" s="159">
        <v>2</v>
      </c>
      <c r="AD33" s="159">
        <v>2</v>
      </c>
      <c r="AE33" s="198" t="str">
        <f t="shared" si="1"/>
        <v>岡本　泰一</v>
      </c>
      <c r="AF33" s="175"/>
      <c r="AG33" s="136">
        <f t="shared" si="10"/>
        <v>3</v>
      </c>
      <c r="AH33" s="136"/>
      <c r="AI33" s="136"/>
      <c r="AJ33" s="153"/>
    </row>
    <row r="34" spans="2:36" ht="30" customHeight="1">
      <c r="B34" s="154">
        <v>27</v>
      </c>
      <c r="C34" s="154" t="s">
        <v>148</v>
      </c>
      <c r="D34" s="156">
        <v>41</v>
      </c>
      <c r="E34" s="156">
        <f>'Individual DF 0330vs立教A'!E35</f>
        <v>15</v>
      </c>
      <c r="F34" s="196">
        <f>'Individual DF 0330vs立教A'!F35</f>
        <v>19.35483870967742</v>
      </c>
      <c r="G34" s="156">
        <f>SUM(J34:M34)</f>
        <v>3</v>
      </c>
      <c r="H34" s="157">
        <f t="shared" si="2"/>
        <v>1</v>
      </c>
      <c r="I34" s="157">
        <f t="shared" si="3"/>
        <v>1</v>
      </c>
      <c r="J34" s="156">
        <v>3</v>
      </c>
      <c r="K34" s="156">
        <v>0</v>
      </c>
      <c r="L34" s="156">
        <v>0</v>
      </c>
      <c r="M34" s="184">
        <v>0</v>
      </c>
      <c r="N34" s="180">
        <f>SUM(P34:R34)</f>
        <v>12</v>
      </c>
      <c r="O34" s="157">
        <f>IFERROR((P34+Q34)/N34,"-")</f>
        <v>0.33333333333333331</v>
      </c>
      <c r="P34" s="156">
        <v>1</v>
      </c>
      <c r="Q34" s="156">
        <v>3</v>
      </c>
      <c r="R34" s="184">
        <v>8</v>
      </c>
      <c r="S34" s="156">
        <f>SUM(U34:X34)</f>
        <v>7</v>
      </c>
      <c r="T34" s="157">
        <f>IFERROR((U34+W34)/S34,"-")</f>
        <v>0.8571428571428571</v>
      </c>
      <c r="U34" s="156">
        <v>2</v>
      </c>
      <c r="V34" s="156">
        <v>1</v>
      </c>
      <c r="W34" s="156">
        <v>4</v>
      </c>
      <c r="X34" s="184">
        <v>0</v>
      </c>
      <c r="Y34" s="180">
        <f>SUM(AA34:AD34)</f>
        <v>7</v>
      </c>
      <c r="Z34" s="157">
        <f>IFERROR((AA34+AC34)/Y34,"-")</f>
        <v>0.5714285714285714</v>
      </c>
      <c r="AA34" s="156">
        <v>1</v>
      </c>
      <c r="AB34" s="156">
        <v>2</v>
      </c>
      <c r="AC34" s="156">
        <v>3</v>
      </c>
      <c r="AD34" s="156">
        <v>1</v>
      </c>
      <c r="AE34" s="197" t="str">
        <f t="shared" si="1"/>
        <v>朴　大優</v>
      </c>
      <c r="AF34" s="175"/>
      <c r="AG34" s="136">
        <f t="shared" si="10"/>
        <v>4</v>
      </c>
      <c r="AH34" s="136"/>
      <c r="AI34" s="136"/>
      <c r="AJ34" s="153"/>
    </row>
    <row r="35" spans="2:36" ht="30" customHeight="1">
      <c r="B35" s="155">
        <v>28</v>
      </c>
      <c r="C35" s="155" t="s">
        <v>149</v>
      </c>
      <c r="D35" s="159">
        <v>62</v>
      </c>
      <c r="E35" s="159">
        <f>'Individual DF 0330vs立教A'!E36</f>
        <v>0</v>
      </c>
      <c r="F35" s="193">
        <f>'Individual DF 0330vs立教A'!F36</f>
        <v>0</v>
      </c>
      <c r="G35" s="159">
        <f>SUM(J35:M35)</f>
        <v>4</v>
      </c>
      <c r="H35" s="158">
        <f t="shared" si="2"/>
        <v>1</v>
      </c>
      <c r="I35" s="158">
        <f t="shared" si="3"/>
        <v>1</v>
      </c>
      <c r="J35" s="159">
        <v>3</v>
      </c>
      <c r="K35" s="159">
        <v>1</v>
      </c>
      <c r="L35" s="159">
        <v>0</v>
      </c>
      <c r="M35" s="185">
        <v>0</v>
      </c>
      <c r="N35" s="181">
        <f>SUM(P35:R35)</f>
        <v>8</v>
      </c>
      <c r="O35" s="158">
        <f>IFERROR((P35+Q35)/N35,"-")</f>
        <v>0.875</v>
      </c>
      <c r="P35" s="159">
        <v>0</v>
      </c>
      <c r="Q35" s="159">
        <v>7</v>
      </c>
      <c r="R35" s="185">
        <v>1</v>
      </c>
      <c r="S35" s="159">
        <f>SUM(U35:X35)</f>
        <v>5</v>
      </c>
      <c r="T35" s="158">
        <f>IFERROR((U35+W35)/S35,"-")</f>
        <v>0.8</v>
      </c>
      <c r="U35" s="159">
        <v>1</v>
      </c>
      <c r="V35" s="159">
        <v>1</v>
      </c>
      <c r="W35" s="159">
        <v>3</v>
      </c>
      <c r="X35" s="185">
        <v>0</v>
      </c>
      <c r="Y35" s="181">
        <f>SUM(AA35:AD35)</f>
        <v>5</v>
      </c>
      <c r="Z35" s="158">
        <f>IFERROR((AA35+AC35)/Y35,"-")</f>
        <v>0.4</v>
      </c>
      <c r="AA35" s="159">
        <v>0</v>
      </c>
      <c r="AB35" s="159">
        <v>2</v>
      </c>
      <c r="AC35" s="159">
        <v>2</v>
      </c>
      <c r="AD35" s="159">
        <v>1</v>
      </c>
      <c r="AE35" s="198" t="str">
        <f t="shared" si="1"/>
        <v>林　勇太</v>
      </c>
      <c r="AF35" s="175"/>
      <c r="AG35" s="136">
        <f t="shared" si="10"/>
        <v>2</v>
      </c>
      <c r="AH35" s="136"/>
      <c r="AI35" s="136"/>
      <c r="AJ35" s="153"/>
    </row>
    <row r="36" spans="2:36" ht="30" customHeight="1">
      <c r="B36" s="154">
        <v>29</v>
      </c>
      <c r="C36" s="154" t="s">
        <v>150</v>
      </c>
      <c r="D36" s="156">
        <v>3</v>
      </c>
      <c r="E36" s="156">
        <f>'Individual DF 0330vs立教A'!E37</f>
        <v>0</v>
      </c>
      <c r="F36" s="196" t="str">
        <f>'Individual DF 0330vs立教A'!F37</f>
        <v>-</v>
      </c>
      <c r="G36" s="156">
        <f>SUM(J36:M36)</f>
        <v>0</v>
      </c>
      <c r="H36" s="157" t="str">
        <f t="shared" si="2"/>
        <v>-</v>
      </c>
      <c r="I36" s="157" t="str">
        <f t="shared" si="3"/>
        <v/>
      </c>
      <c r="J36" s="156">
        <v>0</v>
      </c>
      <c r="K36" s="156">
        <v>0</v>
      </c>
      <c r="L36" s="156">
        <v>0</v>
      </c>
      <c r="M36" s="184">
        <v>0</v>
      </c>
      <c r="N36" s="180">
        <f>SUM(P36:R36)</f>
        <v>0</v>
      </c>
      <c r="O36" s="157" t="str">
        <f>IFERROR((P36+Q36)/N36,"-")</f>
        <v>-</v>
      </c>
      <c r="P36" s="156">
        <v>0</v>
      </c>
      <c r="Q36" s="156">
        <v>0</v>
      </c>
      <c r="R36" s="184">
        <v>0</v>
      </c>
      <c r="S36" s="156">
        <f>SUM(U36:X36)</f>
        <v>0</v>
      </c>
      <c r="T36" s="157" t="str">
        <f>IFERROR((U36+W36)/S36,"-")</f>
        <v>-</v>
      </c>
      <c r="U36" s="156">
        <v>0</v>
      </c>
      <c r="V36" s="156">
        <v>0</v>
      </c>
      <c r="W36" s="156">
        <v>0</v>
      </c>
      <c r="X36" s="184">
        <v>0</v>
      </c>
      <c r="Y36" s="180">
        <f>SUM(AA36:AD36)</f>
        <v>0</v>
      </c>
      <c r="Z36" s="157" t="str">
        <f>IFERROR((AA36+AC36)/Y36,"-")</f>
        <v>-</v>
      </c>
      <c r="AA36" s="156">
        <v>0</v>
      </c>
      <c r="AB36" s="156">
        <v>0</v>
      </c>
      <c r="AC36" s="156">
        <v>0</v>
      </c>
      <c r="AD36" s="156">
        <v>0</v>
      </c>
      <c r="AE36" s="197" t="str">
        <f t="shared" si="1"/>
        <v>浅沼優吾</v>
      </c>
      <c r="AF36" s="175"/>
      <c r="AG36" s="136">
        <f t="shared" si="10"/>
        <v>0</v>
      </c>
      <c r="AH36" s="136"/>
      <c r="AI36" s="136"/>
      <c r="AJ36" s="153"/>
    </row>
    <row r="37" spans="2:36" ht="30" customHeight="1">
      <c r="B37" s="155">
        <v>30</v>
      </c>
      <c r="C37" s="198">
        <f>'Individual DF 0330vs立教A'!C38</f>
        <v>0</v>
      </c>
      <c r="D37" s="159">
        <f>'Individual DF 0330vs立教A'!D38</f>
        <v>0</v>
      </c>
      <c r="E37" s="159">
        <f>'Individual DF 0330vs立教A'!E38</f>
        <v>0</v>
      </c>
      <c r="F37" s="193">
        <f>'Individual DF 0330vs立教A'!F38</f>
        <v>0</v>
      </c>
      <c r="G37" s="159">
        <f>SUM(J37:M37)</f>
        <v>0</v>
      </c>
      <c r="H37" s="158" t="str">
        <f t="shared" si="2"/>
        <v>-</v>
      </c>
      <c r="I37" s="158" t="str">
        <f t="shared" si="3"/>
        <v/>
      </c>
      <c r="J37" s="159">
        <v>0</v>
      </c>
      <c r="K37" s="159">
        <v>0</v>
      </c>
      <c r="L37" s="159">
        <v>0</v>
      </c>
      <c r="M37" s="185">
        <v>0</v>
      </c>
      <c r="N37" s="181">
        <f>SUM(P37:R37)</f>
        <v>0</v>
      </c>
      <c r="O37" s="158" t="str">
        <f>IFERROR((P37+Q37)/N37,"-")</f>
        <v>-</v>
      </c>
      <c r="P37" s="159">
        <v>0</v>
      </c>
      <c r="Q37" s="159">
        <v>0</v>
      </c>
      <c r="R37" s="185">
        <v>0</v>
      </c>
      <c r="S37" s="159">
        <f>SUM(U37:X37)</f>
        <v>0</v>
      </c>
      <c r="T37" s="158" t="str">
        <f>IFERROR((U37+W37)/S37,"-")</f>
        <v>-</v>
      </c>
      <c r="U37" s="159">
        <v>0</v>
      </c>
      <c r="V37" s="159">
        <v>0</v>
      </c>
      <c r="W37" s="159">
        <v>0</v>
      </c>
      <c r="X37" s="185">
        <v>0</v>
      </c>
      <c r="Y37" s="181">
        <f>SUM(AA37:AD37)</f>
        <v>0</v>
      </c>
      <c r="Z37" s="158" t="str">
        <f>IFERROR((AA37+AC37)/Y37,"-")</f>
        <v>-</v>
      </c>
      <c r="AA37" s="159">
        <v>0</v>
      </c>
      <c r="AB37" s="159">
        <v>0</v>
      </c>
      <c r="AC37" s="159">
        <v>0</v>
      </c>
      <c r="AD37" s="159">
        <v>0</v>
      </c>
      <c r="AE37" s="198">
        <f t="shared" si="1"/>
        <v>0</v>
      </c>
      <c r="AF37" s="175"/>
      <c r="AG37" s="136"/>
      <c r="AH37" s="136"/>
      <c r="AI37" s="136"/>
      <c r="AJ37" s="153"/>
    </row>
    <row r="38" spans="2:36" ht="30" customHeight="1">
      <c r="B38" s="136"/>
      <c r="C38" s="153"/>
      <c r="D38" s="153"/>
      <c r="E38" s="153"/>
      <c r="F38" s="153"/>
      <c r="G38" s="153"/>
      <c r="H38" s="153"/>
      <c r="I38" s="153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274" t="s">
        <v>16</v>
      </c>
      <c r="C42" s="274"/>
      <c r="D42" s="274"/>
      <c r="E42" s="274"/>
      <c r="F42" s="275"/>
      <c r="G42" s="164">
        <f>SUM(G8:G15,G23:G30)</f>
        <v>59</v>
      </c>
      <c r="H42" s="169">
        <f>SUM(J42:K42)/G42</f>
        <v>0.9152542372881356</v>
      </c>
      <c r="I42" s="169">
        <f>SUM(J42:L42)/G42</f>
        <v>0.93220338983050843</v>
      </c>
      <c r="J42" s="164">
        <f>SUM(J8:J15,J23:J30)</f>
        <v>33</v>
      </c>
      <c r="K42" s="164">
        <f>SUM(K8:K15,K23:K30)</f>
        <v>21</v>
      </c>
      <c r="L42" s="164">
        <f>SUM(L8:L15,L23:L30)</f>
        <v>1</v>
      </c>
      <c r="M42" s="182">
        <f>SUM(M8:M15,M23:M30)</f>
        <v>4</v>
      </c>
      <c r="N42" s="164">
        <f>SUM(N8:N15,N23:N30)</f>
        <v>146</v>
      </c>
      <c r="O42" s="168">
        <f>IFERROR((P42+Q42)/N42,"-")</f>
        <v>0.93150684931506844</v>
      </c>
      <c r="P42" s="164">
        <f>SUM(P8:P15,P23:P30)</f>
        <v>20</v>
      </c>
      <c r="Q42" s="164">
        <f>SUM(Q8:Q15,Q23:Q30)</f>
        <v>116</v>
      </c>
      <c r="R42" s="164">
        <f>SUM(R8:R15,R23:R30)</f>
        <v>10</v>
      </c>
      <c r="S42" s="164">
        <f>SUM(S8:S15,S23:S30)</f>
        <v>155</v>
      </c>
      <c r="T42" s="168">
        <f>(U42+W42)/S42</f>
        <v>0.7870967741935484</v>
      </c>
      <c r="U42" s="164">
        <f>SUM(U8:U15,U23:U30)</f>
        <v>22</v>
      </c>
      <c r="V42" s="164">
        <f>SUM(V8:V15,V23:V30)</f>
        <v>20</v>
      </c>
      <c r="W42" s="164">
        <f>SUM(W8:W15,W23:W30)</f>
        <v>100</v>
      </c>
      <c r="X42" s="164">
        <f>SUM(X8:X15,X23:X30)</f>
        <v>13</v>
      </c>
      <c r="Y42" s="164">
        <f>SUM(Y8:Y15,Y23:Y30)</f>
        <v>155</v>
      </c>
      <c r="Z42" s="168">
        <f>(AA42+AC42)/Y42</f>
        <v>0.5741935483870968</v>
      </c>
      <c r="AA42" s="164">
        <f>SUM(AA8:AA15,AA23:AA30)</f>
        <v>8</v>
      </c>
      <c r="AB42" s="164">
        <f>SUM(AB8:AB15,AB23:AB30)</f>
        <v>34</v>
      </c>
      <c r="AC42" s="164">
        <f>SUM(AC8:AC15,AC23:AC30)</f>
        <v>81</v>
      </c>
      <c r="AD42" s="164">
        <f>SUM(AD8:AD15,AD23:AD30)</f>
        <v>32</v>
      </c>
      <c r="AE42" s="203" t="str">
        <f>B42</f>
        <v>FW Total</v>
      </c>
      <c r="AF42" s="175"/>
      <c r="AG42" s="136"/>
      <c r="AH42" s="136"/>
      <c r="AI42" s="136"/>
      <c r="AJ42" s="153"/>
    </row>
    <row r="43" spans="2:36" ht="30" customHeight="1">
      <c r="B43" s="276" t="s">
        <v>15</v>
      </c>
      <c r="C43" s="276"/>
      <c r="D43" s="276"/>
      <c r="E43" s="276"/>
      <c r="F43" s="277"/>
      <c r="G43" s="165">
        <f>SUM(G16:G22,G31:G35)</f>
        <v>37</v>
      </c>
      <c r="H43" s="170">
        <f>SUM(J43:K43)/G43</f>
        <v>0.91891891891891897</v>
      </c>
      <c r="I43" s="170">
        <f>SUM(J43:L43)/G43</f>
        <v>0.91891891891891897</v>
      </c>
      <c r="J43" s="165">
        <f>SUM(J16:J22,J31:J35)</f>
        <v>25</v>
      </c>
      <c r="K43" s="165">
        <f>SUM(K16:K22,K31:K35)</f>
        <v>9</v>
      </c>
      <c r="L43" s="165">
        <f>SUM(L16:L22,L31:L35)</f>
        <v>0</v>
      </c>
      <c r="M43" s="165">
        <f>SUM(M16:M22,M31:M35)</f>
        <v>3</v>
      </c>
      <c r="N43" s="165">
        <f>SUM(N16:N22,N31:N35)</f>
        <v>76</v>
      </c>
      <c r="O43" s="172">
        <f>IFERROR((P43+Q43)/N43,"-")</f>
        <v>0.61842105263157898</v>
      </c>
      <c r="P43" s="165">
        <f>SUM(P16:P22,P31:P35)</f>
        <v>6</v>
      </c>
      <c r="Q43" s="165">
        <f>SUM(Q16:Q22,Q31:Q35)</f>
        <v>41</v>
      </c>
      <c r="R43" s="165">
        <f>SUM(R16:R22,R31:R35)</f>
        <v>29</v>
      </c>
      <c r="S43" s="165">
        <f>SUM(S16:S22,S31:S35)</f>
        <v>62</v>
      </c>
      <c r="T43" s="172">
        <f>(U43+W43)/S43</f>
        <v>0.75806451612903225</v>
      </c>
      <c r="U43" s="165">
        <f>SUM(U16:U22,U31:U35)</f>
        <v>15</v>
      </c>
      <c r="V43" s="165">
        <f>SUM(V16:V22,V31:V35)</f>
        <v>12</v>
      </c>
      <c r="W43" s="165">
        <f>SUM(W16:W22,W31:W35)</f>
        <v>32</v>
      </c>
      <c r="X43" s="165">
        <f>SUM(X16:X22,X31:X35)</f>
        <v>3</v>
      </c>
      <c r="Y43" s="165">
        <f>SUM(Y16:Y22,Y31:Y35)</f>
        <v>62</v>
      </c>
      <c r="Z43" s="172">
        <f>(AA43+AC43)/Y43</f>
        <v>0.5</v>
      </c>
      <c r="AA43" s="165">
        <f>SUM(AA16:AA22,AA31:AA35)</f>
        <v>5</v>
      </c>
      <c r="AB43" s="165">
        <f>SUM(AB16:AB22,AB31:AB35)</f>
        <v>22</v>
      </c>
      <c r="AC43" s="165">
        <f>SUM(AC16:AC22,AC31:AC35)</f>
        <v>26</v>
      </c>
      <c r="AD43" s="165">
        <f>SUM(AD16:AD22,AD31:AD35)</f>
        <v>9</v>
      </c>
      <c r="AE43" s="136"/>
      <c r="AF43" s="175"/>
      <c r="AG43" s="136"/>
      <c r="AH43" s="136"/>
      <c r="AI43" s="136"/>
      <c r="AJ43" s="153"/>
    </row>
    <row r="44" spans="2:36" ht="30" customHeight="1">
      <c r="B44" s="278" t="s">
        <v>94</v>
      </c>
      <c r="C44" s="278"/>
      <c r="D44" s="278"/>
      <c r="E44" s="278"/>
      <c r="F44" s="279"/>
      <c r="G44" s="156">
        <f>SUM(G42:G43)</f>
        <v>96</v>
      </c>
      <c r="H44" s="163">
        <f>SUM(J44:K44)/G44</f>
        <v>0.91666666666666663</v>
      </c>
      <c r="I44" s="163">
        <f>SUM(J44:L44)/G44</f>
        <v>0.92708333333333337</v>
      </c>
      <c r="J44" s="156">
        <f>SUM(J42:J43)</f>
        <v>58</v>
      </c>
      <c r="K44" s="156">
        <f>SUM(K42:K43)</f>
        <v>30</v>
      </c>
      <c r="L44" s="156">
        <f>SUM(L42:L43)</f>
        <v>1</v>
      </c>
      <c r="M44" s="156">
        <f>SUM(M42:M43)</f>
        <v>7</v>
      </c>
      <c r="N44" s="156">
        <f>SUM(N8:N37)</f>
        <v>222</v>
      </c>
      <c r="O44" s="157">
        <f>IFERROR((P44+Q44)/N44,"-")</f>
        <v>0.82432432432432434</v>
      </c>
      <c r="P44" s="156">
        <f>SUM(P42:P43)</f>
        <v>26</v>
      </c>
      <c r="Q44" s="156">
        <f>SUM(Q42:Q43)</f>
        <v>157</v>
      </c>
      <c r="R44" s="156">
        <f>SUM(R42:R43)</f>
        <v>39</v>
      </c>
      <c r="S44" s="156">
        <f>SUM(S8:S37)</f>
        <v>217</v>
      </c>
      <c r="T44" s="157">
        <f>(U44+W44)/S44</f>
        <v>0.77880184331797231</v>
      </c>
      <c r="U44" s="156">
        <f>SUM(U8:U37)</f>
        <v>37</v>
      </c>
      <c r="V44" s="156">
        <f>SUM(V8:V37)</f>
        <v>32</v>
      </c>
      <c r="W44" s="156">
        <f>SUM(W8:W37)</f>
        <v>132</v>
      </c>
      <c r="X44" s="156">
        <f>SUM(X8:X37)</f>
        <v>16</v>
      </c>
      <c r="Y44" s="156">
        <f>SUM(Y8:Y37)</f>
        <v>217</v>
      </c>
      <c r="Z44" s="157">
        <f>(AA44+AC44)/Y44</f>
        <v>0.55299539170506917</v>
      </c>
      <c r="AA44" s="156">
        <f>SUM(AA8:AA37)</f>
        <v>13</v>
      </c>
      <c r="AB44" s="156">
        <f>SUM(AB8:AB37)</f>
        <v>56</v>
      </c>
      <c r="AC44" s="156">
        <f>SUM(AC8:AC37)</f>
        <v>107</v>
      </c>
      <c r="AD44" s="156">
        <f>SUM(AD8:AD37)</f>
        <v>41</v>
      </c>
      <c r="AE44" s="136"/>
      <c r="AF44" s="175"/>
      <c r="AG44" s="136"/>
      <c r="AH44" s="136"/>
      <c r="AI44" s="136"/>
      <c r="AJ44" s="153"/>
    </row>
    <row r="45" spans="2:36" ht="30" customHeight="1">
      <c r="B45" s="280" t="s">
        <v>95</v>
      </c>
      <c r="C45" s="280"/>
      <c r="D45" s="280"/>
      <c r="E45" s="280"/>
      <c r="F45" s="281"/>
      <c r="G45" s="167">
        <f>AVERAGE(G8:G36)</f>
        <v>3.3103448275862069</v>
      </c>
      <c r="H45" s="171"/>
      <c r="I45" s="171"/>
      <c r="J45" s="167">
        <f>AVERAGE(J8:J36)</f>
        <v>2</v>
      </c>
      <c r="K45" s="167">
        <f>AVERAGE(K8:K36)</f>
        <v>1.0344827586206897</v>
      </c>
      <c r="L45" s="167">
        <f>AVERAGE(L8:L36)</f>
        <v>3.4482758620689655E-2</v>
      </c>
      <c r="M45" s="167">
        <f>AVERAGE(M8:M36)</f>
        <v>0.2413793103448276</v>
      </c>
      <c r="N45" s="159"/>
      <c r="O45" s="167"/>
      <c r="P45" s="167">
        <f>AVERAGE(P8:P36)</f>
        <v>0.89655172413793105</v>
      </c>
      <c r="Q45" s="167">
        <f>AVERAGE(Q8:Q36)</f>
        <v>5.4137931034482758</v>
      </c>
      <c r="R45" s="167">
        <f>AVERAGE(R8:R36)</f>
        <v>1.3448275862068966</v>
      </c>
      <c r="S45" s="167">
        <f t="shared" ref="S45:AD45" si="11">AVERAGE(S8:S37)</f>
        <v>7.2333333333333334</v>
      </c>
      <c r="T45" s="204">
        <f t="shared" si="11"/>
        <v>0.74951323979664075</v>
      </c>
      <c r="U45" s="167">
        <f t="shared" si="11"/>
        <v>1.2333333333333334</v>
      </c>
      <c r="V45" s="167">
        <f t="shared" si="11"/>
        <v>1.0666666666666667</v>
      </c>
      <c r="W45" s="167">
        <f t="shared" si="11"/>
        <v>4.4000000000000004</v>
      </c>
      <c r="X45" s="167">
        <f t="shared" si="11"/>
        <v>0.53333333333333333</v>
      </c>
      <c r="Y45" s="167">
        <f t="shared" si="11"/>
        <v>7.2333333333333334</v>
      </c>
      <c r="Z45" s="167">
        <f t="shared" si="11"/>
        <v>0.51783388676101227</v>
      </c>
      <c r="AA45" s="167">
        <f t="shared" si="11"/>
        <v>0.43333333333333335</v>
      </c>
      <c r="AB45" s="167">
        <f t="shared" si="11"/>
        <v>1.8666666666666667</v>
      </c>
      <c r="AC45" s="167">
        <f t="shared" si="11"/>
        <v>3.5666666666666669</v>
      </c>
      <c r="AD45" s="167">
        <f t="shared" si="11"/>
        <v>1.3666666666666667</v>
      </c>
      <c r="AE45" s="136"/>
      <c r="AF45" s="136"/>
      <c r="AG45" s="176"/>
      <c r="AH45" s="176"/>
      <c r="AI45" s="17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/>
    <row r="73" spans="2:36" ht="30" customHeight="1"/>
    <row r="74" spans="2:36" ht="30" customHeight="1"/>
    <row r="75" spans="2:36" ht="30" customHeight="1"/>
    <row r="76" spans="2:36" ht="30" customHeight="1"/>
  </sheetData>
  <mergeCells count="25">
    <mergeCell ref="C2:E2"/>
    <mergeCell ref="F2:N2"/>
    <mergeCell ref="O2:R2"/>
    <mergeCell ref="S2:T2"/>
    <mergeCell ref="U2:X2"/>
    <mergeCell ref="B4:C4"/>
    <mergeCell ref="N4:Q4"/>
    <mergeCell ref="R4:S4"/>
    <mergeCell ref="N6:R6"/>
    <mergeCell ref="S6:X6"/>
    <mergeCell ref="E4:H4"/>
    <mergeCell ref="J4:M4"/>
    <mergeCell ref="Y6:AD6"/>
    <mergeCell ref="AE6:AI6"/>
    <mergeCell ref="AA2:AD2"/>
    <mergeCell ref="U4:W4"/>
    <mergeCell ref="X4:Y4"/>
    <mergeCell ref="Z4:AB4"/>
    <mergeCell ref="AC4:AD4"/>
    <mergeCell ref="Y2:Z2"/>
    <mergeCell ref="B45:F45"/>
    <mergeCell ref="B42:F42"/>
    <mergeCell ref="B43:F43"/>
    <mergeCell ref="B44:F44"/>
    <mergeCell ref="G6:M6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A81C-A7D7-9C43-864D-AF212DB4CBDF}">
  <sheetPr>
    <pageSetUpPr fitToPage="1"/>
  </sheetPr>
  <dimension ref="A1:Z54"/>
  <sheetViews>
    <sheetView workbookViewId="0">
      <selection activeCell="V31" sqref="V31"/>
    </sheetView>
  </sheetViews>
  <sheetFormatPr baseColWidth="10" defaultColWidth="10.7109375" defaultRowHeight="20"/>
  <cols>
    <col min="1" max="3" width="7.7109375" style="2" customWidth="1"/>
    <col min="4" max="4" width="10.8554687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5.4257812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">
        <v>185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 t="s">
        <v>176</v>
      </c>
      <c r="O1" s="28" t="s">
        <v>177</v>
      </c>
      <c r="P1" s="28" t="s">
        <v>178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4</v>
      </c>
      <c r="D5" s="97">
        <f>(E5+F5+G5)/C5</f>
        <v>1</v>
      </c>
      <c r="E5" s="96">
        <v>4</v>
      </c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4</v>
      </c>
      <c r="D6" s="101">
        <f>(E6+F6+G6)/C6</f>
        <v>1</v>
      </c>
      <c r="E6" s="100">
        <v>3</v>
      </c>
      <c r="F6" s="100"/>
      <c r="G6" s="100">
        <v>1</v>
      </c>
      <c r="H6" s="100"/>
      <c r="I6" s="100"/>
      <c r="J6" s="100"/>
      <c r="K6" s="35"/>
      <c r="L6" s="70" t="s">
        <v>154</v>
      </c>
      <c r="M6" s="68" t="s">
        <v>13</v>
      </c>
      <c r="N6" s="314" t="s">
        <v>161</v>
      </c>
      <c r="O6" s="315"/>
      <c r="P6" s="316"/>
      <c r="Q6" s="69" t="s">
        <v>156</v>
      </c>
      <c r="R6" s="68" t="s">
        <v>13</v>
      </c>
      <c r="S6" s="330" t="s">
        <v>163</v>
      </c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8</v>
      </c>
      <c r="D7" s="97">
        <f>(E7+F7+G7)/C7</f>
        <v>1</v>
      </c>
      <c r="E7" s="96">
        <f>E5+E6</f>
        <v>7</v>
      </c>
      <c r="F7" s="96">
        <f>F5+F6</f>
        <v>0</v>
      </c>
      <c r="G7" s="96">
        <f>G5+G6</f>
        <v>1</v>
      </c>
      <c r="H7" s="96">
        <f>H5+H6</f>
        <v>0</v>
      </c>
      <c r="I7" s="96">
        <f>I5+I6</f>
        <v>0</v>
      </c>
      <c r="J7" s="96"/>
      <c r="K7" s="35"/>
      <c r="L7" s="70" t="s">
        <v>155</v>
      </c>
      <c r="M7" s="68" t="s">
        <v>13</v>
      </c>
      <c r="N7" s="295" t="s">
        <v>162</v>
      </c>
      <c r="O7" s="296"/>
      <c r="P7" s="300"/>
      <c r="Q7" s="81" t="s">
        <v>157</v>
      </c>
      <c r="R7" s="68" t="s">
        <v>160</v>
      </c>
      <c r="S7" s="330" t="s">
        <v>164</v>
      </c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/>
      <c r="M8" s="68"/>
      <c r="N8" s="329"/>
      <c r="O8" s="301"/>
      <c r="P8" s="301"/>
      <c r="Q8" s="81" t="s">
        <v>158</v>
      </c>
      <c r="R8" s="68" t="s">
        <v>160</v>
      </c>
      <c r="S8" s="330" t="s">
        <v>163</v>
      </c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7</v>
      </c>
      <c r="D9" s="97">
        <f>(E9+F9+G9)/C9</f>
        <v>0.8571428571428571</v>
      </c>
      <c r="E9" s="96">
        <v>6</v>
      </c>
      <c r="F9" s="96"/>
      <c r="G9" s="96"/>
      <c r="H9" s="96">
        <v>1</v>
      </c>
      <c r="I9" s="96"/>
      <c r="J9" s="96"/>
      <c r="K9" s="35"/>
      <c r="L9" s="70"/>
      <c r="M9" s="68"/>
      <c r="N9" s="295"/>
      <c r="O9" s="296"/>
      <c r="P9" s="296"/>
      <c r="Q9" s="81" t="s">
        <v>159</v>
      </c>
      <c r="R9" s="68" t="s">
        <v>13</v>
      </c>
      <c r="S9" s="330" t="s">
        <v>161</v>
      </c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4</v>
      </c>
      <c r="D10" s="101">
        <f>(E10+F10+G10)/C10</f>
        <v>1</v>
      </c>
      <c r="E10" s="100">
        <v>4</v>
      </c>
      <c r="F10" s="100"/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11</v>
      </c>
      <c r="D11" s="97">
        <f>(E11+F11+G11)/C11</f>
        <v>0.90909090909090906</v>
      </c>
      <c r="E11" s="96">
        <f t="shared" ref="E11:J11" si="0">E9+E10</f>
        <v>10</v>
      </c>
      <c r="F11" s="96">
        <f t="shared" si="0"/>
        <v>0</v>
      </c>
      <c r="G11" s="96">
        <f t="shared" si="0"/>
        <v>0</v>
      </c>
      <c r="H11" s="96">
        <f t="shared" si="0"/>
        <v>1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立教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6</v>
      </c>
      <c r="D15" s="73">
        <f>(E15+F15+G15)/C15</f>
        <v>0.66666666666666663</v>
      </c>
      <c r="E15" s="72">
        <v>2</v>
      </c>
      <c r="F15" s="72">
        <v>1</v>
      </c>
      <c r="G15" s="72">
        <v>1</v>
      </c>
      <c r="H15" s="72">
        <v>1</v>
      </c>
      <c r="I15" s="72">
        <v>1</v>
      </c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0</v>
      </c>
      <c r="D16" s="78" t="e">
        <f>(E16+F16+G16)/C16</f>
        <v>#DIV/0!</v>
      </c>
      <c r="E16" s="77"/>
      <c r="F16" s="77"/>
      <c r="G16" s="77"/>
      <c r="H16" s="77"/>
      <c r="I16" s="77"/>
      <c r="J16" s="86"/>
      <c r="K16" s="35"/>
      <c r="L16" s="326" t="str">
        <f>B1</f>
        <v>立教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6</v>
      </c>
      <c r="D17" s="73">
        <f>(E17+F17+G17)/C17</f>
        <v>0.66666666666666663</v>
      </c>
      <c r="E17" s="72">
        <f>E15+E16</f>
        <v>2</v>
      </c>
      <c r="F17" s="72">
        <f>F15+F16</f>
        <v>1</v>
      </c>
      <c r="G17" s="72">
        <f>G15+G16</f>
        <v>1</v>
      </c>
      <c r="H17" s="84">
        <f>H15+H16</f>
        <v>1</v>
      </c>
      <c r="I17" s="84">
        <f>I15+I16</f>
        <v>1</v>
      </c>
      <c r="J17" s="84"/>
      <c r="K17" s="35"/>
      <c r="L17" s="70"/>
      <c r="M17" s="68" t="s">
        <v>13</v>
      </c>
      <c r="N17" s="315" t="s">
        <v>165</v>
      </c>
      <c r="O17" s="315"/>
      <c r="P17" s="315"/>
      <c r="Q17" s="81"/>
      <c r="R17" s="68" t="s">
        <v>160</v>
      </c>
      <c r="S17" s="314" t="s">
        <v>168</v>
      </c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 t="s">
        <v>160</v>
      </c>
      <c r="N18" s="315" t="s">
        <v>167</v>
      </c>
      <c r="O18" s="315"/>
      <c r="P18" s="315"/>
      <c r="Q18" s="81"/>
      <c r="R18" s="68" t="s">
        <v>160</v>
      </c>
      <c r="S18" s="314" t="s">
        <v>163</v>
      </c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8</v>
      </c>
      <c r="D19" s="73">
        <f>(E19+F19+G19)/C19</f>
        <v>0.5</v>
      </c>
      <c r="E19" s="72">
        <v>3</v>
      </c>
      <c r="F19" s="72">
        <v>1</v>
      </c>
      <c r="G19" s="72"/>
      <c r="H19" s="72">
        <v>4</v>
      </c>
      <c r="I19" s="72"/>
      <c r="J19" s="72"/>
      <c r="K19" s="35"/>
      <c r="L19" s="70"/>
      <c r="M19" s="68" t="s">
        <v>160</v>
      </c>
      <c r="N19" s="315" t="s">
        <v>166</v>
      </c>
      <c r="O19" s="315"/>
      <c r="P19" s="315"/>
      <c r="Q19" s="69"/>
      <c r="R19" s="68" t="s">
        <v>160</v>
      </c>
      <c r="S19" s="314" t="s">
        <v>163</v>
      </c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10</v>
      </c>
      <c r="D20" s="78">
        <f>(E20+F20+G20)/C20</f>
        <v>1</v>
      </c>
      <c r="E20" s="77">
        <v>8</v>
      </c>
      <c r="F20" s="77">
        <v>2</v>
      </c>
      <c r="G20" s="77"/>
      <c r="H20" s="77"/>
      <c r="I20" s="77"/>
      <c r="J20" s="77"/>
      <c r="K20" s="76"/>
      <c r="L20" s="70"/>
      <c r="M20" s="68" t="s">
        <v>160</v>
      </c>
      <c r="N20" s="315" t="s">
        <v>164</v>
      </c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18</v>
      </c>
      <c r="D21" s="73">
        <f>(E21+F21+G21)/C21</f>
        <v>0.77777777777777779</v>
      </c>
      <c r="E21" s="72">
        <f t="shared" ref="E21:J21" si="1">E19+E20</f>
        <v>11</v>
      </c>
      <c r="F21" s="72">
        <f t="shared" si="1"/>
        <v>3</v>
      </c>
      <c r="G21" s="72">
        <f t="shared" si="1"/>
        <v>0</v>
      </c>
      <c r="H21" s="72">
        <f t="shared" si="1"/>
        <v>4</v>
      </c>
      <c r="I21" s="72">
        <f t="shared" si="1"/>
        <v>0</v>
      </c>
      <c r="J21" s="72">
        <f t="shared" si="1"/>
        <v>0</v>
      </c>
      <c r="K21" s="63"/>
      <c r="L21" s="70"/>
      <c r="M21" s="68"/>
      <c r="N21" s="314"/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>
        <f>J21/C21</f>
        <v>0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 t="s">
        <v>169</v>
      </c>
      <c r="M29" s="26"/>
      <c r="N29" s="295" t="s">
        <v>171</v>
      </c>
      <c r="O29" s="296"/>
      <c r="P29" s="300"/>
      <c r="Q29" s="27" t="s">
        <v>172</v>
      </c>
      <c r="R29" s="26"/>
      <c r="S29" s="295" t="s">
        <v>174</v>
      </c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 t="s">
        <v>170</v>
      </c>
      <c r="M30" s="26"/>
      <c r="N30" s="295" t="s">
        <v>171</v>
      </c>
      <c r="O30" s="296"/>
      <c r="P30" s="300"/>
      <c r="Q30" s="27" t="s">
        <v>173</v>
      </c>
      <c r="R30" s="26"/>
      <c r="S30" s="295" t="s">
        <v>175</v>
      </c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>
        <v>2</v>
      </c>
      <c r="D31" s="311"/>
      <c r="E31" s="311">
        <v>0</v>
      </c>
      <c r="F31" s="311"/>
      <c r="G31" s="311">
        <f>C31+E31</f>
        <v>2</v>
      </c>
      <c r="H31" s="311"/>
      <c r="I31" s="312">
        <f>G31/G37</f>
        <v>5.4054054054054057E-2</v>
      </c>
      <c r="J31" s="312"/>
      <c r="K31" s="35"/>
      <c r="L31" s="56"/>
      <c r="M31" s="26"/>
      <c r="N31" s="295"/>
      <c r="O31" s="296"/>
      <c r="P31" s="300"/>
      <c r="Q31" s="55"/>
      <c r="R31" s="26"/>
      <c r="S31" s="295"/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>
        <v>4</v>
      </c>
      <c r="D32" s="296"/>
      <c r="E32" s="296">
        <v>2</v>
      </c>
      <c r="F32" s="296"/>
      <c r="G32" s="296">
        <f>C32+E32</f>
        <v>6</v>
      </c>
      <c r="H32" s="296"/>
      <c r="I32" s="302">
        <f>G32/G37</f>
        <v>0.16216216216216217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>
        <v>2</v>
      </c>
      <c r="D33" s="311"/>
      <c r="E33" s="311">
        <v>2</v>
      </c>
      <c r="F33" s="311"/>
      <c r="G33" s="311">
        <f>C33+E33</f>
        <v>4</v>
      </c>
      <c r="H33" s="311"/>
      <c r="I33" s="312">
        <f>G33/G37</f>
        <v>0.10810810810810811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>
        <v>15</v>
      </c>
      <c r="D34" s="301"/>
      <c r="E34" s="296">
        <v>8</v>
      </c>
      <c r="F34" s="296"/>
      <c r="G34" s="301">
        <f>C34+E34</f>
        <v>23</v>
      </c>
      <c r="H34" s="301"/>
      <c r="I34" s="302">
        <f>G34/G37</f>
        <v>0.6216216216216216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>
        <v>2</v>
      </c>
      <c r="D35" s="310"/>
      <c r="E35" s="311">
        <v>0</v>
      </c>
      <c r="F35" s="311"/>
      <c r="G35" s="310">
        <f>C35+E35</f>
        <v>2</v>
      </c>
      <c r="H35" s="310"/>
      <c r="I35" s="312">
        <f>G35/G37</f>
        <v>5.4054054054054057E-2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37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立教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立教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>
        <v>7</v>
      </c>
      <c r="D39" s="298"/>
      <c r="E39" s="298">
        <v>0</v>
      </c>
      <c r="F39" s="298"/>
      <c r="G39" s="297">
        <f>C39+E39</f>
        <v>7</v>
      </c>
      <c r="H39" s="297"/>
      <c r="I39" s="299">
        <f>G39/H44</f>
        <v>0.2</v>
      </c>
      <c r="J39" s="299"/>
      <c r="K39" s="19"/>
      <c r="L39" s="28"/>
      <c r="M39" s="26"/>
      <c r="N39" s="295" t="s">
        <v>171</v>
      </c>
      <c r="O39" s="296"/>
      <c r="P39" s="300"/>
      <c r="Q39" s="27"/>
      <c r="R39" s="26"/>
      <c r="S39" s="295" t="s">
        <v>171</v>
      </c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>
        <v>5</v>
      </c>
      <c r="D40" s="296"/>
      <c r="E40" s="296">
        <v>1</v>
      </c>
      <c r="F40" s="296"/>
      <c r="G40" s="296">
        <f>C40+E40</f>
        <v>6</v>
      </c>
      <c r="H40" s="296"/>
      <c r="I40" s="302">
        <f>G40/H44</f>
        <v>0.17142857142857143</v>
      </c>
      <c r="J40" s="302"/>
      <c r="K40" s="14"/>
      <c r="L40" s="28"/>
      <c r="M40" s="26"/>
      <c r="N40" s="295" t="s">
        <v>171</v>
      </c>
      <c r="O40" s="296"/>
      <c r="P40" s="300"/>
      <c r="Q40" s="27"/>
      <c r="R40" s="26"/>
      <c r="S40" s="295" t="s">
        <v>171</v>
      </c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>
        <v>3</v>
      </c>
      <c r="D41" s="298"/>
      <c r="E41" s="298">
        <v>5</v>
      </c>
      <c r="F41" s="298"/>
      <c r="G41" s="298">
        <f>C41+E41</f>
        <v>8</v>
      </c>
      <c r="H41" s="298"/>
      <c r="I41" s="299">
        <f>G41/H44</f>
        <v>0.22857142857142856</v>
      </c>
      <c r="J41" s="299"/>
      <c r="K41" s="14"/>
      <c r="L41" s="28"/>
      <c r="M41" s="26"/>
      <c r="N41" s="295" t="s">
        <v>171</v>
      </c>
      <c r="O41" s="296"/>
      <c r="P41" s="300"/>
      <c r="Q41" s="27"/>
      <c r="R41" s="26"/>
      <c r="S41" s="295" t="s">
        <v>175</v>
      </c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>
        <v>10</v>
      </c>
      <c r="D42" s="301"/>
      <c r="E42" s="296">
        <v>3</v>
      </c>
      <c r="F42" s="296"/>
      <c r="G42" s="296">
        <f>C42+E42</f>
        <v>13</v>
      </c>
      <c r="H42" s="296"/>
      <c r="I42" s="302">
        <f>G42/H44</f>
        <v>0.37142857142857144</v>
      </c>
      <c r="J42" s="302"/>
      <c r="K42" s="14"/>
      <c r="L42" s="28"/>
      <c r="M42" s="26"/>
      <c r="N42" s="295"/>
      <c r="O42" s="296"/>
      <c r="P42" s="300"/>
      <c r="Q42" s="27"/>
      <c r="R42" s="26"/>
      <c r="S42" s="295" t="s">
        <v>171</v>
      </c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>
        <v>1</v>
      </c>
      <c r="D43" s="297"/>
      <c r="E43" s="298">
        <v>0</v>
      </c>
      <c r="F43" s="298"/>
      <c r="G43" s="298">
        <f>C43+E43</f>
        <v>1</v>
      </c>
      <c r="H43" s="298"/>
      <c r="I43" s="299">
        <f>G43/H44</f>
        <v>2.8571428571428571E-2</v>
      </c>
      <c r="J43" s="299"/>
      <c r="K43" s="14"/>
      <c r="L43" s="28"/>
      <c r="M43" s="26"/>
      <c r="N43" s="295"/>
      <c r="O43" s="296"/>
      <c r="P43" s="300"/>
      <c r="Q43" s="27"/>
      <c r="R43" s="26"/>
      <c r="S43" s="295" t="s">
        <v>171</v>
      </c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35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</mergeCells>
  <phoneticPr fontId="1"/>
  <pageMargins left="0.7" right="0.7" top="0.75" bottom="0.75" header="0.3" footer="0.3"/>
  <pageSetup paperSize="9" scale="54" orientation="landscape" horizontalDpi="0" verticalDpi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D2:AJ60"/>
  <sheetViews>
    <sheetView topLeftCell="A19" zoomScale="81" zoomScaleNormal="59" zoomScaleSheetLayoutView="50" zoomScalePageLayoutView="59" workbookViewId="0">
      <selection activeCell="AG3" sqref="AG3:AJ3"/>
    </sheetView>
  </sheetViews>
  <sheetFormatPr baseColWidth="10" defaultColWidth="5.7109375" defaultRowHeight="20"/>
  <cols>
    <col min="3" max="4" width="5.7109375" customWidth="1"/>
    <col min="8" max="8" width="5.7109375" customWidth="1"/>
    <col min="11" max="11" width="5.7109375" customWidth="1"/>
    <col min="14" max="14" width="5.7109375" customWidth="1"/>
    <col min="19" max="19" width="5.7109375" customWidth="1"/>
    <col min="20" max="20" width="8.28515625" customWidth="1"/>
    <col min="36" max="36" width="5.5703125" customWidth="1"/>
  </cols>
  <sheetData>
    <row r="2" spans="4:36" ht="14" customHeight="1"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</row>
    <row r="3" spans="4:36" ht="57" customHeight="1">
      <c r="D3" s="267" t="s">
        <v>78</v>
      </c>
      <c r="E3" s="267"/>
      <c r="F3" s="267"/>
      <c r="G3" s="267"/>
      <c r="H3" s="267"/>
      <c r="I3" s="268">
        <v>0</v>
      </c>
      <c r="J3" s="268"/>
      <c r="K3" s="269" t="s">
        <v>17</v>
      </c>
      <c r="L3" s="269"/>
      <c r="M3" s="268">
        <v>0</v>
      </c>
      <c r="N3" s="268"/>
      <c r="O3" s="267" t="s">
        <v>278</v>
      </c>
      <c r="P3" s="267"/>
      <c r="Q3" s="267"/>
      <c r="R3" s="267"/>
      <c r="S3" s="267"/>
      <c r="U3" s="270" t="s">
        <v>277</v>
      </c>
      <c r="V3" s="270"/>
      <c r="W3" s="270"/>
      <c r="X3" s="270"/>
      <c r="Y3" s="271" t="s">
        <v>116</v>
      </c>
      <c r="Z3" s="271"/>
      <c r="AA3" s="271"/>
      <c r="AB3" s="271"/>
      <c r="AC3" s="271" t="s">
        <v>117</v>
      </c>
      <c r="AD3" s="271"/>
      <c r="AE3" s="271"/>
      <c r="AF3" s="271"/>
      <c r="AG3" s="271" t="s">
        <v>279</v>
      </c>
      <c r="AH3" s="271"/>
      <c r="AI3" s="271"/>
      <c r="AJ3" s="271"/>
    </row>
    <row r="5" spans="4:36" ht="41" customHeight="1">
      <c r="D5" s="272" t="s">
        <v>76</v>
      </c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U5" s="273" t="s">
        <v>77</v>
      </c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4:36" ht="12" customHeight="1"/>
    <row r="7" spans="4:36" ht="35" customHeight="1">
      <c r="D7" s="263" t="s">
        <v>62</v>
      </c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U7" s="263" t="s">
        <v>62</v>
      </c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</row>
    <row r="8" spans="4:36" ht="12" customHeight="1">
      <c r="D8" s="118"/>
      <c r="E8" s="118"/>
      <c r="F8" s="118"/>
      <c r="G8" s="123"/>
      <c r="U8" s="118"/>
      <c r="V8" s="118"/>
      <c r="W8" s="118"/>
      <c r="X8" s="123"/>
    </row>
    <row r="9" spans="4:36" ht="27" customHeight="1">
      <c r="D9" s="248" t="s">
        <v>4</v>
      </c>
      <c r="E9" s="248"/>
      <c r="F9" s="248"/>
      <c r="G9" s="248"/>
      <c r="J9" s="222" t="s">
        <v>12</v>
      </c>
      <c r="K9" s="222"/>
      <c r="L9" s="222"/>
      <c r="M9" s="222"/>
      <c r="P9" s="250" t="s">
        <v>10</v>
      </c>
      <c r="Q9" s="250"/>
      <c r="R9" s="250"/>
      <c r="S9" s="250"/>
      <c r="U9" s="265" t="s">
        <v>7</v>
      </c>
      <c r="V9" s="265"/>
      <c r="W9" s="265"/>
      <c r="X9" s="265"/>
      <c r="Y9" s="266" t="s">
        <v>6</v>
      </c>
      <c r="Z9" s="266"/>
      <c r="AA9" s="266"/>
      <c r="AB9" s="266"/>
      <c r="AC9" s="250" t="s">
        <v>72</v>
      </c>
      <c r="AD9" s="250"/>
      <c r="AE9" s="250"/>
      <c r="AF9" s="250"/>
      <c r="AG9" s="242" t="s">
        <v>4</v>
      </c>
      <c r="AH9" s="242"/>
      <c r="AI9" s="242"/>
      <c r="AJ9" s="242"/>
    </row>
    <row r="14" spans="4:36">
      <c r="D14" s="122"/>
      <c r="E14" s="122">
        <f>E17</f>
        <v>0</v>
      </c>
      <c r="F14" s="122">
        <f>G17-E17</f>
        <v>0</v>
      </c>
      <c r="G14" s="122"/>
      <c r="K14" s="122">
        <f>K17</f>
        <v>0</v>
      </c>
      <c r="L14" s="122">
        <f>M17-K17</f>
        <v>0</v>
      </c>
      <c r="Q14" s="122">
        <f>Q17</f>
        <v>0</v>
      </c>
      <c r="R14" s="122">
        <f>S17-Q17</f>
        <v>0</v>
      </c>
      <c r="U14" s="122"/>
      <c r="V14" s="122">
        <f>V17</f>
        <v>0</v>
      </c>
      <c r="W14" s="122">
        <f>X17-V17</f>
        <v>0</v>
      </c>
      <c r="X14" s="122"/>
      <c r="Z14" s="122">
        <f>Z17</f>
        <v>0</v>
      </c>
      <c r="AA14" s="122">
        <f>AB17-Z17</f>
        <v>0</v>
      </c>
      <c r="AD14" s="122">
        <f>AD17</f>
        <v>0</v>
      </c>
      <c r="AE14" s="122">
        <f>AF17-AD17</f>
        <v>0</v>
      </c>
      <c r="AH14" s="122">
        <f>AH17</f>
        <v>0</v>
      </c>
      <c r="AI14" s="122">
        <f>AJ17-AH17</f>
        <v>0</v>
      </c>
    </row>
    <row r="15" spans="4:36">
      <c r="D15" s="123"/>
      <c r="E15" s="123"/>
      <c r="F15" s="123"/>
      <c r="G15" s="123"/>
      <c r="J15" s="123"/>
      <c r="K15" s="123"/>
      <c r="U15" s="123"/>
      <c r="V15" s="123"/>
      <c r="W15" s="123"/>
      <c r="X15" s="123"/>
      <c r="Y15" s="123"/>
      <c r="Z15" s="123"/>
    </row>
    <row r="16" spans="4:36" ht="35" customHeight="1">
      <c r="D16" s="235" t="e">
        <f>E17/G17</f>
        <v>#DIV/0!</v>
      </c>
      <c r="E16" s="235"/>
      <c r="F16" s="235"/>
      <c r="G16" s="235"/>
      <c r="H16" s="119"/>
      <c r="I16" s="119"/>
      <c r="J16" s="235" t="e">
        <f>K17/M17</f>
        <v>#DIV/0!</v>
      </c>
      <c r="K16" s="235"/>
      <c r="L16" s="235"/>
      <c r="M16" s="235"/>
      <c r="P16" s="235" t="e">
        <f>Q17/S17</f>
        <v>#DIV/0!</v>
      </c>
      <c r="Q16" s="235"/>
      <c r="R16" s="235"/>
      <c r="S16" s="235"/>
      <c r="U16" s="235" t="e">
        <f>V17/X17</f>
        <v>#DIV/0!</v>
      </c>
      <c r="V16" s="235"/>
      <c r="W16" s="235"/>
      <c r="X16" s="235"/>
      <c r="Y16" s="264" t="e">
        <f>Z17/AB17</f>
        <v>#DIV/0!</v>
      </c>
      <c r="Z16" s="264"/>
      <c r="AA16" s="264"/>
      <c r="AB16" s="264"/>
      <c r="AC16" s="235" t="e">
        <f>AD17/AF17</f>
        <v>#DIV/0!</v>
      </c>
      <c r="AD16" s="235"/>
      <c r="AE16" s="235"/>
      <c r="AF16" s="235"/>
      <c r="AG16" s="264" t="e">
        <f>AH17/AJ17</f>
        <v>#DIV/0!</v>
      </c>
      <c r="AH16" s="264"/>
      <c r="AI16" s="264"/>
      <c r="AJ16" s="264"/>
    </row>
    <row r="17" spans="4:36">
      <c r="D17" s="125" t="s">
        <v>65</v>
      </c>
      <c r="E17" s="120">
        <f>J22+M22+P22</f>
        <v>0</v>
      </c>
      <c r="F17" s="125" t="s">
        <v>64</v>
      </c>
      <c r="G17" s="120">
        <f>J23+M23+P23</f>
        <v>0</v>
      </c>
      <c r="H17" s="119"/>
      <c r="I17" s="119"/>
      <c r="J17" s="125" t="s">
        <v>65</v>
      </c>
      <c r="K17" s="120">
        <f>J26+M26+P26+S26</f>
        <v>0</v>
      </c>
      <c r="L17" s="125" t="s">
        <v>64</v>
      </c>
      <c r="M17" s="120">
        <f>J27+M27+P27+S27</f>
        <v>0</v>
      </c>
      <c r="P17" s="125" t="s">
        <v>65</v>
      </c>
      <c r="Q17" s="120">
        <f>M30</f>
        <v>0</v>
      </c>
      <c r="R17" s="125" t="s">
        <v>64</v>
      </c>
      <c r="S17" s="120">
        <f>M31</f>
        <v>0</v>
      </c>
      <c r="U17" s="125" t="s">
        <v>65</v>
      </c>
      <c r="V17" s="120">
        <f>'Individual DF'!K36+'Individual DF'!L36+'Individual DF'!T36+'Individual DF'!U36</f>
        <v>0</v>
      </c>
      <c r="W17" s="125" t="s">
        <v>64</v>
      </c>
      <c r="X17" s="120">
        <f>'Individual DF'!G36</f>
        <v>0</v>
      </c>
      <c r="Y17" s="134" t="s">
        <v>65</v>
      </c>
      <c r="Z17" s="120">
        <f>'Individual DF'!K36+'Individual DF'!T36</f>
        <v>0</v>
      </c>
      <c r="AA17" s="134" t="s">
        <v>64</v>
      </c>
      <c r="AB17" s="120">
        <f>'Individual DF'!G36</f>
        <v>0</v>
      </c>
      <c r="AC17" s="125" t="s">
        <v>65</v>
      </c>
      <c r="AD17" s="120"/>
      <c r="AE17" s="125" t="s">
        <v>64</v>
      </c>
      <c r="AF17" s="120"/>
      <c r="AG17" s="134" t="s">
        <v>65</v>
      </c>
      <c r="AH17" s="120"/>
      <c r="AI17" s="134" t="s">
        <v>64</v>
      </c>
      <c r="AJ17" s="120"/>
    </row>
    <row r="18" spans="4:36" ht="12" customHeight="1">
      <c r="D18" s="124"/>
      <c r="E18" s="121"/>
      <c r="G18" s="119"/>
      <c r="H18" s="119"/>
      <c r="I18" s="119"/>
      <c r="J18" s="119"/>
      <c r="K18" s="119"/>
      <c r="U18" s="124"/>
      <c r="V18" s="121"/>
      <c r="X18" s="119"/>
      <c r="Y18" s="119"/>
      <c r="Z18" s="119"/>
      <c r="AA18" s="119"/>
      <c r="AB18" s="119"/>
    </row>
    <row r="19" spans="4:36" ht="36" customHeight="1">
      <c r="D19" s="263" t="s">
        <v>66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U19" s="263" t="s">
        <v>66</v>
      </c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</row>
    <row r="20" spans="4:36" ht="12" customHeight="1">
      <c r="D20" s="118"/>
      <c r="E20" s="118"/>
      <c r="F20" s="118"/>
      <c r="G20" s="118"/>
      <c r="U20" s="118"/>
      <c r="V20" s="118"/>
      <c r="W20" s="118"/>
      <c r="X20" s="118"/>
    </row>
    <row r="21" spans="4:36" ht="20" customHeight="1">
      <c r="D21" s="222" t="s">
        <v>4</v>
      </c>
      <c r="E21" s="222"/>
      <c r="F21" s="222"/>
      <c r="G21" s="126"/>
      <c r="H21" s="251" t="s">
        <v>67</v>
      </c>
      <c r="I21" s="252"/>
      <c r="J21" s="253"/>
      <c r="K21" s="254" t="s">
        <v>68</v>
      </c>
      <c r="L21" s="255"/>
      <c r="M21" s="256"/>
      <c r="N21" s="251" t="s">
        <v>69</v>
      </c>
      <c r="O21" s="252"/>
      <c r="P21" s="253"/>
      <c r="Q21" s="257" t="s">
        <v>70</v>
      </c>
      <c r="R21" s="258"/>
      <c r="S21" s="258"/>
      <c r="U21" s="222" t="s">
        <v>7</v>
      </c>
      <c r="V21" s="222"/>
      <c r="W21" s="222"/>
      <c r="X21" s="126"/>
      <c r="Y21" s="251" t="s">
        <v>9</v>
      </c>
      <c r="Z21" s="252"/>
      <c r="AA21" s="253"/>
      <c r="AB21" s="254" t="s">
        <v>8</v>
      </c>
      <c r="AC21" s="255"/>
      <c r="AD21" s="255"/>
      <c r="AE21" s="119"/>
      <c r="AF21" s="119"/>
      <c r="AG21" s="119"/>
      <c r="AH21" s="141"/>
      <c r="AI21" s="141"/>
      <c r="AJ21" s="141"/>
    </row>
    <row r="22" spans="4:36" ht="20" customHeight="1">
      <c r="D22" s="222"/>
      <c r="E22" s="222"/>
      <c r="F22" s="222"/>
      <c r="G22" s="129" t="s">
        <v>65</v>
      </c>
      <c r="H22" s="259" t="e">
        <f>J22/J23</f>
        <v>#DIV/0!</v>
      </c>
      <c r="I22" s="260"/>
      <c r="J22" s="130"/>
      <c r="K22" s="259" t="e">
        <f>M22/M23</f>
        <v>#DIV/0!</v>
      </c>
      <c r="L22" s="260"/>
      <c r="M22" s="130"/>
      <c r="N22" s="259" t="e">
        <f>P22/P23</f>
        <v>#DIV/0!</v>
      </c>
      <c r="O22" s="260"/>
      <c r="P22" s="130"/>
      <c r="Q22" s="259" t="s">
        <v>71</v>
      </c>
      <c r="R22" s="260"/>
      <c r="S22" s="132" t="s">
        <v>17</v>
      </c>
      <c r="U22" s="222"/>
      <c r="V22" s="222"/>
      <c r="W22" s="222"/>
      <c r="X22" s="129" t="s">
        <v>65</v>
      </c>
      <c r="Y22" s="259" t="e">
        <f>AA22/AA23</f>
        <v>#DIV/0!</v>
      </c>
      <c r="Z22" s="260"/>
      <c r="AA22" s="130">
        <f>'Individual DF'!K34+'Individual DF'!L34+'Individual DF'!T34+'Individual DF'!U34</f>
        <v>0</v>
      </c>
      <c r="AB22" s="259" t="e">
        <f>AD22/AD23</f>
        <v>#DIV/0!</v>
      </c>
      <c r="AC22" s="260"/>
      <c r="AD22" s="132">
        <f>'Individual DF'!K35+'Individual DF'!L35+'Individual DF'!T35+'Individual DF'!U35</f>
        <v>0</v>
      </c>
      <c r="AE22" s="143"/>
      <c r="AF22" s="143"/>
      <c r="AG22" s="131"/>
      <c r="AH22" s="143"/>
      <c r="AI22" s="143"/>
      <c r="AJ22" s="131"/>
    </row>
    <row r="23" spans="4:36" ht="20" customHeight="1">
      <c r="D23" s="222"/>
      <c r="E23" s="222"/>
      <c r="F23" s="222"/>
      <c r="G23" s="127" t="s">
        <v>64</v>
      </c>
      <c r="H23" s="261"/>
      <c r="I23" s="262"/>
      <c r="J23" s="128"/>
      <c r="K23" s="261"/>
      <c r="L23" s="262"/>
      <c r="M23" s="128"/>
      <c r="N23" s="261"/>
      <c r="O23" s="262"/>
      <c r="P23" s="128"/>
      <c r="Q23" s="261"/>
      <c r="R23" s="262"/>
      <c r="S23" s="133" t="s">
        <v>17</v>
      </c>
      <c r="U23" s="222"/>
      <c r="V23" s="222"/>
      <c r="W23" s="222"/>
      <c r="X23" s="127" t="s">
        <v>64</v>
      </c>
      <c r="Y23" s="261"/>
      <c r="Z23" s="262"/>
      <c r="AA23" s="128">
        <f>'Individual DF'!G34</f>
        <v>0</v>
      </c>
      <c r="AB23" s="261"/>
      <c r="AC23" s="262"/>
      <c r="AD23" s="133">
        <f>'Individual DF'!G35</f>
        <v>0</v>
      </c>
      <c r="AE23" s="143"/>
      <c r="AF23" s="143"/>
      <c r="AG23" s="131"/>
      <c r="AH23" s="143"/>
      <c r="AI23" s="143"/>
      <c r="AJ23" s="131"/>
    </row>
    <row r="24" spans="4:36" ht="20" customHeight="1"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spans="4:36">
      <c r="D25" s="222" t="s">
        <v>12</v>
      </c>
      <c r="E25" s="222"/>
      <c r="F25" s="222"/>
      <c r="G25" s="126"/>
      <c r="H25" s="251" t="s">
        <v>67</v>
      </c>
      <c r="I25" s="252"/>
      <c r="J25" s="253"/>
      <c r="K25" s="254" t="s">
        <v>68</v>
      </c>
      <c r="L25" s="255"/>
      <c r="M25" s="256"/>
      <c r="N25" s="251" t="s">
        <v>69</v>
      </c>
      <c r="O25" s="252"/>
      <c r="P25" s="253"/>
      <c r="Q25" s="257" t="s">
        <v>70</v>
      </c>
      <c r="R25" s="258"/>
      <c r="S25" s="258"/>
      <c r="U25" s="250" t="s">
        <v>6</v>
      </c>
      <c r="V25" s="250"/>
      <c r="W25" s="250"/>
      <c r="X25" s="126"/>
      <c r="Y25" s="251" t="s">
        <v>9</v>
      </c>
      <c r="Z25" s="252"/>
      <c r="AA25" s="253"/>
      <c r="AB25" s="254" t="s">
        <v>8</v>
      </c>
      <c r="AC25" s="255"/>
      <c r="AD25" s="255"/>
      <c r="AE25" s="119"/>
      <c r="AF25" s="119"/>
      <c r="AG25" s="119"/>
      <c r="AH25" s="141"/>
      <c r="AI25" s="141"/>
      <c r="AJ25" s="141"/>
    </row>
    <row r="26" spans="4:36">
      <c r="D26" s="222"/>
      <c r="E26" s="222"/>
      <c r="F26" s="222"/>
      <c r="G26" s="129" t="s">
        <v>65</v>
      </c>
      <c r="H26" s="259" t="e">
        <f>J26/J27</f>
        <v>#DIV/0!</v>
      </c>
      <c r="I26" s="260"/>
      <c r="J26" s="130"/>
      <c r="K26" s="259" t="e">
        <f>M26/M27</f>
        <v>#DIV/0!</v>
      </c>
      <c r="L26" s="260"/>
      <c r="M26" s="130"/>
      <c r="N26" s="259" t="e">
        <f>P26/P27</f>
        <v>#DIV/0!</v>
      </c>
      <c r="O26" s="260"/>
      <c r="P26" s="130"/>
      <c r="Q26" s="259" t="e">
        <f>S26/S27</f>
        <v>#DIV/0!</v>
      </c>
      <c r="R26" s="260"/>
      <c r="S26" s="132"/>
      <c r="U26" s="250"/>
      <c r="V26" s="250"/>
      <c r="W26" s="250"/>
      <c r="X26" s="129" t="s">
        <v>65</v>
      </c>
      <c r="Y26" s="259" t="e">
        <f>AA26/AA27</f>
        <v>#DIV/0!</v>
      </c>
      <c r="Z26" s="260"/>
      <c r="AA26" s="130">
        <f>'Individual DF'!K34+'Individual DF'!T34</f>
        <v>0</v>
      </c>
      <c r="AB26" s="259" t="e">
        <f>AD26/AD27</f>
        <v>#DIV/0!</v>
      </c>
      <c r="AC26" s="260"/>
      <c r="AD26" s="132">
        <f>'Individual DF'!K35+'Individual DF'!T35</f>
        <v>0</v>
      </c>
      <c r="AE26" s="143"/>
      <c r="AF26" s="143"/>
      <c r="AG26" s="131"/>
      <c r="AH26" s="143"/>
      <c r="AI26" s="143"/>
      <c r="AJ26" s="131"/>
    </row>
    <row r="27" spans="4:36" ht="20" customHeight="1">
      <c r="D27" s="222"/>
      <c r="E27" s="222"/>
      <c r="F27" s="222"/>
      <c r="G27" s="127" t="s">
        <v>64</v>
      </c>
      <c r="H27" s="261"/>
      <c r="I27" s="262"/>
      <c r="J27" s="128"/>
      <c r="K27" s="261"/>
      <c r="L27" s="262"/>
      <c r="M27" s="128"/>
      <c r="N27" s="261"/>
      <c r="O27" s="262"/>
      <c r="P27" s="128"/>
      <c r="Q27" s="261"/>
      <c r="R27" s="262"/>
      <c r="S27" s="133"/>
      <c r="U27" s="250"/>
      <c r="V27" s="250"/>
      <c r="W27" s="250"/>
      <c r="X27" s="127" t="s">
        <v>64</v>
      </c>
      <c r="Y27" s="261"/>
      <c r="Z27" s="262"/>
      <c r="AA27" s="128">
        <f>'Individual DF'!G34</f>
        <v>0</v>
      </c>
      <c r="AB27" s="261"/>
      <c r="AC27" s="262"/>
      <c r="AD27" s="133">
        <f>'Individual DF'!G35</f>
        <v>0</v>
      </c>
      <c r="AE27" s="143"/>
      <c r="AF27" s="143"/>
      <c r="AG27" s="131"/>
      <c r="AH27" s="143"/>
      <c r="AI27" s="143"/>
    </row>
    <row r="28" spans="4:36" ht="20" customHeight="1">
      <c r="U28" s="144"/>
      <c r="V28" s="144"/>
      <c r="W28" s="144"/>
      <c r="X28" s="142"/>
      <c r="Y28" s="143"/>
      <c r="Z28" s="143"/>
      <c r="AA28" s="131"/>
      <c r="AB28" s="143"/>
      <c r="AC28" s="143"/>
      <c r="AD28" s="131"/>
      <c r="AE28" s="143"/>
      <c r="AF28" s="143"/>
      <c r="AG28" s="131"/>
      <c r="AH28" s="143"/>
      <c r="AI28" s="143"/>
      <c r="AJ28" s="131"/>
    </row>
    <row r="29" spans="4:36" ht="20" customHeight="1">
      <c r="D29" s="250" t="s">
        <v>63</v>
      </c>
      <c r="E29" s="250"/>
      <c r="F29" s="250"/>
      <c r="G29" s="126"/>
      <c r="H29" s="251" t="s">
        <v>11</v>
      </c>
      <c r="I29" s="252"/>
      <c r="J29" s="253"/>
      <c r="K29" s="254" t="s">
        <v>10</v>
      </c>
      <c r="L29" s="255"/>
      <c r="M29" s="256"/>
      <c r="N29" s="251" t="s">
        <v>17</v>
      </c>
      <c r="O29" s="252"/>
      <c r="P29" s="253"/>
      <c r="Q29" s="257" t="s">
        <v>17</v>
      </c>
      <c r="R29" s="258"/>
      <c r="S29" s="258"/>
    </row>
    <row r="30" spans="4:36">
      <c r="D30" s="250"/>
      <c r="E30" s="250"/>
      <c r="F30" s="250"/>
      <c r="G30" s="129" t="s">
        <v>65</v>
      </c>
      <c r="H30" s="259" t="e">
        <f>J30/J31</f>
        <v>#DIV/0!</v>
      </c>
      <c r="I30" s="260"/>
      <c r="J30" s="130"/>
      <c r="K30" s="259" t="e">
        <f>M30/M31</f>
        <v>#DIV/0!</v>
      </c>
      <c r="L30" s="260"/>
      <c r="M30" s="130"/>
      <c r="N30" s="259" t="s">
        <v>17</v>
      </c>
      <c r="O30" s="260"/>
      <c r="P30" s="130" t="s">
        <v>17</v>
      </c>
      <c r="Q30" s="259" t="s">
        <v>17</v>
      </c>
      <c r="R30" s="260"/>
      <c r="S30" s="132" t="s">
        <v>17</v>
      </c>
    </row>
    <row r="31" spans="4:36">
      <c r="D31" s="250"/>
      <c r="E31" s="250"/>
      <c r="F31" s="250"/>
      <c r="G31" s="127" t="s">
        <v>64</v>
      </c>
      <c r="H31" s="261"/>
      <c r="I31" s="262"/>
      <c r="J31" s="128"/>
      <c r="K31" s="261"/>
      <c r="L31" s="262"/>
      <c r="M31" s="128"/>
      <c r="N31" s="261"/>
      <c r="O31" s="262"/>
      <c r="P31" s="128" t="s">
        <v>17</v>
      </c>
      <c r="Q31" s="261"/>
      <c r="R31" s="262"/>
      <c r="S31" s="133" t="s">
        <v>17</v>
      </c>
    </row>
    <row r="32" spans="4:36">
      <c r="U32" s="137"/>
      <c r="V32" s="137"/>
      <c r="W32" s="137"/>
      <c r="X32" s="142"/>
      <c r="Y32" s="143"/>
      <c r="Z32" s="143"/>
      <c r="AA32" s="131"/>
      <c r="AB32" s="143"/>
      <c r="AC32" s="143"/>
      <c r="AD32" s="131"/>
      <c r="AE32" s="143"/>
      <c r="AF32" s="143"/>
      <c r="AG32" s="131"/>
      <c r="AH32" s="143"/>
      <c r="AI32" s="143"/>
      <c r="AJ32" s="131"/>
    </row>
    <row r="34" spans="4:36" ht="41" customHeight="1">
      <c r="D34" s="246" t="s">
        <v>73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</row>
    <row r="35" spans="4:36" ht="12" customHeight="1"/>
    <row r="36" spans="4:36" ht="34" customHeight="1">
      <c r="D36" s="247" t="s">
        <v>75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U36" s="247" t="s">
        <v>74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</row>
    <row r="37" spans="4:36" ht="12" customHeight="1">
      <c r="D37" s="118"/>
      <c r="E37" s="118"/>
      <c r="F37" s="118"/>
      <c r="G37" s="123"/>
    </row>
    <row r="38" spans="4:36" ht="27" customHeight="1">
      <c r="D38" s="248" t="s">
        <v>3</v>
      </c>
      <c r="E38" s="248"/>
      <c r="F38" s="248"/>
      <c r="G38" s="248"/>
      <c r="H38" s="248"/>
      <c r="I38" s="248"/>
      <c r="J38" s="248"/>
      <c r="K38" s="248"/>
      <c r="L38" s="249" t="s">
        <v>80</v>
      </c>
      <c r="M38" s="249"/>
      <c r="N38" s="249"/>
      <c r="O38" s="249"/>
      <c r="P38" s="249"/>
      <c r="Q38" s="249"/>
      <c r="R38" s="249"/>
      <c r="S38" s="249"/>
      <c r="U38" s="248" t="s">
        <v>2</v>
      </c>
      <c r="V38" s="248"/>
      <c r="W38" s="248"/>
      <c r="X38" s="248"/>
      <c r="Y38" s="248"/>
      <c r="Z38" s="248"/>
      <c r="AA38" s="248"/>
      <c r="AB38" s="248"/>
      <c r="AC38" s="249" t="s">
        <v>79</v>
      </c>
      <c r="AD38" s="249"/>
      <c r="AE38" s="249"/>
      <c r="AF38" s="249"/>
      <c r="AG38" s="249"/>
      <c r="AH38" s="249"/>
      <c r="AI38" s="249"/>
      <c r="AJ38" s="249"/>
    </row>
    <row r="39" spans="4:36" ht="20" customHeight="1">
      <c r="H39" s="242" t="str">
        <f>D3</f>
        <v>筑波大学</v>
      </c>
      <c r="I39" s="243"/>
      <c r="J39" s="240">
        <f>Set!C7</f>
        <v>0</v>
      </c>
      <c r="K39" s="240"/>
      <c r="L39" s="236" t="str">
        <f>D3</f>
        <v>筑波大学</v>
      </c>
      <c r="M39" s="236"/>
      <c r="N39" s="236"/>
      <c r="O39" s="236"/>
      <c r="P39" s="237" t="str">
        <f>O3</f>
        <v>○○大学</v>
      </c>
      <c r="Q39" s="237"/>
      <c r="R39" s="237"/>
      <c r="S39" s="237"/>
      <c r="Y39" s="242" t="str">
        <f>D3</f>
        <v>筑波大学</v>
      </c>
      <c r="Z39" s="243"/>
      <c r="AA39" s="240">
        <f>Set!C11</f>
        <v>0</v>
      </c>
      <c r="AB39" s="240"/>
      <c r="AC39" s="236" t="str">
        <f>D3</f>
        <v>筑波大学</v>
      </c>
      <c r="AD39" s="236"/>
      <c r="AE39" s="236"/>
      <c r="AF39" s="236"/>
      <c r="AG39" s="237" t="str">
        <f>O3</f>
        <v>○○大学</v>
      </c>
      <c r="AH39" s="237"/>
      <c r="AI39" s="237"/>
      <c r="AJ39" s="237"/>
    </row>
    <row r="40" spans="4:36" ht="20" customHeight="1">
      <c r="H40" s="242"/>
      <c r="I40" s="243"/>
      <c r="J40" s="240"/>
      <c r="K40" s="240"/>
      <c r="L40" s="236"/>
      <c r="M40" s="236"/>
      <c r="N40" s="236"/>
      <c r="O40" s="236"/>
      <c r="P40" s="237"/>
      <c r="Q40" s="237"/>
      <c r="R40" s="237"/>
      <c r="S40" s="237"/>
      <c r="Y40" s="242"/>
      <c r="Z40" s="243"/>
      <c r="AA40" s="240"/>
      <c r="AB40" s="240"/>
      <c r="AC40" s="236"/>
      <c r="AD40" s="236"/>
      <c r="AE40" s="236"/>
      <c r="AF40" s="236"/>
      <c r="AG40" s="237"/>
      <c r="AH40" s="237"/>
      <c r="AI40" s="237"/>
      <c r="AJ40" s="237"/>
    </row>
    <row r="41" spans="4:36" ht="20" customHeight="1">
      <c r="H41" s="244"/>
      <c r="I41" s="245"/>
      <c r="J41" s="241"/>
      <c r="K41" s="241"/>
      <c r="L41" s="238" t="e">
        <f>Set!D7</f>
        <v>#DIV/0!</v>
      </c>
      <c r="M41" s="239"/>
      <c r="N41" s="239"/>
      <c r="O41" s="239"/>
      <c r="P41" s="238" t="e">
        <f>Set!D17</f>
        <v>#DIV/0!</v>
      </c>
      <c r="Q41" s="239"/>
      <c r="R41" s="239"/>
      <c r="S41" s="239"/>
      <c r="Y41" s="244"/>
      <c r="Z41" s="245"/>
      <c r="AA41" s="241"/>
      <c r="AB41" s="241"/>
      <c r="AC41" s="238" t="e">
        <f>Set!D11</f>
        <v>#DIV/0!</v>
      </c>
      <c r="AD41" s="239"/>
      <c r="AE41" s="239"/>
      <c r="AF41" s="239"/>
      <c r="AG41" s="238" t="e">
        <f>Set!D21</f>
        <v>#DIV/0!</v>
      </c>
      <c r="AH41" s="239"/>
      <c r="AI41" s="239"/>
      <c r="AJ41" s="239"/>
    </row>
    <row r="42" spans="4:36" ht="20" customHeight="1">
      <c r="H42" s="220" t="str">
        <f>O3</f>
        <v>○○大学</v>
      </c>
      <c r="I42" s="221"/>
      <c r="J42" s="226">
        <f>Set!C17</f>
        <v>0</v>
      </c>
      <c r="K42" s="226"/>
      <c r="L42" s="239"/>
      <c r="M42" s="239"/>
      <c r="N42" s="239"/>
      <c r="O42" s="239"/>
      <c r="P42" s="239"/>
      <c r="Q42" s="239"/>
      <c r="R42" s="239"/>
      <c r="S42" s="239"/>
      <c r="Y42" s="220" t="str">
        <f>O3</f>
        <v>○○大学</v>
      </c>
      <c r="Z42" s="221"/>
      <c r="AA42" s="226">
        <f>Set!C21</f>
        <v>0</v>
      </c>
      <c r="AB42" s="226"/>
      <c r="AC42" s="239"/>
      <c r="AD42" s="239"/>
      <c r="AE42" s="239"/>
      <c r="AF42" s="239"/>
      <c r="AG42" s="239"/>
      <c r="AH42" s="239"/>
      <c r="AI42" s="239"/>
      <c r="AJ42" s="239"/>
    </row>
    <row r="43" spans="4:36" ht="20" customHeight="1">
      <c r="D43" s="122"/>
      <c r="E43" s="122">
        <f>J39</f>
        <v>0</v>
      </c>
      <c r="F43" s="145">
        <f>J42</f>
        <v>0</v>
      </c>
      <c r="G43" s="122"/>
      <c r="H43" s="222"/>
      <c r="I43" s="223"/>
      <c r="J43" s="227"/>
      <c r="K43" s="227"/>
      <c r="L43" s="239"/>
      <c r="M43" s="239"/>
      <c r="N43" s="239"/>
      <c r="O43" s="239"/>
      <c r="P43" s="239"/>
      <c r="Q43" s="239"/>
      <c r="R43" s="239"/>
      <c r="S43" s="239"/>
      <c r="U43" s="122"/>
      <c r="V43" s="122">
        <f>AA39</f>
        <v>0</v>
      </c>
      <c r="W43" s="145">
        <f>AA42</f>
        <v>0</v>
      </c>
      <c r="X43" s="122"/>
      <c r="Y43" s="222"/>
      <c r="Z43" s="223"/>
      <c r="AA43" s="227"/>
      <c r="AB43" s="227"/>
      <c r="AC43" s="239"/>
      <c r="AD43" s="239"/>
      <c r="AE43" s="239"/>
      <c r="AF43" s="239"/>
      <c r="AG43" s="239"/>
      <c r="AH43" s="239"/>
      <c r="AI43" s="239"/>
      <c r="AJ43" s="239"/>
    </row>
    <row r="44" spans="4:36" ht="20" customHeight="1">
      <c r="D44" s="123"/>
      <c r="E44" s="123"/>
      <c r="F44" s="123"/>
      <c r="G44" s="123"/>
      <c r="H44" s="224"/>
      <c r="I44" s="225"/>
      <c r="J44" s="228"/>
      <c r="K44" s="228"/>
      <c r="L44" s="239"/>
      <c r="M44" s="239"/>
      <c r="N44" s="239"/>
      <c r="O44" s="239"/>
      <c r="P44" s="239"/>
      <c r="Q44" s="239"/>
      <c r="R44" s="239"/>
      <c r="S44" s="239"/>
      <c r="U44" s="123"/>
      <c r="V44" s="123"/>
      <c r="W44" s="123"/>
      <c r="X44" s="123"/>
      <c r="Y44" s="224"/>
      <c r="Z44" s="225"/>
      <c r="AA44" s="228"/>
      <c r="AB44" s="228"/>
      <c r="AC44" s="239"/>
      <c r="AD44" s="239"/>
      <c r="AE44" s="239"/>
      <c r="AF44" s="239"/>
      <c r="AG44" s="239"/>
      <c r="AH44" s="239"/>
      <c r="AI44" s="239"/>
      <c r="AJ44" s="239"/>
    </row>
    <row r="45" spans="4:36" ht="35" customHeight="1">
      <c r="H45" s="229" t="s">
        <v>0</v>
      </c>
      <c r="I45" s="230"/>
      <c r="J45" s="233">
        <f>J39+J42</f>
        <v>0</v>
      </c>
      <c r="K45" s="233"/>
      <c r="L45" s="138"/>
      <c r="M45" s="138"/>
      <c r="N45" s="138"/>
      <c r="O45" s="138"/>
      <c r="P45" s="138"/>
      <c r="Q45" s="138"/>
      <c r="R45" s="138"/>
      <c r="S45" s="138"/>
      <c r="Y45" s="229" t="s">
        <v>0</v>
      </c>
      <c r="Z45" s="230"/>
      <c r="AA45" s="233">
        <f>AA39+AA42</f>
        <v>0</v>
      </c>
      <c r="AB45" s="233"/>
    </row>
    <row r="46" spans="4:36" ht="29">
      <c r="D46" s="235" t="e">
        <f>J39/J45</f>
        <v>#DIV/0!</v>
      </c>
      <c r="E46" s="235"/>
      <c r="F46" s="235"/>
      <c r="G46" s="235"/>
      <c r="H46" s="231"/>
      <c r="I46" s="232"/>
      <c r="J46" s="234"/>
      <c r="K46" s="234"/>
      <c r="L46" s="139"/>
      <c r="M46" s="120"/>
      <c r="N46" s="139"/>
      <c r="O46" s="120"/>
      <c r="P46" s="139"/>
      <c r="Q46" s="120"/>
      <c r="R46" s="139"/>
      <c r="S46" s="120"/>
      <c r="U46" s="235" t="e">
        <f>AA39/AA45</f>
        <v>#DIV/0!</v>
      </c>
      <c r="V46" s="235"/>
      <c r="W46" s="235"/>
      <c r="X46" s="235"/>
      <c r="Y46" s="231"/>
      <c r="Z46" s="232"/>
      <c r="AA46" s="234"/>
      <c r="AB46" s="234"/>
    </row>
    <row r="47" spans="4:36">
      <c r="D47" s="124"/>
      <c r="E47" s="121"/>
      <c r="G47" s="119"/>
      <c r="H47" s="119"/>
      <c r="I47" s="119"/>
      <c r="J47" s="119"/>
      <c r="K47" s="119"/>
    </row>
    <row r="48" spans="4:36"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</row>
    <row r="49" spans="4:19">
      <c r="D49" s="118"/>
      <c r="E49" s="118"/>
      <c r="F49" s="118"/>
      <c r="G49" s="118"/>
    </row>
    <row r="50" spans="4:19">
      <c r="D50" s="137"/>
      <c r="E50" s="137"/>
      <c r="F50" s="137"/>
      <c r="G50" s="137"/>
      <c r="H50" s="119"/>
      <c r="I50" s="119"/>
      <c r="J50" s="119"/>
      <c r="K50" s="119"/>
      <c r="L50" s="119"/>
      <c r="M50" s="119"/>
      <c r="N50" s="119"/>
      <c r="O50" s="119"/>
      <c r="P50" s="119"/>
      <c r="Q50" s="141"/>
      <c r="R50" s="141"/>
      <c r="S50" s="141"/>
    </row>
    <row r="51" spans="4:19">
      <c r="D51" s="137"/>
      <c r="E51" s="137"/>
      <c r="F51" s="137"/>
      <c r="G51" s="142"/>
      <c r="H51" s="143"/>
      <c r="I51" s="143"/>
      <c r="J51" s="131"/>
      <c r="K51" s="143"/>
      <c r="L51" s="143"/>
      <c r="M51" s="131"/>
      <c r="N51" s="143"/>
      <c r="O51" s="143"/>
      <c r="P51" s="131"/>
      <c r="Q51" s="143"/>
      <c r="R51" s="143"/>
      <c r="S51" s="131"/>
    </row>
    <row r="52" spans="4:19">
      <c r="D52" s="137"/>
      <c r="E52" s="137"/>
      <c r="F52" s="137"/>
      <c r="G52" s="142"/>
      <c r="H52" s="143"/>
      <c r="I52" s="143"/>
      <c r="J52" s="131"/>
      <c r="K52" s="143"/>
      <c r="L52" s="143"/>
      <c r="M52" s="131"/>
      <c r="N52" s="143"/>
      <c r="O52" s="143"/>
      <c r="P52" s="131"/>
      <c r="Q52" s="143"/>
      <c r="R52" s="143"/>
      <c r="S52" s="131"/>
    </row>
    <row r="53" spans="4:19"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r="54" spans="4:19">
      <c r="D54" s="137"/>
      <c r="E54" s="137"/>
      <c r="F54" s="137"/>
      <c r="G54" s="137"/>
      <c r="H54" s="119"/>
      <c r="I54" s="119"/>
      <c r="J54" s="119"/>
      <c r="K54" s="119"/>
      <c r="L54" s="119"/>
      <c r="M54" s="119"/>
      <c r="N54" s="119"/>
      <c r="O54" s="119"/>
      <c r="P54" s="119"/>
      <c r="Q54" s="141"/>
      <c r="R54" s="141"/>
      <c r="S54" s="141"/>
    </row>
    <row r="55" spans="4:19">
      <c r="D55" s="137"/>
      <c r="E55" s="137"/>
      <c r="F55" s="137"/>
      <c r="G55" s="142"/>
      <c r="H55" s="143"/>
      <c r="I55" s="143"/>
      <c r="J55" s="131"/>
      <c r="K55" s="143"/>
      <c r="L55" s="143"/>
      <c r="M55" s="131"/>
      <c r="N55" s="143"/>
      <c r="O55" s="143"/>
      <c r="P55" s="131"/>
      <c r="Q55" s="143"/>
      <c r="R55" s="143"/>
      <c r="S55" s="131"/>
    </row>
    <row r="56" spans="4:19">
      <c r="D56" s="137"/>
      <c r="E56" s="137"/>
      <c r="F56" s="137"/>
      <c r="G56" s="142"/>
      <c r="H56" s="143"/>
      <c r="I56" s="143"/>
      <c r="J56" s="131"/>
      <c r="K56" s="143"/>
      <c r="L56" s="143"/>
      <c r="M56" s="131"/>
      <c r="N56" s="143"/>
      <c r="O56" s="143"/>
      <c r="P56" s="131"/>
      <c r="Q56" s="143"/>
      <c r="R56" s="143"/>
      <c r="S56" s="131"/>
    </row>
    <row r="58" spans="4:19">
      <c r="D58" s="137"/>
      <c r="E58" s="137"/>
      <c r="F58" s="137"/>
      <c r="G58" s="137"/>
      <c r="H58" s="119"/>
      <c r="I58" s="119"/>
      <c r="J58" s="119"/>
      <c r="K58" s="119"/>
      <c r="L58" s="119"/>
      <c r="M58" s="119"/>
      <c r="N58" s="119"/>
      <c r="O58" s="119"/>
      <c r="P58" s="119"/>
      <c r="Q58" s="141"/>
      <c r="R58" s="141"/>
      <c r="S58" s="141"/>
    </row>
    <row r="59" spans="4:19">
      <c r="D59" s="137"/>
      <c r="E59" s="137"/>
      <c r="F59" s="137"/>
      <c r="G59" s="142"/>
      <c r="H59" s="143"/>
      <c r="I59" s="143"/>
      <c r="J59" s="131"/>
      <c r="K59" s="143"/>
      <c r="L59" s="143"/>
      <c r="M59" s="131"/>
      <c r="N59" s="143"/>
      <c r="O59" s="143"/>
      <c r="P59" s="131"/>
      <c r="Q59" s="143"/>
      <c r="R59" s="143"/>
      <c r="S59" s="131"/>
    </row>
    <row r="60" spans="4:19">
      <c r="D60" s="137"/>
      <c r="E60" s="137"/>
      <c r="F60" s="137"/>
      <c r="G60" s="142"/>
      <c r="H60" s="143"/>
      <c r="I60" s="143"/>
      <c r="J60" s="131"/>
      <c r="K60" s="143"/>
      <c r="L60" s="143"/>
      <c r="M60" s="131"/>
      <c r="N60" s="143"/>
      <c r="O60" s="143"/>
      <c r="P60" s="131"/>
      <c r="Q60" s="143"/>
      <c r="R60" s="143"/>
      <c r="S60" s="131"/>
    </row>
  </sheetData>
  <mergeCells count="95">
    <mergeCell ref="AC38:AJ38"/>
    <mergeCell ref="AC39:AF40"/>
    <mergeCell ref="AG39:AJ40"/>
    <mergeCell ref="L41:O44"/>
    <mergeCell ref="P41:S44"/>
    <mergeCell ref="AC41:AF44"/>
    <mergeCell ref="AG41:AJ44"/>
    <mergeCell ref="L39:O40"/>
    <mergeCell ref="P39:S40"/>
    <mergeCell ref="U38:AB38"/>
    <mergeCell ref="Y39:Z41"/>
    <mergeCell ref="AA39:AB41"/>
    <mergeCell ref="L38:S38"/>
    <mergeCell ref="Y42:Z44"/>
    <mergeCell ref="AA42:AB44"/>
    <mergeCell ref="U25:W27"/>
    <mergeCell ref="Y25:AA25"/>
    <mergeCell ref="AB25:AD25"/>
    <mergeCell ref="Y26:Z27"/>
    <mergeCell ref="AB26:AC27"/>
    <mergeCell ref="AC16:AF16"/>
    <mergeCell ref="AG16:AJ16"/>
    <mergeCell ref="U19:AJ19"/>
    <mergeCell ref="U21:W23"/>
    <mergeCell ref="Y21:AA21"/>
    <mergeCell ref="AB21:AD21"/>
    <mergeCell ref="Y22:Z23"/>
    <mergeCell ref="AB22:AC23"/>
    <mergeCell ref="U16:X16"/>
    <mergeCell ref="Y16:AB16"/>
    <mergeCell ref="D36:S36"/>
    <mergeCell ref="D34:AJ34"/>
    <mergeCell ref="U36:AJ36"/>
    <mergeCell ref="D29:F31"/>
    <mergeCell ref="H29:J29"/>
    <mergeCell ref="K29:M29"/>
    <mergeCell ref="N29:P29"/>
    <mergeCell ref="Q29:S29"/>
    <mergeCell ref="H30:I31"/>
    <mergeCell ref="K30:L31"/>
    <mergeCell ref="N30:O31"/>
    <mergeCell ref="Q30:R31"/>
    <mergeCell ref="D25:F27"/>
    <mergeCell ref="H25:J25"/>
    <mergeCell ref="K25:M25"/>
    <mergeCell ref="N25:P25"/>
    <mergeCell ref="Q25:S25"/>
    <mergeCell ref="H26:I27"/>
    <mergeCell ref="K26:L27"/>
    <mergeCell ref="N26:O27"/>
    <mergeCell ref="Q26:R27"/>
    <mergeCell ref="D19:S19"/>
    <mergeCell ref="D21:F23"/>
    <mergeCell ref="H21:J21"/>
    <mergeCell ref="K21:M21"/>
    <mergeCell ref="N21:P21"/>
    <mergeCell ref="Q21:S21"/>
    <mergeCell ref="H22:I23"/>
    <mergeCell ref="K22:L23"/>
    <mergeCell ref="N22:O23"/>
    <mergeCell ref="Q22:R23"/>
    <mergeCell ref="D16:G16"/>
    <mergeCell ref="J16:M16"/>
    <mergeCell ref="P16:S16"/>
    <mergeCell ref="U3:X3"/>
    <mergeCell ref="Y3:AB3"/>
    <mergeCell ref="D5:S5"/>
    <mergeCell ref="D7:S7"/>
    <mergeCell ref="D9:G9"/>
    <mergeCell ref="J9:M9"/>
    <mergeCell ref="P9:S9"/>
    <mergeCell ref="U5:AJ5"/>
    <mergeCell ref="U7:AJ7"/>
    <mergeCell ref="U9:X9"/>
    <mergeCell ref="Y9:AB9"/>
    <mergeCell ref="AC9:AF9"/>
    <mergeCell ref="AG9:AJ9"/>
    <mergeCell ref="AC3:AF3"/>
    <mergeCell ref="AG3:AJ3"/>
    <mergeCell ref="D3:H3"/>
    <mergeCell ref="I3:J3"/>
    <mergeCell ref="K3:L3"/>
    <mergeCell ref="M3:N3"/>
    <mergeCell ref="O3:S3"/>
    <mergeCell ref="U46:X46"/>
    <mergeCell ref="Y45:Z46"/>
    <mergeCell ref="AA45:AB46"/>
    <mergeCell ref="D46:G46"/>
    <mergeCell ref="D38:K38"/>
    <mergeCell ref="H39:I41"/>
    <mergeCell ref="H42:I44"/>
    <mergeCell ref="J39:K41"/>
    <mergeCell ref="J42:K44"/>
    <mergeCell ref="H45:I46"/>
    <mergeCell ref="J45:K46"/>
  </mergeCells>
  <phoneticPr fontId="1"/>
  <printOptions horizontalCentered="1" verticalCentered="1"/>
  <pageMargins left="0" right="0" top="0" bottom="0" header="0" footer="0"/>
  <pageSetup paperSize="9" scale="50" orientation="landscape" horizontalDpi="0" verticalDpi="0"/>
  <rowBreaks count="1" manualBreakCount="1">
    <brk id="47" max="38" man="1"/>
  </rowBreak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2:AF76"/>
  <sheetViews>
    <sheetView topLeftCell="A16" zoomScale="75" zoomScaleNormal="75" zoomScaleSheetLayoutView="50" zoomScalePageLayoutView="59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8" width="6.42578125" customWidth="1"/>
    <col min="9" max="10" width="7.7109375" customWidth="1"/>
    <col min="11" max="31" width="7.7109375" style="131" customWidth="1"/>
    <col min="32" max="32" width="14.7109375" customWidth="1"/>
  </cols>
  <sheetData>
    <row r="2" spans="2:32" ht="39" customHeight="1">
      <c r="B2" s="146" t="s">
        <v>14</v>
      </c>
      <c r="C2" s="289" t="str">
        <f>Summary!O3</f>
        <v>○○大学</v>
      </c>
      <c r="D2" s="289"/>
      <c r="E2" s="289"/>
      <c r="F2" s="289" t="s">
        <v>81</v>
      </c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37" t="s">
        <v>111</v>
      </c>
      <c r="W2" s="237"/>
      <c r="X2" s="237"/>
      <c r="Y2" s="237"/>
      <c r="Z2" s="282" t="s">
        <v>110</v>
      </c>
      <c r="AA2" s="282"/>
      <c r="AB2" s="288" t="s">
        <v>257</v>
      </c>
      <c r="AC2" s="288"/>
      <c r="AD2" s="288"/>
      <c r="AE2" s="288"/>
    </row>
    <row r="3" spans="2:32" ht="15" customHeight="1"/>
    <row r="4" spans="2:32" ht="40" customHeight="1">
      <c r="B4" s="283" t="s">
        <v>62</v>
      </c>
      <c r="C4" s="283"/>
      <c r="E4" s="282" t="s">
        <v>96</v>
      </c>
      <c r="F4" s="282"/>
      <c r="G4" s="282"/>
      <c r="H4" s="288">
        <f>G36</f>
        <v>0</v>
      </c>
      <c r="I4" s="288"/>
      <c r="J4" s="282" t="s">
        <v>97</v>
      </c>
      <c r="K4" s="282"/>
      <c r="L4" s="282"/>
      <c r="M4" s="284" t="e">
        <f>(K36+T36)/G36</f>
        <v>#DIV/0!</v>
      </c>
      <c r="N4" s="284"/>
      <c r="O4" s="282" t="s">
        <v>98</v>
      </c>
      <c r="P4" s="282"/>
      <c r="Q4" s="282"/>
      <c r="R4" s="284" t="e">
        <f>SUM(K36:L36,T36:U36)/G36</f>
        <v>#DIV/0!</v>
      </c>
      <c r="S4" s="284"/>
      <c r="U4" s="284" t="s">
        <v>23</v>
      </c>
      <c r="V4" s="284"/>
      <c r="W4" s="284"/>
      <c r="X4" s="282" t="s">
        <v>28</v>
      </c>
      <c r="Y4" s="282"/>
      <c r="Z4" s="282"/>
      <c r="AA4" s="173" t="e">
        <f>SUM(O36:P36)/SUM(K36:L36)</f>
        <v>#DIV/0!</v>
      </c>
      <c r="AB4" s="282" t="s">
        <v>99</v>
      </c>
      <c r="AC4" s="282"/>
      <c r="AD4" s="282"/>
      <c r="AE4" s="173" t="e">
        <f>SUM(X34:Y34)/SUM(T34:U34)</f>
        <v>#DIV/0!</v>
      </c>
    </row>
    <row r="5" spans="2:32" ht="16" customHeight="1"/>
    <row r="6" spans="2:32" ht="26" customHeight="1">
      <c r="I6" s="285" t="s">
        <v>85</v>
      </c>
      <c r="J6" s="286"/>
      <c r="K6" s="286"/>
      <c r="L6" s="286"/>
      <c r="M6" s="287"/>
      <c r="N6" s="286" t="s">
        <v>87</v>
      </c>
      <c r="O6" s="286"/>
      <c r="P6" s="286"/>
      <c r="Q6" s="287"/>
      <c r="R6" s="286" t="s">
        <v>88</v>
      </c>
      <c r="S6" s="286"/>
      <c r="T6" s="286"/>
      <c r="U6" s="286"/>
      <c r="V6" s="286"/>
      <c r="W6" s="285" t="s">
        <v>89</v>
      </c>
      <c r="X6" s="286"/>
      <c r="Y6" s="286"/>
      <c r="Z6" s="287"/>
      <c r="AA6" s="285" t="s">
        <v>90</v>
      </c>
      <c r="AB6" s="286"/>
      <c r="AC6" s="286"/>
      <c r="AD6" s="286"/>
      <c r="AE6" s="286"/>
    </row>
    <row r="7" spans="2:32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26</v>
      </c>
      <c r="H7" s="151" t="s">
        <v>29</v>
      </c>
      <c r="I7" s="151" t="s">
        <v>22</v>
      </c>
      <c r="J7" s="148" t="s">
        <v>29</v>
      </c>
      <c r="K7" s="160" t="s">
        <v>84</v>
      </c>
      <c r="L7" s="160" t="s">
        <v>25</v>
      </c>
      <c r="M7" s="161" t="s">
        <v>24</v>
      </c>
      <c r="N7" s="160" t="s">
        <v>86</v>
      </c>
      <c r="O7" s="160" t="s">
        <v>19</v>
      </c>
      <c r="P7" s="160" t="s">
        <v>18</v>
      </c>
      <c r="Q7" s="160" t="s">
        <v>20</v>
      </c>
      <c r="R7" s="162" t="s">
        <v>22</v>
      </c>
      <c r="S7" s="160" t="s">
        <v>29</v>
      </c>
      <c r="T7" s="160" t="s">
        <v>84</v>
      </c>
      <c r="U7" s="160" t="s">
        <v>25</v>
      </c>
      <c r="V7" s="161" t="s">
        <v>24</v>
      </c>
      <c r="W7" s="160" t="s">
        <v>86</v>
      </c>
      <c r="X7" s="160" t="s">
        <v>19</v>
      </c>
      <c r="Y7" s="160" t="s">
        <v>18</v>
      </c>
      <c r="Z7" s="161" t="s">
        <v>20</v>
      </c>
      <c r="AA7" s="160" t="s">
        <v>91</v>
      </c>
      <c r="AB7" s="160" t="s">
        <v>86</v>
      </c>
      <c r="AC7" s="160" t="s">
        <v>92</v>
      </c>
      <c r="AD7" s="160" t="s">
        <v>93</v>
      </c>
      <c r="AE7" s="160" t="s">
        <v>115</v>
      </c>
      <c r="AF7" s="160" t="s">
        <v>118</v>
      </c>
    </row>
    <row r="8" spans="2:32" ht="30" customHeight="1">
      <c r="B8" s="154">
        <v>1</v>
      </c>
      <c r="C8" s="207"/>
      <c r="D8" s="156"/>
      <c r="E8" s="156">
        <f>G8+AA8+'Individual AT'!G8+'Individual AT'!N8</f>
        <v>0</v>
      </c>
      <c r="F8" s="195" t="str">
        <f>IFERROR(E8/D8*80,"-")</f>
        <v>-</v>
      </c>
      <c r="G8" s="156">
        <f>I8+R8</f>
        <v>0</v>
      </c>
      <c r="H8" s="186" t="str">
        <f>IFERROR((K8+L8+T8+U8)/G8,"-")</f>
        <v>-</v>
      </c>
      <c r="I8" s="156">
        <f>SUM(K8:M8)</f>
        <v>0</v>
      </c>
      <c r="J8" s="157" t="str">
        <f>IFERROR((K8+L8)/I8,"-")</f>
        <v>-</v>
      </c>
      <c r="K8" s="156">
        <v>0</v>
      </c>
      <c r="L8" s="156">
        <v>0</v>
      </c>
      <c r="M8" s="184">
        <v>0</v>
      </c>
      <c r="N8" s="157" t="str">
        <f>IFERROR((O8+P8)/I8,"-")</f>
        <v>-</v>
      </c>
      <c r="O8" s="156">
        <v>0</v>
      </c>
      <c r="P8" s="156">
        <v>0</v>
      </c>
      <c r="Q8" s="184">
        <v>0</v>
      </c>
      <c r="R8" s="156">
        <f>SUM(T8:V8)</f>
        <v>0</v>
      </c>
      <c r="S8" s="157" t="str">
        <f>IFERROR((T8+U8)/R8,"-")</f>
        <v>-</v>
      </c>
      <c r="T8" s="156">
        <v>0</v>
      </c>
      <c r="U8" s="156">
        <v>0</v>
      </c>
      <c r="V8" s="184">
        <v>0</v>
      </c>
      <c r="W8" s="157" t="str">
        <f>IFERROR((X8+Y8)/R8,"-")</f>
        <v>-</v>
      </c>
      <c r="X8" s="156">
        <v>0</v>
      </c>
      <c r="Y8" s="156">
        <v>0</v>
      </c>
      <c r="Z8" s="184">
        <v>0</v>
      </c>
      <c r="AA8" s="156">
        <v>0</v>
      </c>
      <c r="AB8" s="157" t="str">
        <f>IFERROR((AC8+AD8)/AA8,"-")</f>
        <v>-</v>
      </c>
      <c r="AC8" s="156">
        <v>0</v>
      </c>
      <c r="AD8" s="156">
        <v>0</v>
      </c>
      <c r="AE8" s="156">
        <v>0</v>
      </c>
      <c r="AF8" s="207">
        <f>C8</f>
        <v>0</v>
      </c>
    </row>
    <row r="9" spans="2:32" ht="30" customHeight="1">
      <c r="B9" s="155">
        <v>2</v>
      </c>
      <c r="C9" s="208"/>
      <c r="D9" s="159"/>
      <c r="E9" s="159">
        <f>G9+AA9+'Individual AT'!G9+'Individual AT'!N9</f>
        <v>0</v>
      </c>
      <c r="F9" s="167" t="str">
        <f t="shared" ref="F9:F32" si="0">IFERROR(E9/D9*80,"-")</f>
        <v>-</v>
      </c>
      <c r="G9" s="159">
        <f t="shared" ref="G9:G32" si="1">I9+R9</f>
        <v>0</v>
      </c>
      <c r="H9" s="187" t="str">
        <f t="shared" ref="H9:H32" si="2">IFERROR((K9+L9+T9+U9)/G9,"-")</f>
        <v>-</v>
      </c>
      <c r="I9" s="159">
        <f t="shared" ref="I9:I32" si="3">SUM(K9:M9)</f>
        <v>0</v>
      </c>
      <c r="J9" s="158" t="str">
        <f t="shared" ref="J9:J32" si="4">IFERROR((K9+L9)/I9,"-")</f>
        <v>-</v>
      </c>
      <c r="K9" s="159">
        <v>0</v>
      </c>
      <c r="L9" s="159">
        <v>0</v>
      </c>
      <c r="M9" s="185">
        <v>0</v>
      </c>
      <c r="N9" s="158" t="str">
        <f t="shared" ref="N9:N32" si="5">IFERROR((O9+P9)/I9,"-")</f>
        <v>-</v>
      </c>
      <c r="O9" s="159">
        <v>0</v>
      </c>
      <c r="P9" s="159">
        <v>0</v>
      </c>
      <c r="Q9" s="185">
        <v>0</v>
      </c>
      <c r="R9" s="159">
        <f t="shared" ref="R9:R32" si="6">SUM(T9:V9)</f>
        <v>0</v>
      </c>
      <c r="S9" s="158" t="str">
        <f t="shared" ref="S9:S32" si="7">IFERROR((T9+U9)/R9,"-")</f>
        <v>-</v>
      </c>
      <c r="T9" s="159">
        <v>0</v>
      </c>
      <c r="U9" s="159">
        <v>0</v>
      </c>
      <c r="V9" s="185">
        <v>0</v>
      </c>
      <c r="W9" s="158" t="str">
        <f t="shared" ref="W9:W32" si="8">IFERROR((X9+Y9)/R9,"-")</f>
        <v>-</v>
      </c>
      <c r="X9" s="159">
        <v>0</v>
      </c>
      <c r="Y9" s="159">
        <v>0</v>
      </c>
      <c r="Z9" s="185">
        <v>0</v>
      </c>
      <c r="AA9" s="159">
        <f t="shared" ref="AA9:AA32" si="9">SUM(AC9:AE9)</f>
        <v>0</v>
      </c>
      <c r="AB9" s="158" t="str">
        <f t="shared" ref="AB9:AB32" si="10">IFERROR((AC9+AD9)/AA9,"-")</f>
        <v>-</v>
      </c>
      <c r="AC9" s="159">
        <v>0</v>
      </c>
      <c r="AD9" s="159">
        <v>0</v>
      </c>
      <c r="AE9" s="159">
        <v>0</v>
      </c>
      <c r="AF9" s="208">
        <f t="shared" ref="AF9:AF32" si="11">C9</f>
        <v>0</v>
      </c>
    </row>
    <row r="10" spans="2:32" ht="30" customHeight="1">
      <c r="B10" s="154">
        <v>3</v>
      </c>
      <c r="C10" s="207"/>
      <c r="D10" s="156"/>
      <c r="E10" s="156">
        <f>G10+AA10+'Individual AT'!G10+'Individual AT'!N10</f>
        <v>0</v>
      </c>
      <c r="F10" s="195" t="str">
        <f t="shared" si="0"/>
        <v>-</v>
      </c>
      <c r="G10" s="156">
        <f t="shared" si="1"/>
        <v>0</v>
      </c>
      <c r="H10" s="186" t="str">
        <f t="shared" si="2"/>
        <v>-</v>
      </c>
      <c r="I10" s="156">
        <f t="shared" si="3"/>
        <v>0</v>
      </c>
      <c r="J10" s="157" t="str">
        <f t="shared" si="4"/>
        <v>-</v>
      </c>
      <c r="K10" s="156">
        <v>0</v>
      </c>
      <c r="L10" s="156">
        <v>0</v>
      </c>
      <c r="M10" s="184">
        <v>0</v>
      </c>
      <c r="N10" s="157" t="str">
        <f t="shared" si="5"/>
        <v>-</v>
      </c>
      <c r="O10" s="156">
        <v>0</v>
      </c>
      <c r="P10" s="156">
        <v>0</v>
      </c>
      <c r="Q10" s="184">
        <v>0</v>
      </c>
      <c r="R10" s="156">
        <f t="shared" si="6"/>
        <v>0</v>
      </c>
      <c r="S10" s="157" t="str">
        <f t="shared" si="7"/>
        <v>-</v>
      </c>
      <c r="T10" s="156">
        <v>0</v>
      </c>
      <c r="U10" s="156">
        <v>0</v>
      </c>
      <c r="V10" s="184">
        <v>0</v>
      </c>
      <c r="W10" s="157" t="str">
        <f t="shared" si="8"/>
        <v>-</v>
      </c>
      <c r="X10" s="156">
        <v>0</v>
      </c>
      <c r="Y10" s="156">
        <v>0</v>
      </c>
      <c r="Z10" s="184">
        <v>0</v>
      </c>
      <c r="AA10" s="156">
        <f t="shared" si="9"/>
        <v>0</v>
      </c>
      <c r="AB10" s="157" t="str">
        <f t="shared" si="10"/>
        <v>-</v>
      </c>
      <c r="AC10" s="156">
        <v>0</v>
      </c>
      <c r="AD10" s="156">
        <v>0</v>
      </c>
      <c r="AE10" s="156">
        <v>0</v>
      </c>
      <c r="AF10" s="207">
        <f t="shared" si="11"/>
        <v>0</v>
      </c>
    </row>
    <row r="11" spans="2:32" ht="30" customHeight="1">
      <c r="B11" s="155">
        <v>4</v>
      </c>
      <c r="C11" s="208"/>
      <c r="D11" s="159"/>
      <c r="E11" s="159">
        <f>G11+AA11+'Individual AT'!G11+'Individual AT'!N11</f>
        <v>0</v>
      </c>
      <c r="F11" s="167" t="str">
        <f t="shared" si="0"/>
        <v>-</v>
      </c>
      <c r="G11" s="159">
        <f t="shared" si="1"/>
        <v>0</v>
      </c>
      <c r="H11" s="187" t="str">
        <f t="shared" si="2"/>
        <v>-</v>
      </c>
      <c r="I11" s="159">
        <f t="shared" si="3"/>
        <v>0</v>
      </c>
      <c r="J11" s="158" t="str">
        <f t="shared" si="4"/>
        <v>-</v>
      </c>
      <c r="K11" s="159">
        <v>0</v>
      </c>
      <c r="L11" s="159">
        <v>0</v>
      </c>
      <c r="M11" s="185">
        <v>0</v>
      </c>
      <c r="N11" s="158" t="str">
        <f t="shared" si="5"/>
        <v>-</v>
      </c>
      <c r="O11" s="159">
        <v>0</v>
      </c>
      <c r="P11" s="159">
        <v>0</v>
      </c>
      <c r="Q11" s="185">
        <v>0</v>
      </c>
      <c r="R11" s="159">
        <f t="shared" si="6"/>
        <v>0</v>
      </c>
      <c r="S11" s="158" t="str">
        <f t="shared" si="7"/>
        <v>-</v>
      </c>
      <c r="T11" s="159">
        <v>0</v>
      </c>
      <c r="U11" s="159">
        <v>0</v>
      </c>
      <c r="V11" s="185">
        <v>0</v>
      </c>
      <c r="W11" s="158" t="str">
        <f t="shared" si="8"/>
        <v>-</v>
      </c>
      <c r="X11" s="159">
        <v>0</v>
      </c>
      <c r="Y11" s="159">
        <v>0</v>
      </c>
      <c r="Z11" s="185">
        <v>0</v>
      </c>
      <c r="AA11" s="159">
        <f t="shared" si="9"/>
        <v>0</v>
      </c>
      <c r="AB11" s="158" t="str">
        <f t="shared" si="10"/>
        <v>-</v>
      </c>
      <c r="AC11" s="159">
        <v>0</v>
      </c>
      <c r="AD11" s="159">
        <v>0</v>
      </c>
      <c r="AE11" s="159">
        <v>0</v>
      </c>
      <c r="AF11" s="208">
        <f t="shared" si="11"/>
        <v>0</v>
      </c>
    </row>
    <row r="12" spans="2:32" ht="30" customHeight="1">
      <c r="B12" s="154">
        <v>5</v>
      </c>
      <c r="C12" s="207"/>
      <c r="D12" s="156"/>
      <c r="E12" s="156">
        <f>G12+AA12+'Individual AT'!G12+'Individual AT'!N12</f>
        <v>0</v>
      </c>
      <c r="F12" s="195" t="str">
        <f t="shared" si="0"/>
        <v>-</v>
      </c>
      <c r="G12" s="156">
        <f t="shared" si="1"/>
        <v>0</v>
      </c>
      <c r="H12" s="186" t="str">
        <f t="shared" si="2"/>
        <v>-</v>
      </c>
      <c r="I12" s="156">
        <f t="shared" si="3"/>
        <v>0</v>
      </c>
      <c r="J12" s="157" t="str">
        <f t="shared" si="4"/>
        <v>-</v>
      </c>
      <c r="K12" s="156">
        <v>0</v>
      </c>
      <c r="L12" s="156">
        <v>0</v>
      </c>
      <c r="M12" s="184">
        <v>0</v>
      </c>
      <c r="N12" s="157" t="str">
        <f t="shared" si="5"/>
        <v>-</v>
      </c>
      <c r="O12" s="156">
        <v>0</v>
      </c>
      <c r="P12" s="156">
        <v>0</v>
      </c>
      <c r="Q12" s="184">
        <v>0</v>
      </c>
      <c r="R12" s="156">
        <f t="shared" si="6"/>
        <v>0</v>
      </c>
      <c r="S12" s="157" t="str">
        <f t="shared" si="7"/>
        <v>-</v>
      </c>
      <c r="T12" s="156">
        <v>0</v>
      </c>
      <c r="U12" s="156">
        <v>0</v>
      </c>
      <c r="V12" s="184">
        <v>0</v>
      </c>
      <c r="W12" s="157" t="str">
        <f t="shared" si="8"/>
        <v>-</v>
      </c>
      <c r="X12" s="156">
        <v>0</v>
      </c>
      <c r="Y12" s="156">
        <v>0</v>
      </c>
      <c r="Z12" s="184">
        <v>0</v>
      </c>
      <c r="AA12" s="156">
        <f t="shared" si="9"/>
        <v>0</v>
      </c>
      <c r="AB12" s="157" t="str">
        <f t="shared" si="10"/>
        <v>-</v>
      </c>
      <c r="AC12" s="156">
        <v>0</v>
      </c>
      <c r="AD12" s="156">
        <v>0</v>
      </c>
      <c r="AE12" s="156">
        <v>0</v>
      </c>
      <c r="AF12" s="207">
        <f t="shared" si="11"/>
        <v>0</v>
      </c>
    </row>
    <row r="13" spans="2:32" ht="30" customHeight="1">
      <c r="B13" s="155">
        <v>6</v>
      </c>
      <c r="C13" s="208"/>
      <c r="D13" s="159"/>
      <c r="E13" s="159">
        <f>G13+AA13+'Individual AT'!G13+'Individual AT'!N13</f>
        <v>0</v>
      </c>
      <c r="F13" s="167" t="str">
        <f t="shared" si="0"/>
        <v>-</v>
      </c>
      <c r="G13" s="159">
        <f t="shared" si="1"/>
        <v>0</v>
      </c>
      <c r="H13" s="187" t="str">
        <f t="shared" si="2"/>
        <v>-</v>
      </c>
      <c r="I13" s="159">
        <f t="shared" si="3"/>
        <v>0</v>
      </c>
      <c r="J13" s="158" t="str">
        <f t="shared" si="4"/>
        <v>-</v>
      </c>
      <c r="K13" s="159">
        <v>0</v>
      </c>
      <c r="L13" s="159">
        <v>0</v>
      </c>
      <c r="M13" s="185">
        <v>0</v>
      </c>
      <c r="N13" s="158" t="str">
        <f t="shared" si="5"/>
        <v>-</v>
      </c>
      <c r="O13" s="159">
        <v>0</v>
      </c>
      <c r="P13" s="159">
        <v>0</v>
      </c>
      <c r="Q13" s="185">
        <v>0</v>
      </c>
      <c r="R13" s="159">
        <f t="shared" si="6"/>
        <v>0</v>
      </c>
      <c r="S13" s="158" t="str">
        <f t="shared" si="7"/>
        <v>-</v>
      </c>
      <c r="T13" s="159">
        <v>0</v>
      </c>
      <c r="U13" s="159">
        <v>0</v>
      </c>
      <c r="V13" s="185">
        <v>0</v>
      </c>
      <c r="W13" s="158" t="str">
        <f t="shared" si="8"/>
        <v>-</v>
      </c>
      <c r="X13" s="159">
        <v>0</v>
      </c>
      <c r="Y13" s="159">
        <v>0</v>
      </c>
      <c r="Z13" s="185">
        <v>0</v>
      </c>
      <c r="AA13" s="159">
        <f t="shared" si="9"/>
        <v>0</v>
      </c>
      <c r="AB13" s="158" t="str">
        <f t="shared" si="10"/>
        <v>-</v>
      </c>
      <c r="AC13" s="159">
        <v>0</v>
      </c>
      <c r="AD13" s="159">
        <v>0</v>
      </c>
      <c r="AE13" s="159">
        <v>0</v>
      </c>
      <c r="AF13" s="208">
        <f t="shared" si="11"/>
        <v>0</v>
      </c>
    </row>
    <row r="14" spans="2:32" ht="30" customHeight="1">
      <c r="B14" s="154">
        <v>7</v>
      </c>
      <c r="C14" s="207"/>
      <c r="D14" s="156"/>
      <c r="E14" s="156">
        <f>G14+AA14+'Individual AT'!G14+'Individual AT'!N14</f>
        <v>0</v>
      </c>
      <c r="F14" s="195" t="str">
        <f t="shared" si="0"/>
        <v>-</v>
      </c>
      <c r="G14" s="156">
        <f t="shared" si="1"/>
        <v>0</v>
      </c>
      <c r="H14" s="186" t="str">
        <f t="shared" si="2"/>
        <v>-</v>
      </c>
      <c r="I14" s="156">
        <f t="shared" si="3"/>
        <v>0</v>
      </c>
      <c r="J14" s="157" t="str">
        <f t="shared" si="4"/>
        <v>-</v>
      </c>
      <c r="K14" s="156">
        <v>0</v>
      </c>
      <c r="L14" s="156">
        <v>0</v>
      </c>
      <c r="M14" s="184">
        <v>0</v>
      </c>
      <c r="N14" s="157" t="str">
        <f t="shared" si="5"/>
        <v>-</v>
      </c>
      <c r="O14" s="156">
        <v>0</v>
      </c>
      <c r="P14" s="156">
        <v>0</v>
      </c>
      <c r="Q14" s="184">
        <v>0</v>
      </c>
      <c r="R14" s="156">
        <f t="shared" si="6"/>
        <v>0</v>
      </c>
      <c r="S14" s="157" t="str">
        <f t="shared" si="7"/>
        <v>-</v>
      </c>
      <c r="T14" s="156">
        <v>0</v>
      </c>
      <c r="U14" s="156">
        <v>0</v>
      </c>
      <c r="V14" s="184">
        <v>0</v>
      </c>
      <c r="W14" s="157" t="str">
        <f t="shared" si="8"/>
        <v>-</v>
      </c>
      <c r="X14" s="156">
        <v>0</v>
      </c>
      <c r="Y14" s="156">
        <v>0</v>
      </c>
      <c r="Z14" s="184">
        <v>0</v>
      </c>
      <c r="AA14" s="156">
        <f t="shared" si="9"/>
        <v>0</v>
      </c>
      <c r="AB14" s="157" t="str">
        <f t="shared" si="10"/>
        <v>-</v>
      </c>
      <c r="AC14" s="156">
        <v>0</v>
      </c>
      <c r="AD14" s="156">
        <v>0</v>
      </c>
      <c r="AE14" s="156">
        <v>0</v>
      </c>
      <c r="AF14" s="207">
        <f t="shared" si="11"/>
        <v>0</v>
      </c>
    </row>
    <row r="15" spans="2:32" ht="30" customHeight="1">
      <c r="B15" s="155">
        <v>8</v>
      </c>
      <c r="C15" s="208"/>
      <c r="D15" s="159"/>
      <c r="E15" s="159">
        <f>G15+AA15+'Individual AT'!G15+'Individual AT'!N15</f>
        <v>0</v>
      </c>
      <c r="F15" s="167" t="str">
        <f t="shared" si="0"/>
        <v>-</v>
      </c>
      <c r="G15" s="159">
        <f t="shared" si="1"/>
        <v>0</v>
      </c>
      <c r="H15" s="187" t="str">
        <f t="shared" si="2"/>
        <v>-</v>
      </c>
      <c r="I15" s="159">
        <f t="shared" si="3"/>
        <v>0</v>
      </c>
      <c r="J15" s="158" t="str">
        <f t="shared" si="4"/>
        <v>-</v>
      </c>
      <c r="K15" s="159">
        <v>0</v>
      </c>
      <c r="L15" s="159">
        <v>0</v>
      </c>
      <c r="M15" s="185">
        <v>0</v>
      </c>
      <c r="N15" s="158" t="str">
        <f t="shared" si="5"/>
        <v>-</v>
      </c>
      <c r="O15" s="159">
        <v>0</v>
      </c>
      <c r="P15" s="159">
        <v>0</v>
      </c>
      <c r="Q15" s="185">
        <v>0</v>
      </c>
      <c r="R15" s="159">
        <f t="shared" si="6"/>
        <v>0</v>
      </c>
      <c r="S15" s="158" t="str">
        <f t="shared" si="7"/>
        <v>-</v>
      </c>
      <c r="T15" s="159">
        <v>0</v>
      </c>
      <c r="U15" s="159">
        <v>0</v>
      </c>
      <c r="V15" s="185">
        <v>0</v>
      </c>
      <c r="W15" s="158" t="str">
        <f t="shared" si="8"/>
        <v>-</v>
      </c>
      <c r="X15" s="159">
        <v>0</v>
      </c>
      <c r="Y15" s="159">
        <v>0</v>
      </c>
      <c r="Z15" s="185">
        <v>0</v>
      </c>
      <c r="AA15" s="159">
        <f t="shared" si="9"/>
        <v>0</v>
      </c>
      <c r="AB15" s="158" t="str">
        <f t="shared" si="10"/>
        <v>-</v>
      </c>
      <c r="AC15" s="159">
        <v>0</v>
      </c>
      <c r="AD15" s="159">
        <v>0</v>
      </c>
      <c r="AE15" s="159">
        <v>0</v>
      </c>
      <c r="AF15" s="208">
        <f t="shared" si="11"/>
        <v>0</v>
      </c>
    </row>
    <row r="16" spans="2:32" ht="30" customHeight="1">
      <c r="B16" s="154">
        <v>9</v>
      </c>
      <c r="C16" s="207"/>
      <c r="D16" s="156"/>
      <c r="E16" s="156">
        <f>G16+AA16+'Individual AT'!G16+'Individual AT'!N16</f>
        <v>0</v>
      </c>
      <c r="F16" s="195" t="str">
        <f t="shared" si="0"/>
        <v>-</v>
      </c>
      <c r="G16" s="156">
        <f t="shared" si="1"/>
        <v>0</v>
      </c>
      <c r="H16" s="186" t="str">
        <f t="shared" si="2"/>
        <v>-</v>
      </c>
      <c r="I16" s="156">
        <f t="shared" si="3"/>
        <v>0</v>
      </c>
      <c r="J16" s="157" t="str">
        <f t="shared" si="4"/>
        <v>-</v>
      </c>
      <c r="K16" s="156">
        <v>0</v>
      </c>
      <c r="L16" s="156">
        <v>0</v>
      </c>
      <c r="M16" s="184">
        <v>0</v>
      </c>
      <c r="N16" s="157" t="str">
        <f t="shared" si="5"/>
        <v>-</v>
      </c>
      <c r="O16" s="156">
        <v>0</v>
      </c>
      <c r="P16" s="156">
        <v>0</v>
      </c>
      <c r="Q16" s="184">
        <v>0</v>
      </c>
      <c r="R16" s="156">
        <f t="shared" si="6"/>
        <v>0</v>
      </c>
      <c r="S16" s="157" t="str">
        <f t="shared" si="7"/>
        <v>-</v>
      </c>
      <c r="T16" s="156">
        <v>0</v>
      </c>
      <c r="U16" s="156">
        <v>0</v>
      </c>
      <c r="V16" s="184">
        <v>0</v>
      </c>
      <c r="W16" s="157" t="str">
        <f t="shared" si="8"/>
        <v>-</v>
      </c>
      <c r="X16" s="156">
        <v>0</v>
      </c>
      <c r="Y16" s="156">
        <v>0</v>
      </c>
      <c r="Z16" s="184">
        <v>0</v>
      </c>
      <c r="AA16" s="156">
        <f t="shared" si="9"/>
        <v>0</v>
      </c>
      <c r="AB16" s="157" t="str">
        <f t="shared" si="10"/>
        <v>-</v>
      </c>
      <c r="AC16" s="156">
        <v>0</v>
      </c>
      <c r="AD16" s="156">
        <v>0</v>
      </c>
      <c r="AE16" s="156">
        <v>0</v>
      </c>
      <c r="AF16" s="207">
        <f t="shared" si="11"/>
        <v>0</v>
      </c>
    </row>
    <row r="17" spans="2:32" ht="30" customHeight="1">
      <c r="B17" s="155">
        <v>10</v>
      </c>
      <c r="C17" s="208"/>
      <c r="D17" s="159"/>
      <c r="E17" s="159">
        <f>G17+AA17+'Individual AT'!G17+'Individual AT'!N17</f>
        <v>0</v>
      </c>
      <c r="F17" s="167" t="str">
        <f t="shared" si="0"/>
        <v>-</v>
      </c>
      <c r="G17" s="159">
        <f t="shared" si="1"/>
        <v>0</v>
      </c>
      <c r="H17" s="187" t="str">
        <f t="shared" si="2"/>
        <v>-</v>
      </c>
      <c r="I17" s="159">
        <f t="shared" si="3"/>
        <v>0</v>
      </c>
      <c r="J17" s="158" t="str">
        <f t="shared" si="4"/>
        <v>-</v>
      </c>
      <c r="K17" s="159">
        <v>0</v>
      </c>
      <c r="L17" s="159">
        <v>0</v>
      </c>
      <c r="M17" s="185">
        <v>0</v>
      </c>
      <c r="N17" s="158" t="str">
        <f t="shared" si="5"/>
        <v>-</v>
      </c>
      <c r="O17" s="159">
        <v>0</v>
      </c>
      <c r="P17" s="159">
        <v>0</v>
      </c>
      <c r="Q17" s="185">
        <v>0</v>
      </c>
      <c r="R17" s="159">
        <f t="shared" si="6"/>
        <v>0</v>
      </c>
      <c r="S17" s="158" t="str">
        <f t="shared" si="7"/>
        <v>-</v>
      </c>
      <c r="T17" s="159">
        <v>0</v>
      </c>
      <c r="U17" s="159">
        <v>0</v>
      </c>
      <c r="V17" s="185">
        <v>0</v>
      </c>
      <c r="W17" s="158" t="str">
        <f t="shared" si="8"/>
        <v>-</v>
      </c>
      <c r="X17" s="159">
        <v>0</v>
      </c>
      <c r="Y17" s="159">
        <v>0</v>
      </c>
      <c r="Z17" s="185">
        <v>0</v>
      </c>
      <c r="AA17" s="159">
        <f t="shared" si="9"/>
        <v>0</v>
      </c>
      <c r="AB17" s="158" t="str">
        <f t="shared" si="10"/>
        <v>-</v>
      </c>
      <c r="AC17" s="159">
        <v>0</v>
      </c>
      <c r="AD17" s="159">
        <v>0</v>
      </c>
      <c r="AE17" s="159">
        <v>0</v>
      </c>
      <c r="AF17" s="208">
        <f t="shared" si="11"/>
        <v>0</v>
      </c>
    </row>
    <row r="18" spans="2:32" ht="30" customHeight="1">
      <c r="B18" s="154">
        <v>11</v>
      </c>
      <c r="C18" s="207"/>
      <c r="D18" s="156"/>
      <c r="E18" s="156">
        <f>G18+AA18+'Individual AT'!G18+'Individual AT'!N18</f>
        <v>0</v>
      </c>
      <c r="F18" s="195" t="str">
        <f t="shared" si="0"/>
        <v>-</v>
      </c>
      <c r="G18" s="156">
        <f t="shared" si="1"/>
        <v>0</v>
      </c>
      <c r="H18" s="186" t="str">
        <f t="shared" si="2"/>
        <v>-</v>
      </c>
      <c r="I18" s="156">
        <f t="shared" si="3"/>
        <v>0</v>
      </c>
      <c r="J18" s="157" t="str">
        <f t="shared" si="4"/>
        <v>-</v>
      </c>
      <c r="K18" s="156">
        <v>0</v>
      </c>
      <c r="L18" s="156">
        <v>0</v>
      </c>
      <c r="M18" s="184">
        <v>0</v>
      </c>
      <c r="N18" s="157" t="str">
        <f t="shared" si="5"/>
        <v>-</v>
      </c>
      <c r="O18" s="156">
        <v>0</v>
      </c>
      <c r="P18" s="156">
        <v>0</v>
      </c>
      <c r="Q18" s="184">
        <v>0</v>
      </c>
      <c r="R18" s="156">
        <f t="shared" si="6"/>
        <v>0</v>
      </c>
      <c r="S18" s="157" t="str">
        <f t="shared" si="7"/>
        <v>-</v>
      </c>
      <c r="T18" s="156">
        <v>0</v>
      </c>
      <c r="U18" s="156">
        <v>0</v>
      </c>
      <c r="V18" s="184">
        <v>0</v>
      </c>
      <c r="W18" s="157" t="str">
        <f t="shared" si="8"/>
        <v>-</v>
      </c>
      <c r="X18" s="156">
        <v>0</v>
      </c>
      <c r="Y18" s="156">
        <v>0</v>
      </c>
      <c r="Z18" s="184">
        <v>0</v>
      </c>
      <c r="AA18" s="156">
        <f t="shared" si="9"/>
        <v>0</v>
      </c>
      <c r="AB18" s="157" t="str">
        <f t="shared" si="10"/>
        <v>-</v>
      </c>
      <c r="AC18" s="156">
        <v>0</v>
      </c>
      <c r="AD18" s="156">
        <v>0</v>
      </c>
      <c r="AE18" s="156">
        <v>0</v>
      </c>
      <c r="AF18" s="207">
        <f t="shared" si="11"/>
        <v>0</v>
      </c>
    </row>
    <row r="19" spans="2:32" ht="30" customHeight="1">
      <c r="B19" s="155">
        <v>12</v>
      </c>
      <c r="C19" s="208"/>
      <c r="D19" s="159"/>
      <c r="E19" s="159">
        <f>G19+AA19+'Individual AT'!G19+'Individual AT'!N19</f>
        <v>0</v>
      </c>
      <c r="F19" s="167" t="str">
        <f t="shared" si="0"/>
        <v>-</v>
      </c>
      <c r="G19" s="159">
        <f t="shared" si="1"/>
        <v>0</v>
      </c>
      <c r="H19" s="187" t="str">
        <f t="shared" si="2"/>
        <v>-</v>
      </c>
      <c r="I19" s="159">
        <f t="shared" si="3"/>
        <v>0</v>
      </c>
      <c r="J19" s="158" t="str">
        <f t="shared" si="4"/>
        <v>-</v>
      </c>
      <c r="K19" s="159">
        <v>0</v>
      </c>
      <c r="L19" s="159">
        <v>0</v>
      </c>
      <c r="M19" s="185">
        <v>0</v>
      </c>
      <c r="N19" s="158" t="str">
        <f t="shared" si="5"/>
        <v>-</v>
      </c>
      <c r="O19" s="159">
        <v>0</v>
      </c>
      <c r="P19" s="159">
        <v>0</v>
      </c>
      <c r="Q19" s="185">
        <v>0</v>
      </c>
      <c r="R19" s="159">
        <f t="shared" si="6"/>
        <v>0</v>
      </c>
      <c r="S19" s="158" t="str">
        <f t="shared" si="7"/>
        <v>-</v>
      </c>
      <c r="T19" s="159">
        <v>0</v>
      </c>
      <c r="U19" s="159">
        <v>0</v>
      </c>
      <c r="V19" s="185">
        <v>0</v>
      </c>
      <c r="W19" s="158" t="str">
        <f t="shared" si="8"/>
        <v>-</v>
      </c>
      <c r="X19" s="159">
        <v>0</v>
      </c>
      <c r="Y19" s="159">
        <v>0</v>
      </c>
      <c r="Z19" s="185">
        <v>0</v>
      </c>
      <c r="AA19" s="159">
        <f t="shared" si="9"/>
        <v>0</v>
      </c>
      <c r="AB19" s="158" t="str">
        <f t="shared" si="10"/>
        <v>-</v>
      </c>
      <c r="AC19" s="159">
        <v>0</v>
      </c>
      <c r="AD19" s="159">
        <v>0</v>
      </c>
      <c r="AE19" s="159">
        <v>0</v>
      </c>
      <c r="AF19" s="208">
        <f t="shared" si="11"/>
        <v>0</v>
      </c>
    </row>
    <row r="20" spans="2:32" ht="30" customHeight="1">
      <c r="B20" s="154">
        <v>13</v>
      </c>
      <c r="C20" s="207"/>
      <c r="D20" s="156"/>
      <c r="E20" s="156">
        <f>G20+AA20+'Individual AT'!G20+'Individual AT'!N20</f>
        <v>0</v>
      </c>
      <c r="F20" s="195" t="str">
        <f t="shared" si="0"/>
        <v>-</v>
      </c>
      <c r="G20" s="156">
        <f t="shared" si="1"/>
        <v>0</v>
      </c>
      <c r="H20" s="186" t="str">
        <f t="shared" si="2"/>
        <v>-</v>
      </c>
      <c r="I20" s="156">
        <f t="shared" si="3"/>
        <v>0</v>
      </c>
      <c r="J20" s="157" t="str">
        <f t="shared" si="4"/>
        <v>-</v>
      </c>
      <c r="K20" s="156">
        <v>0</v>
      </c>
      <c r="L20" s="156">
        <v>0</v>
      </c>
      <c r="M20" s="184">
        <v>0</v>
      </c>
      <c r="N20" s="157" t="str">
        <f t="shared" si="5"/>
        <v>-</v>
      </c>
      <c r="O20" s="156">
        <v>0</v>
      </c>
      <c r="P20" s="156">
        <v>0</v>
      </c>
      <c r="Q20" s="184">
        <v>0</v>
      </c>
      <c r="R20" s="156">
        <f t="shared" si="6"/>
        <v>0</v>
      </c>
      <c r="S20" s="157" t="str">
        <f t="shared" si="7"/>
        <v>-</v>
      </c>
      <c r="T20" s="156">
        <v>0</v>
      </c>
      <c r="U20" s="156">
        <v>0</v>
      </c>
      <c r="V20" s="184">
        <v>0</v>
      </c>
      <c r="W20" s="157" t="str">
        <f t="shared" si="8"/>
        <v>-</v>
      </c>
      <c r="X20" s="156">
        <v>0</v>
      </c>
      <c r="Y20" s="156">
        <v>0</v>
      </c>
      <c r="Z20" s="184">
        <v>0</v>
      </c>
      <c r="AA20" s="156">
        <f t="shared" si="9"/>
        <v>0</v>
      </c>
      <c r="AB20" s="157" t="str">
        <f t="shared" si="10"/>
        <v>-</v>
      </c>
      <c r="AC20" s="156">
        <v>0</v>
      </c>
      <c r="AD20" s="156">
        <v>0</v>
      </c>
      <c r="AE20" s="156">
        <v>0</v>
      </c>
      <c r="AF20" s="207">
        <f t="shared" si="11"/>
        <v>0</v>
      </c>
    </row>
    <row r="21" spans="2:32" ht="30" customHeight="1">
      <c r="B21" s="155">
        <v>14</v>
      </c>
      <c r="C21" s="208"/>
      <c r="D21" s="159"/>
      <c r="E21" s="159">
        <f>G21+AA21+'Individual AT'!G21+'Individual AT'!N21</f>
        <v>0</v>
      </c>
      <c r="F21" s="167" t="str">
        <f t="shared" si="0"/>
        <v>-</v>
      </c>
      <c r="G21" s="159">
        <f t="shared" si="1"/>
        <v>0</v>
      </c>
      <c r="H21" s="187" t="str">
        <f t="shared" si="2"/>
        <v>-</v>
      </c>
      <c r="I21" s="159">
        <f t="shared" si="3"/>
        <v>0</v>
      </c>
      <c r="J21" s="158" t="str">
        <f t="shared" si="4"/>
        <v>-</v>
      </c>
      <c r="K21" s="159">
        <v>0</v>
      </c>
      <c r="L21" s="159">
        <v>0</v>
      </c>
      <c r="M21" s="185">
        <v>0</v>
      </c>
      <c r="N21" s="158" t="str">
        <f t="shared" si="5"/>
        <v>-</v>
      </c>
      <c r="O21" s="159">
        <v>0</v>
      </c>
      <c r="P21" s="159">
        <v>0</v>
      </c>
      <c r="Q21" s="185">
        <v>0</v>
      </c>
      <c r="R21" s="159">
        <f t="shared" si="6"/>
        <v>0</v>
      </c>
      <c r="S21" s="158" t="str">
        <f t="shared" si="7"/>
        <v>-</v>
      </c>
      <c r="T21" s="159">
        <v>0</v>
      </c>
      <c r="U21" s="159">
        <v>0</v>
      </c>
      <c r="V21" s="185">
        <v>0</v>
      </c>
      <c r="W21" s="158" t="str">
        <f t="shared" si="8"/>
        <v>-</v>
      </c>
      <c r="X21" s="159">
        <v>0</v>
      </c>
      <c r="Y21" s="159">
        <v>0</v>
      </c>
      <c r="Z21" s="185">
        <v>0</v>
      </c>
      <c r="AA21" s="159">
        <f t="shared" si="9"/>
        <v>0</v>
      </c>
      <c r="AB21" s="158" t="str">
        <f t="shared" si="10"/>
        <v>-</v>
      </c>
      <c r="AC21" s="159">
        <v>0</v>
      </c>
      <c r="AD21" s="159">
        <v>0</v>
      </c>
      <c r="AE21" s="159">
        <v>0</v>
      </c>
      <c r="AF21" s="208">
        <f t="shared" si="11"/>
        <v>0</v>
      </c>
    </row>
    <row r="22" spans="2:32" ht="30" customHeight="1">
      <c r="B22" s="154">
        <v>15</v>
      </c>
      <c r="C22" s="207"/>
      <c r="D22" s="156"/>
      <c r="E22" s="156">
        <f>G22+AA22+'Individual AT'!G22+'Individual AT'!N22</f>
        <v>0</v>
      </c>
      <c r="F22" s="195" t="str">
        <f t="shared" si="0"/>
        <v>-</v>
      </c>
      <c r="G22" s="156">
        <f t="shared" si="1"/>
        <v>0</v>
      </c>
      <c r="H22" s="186" t="str">
        <f t="shared" si="2"/>
        <v>-</v>
      </c>
      <c r="I22" s="156">
        <f t="shared" si="3"/>
        <v>0</v>
      </c>
      <c r="J22" s="157" t="str">
        <f t="shared" si="4"/>
        <v>-</v>
      </c>
      <c r="K22" s="156">
        <v>0</v>
      </c>
      <c r="L22" s="156">
        <v>0</v>
      </c>
      <c r="M22" s="184">
        <v>0</v>
      </c>
      <c r="N22" s="157" t="str">
        <f t="shared" si="5"/>
        <v>-</v>
      </c>
      <c r="O22" s="156">
        <v>0</v>
      </c>
      <c r="P22" s="156">
        <v>0</v>
      </c>
      <c r="Q22" s="184">
        <v>0</v>
      </c>
      <c r="R22" s="156">
        <f t="shared" si="6"/>
        <v>0</v>
      </c>
      <c r="S22" s="157" t="str">
        <f t="shared" si="7"/>
        <v>-</v>
      </c>
      <c r="T22" s="156">
        <v>0</v>
      </c>
      <c r="U22" s="156">
        <v>0</v>
      </c>
      <c r="V22" s="184">
        <v>0</v>
      </c>
      <c r="W22" s="157" t="str">
        <f t="shared" si="8"/>
        <v>-</v>
      </c>
      <c r="X22" s="156">
        <v>0</v>
      </c>
      <c r="Y22" s="156">
        <v>0</v>
      </c>
      <c r="Z22" s="184">
        <v>0</v>
      </c>
      <c r="AA22" s="156">
        <f t="shared" si="9"/>
        <v>0</v>
      </c>
      <c r="AB22" s="157" t="str">
        <f t="shared" si="10"/>
        <v>-</v>
      </c>
      <c r="AC22" s="156">
        <v>0</v>
      </c>
      <c r="AD22" s="156">
        <v>0</v>
      </c>
      <c r="AE22" s="156">
        <v>0</v>
      </c>
      <c r="AF22" s="207">
        <f t="shared" si="11"/>
        <v>0</v>
      </c>
    </row>
    <row r="23" spans="2:32" ht="30" customHeight="1">
      <c r="B23" s="155">
        <v>16</v>
      </c>
      <c r="C23" s="208"/>
      <c r="D23" s="159"/>
      <c r="E23" s="159">
        <f>G23+AA23+'Individual AT'!G23+'Individual AT'!N23</f>
        <v>0</v>
      </c>
      <c r="F23" s="167" t="str">
        <f t="shared" si="0"/>
        <v>-</v>
      </c>
      <c r="G23" s="159">
        <f t="shared" si="1"/>
        <v>0</v>
      </c>
      <c r="H23" s="187" t="str">
        <f t="shared" si="2"/>
        <v>-</v>
      </c>
      <c r="I23" s="159">
        <f t="shared" si="3"/>
        <v>0</v>
      </c>
      <c r="J23" s="158" t="str">
        <f t="shared" si="4"/>
        <v>-</v>
      </c>
      <c r="K23" s="159">
        <v>0</v>
      </c>
      <c r="L23" s="159">
        <v>0</v>
      </c>
      <c r="M23" s="185">
        <v>0</v>
      </c>
      <c r="N23" s="158" t="str">
        <f t="shared" si="5"/>
        <v>-</v>
      </c>
      <c r="O23" s="159">
        <v>0</v>
      </c>
      <c r="P23" s="159">
        <v>0</v>
      </c>
      <c r="Q23" s="185">
        <v>0</v>
      </c>
      <c r="R23" s="159">
        <f t="shared" si="6"/>
        <v>0</v>
      </c>
      <c r="S23" s="158" t="str">
        <f t="shared" si="7"/>
        <v>-</v>
      </c>
      <c r="T23" s="159">
        <v>0</v>
      </c>
      <c r="U23" s="159">
        <v>0</v>
      </c>
      <c r="V23" s="185">
        <v>0</v>
      </c>
      <c r="W23" s="158" t="str">
        <f t="shared" si="8"/>
        <v>-</v>
      </c>
      <c r="X23" s="159">
        <v>0</v>
      </c>
      <c r="Y23" s="159">
        <v>0</v>
      </c>
      <c r="Z23" s="185">
        <v>0</v>
      </c>
      <c r="AA23" s="159">
        <f t="shared" si="9"/>
        <v>0</v>
      </c>
      <c r="AB23" s="158" t="str">
        <f t="shared" si="10"/>
        <v>-</v>
      </c>
      <c r="AC23" s="159">
        <v>0</v>
      </c>
      <c r="AD23" s="159">
        <v>0</v>
      </c>
      <c r="AE23" s="159">
        <v>0</v>
      </c>
      <c r="AF23" s="208">
        <f t="shared" si="11"/>
        <v>0</v>
      </c>
    </row>
    <row r="24" spans="2:32" ht="30" customHeight="1">
      <c r="B24" s="154">
        <v>17</v>
      </c>
      <c r="C24" s="207"/>
      <c r="D24" s="156"/>
      <c r="E24" s="156">
        <f>G24+AA24+'Individual AT'!G24+'Individual AT'!N24</f>
        <v>0</v>
      </c>
      <c r="F24" s="195" t="str">
        <f t="shared" si="0"/>
        <v>-</v>
      </c>
      <c r="G24" s="156">
        <f t="shared" si="1"/>
        <v>0</v>
      </c>
      <c r="H24" s="186" t="str">
        <f t="shared" si="2"/>
        <v>-</v>
      </c>
      <c r="I24" s="156">
        <f t="shared" si="3"/>
        <v>0</v>
      </c>
      <c r="J24" s="157" t="str">
        <f t="shared" si="4"/>
        <v>-</v>
      </c>
      <c r="K24" s="156">
        <v>0</v>
      </c>
      <c r="L24" s="156">
        <v>0</v>
      </c>
      <c r="M24" s="184">
        <v>0</v>
      </c>
      <c r="N24" s="157" t="str">
        <f t="shared" si="5"/>
        <v>-</v>
      </c>
      <c r="O24" s="156">
        <v>0</v>
      </c>
      <c r="P24" s="156">
        <v>0</v>
      </c>
      <c r="Q24" s="184">
        <v>0</v>
      </c>
      <c r="R24" s="156">
        <f t="shared" si="6"/>
        <v>0</v>
      </c>
      <c r="S24" s="157" t="str">
        <f t="shared" si="7"/>
        <v>-</v>
      </c>
      <c r="T24" s="156">
        <v>0</v>
      </c>
      <c r="U24" s="156">
        <v>0</v>
      </c>
      <c r="V24" s="184">
        <v>0</v>
      </c>
      <c r="W24" s="157" t="str">
        <f t="shared" si="8"/>
        <v>-</v>
      </c>
      <c r="X24" s="156">
        <v>0</v>
      </c>
      <c r="Y24" s="156">
        <v>0</v>
      </c>
      <c r="Z24" s="184">
        <v>0</v>
      </c>
      <c r="AA24" s="156">
        <f t="shared" si="9"/>
        <v>0</v>
      </c>
      <c r="AB24" s="157" t="str">
        <f t="shared" si="10"/>
        <v>-</v>
      </c>
      <c r="AC24" s="156">
        <v>0</v>
      </c>
      <c r="AD24" s="156">
        <v>0</v>
      </c>
      <c r="AE24" s="156">
        <v>0</v>
      </c>
      <c r="AF24" s="207">
        <f t="shared" si="11"/>
        <v>0</v>
      </c>
    </row>
    <row r="25" spans="2:32" ht="30" customHeight="1">
      <c r="B25" s="155">
        <v>18</v>
      </c>
      <c r="C25" s="208"/>
      <c r="D25" s="159"/>
      <c r="E25" s="159">
        <f>G25+AA25+'Individual AT'!G25+'Individual AT'!N25</f>
        <v>0</v>
      </c>
      <c r="F25" s="167" t="str">
        <f t="shared" si="0"/>
        <v>-</v>
      </c>
      <c r="G25" s="159">
        <f t="shared" si="1"/>
        <v>0</v>
      </c>
      <c r="H25" s="187" t="str">
        <f t="shared" si="2"/>
        <v>-</v>
      </c>
      <c r="I25" s="159">
        <f t="shared" si="3"/>
        <v>0</v>
      </c>
      <c r="J25" s="158" t="str">
        <f t="shared" si="4"/>
        <v>-</v>
      </c>
      <c r="K25" s="159">
        <v>0</v>
      </c>
      <c r="L25" s="159">
        <v>0</v>
      </c>
      <c r="M25" s="185">
        <v>0</v>
      </c>
      <c r="N25" s="158" t="str">
        <f t="shared" si="5"/>
        <v>-</v>
      </c>
      <c r="O25" s="159">
        <v>0</v>
      </c>
      <c r="P25" s="159">
        <v>0</v>
      </c>
      <c r="Q25" s="185">
        <v>0</v>
      </c>
      <c r="R25" s="159">
        <f t="shared" si="6"/>
        <v>0</v>
      </c>
      <c r="S25" s="158" t="str">
        <f t="shared" si="7"/>
        <v>-</v>
      </c>
      <c r="T25" s="159">
        <v>0</v>
      </c>
      <c r="U25" s="159">
        <v>0</v>
      </c>
      <c r="V25" s="185">
        <v>0</v>
      </c>
      <c r="W25" s="158" t="str">
        <f t="shared" si="8"/>
        <v>-</v>
      </c>
      <c r="X25" s="159">
        <v>0</v>
      </c>
      <c r="Y25" s="159">
        <v>0</v>
      </c>
      <c r="Z25" s="185">
        <v>0</v>
      </c>
      <c r="AA25" s="159">
        <f t="shared" si="9"/>
        <v>0</v>
      </c>
      <c r="AB25" s="158" t="str">
        <f t="shared" si="10"/>
        <v>-</v>
      </c>
      <c r="AC25" s="159">
        <v>0</v>
      </c>
      <c r="AD25" s="159">
        <v>0</v>
      </c>
      <c r="AE25" s="159">
        <v>0</v>
      </c>
      <c r="AF25" s="208">
        <f t="shared" si="11"/>
        <v>0</v>
      </c>
    </row>
    <row r="26" spans="2:32" ht="30" customHeight="1">
      <c r="B26" s="154">
        <v>19</v>
      </c>
      <c r="C26" s="207"/>
      <c r="D26" s="156"/>
      <c r="E26" s="156">
        <f>G26+AA26+'Individual AT'!G26+'Individual AT'!N26</f>
        <v>0</v>
      </c>
      <c r="F26" s="195" t="str">
        <f t="shared" si="0"/>
        <v>-</v>
      </c>
      <c r="G26" s="156">
        <f t="shared" si="1"/>
        <v>0</v>
      </c>
      <c r="H26" s="186" t="str">
        <f t="shared" si="2"/>
        <v>-</v>
      </c>
      <c r="I26" s="156">
        <f t="shared" si="3"/>
        <v>0</v>
      </c>
      <c r="J26" s="157" t="str">
        <f t="shared" si="4"/>
        <v>-</v>
      </c>
      <c r="K26" s="156">
        <v>0</v>
      </c>
      <c r="L26" s="156">
        <v>0</v>
      </c>
      <c r="M26" s="184">
        <v>0</v>
      </c>
      <c r="N26" s="157" t="str">
        <f t="shared" si="5"/>
        <v>-</v>
      </c>
      <c r="O26" s="156">
        <v>0</v>
      </c>
      <c r="P26" s="156">
        <v>0</v>
      </c>
      <c r="Q26" s="184">
        <v>0</v>
      </c>
      <c r="R26" s="156">
        <f t="shared" si="6"/>
        <v>0</v>
      </c>
      <c r="S26" s="157" t="str">
        <f t="shared" si="7"/>
        <v>-</v>
      </c>
      <c r="T26" s="156">
        <v>0</v>
      </c>
      <c r="U26" s="156">
        <v>0</v>
      </c>
      <c r="V26" s="184">
        <v>0</v>
      </c>
      <c r="W26" s="157" t="str">
        <f t="shared" si="8"/>
        <v>-</v>
      </c>
      <c r="X26" s="156">
        <v>0</v>
      </c>
      <c r="Y26" s="156">
        <v>0</v>
      </c>
      <c r="Z26" s="184">
        <v>0</v>
      </c>
      <c r="AA26" s="156">
        <f t="shared" si="9"/>
        <v>0</v>
      </c>
      <c r="AB26" s="157" t="str">
        <f t="shared" si="10"/>
        <v>-</v>
      </c>
      <c r="AC26" s="156">
        <v>0</v>
      </c>
      <c r="AD26" s="156">
        <v>0</v>
      </c>
      <c r="AE26" s="156">
        <v>0</v>
      </c>
      <c r="AF26" s="207">
        <f t="shared" si="11"/>
        <v>0</v>
      </c>
    </row>
    <row r="27" spans="2:32" ht="30" customHeight="1">
      <c r="B27" s="155">
        <v>20</v>
      </c>
      <c r="C27" s="208"/>
      <c r="D27" s="159"/>
      <c r="E27" s="159">
        <f>G27+AA27+'Individual AT'!G27+'Individual AT'!N27</f>
        <v>0</v>
      </c>
      <c r="F27" s="167" t="str">
        <f t="shared" si="0"/>
        <v>-</v>
      </c>
      <c r="G27" s="159">
        <f t="shared" si="1"/>
        <v>0</v>
      </c>
      <c r="H27" s="187" t="str">
        <f t="shared" si="2"/>
        <v>-</v>
      </c>
      <c r="I27" s="159">
        <f t="shared" si="3"/>
        <v>0</v>
      </c>
      <c r="J27" s="158" t="str">
        <f t="shared" si="4"/>
        <v>-</v>
      </c>
      <c r="K27" s="159">
        <v>0</v>
      </c>
      <c r="L27" s="159">
        <v>0</v>
      </c>
      <c r="M27" s="185">
        <v>0</v>
      </c>
      <c r="N27" s="158" t="str">
        <f t="shared" si="5"/>
        <v>-</v>
      </c>
      <c r="O27" s="159">
        <v>0</v>
      </c>
      <c r="P27" s="159">
        <v>0</v>
      </c>
      <c r="Q27" s="185">
        <v>0</v>
      </c>
      <c r="R27" s="159">
        <f t="shared" si="6"/>
        <v>0</v>
      </c>
      <c r="S27" s="158" t="str">
        <f t="shared" si="7"/>
        <v>-</v>
      </c>
      <c r="T27" s="159">
        <v>0</v>
      </c>
      <c r="U27" s="159">
        <v>0</v>
      </c>
      <c r="V27" s="185">
        <v>0</v>
      </c>
      <c r="W27" s="158" t="str">
        <f t="shared" si="8"/>
        <v>-</v>
      </c>
      <c r="X27" s="159">
        <v>0</v>
      </c>
      <c r="Y27" s="159">
        <v>0</v>
      </c>
      <c r="Z27" s="185">
        <v>0</v>
      </c>
      <c r="AA27" s="159">
        <f t="shared" si="9"/>
        <v>0</v>
      </c>
      <c r="AB27" s="158" t="str">
        <f t="shared" si="10"/>
        <v>-</v>
      </c>
      <c r="AC27" s="159">
        <v>0</v>
      </c>
      <c r="AD27" s="159">
        <v>0</v>
      </c>
      <c r="AE27" s="159">
        <v>0</v>
      </c>
      <c r="AF27" s="208">
        <f t="shared" si="11"/>
        <v>0</v>
      </c>
    </row>
    <row r="28" spans="2:32" ht="30" customHeight="1">
      <c r="B28" s="154">
        <v>21</v>
      </c>
      <c r="C28" s="207"/>
      <c r="D28" s="156"/>
      <c r="E28" s="156">
        <f>G28+AA28+'Individual AT'!G28+'Individual AT'!N28</f>
        <v>0</v>
      </c>
      <c r="F28" s="195" t="str">
        <f t="shared" si="0"/>
        <v>-</v>
      </c>
      <c r="G28" s="156">
        <f t="shared" si="1"/>
        <v>0</v>
      </c>
      <c r="H28" s="186" t="str">
        <f t="shared" si="2"/>
        <v>-</v>
      </c>
      <c r="I28" s="156">
        <f t="shared" si="3"/>
        <v>0</v>
      </c>
      <c r="J28" s="157" t="str">
        <f t="shared" si="4"/>
        <v>-</v>
      </c>
      <c r="K28" s="156">
        <v>0</v>
      </c>
      <c r="L28" s="156">
        <v>0</v>
      </c>
      <c r="M28" s="184">
        <v>0</v>
      </c>
      <c r="N28" s="157" t="str">
        <f t="shared" si="5"/>
        <v>-</v>
      </c>
      <c r="O28" s="156">
        <v>0</v>
      </c>
      <c r="P28" s="156">
        <v>0</v>
      </c>
      <c r="Q28" s="184">
        <v>0</v>
      </c>
      <c r="R28" s="156">
        <f t="shared" si="6"/>
        <v>0</v>
      </c>
      <c r="S28" s="157" t="str">
        <f t="shared" si="7"/>
        <v>-</v>
      </c>
      <c r="T28" s="156">
        <v>0</v>
      </c>
      <c r="U28" s="156">
        <v>0</v>
      </c>
      <c r="V28" s="184">
        <v>0</v>
      </c>
      <c r="W28" s="157" t="str">
        <f t="shared" si="8"/>
        <v>-</v>
      </c>
      <c r="X28" s="156">
        <v>0</v>
      </c>
      <c r="Y28" s="156">
        <v>0</v>
      </c>
      <c r="Z28" s="184">
        <v>0</v>
      </c>
      <c r="AA28" s="156">
        <f t="shared" si="9"/>
        <v>0</v>
      </c>
      <c r="AB28" s="157" t="str">
        <f t="shared" si="10"/>
        <v>-</v>
      </c>
      <c r="AC28" s="156">
        <v>0</v>
      </c>
      <c r="AD28" s="156">
        <v>0</v>
      </c>
      <c r="AE28" s="156">
        <v>0</v>
      </c>
      <c r="AF28" s="207">
        <f t="shared" si="11"/>
        <v>0</v>
      </c>
    </row>
    <row r="29" spans="2:32" ht="30" customHeight="1">
      <c r="B29" s="155">
        <v>22</v>
      </c>
      <c r="C29" s="208"/>
      <c r="D29" s="159"/>
      <c r="E29" s="159">
        <f>G29+AA29+'Individual AT'!G29+'Individual AT'!N29</f>
        <v>0</v>
      </c>
      <c r="F29" s="167" t="str">
        <f t="shared" si="0"/>
        <v>-</v>
      </c>
      <c r="G29" s="159">
        <f t="shared" si="1"/>
        <v>0</v>
      </c>
      <c r="H29" s="187" t="str">
        <f t="shared" si="2"/>
        <v>-</v>
      </c>
      <c r="I29" s="159">
        <f t="shared" si="3"/>
        <v>0</v>
      </c>
      <c r="J29" s="158" t="str">
        <f t="shared" si="4"/>
        <v>-</v>
      </c>
      <c r="K29" s="159">
        <v>0</v>
      </c>
      <c r="L29" s="159">
        <v>0</v>
      </c>
      <c r="M29" s="185">
        <v>0</v>
      </c>
      <c r="N29" s="158" t="str">
        <f t="shared" si="5"/>
        <v>-</v>
      </c>
      <c r="O29" s="159">
        <v>0</v>
      </c>
      <c r="P29" s="159">
        <v>0</v>
      </c>
      <c r="Q29" s="185">
        <v>0</v>
      </c>
      <c r="R29" s="159">
        <f t="shared" si="6"/>
        <v>0</v>
      </c>
      <c r="S29" s="158" t="str">
        <f t="shared" si="7"/>
        <v>-</v>
      </c>
      <c r="T29" s="159">
        <v>0</v>
      </c>
      <c r="U29" s="159">
        <v>0</v>
      </c>
      <c r="V29" s="185">
        <v>0</v>
      </c>
      <c r="W29" s="158" t="str">
        <f t="shared" si="8"/>
        <v>-</v>
      </c>
      <c r="X29" s="159">
        <v>0</v>
      </c>
      <c r="Y29" s="159">
        <v>0</v>
      </c>
      <c r="Z29" s="185">
        <v>0</v>
      </c>
      <c r="AA29" s="159">
        <f t="shared" si="9"/>
        <v>0</v>
      </c>
      <c r="AB29" s="158" t="str">
        <f t="shared" si="10"/>
        <v>-</v>
      </c>
      <c r="AC29" s="159">
        <v>0</v>
      </c>
      <c r="AD29" s="159">
        <v>0</v>
      </c>
      <c r="AE29" s="159">
        <v>0</v>
      </c>
      <c r="AF29" s="208">
        <f t="shared" si="11"/>
        <v>0</v>
      </c>
    </row>
    <row r="30" spans="2:32" ht="30" customHeight="1">
      <c r="B30" s="154">
        <v>23</v>
      </c>
      <c r="C30" s="207"/>
      <c r="D30" s="156"/>
      <c r="E30" s="156">
        <f>G30+AA30+'Individual AT'!G30+'Individual AT'!N30</f>
        <v>0</v>
      </c>
      <c r="F30" s="195" t="str">
        <f t="shared" si="0"/>
        <v>-</v>
      </c>
      <c r="G30" s="156">
        <f t="shared" si="1"/>
        <v>0</v>
      </c>
      <c r="H30" s="186" t="str">
        <f t="shared" si="2"/>
        <v>-</v>
      </c>
      <c r="I30" s="156">
        <f t="shared" si="3"/>
        <v>0</v>
      </c>
      <c r="J30" s="157" t="str">
        <f t="shared" si="4"/>
        <v>-</v>
      </c>
      <c r="K30" s="156">
        <v>0</v>
      </c>
      <c r="L30" s="156">
        <v>0</v>
      </c>
      <c r="M30" s="184">
        <v>0</v>
      </c>
      <c r="N30" s="157" t="str">
        <f t="shared" si="5"/>
        <v>-</v>
      </c>
      <c r="O30" s="156">
        <v>0</v>
      </c>
      <c r="P30" s="156">
        <v>0</v>
      </c>
      <c r="Q30" s="184">
        <v>0</v>
      </c>
      <c r="R30" s="156">
        <f t="shared" si="6"/>
        <v>0</v>
      </c>
      <c r="S30" s="157" t="str">
        <f t="shared" si="7"/>
        <v>-</v>
      </c>
      <c r="T30" s="156">
        <v>0</v>
      </c>
      <c r="U30" s="156">
        <v>0</v>
      </c>
      <c r="V30" s="184">
        <v>0</v>
      </c>
      <c r="W30" s="157" t="str">
        <f t="shared" si="8"/>
        <v>-</v>
      </c>
      <c r="X30" s="156">
        <v>0</v>
      </c>
      <c r="Y30" s="156">
        <v>0</v>
      </c>
      <c r="Z30" s="184">
        <v>0</v>
      </c>
      <c r="AA30" s="156">
        <f t="shared" si="9"/>
        <v>0</v>
      </c>
      <c r="AB30" s="157" t="str">
        <f t="shared" si="10"/>
        <v>-</v>
      </c>
      <c r="AC30" s="156">
        <v>0</v>
      </c>
      <c r="AD30" s="156">
        <v>0</v>
      </c>
      <c r="AE30" s="156">
        <v>0</v>
      </c>
      <c r="AF30" s="207">
        <f t="shared" si="11"/>
        <v>0</v>
      </c>
    </row>
    <row r="31" spans="2:32" ht="30" customHeight="1">
      <c r="B31" s="155">
        <v>24</v>
      </c>
      <c r="C31" s="208"/>
      <c r="D31" s="159"/>
      <c r="E31" s="159">
        <f>G31+AA31+'Individual AT'!G31+'Individual AT'!N31</f>
        <v>0</v>
      </c>
      <c r="F31" s="167" t="str">
        <f t="shared" si="0"/>
        <v>-</v>
      </c>
      <c r="G31" s="159">
        <f t="shared" si="1"/>
        <v>0</v>
      </c>
      <c r="H31" s="187" t="str">
        <f t="shared" si="2"/>
        <v>-</v>
      </c>
      <c r="I31" s="159">
        <f t="shared" si="3"/>
        <v>0</v>
      </c>
      <c r="J31" s="158" t="str">
        <f t="shared" si="4"/>
        <v>-</v>
      </c>
      <c r="K31" s="159">
        <v>0</v>
      </c>
      <c r="L31" s="159">
        <v>0</v>
      </c>
      <c r="M31" s="185">
        <v>0</v>
      </c>
      <c r="N31" s="158" t="str">
        <f t="shared" si="5"/>
        <v>-</v>
      </c>
      <c r="O31" s="159">
        <v>0</v>
      </c>
      <c r="P31" s="159">
        <v>0</v>
      </c>
      <c r="Q31" s="185">
        <v>0</v>
      </c>
      <c r="R31" s="159">
        <f t="shared" si="6"/>
        <v>0</v>
      </c>
      <c r="S31" s="158" t="str">
        <f t="shared" si="7"/>
        <v>-</v>
      </c>
      <c r="T31" s="159">
        <v>0</v>
      </c>
      <c r="U31" s="159">
        <v>0</v>
      </c>
      <c r="V31" s="185">
        <v>0</v>
      </c>
      <c r="W31" s="158" t="str">
        <f t="shared" si="8"/>
        <v>-</v>
      </c>
      <c r="X31" s="159">
        <v>0</v>
      </c>
      <c r="Y31" s="159">
        <v>0</v>
      </c>
      <c r="Z31" s="185">
        <v>0</v>
      </c>
      <c r="AA31" s="159">
        <f t="shared" si="9"/>
        <v>0</v>
      </c>
      <c r="AB31" s="158" t="str">
        <f t="shared" si="10"/>
        <v>-</v>
      </c>
      <c r="AC31" s="159">
        <v>0</v>
      </c>
      <c r="AD31" s="159">
        <v>0</v>
      </c>
      <c r="AE31" s="159">
        <v>0</v>
      </c>
      <c r="AF31" s="208">
        <f t="shared" si="11"/>
        <v>0</v>
      </c>
    </row>
    <row r="32" spans="2:32" ht="30" customHeight="1">
      <c r="B32" s="154">
        <v>25</v>
      </c>
      <c r="C32" s="207"/>
      <c r="D32" s="156"/>
      <c r="E32" s="156">
        <f>G32+AA32+'Individual AT'!G32+'Individual AT'!N32</f>
        <v>0</v>
      </c>
      <c r="F32" s="195" t="str">
        <f t="shared" si="0"/>
        <v>-</v>
      </c>
      <c r="G32" s="156">
        <f t="shared" si="1"/>
        <v>0</v>
      </c>
      <c r="H32" s="186" t="str">
        <f t="shared" si="2"/>
        <v>-</v>
      </c>
      <c r="I32" s="156">
        <f t="shared" si="3"/>
        <v>0</v>
      </c>
      <c r="J32" s="157" t="str">
        <f t="shared" si="4"/>
        <v>-</v>
      </c>
      <c r="K32" s="156">
        <v>0</v>
      </c>
      <c r="L32" s="156">
        <v>0</v>
      </c>
      <c r="M32" s="184">
        <v>0</v>
      </c>
      <c r="N32" s="157" t="str">
        <f t="shared" si="5"/>
        <v>-</v>
      </c>
      <c r="O32" s="156">
        <v>0</v>
      </c>
      <c r="P32" s="156">
        <v>0</v>
      </c>
      <c r="Q32" s="184">
        <v>0</v>
      </c>
      <c r="R32" s="156">
        <f t="shared" si="6"/>
        <v>0</v>
      </c>
      <c r="S32" s="157" t="str">
        <f t="shared" si="7"/>
        <v>-</v>
      </c>
      <c r="T32" s="156">
        <v>0</v>
      </c>
      <c r="U32" s="156">
        <v>0</v>
      </c>
      <c r="V32" s="184">
        <v>0</v>
      </c>
      <c r="W32" s="157" t="str">
        <f t="shared" si="8"/>
        <v>-</v>
      </c>
      <c r="X32" s="156">
        <v>0</v>
      </c>
      <c r="Y32" s="156">
        <v>0</v>
      </c>
      <c r="Z32" s="184">
        <v>0</v>
      </c>
      <c r="AA32" s="156">
        <f t="shared" si="9"/>
        <v>0</v>
      </c>
      <c r="AB32" s="157" t="str">
        <f t="shared" si="10"/>
        <v>-</v>
      </c>
      <c r="AC32" s="156">
        <v>0</v>
      </c>
      <c r="AD32" s="156">
        <v>0</v>
      </c>
      <c r="AE32" s="156">
        <v>0</v>
      </c>
      <c r="AF32" s="207">
        <f t="shared" si="11"/>
        <v>0</v>
      </c>
    </row>
    <row r="33" spans="2:32" ht="14" customHeight="1">
      <c r="B33" s="136"/>
      <c r="C33" s="153"/>
      <c r="D33" s="153"/>
      <c r="E33" s="153"/>
      <c r="F33" s="153"/>
      <c r="G33" s="153"/>
      <c r="H33" s="194"/>
      <c r="I33" s="153"/>
      <c r="J33" s="153"/>
      <c r="K33" s="136"/>
      <c r="L33" s="136"/>
      <c r="M33" s="192"/>
      <c r="N33" s="136"/>
      <c r="O33" s="136"/>
      <c r="P33" s="136"/>
      <c r="Q33" s="192"/>
      <c r="R33" s="136"/>
      <c r="S33" s="136"/>
      <c r="T33" s="136"/>
      <c r="U33" s="136"/>
      <c r="V33" s="192"/>
      <c r="W33" s="136"/>
      <c r="X33" s="136"/>
      <c r="Y33" s="136"/>
      <c r="Z33" s="192"/>
      <c r="AA33" s="136"/>
      <c r="AB33" s="136"/>
      <c r="AC33" s="136"/>
      <c r="AD33" s="136"/>
      <c r="AE33" s="136"/>
      <c r="AF33" s="216"/>
    </row>
    <row r="34" spans="2:32" ht="30" customHeight="1">
      <c r="B34" s="274" t="s">
        <v>16</v>
      </c>
      <c r="C34" s="274"/>
      <c r="D34" s="274"/>
      <c r="E34" s="274"/>
      <c r="F34" s="275"/>
      <c r="G34" s="164">
        <f>SUM(G8:G15,G23:G27)</f>
        <v>0</v>
      </c>
      <c r="H34" s="188"/>
      <c r="I34" s="164">
        <f>SUM(I8:I15,I23:I27)</f>
        <v>0</v>
      </c>
      <c r="J34" s="168" t="e">
        <f>SUM(K34:L34)/I34</f>
        <v>#DIV/0!</v>
      </c>
      <c r="K34" s="164">
        <f>SUM(K8:K15,K23:K27)</f>
        <v>0</v>
      </c>
      <c r="L34" s="164">
        <f t="shared" ref="L34:M34" si="12">SUM(L8:L15,L23:L27)</f>
        <v>0</v>
      </c>
      <c r="M34" s="164">
        <f t="shared" si="12"/>
        <v>0</v>
      </c>
      <c r="N34" s="168" t="e">
        <f>SUM(O34:P34)/I34</f>
        <v>#DIV/0!</v>
      </c>
      <c r="O34" s="164">
        <f>SUM(O8:O15,O23:O27)</f>
        <v>0</v>
      </c>
      <c r="P34" s="164">
        <f t="shared" ref="P34:Q34" si="13">SUM(P8:P15,P23:P27)</f>
        <v>0</v>
      </c>
      <c r="Q34" s="164">
        <f t="shared" si="13"/>
        <v>0</v>
      </c>
      <c r="R34" s="164">
        <f>SUM(R8:R15,R23:R27)</f>
        <v>0</v>
      </c>
      <c r="S34" s="168" t="e">
        <f>SUM(T34:U34)/R34</f>
        <v>#DIV/0!</v>
      </c>
      <c r="T34" s="164">
        <f>SUM(T8:T15,T23:T27)</f>
        <v>0</v>
      </c>
      <c r="U34" s="164">
        <f t="shared" ref="U34:V34" si="14">SUM(U8:U15,U23:U27)</f>
        <v>0</v>
      </c>
      <c r="V34" s="164">
        <f t="shared" si="14"/>
        <v>0</v>
      </c>
      <c r="W34" s="168" t="e">
        <f>SUM(X34:Y34)/SUM(X34:Z34)</f>
        <v>#DIV/0!</v>
      </c>
      <c r="X34" s="164">
        <f>SUM(X8:X15,X23:X27)</f>
        <v>0</v>
      </c>
      <c r="Y34" s="164">
        <f t="shared" ref="Y34:AA34" si="15">SUM(Y8:Y15,Y23:Y27)</f>
        <v>0</v>
      </c>
      <c r="Z34" s="164">
        <f t="shared" si="15"/>
        <v>0</v>
      </c>
      <c r="AA34" s="164">
        <f t="shared" si="15"/>
        <v>0</v>
      </c>
      <c r="AB34" s="168" t="e">
        <f>SUM(AC34:AD34)/SUM(AC34:AE34)</f>
        <v>#DIV/0!</v>
      </c>
      <c r="AC34" s="164">
        <f>SUM(AC8:AC15,AC23:AC27)</f>
        <v>0</v>
      </c>
      <c r="AD34" s="164">
        <f>SUM(AD8:AD15,AD23:AD27)</f>
        <v>0</v>
      </c>
      <c r="AE34" s="164">
        <f>SUM(AE8:AE15,AE23:AE27)</f>
        <v>0</v>
      </c>
      <c r="AF34" s="212" t="s">
        <v>16</v>
      </c>
    </row>
    <row r="35" spans="2:32" ht="30" customHeight="1">
      <c r="B35" s="276" t="s">
        <v>15</v>
      </c>
      <c r="C35" s="276"/>
      <c r="D35" s="276"/>
      <c r="E35" s="276"/>
      <c r="F35" s="277"/>
      <c r="G35" s="165">
        <f>SUM(G16:G22,G28:G32)</f>
        <v>0</v>
      </c>
      <c r="H35" s="189"/>
      <c r="I35" s="165">
        <f>SUM(I16:I22,I28:I32)</f>
        <v>0</v>
      </c>
      <c r="J35" s="172" t="e">
        <f>SUM(K35:L35)/I35</f>
        <v>#DIV/0!</v>
      </c>
      <c r="K35" s="165">
        <f>SUM(K16:K22,K28:K32)</f>
        <v>0</v>
      </c>
      <c r="L35" s="165">
        <f t="shared" ref="L35:M35" si="16">SUM(L16:L22,L28:L32)</f>
        <v>0</v>
      </c>
      <c r="M35" s="165">
        <f t="shared" si="16"/>
        <v>0</v>
      </c>
      <c r="N35" s="172" t="e">
        <f>SUM(O35:P35)/I35</f>
        <v>#DIV/0!</v>
      </c>
      <c r="O35" s="165">
        <f>SUM(O16:O22,O28:O32)</f>
        <v>0</v>
      </c>
      <c r="P35" s="165">
        <f t="shared" ref="P35:R35" si="17">SUM(P16:P22,P28:P32)</f>
        <v>0</v>
      </c>
      <c r="Q35" s="165">
        <f t="shared" si="17"/>
        <v>0</v>
      </c>
      <c r="R35" s="165">
        <f t="shared" si="17"/>
        <v>0</v>
      </c>
      <c r="S35" s="172" t="e">
        <f>SUM(T35:U35)/R35</f>
        <v>#DIV/0!</v>
      </c>
      <c r="T35" s="165">
        <f>SUM(T16:T22,T28:T32)</f>
        <v>0</v>
      </c>
      <c r="U35" s="165">
        <f t="shared" ref="U35:V35" si="18">SUM(U16:U22,U28:U32)</f>
        <v>0</v>
      </c>
      <c r="V35" s="165">
        <f t="shared" si="18"/>
        <v>0</v>
      </c>
      <c r="W35" s="172" t="e">
        <f>SUM(X35:Y35)/SUM(X35:Z35)</f>
        <v>#DIV/0!</v>
      </c>
      <c r="X35" s="165">
        <f>SUM(X16:X22,X28:X32)</f>
        <v>0</v>
      </c>
      <c r="Y35" s="165">
        <f t="shared" ref="Y35:AA35" si="19">SUM(Y16:Y22,Y28:Y32)</f>
        <v>0</v>
      </c>
      <c r="Z35" s="165">
        <f t="shared" si="19"/>
        <v>0</v>
      </c>
      <c r="AA35" s="165">
        <f t="shared" si="19"/>
        <v>0</v>
      </c>
      <c r="AB35" s="172" t="e">
        <f>SUM(AC35:AD35)/SUM(AC35:AE35)</f>
        <v>#DIV/0!</v>
      </c>
      <c r="AC35" s="165">
        <f>SUM(AC16:AC22,AC28:AC32)</f>
        <v>0</v>
      </c>
      <c r="AD35" s="165">
        <f t="shared" ref="AD35:AE35" si="20">SUM(AD16:AD22,AD28:AD32)</f>
        <v>0</v>
      </c>
      <c r="AE35" s="165">
        <f t="shared" si="20"/>
        <v>0</v>
      </c>
      <c r="AF35" s="165" t="s">
        <v>15</v>
      </c>
    </row>
    <row r="36" spans="2:32" ht="30" customHeight="1">
      <c r="B36" s="278" t="s">
        <v>94</v>
      </c>
      <c r="C36" s="278"/>
      <c r="D36" s="278"/>
      <c r="E36" s="278"/>
      <c r="F36" s="279"/>
      <c r="G36" s="156">
        <f>SUM(G8:G32)</f>
        <v>0</v>
      </c>
      <c r="H36" s="190"/>
      <c r="I36" s="156">
        <f>SUM(I8:I32)</f>
        <v>0</v>
      </c>
      <c r="J36" s="157" t="e">
        <f>SUM(K36:L36)/I36</f>
        <v>#DIV/0!</v>
      </c>
      <c r="K36" s="156">
        <f>SUM(K8:K32)</f>
        <v>0</v>
      </c>
      <c r="L36" s="156">
        <f>SUM(L8:L32)</f>
        <v>0</v>
      </c>
      <c r="M36" s="184">
        <f>SUM(M8:M32)</f>
        <v>0</v>
      </c>
      <c r="N36" s="157" t="e">
        <f>SUM(O36:P36)/I36</f>
        <v>#DIV/0!</v>
      </c>
      <c r="O36" s="156">
        <f>SUM(O8:O32)</f>
        <v>0</v>
      </c>
      <c r="P36" s="156">
        <f>SUM(P8:P32)</f>
        <v>0</v>
      </c>
      <c r="Q36" s="184">
        <f>SUM(Q8:Q32)</f>
        <v>0</v>
      </c>
      <c r="R36" s="156">
        <f>SUM(R8:R32)</f>
        <v>0</v>
      </c>
      <c r="S36" s="157" t="e">
        <f>SUM(T36:U36)/R36</f>
        <v>#DIV/0!</v>
      </c>
      <c r="T36" s="156">
        <f>SUM(T8:T32)</f>
        <v>0</v>
      </c>
      <c r="U36" s="156">
        <f>SUM(U8:U32)</f>
        <v>0</v>
      </c>
      <c r="V36" s="184">
        <f>SUM(V8:V32)</f>
        <v>0</v>
      </c>
      <c r="W36" s="157" t="e">
        <f>SUM(X36:Y36)/SUM(X36:Z36)</f>
        <v>#DIV/0!</v>
      </c>
      <c r="X36" s="156">
        <f>SUM(X8:X32)</f>
        <v>0</v>
      </c>
      <c r="Y36" s="156">
        <f>SUM(Y8:Y32)</f>
        <v>0</v>
      </c>
      <c r="Z36" s="184">
        <f>SUM(Z8:Z32)</f>
        <v>0</v>
      </c>
      <c r="AA36" s="156">
        <f>SUM(AA8:AA32)</f>
        <v>0</v>
      </c>
      <c r="AB36" s="157" t="e">
        <f>SUM(AC36:AD36)/SUM(AC36:AE36)</f>
        <v>#DIV/0!</v>
      </c>
      <c r="AC36" s="156">
        <f>SUM(AC8:AC32)</f>
        <v>0</v>
      </c>
      <c r="AD36" s="156">
        <f>SUM(AD8:AD32)</f>
        <v>0</v>
      </c>
      <c r="AE36" s="156">
        <f>SUM(AE8:AE32)</f>
        <v>0</v>
      </c>
      <c r="AF36" s="156" t="s">
        <v>94</v>
      </c>
    </row>
    <row r="37" spans="2:32" ht="30" customHeight="1">
      <c r="B37" s="280" t="s">
        <v>95</v>
      </c>
      <c r="C37" s="280"/>
      <c r="D37" s="280"/>
      <c r="E37" s="280"/>
      <c r="F37" s="281"/>
      <c r="G37" s="166">
        <f>AVERAGE(G8:G32)</f>
        <v>0</v>
      </c>
      <c r="H37" s="191"/>
      <c r="I37" s="167">
        <f>AVERAGE(I8:I32)</f>
        <v>0</v>
      </c>
      <c r="J37" s="158"/>
      <c r="K37" s="167">
        <f>AVERAGE(K8:K32)</f>
        <v>0</v>
      </c>
      <c r="L37" s="167">
        <f>AVERAGE(L8:L32)</f>
        <v>0</v>
      </c>
      <c r="M37" s="193">
        <f>AVERAGE(M8:M32)</f>
        <v>0</v>
      </c>
      <c r="N37" s="159"/>
      <c r="O37" s="167">
        <f>AVERAGE(O8:O32)</f>
        <v>0</v>
      </c>
      <c r="P37" s="167">
        <f>AVERAGE(P8:P32)</f>
        <v>0</v>
      </c>
      <c r="Q37" s="193">
        <f>AVERAGE(Q8:Q32)</f>
        <v>0</v>
      </c>
      <c r="R37" s="167">
        <f>AVERAGE(R8:R32)</f>
        <v>0</v>
      </c>
      <c r="S37" s="159"/>
      <c r="T37" s="167">
        <f>AVERAGE(T8:T32)</f>
        <v>0</v>
      </c>
      <c r="U37" s="167">
        <f>AVERAGE(U8:U32)</f>
        <v>0</v>
      </c>
      <c r="V37" s="193">
        <f>AVERAGE(V8:V32)</f>
        <v>0</v>
      </c>
      <c r="W37" s="159"/>
      <c r="X37" s="167">
        <f>AVERAGE(X8:X32)</f>
        <v>0</v>
      </c>
      <c r="Y37" s="167">
        <f>AVERAGE(Y8:Y32)</f>
        <v>0</v>
      </c>
      <c r="Z37" s="167">
        <f>AVERAGE(Z8:Z32)</f>
        <v>0</v>
      </c>
      <c r="AA37" s="167">
        <f>AVERAGE(AA8:AA32)</f>
        <v>0</v>
      </c>
      <c r="AB37" s="159"/>
      <c r="AC37" s="167">
        <f>AVERAGE(AC8:AC32)</f>
        <v>0</v>
      </c>
      <c r="AD37" s="167">
        <f>AVERAGE(AD8:AD32)</f>
        <v>0</v>
      </c>
      <c r="AE37" s="167">
        <f>AVERAGE(AE8:AE32)</f>
        <v>0</v>
      </c>
      <c r="AF37" s="159" t="s">
        <v>95</v>
      </c>
    </row>
    <row r="38" spans="2:32" ht="30" customHeight="1">
      <c r="B38" s="136"/>
      <c r="C38" s="153"/>
      <c r="D38" s="153"/>
      <c r="E38" s="153"/>
      <c r="F38" s="153"/>
      <c r="G38" s="153"/>
      <c r="H38" s="153"/>
      <c r="I38" s="153"/>
      <c r="J38" s="153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53"/>
    </row>
    <row r="39" spans="2:32" ht="30" customHeight="1">
      <c r="B39" s="136"/>
      <c r="C39" s="153"/>
      <c r="D39" s="153"/>
      <c r="E39" s="153"/>
      <c r="F39" s="153"/>
      <c r="G39" s="153"/>
      <c r="H39" s="153"/>
      <c r="I39" s="153"/>
      <c r="J39" s="153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53"/>
    </row>
    <row r="40" spans="2:32" ht="30" customHeight="1">
      <c r="B40" s="136"/>
      <c r="C40" s="153"/>
      <c r="D40" s="153"/>
      <c r="E40" s="153"/>
      <c r="F40" s="153"/>
      <c r="G40" s="153"/>
      <c r="H40" s="153"/>
      <c r="I40" s="153"/>
      <c r="J40" s="153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53"/>
    </row>
    <row r="41" spans="2:32" ht="30" customHeight="1">
      <c r="B41" s="136"/>
      <c r="C41" s="153"/>
      <c r="D41" s="153"/>
      <c r="E41" s="153"/>
      <c r="F41" s="153"/>
      <c r="G41" s="153"/>
      <c r="H41" s="153"/>
      <c r="I41" s="153"/>
      <c r="J41" s="153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53"/>
    </row>
    <row r="42" spans="2:32" ht="30" customHeight="1">
      <c r="B42" s="136"/>
      <c r="C42" s="153"/>
      <c r="D42" s="153"/>
      <c r="E42" s="153"/>
      <c r="F42" s="153"/>
      <c r="G42" s="153"/>
      <c r="H42" s="153"/>
      <c r="I42" s="153"/>
      <c r="J42" s="153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53"/>
    </row>
    <row r="43" spans="2:32" ht="30" customHeight="1">
      <c r="B43" s="136"/>
      <c r="C43" s="153"/>
      <c r="D43" s="153"/>
      <c r="E43" s="153"/>
      <c r="F43" s="153"/>
      <c r="G43" s="153"/>
      <c r="H43" s="153"/>
      <c r="I43" s="153"/>
      <c r="J43" s="153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53"/>
    </row>
    <row r="44" spans="2:32" ht="30" customHeight="1">
      <c r="B44" s="136"/>
      <c r="C44" s="153"/>
      <c r="D44" s="153"/>
      <c r="E44" s="153"/>
      <c r="F44" s="153"/>
      <c r="G44" s="153"/>
      <c r="H44" s="153"/>
      <c r="I44" s="153"/>
      <c r="J44" s="153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53"/>
    </row>
    <row r="45" spans="2:32" ht="30" customHeight="1">
      <c r="B45" s="136"/>
      <c r="C45" s="153"/>
      <c r="D45" s="153"/>
      <c r="E45" s="153"/>
      <c r="F45" s="153"/>
      <c r="G45" s="153"/>
      <c r="H45" s="153"/>
      <c r="I45" s="153"/>
      <c r="J45" s="153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53"/>
    </row>
    <row r="46" spans="2:32" ht="30" customHeight="1">
      <c r="B46" s="136"/>
      <c r="C46" s="153"/>
      <c r="D46" s="153"/>
      <c r="E46" s="153"/>
      <c r="F46" s="153"/>
      <c r="G46" s="153"/>
      <c r="H46" s="153"/>
      <c r="I46" s="153"/>
      <c r="J46" s="153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53"/>
    </row>
    <row r="47" spans="2:32" ht="30" customHeight="1">
      <c r="B47" s="136"/>
      <c r="C47" s="153"/>
      <c r="D47" s="153"/>
      <c r="E47" s="153"/>
      <c r="F47" s="153"/>
      <c r="G47" s="153"/>
      <c r="H47" s="153"/>
      <c r="I47" s="153"/>
      <c r="J47" s="153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53"/>
    </row>
    <row r="48" spans="2:32" ht="30" customHeight="1">
      <c r="B48" s="136"/>
      <c r="C48" s="153"/>
      <c r="D48" s="153"/>
      <c r="E48" s="153"/>
      <c r="F48" s="153"/>
      <c r="G48" s="153"/>
      <c r="H48" s="153"/>
      <c r="I48" s="153"/>
      <c r="J48" s="153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53"/>
    </row>
    <row r="49" spans="2:32" ht="30" customHeight="1">
      <c r="B49" s="136"/>
      <c r="C49" s="153"/>
      <c r="D49" s="153"/>
      <c r="E49" s="153"/>
      <c r="F49" s="153"/>
      <c r="G49" s="153"/>
      <c r="H49" s="153"/>
      <c r="I49" s="153"/>
      <c r="J49" s="153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53"/>
    </row>
    <row r="50" spans="2:32" ht="30" customHeight="1">
      <c r="B50" s="136"/>
      <c r="C50" s="153"/>
      <c r="D50" s="153"/>
      <c r="E50" s="153"/>
      <c r="F50" s="153"/>
      <c r="G50" s="153"/>
      <c r="H50" s="153"/>
      <c r="I50" s="153"/>
      <c r="J50" s="153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53"/>
    </row>
    <row r="51" spans="2:32" ht="30" customHeight="1">
      <c r="B51" s="136"/>
      <c r="C51" s="153"/>
      <c r="D51" s="153"/>
      <c r="E51" s="153"/>
      <c r="F51" s="153"/>
      <c r="G51" s="153"/>
      <c r="H51" s="153"/>
      <c r="I51" s="153"/>
      <c r="J51" s="153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53"/>
    </row>
    <row r="52" spans="2:32" ht="30" customHeight="1">
      <c r="B52" s="136"/>
      <c r="C52" s="153"/>
      <c r="D52" s="153"/>
      <c r="E52" s="153"/>
      <c r="F52" s="153"/>
      <c r="G52" s="153"/>
      <c r="H52" s="153"/>
      <c r="I52" s="153"/>
      <c r="J52" s="153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53"/>
    </row>
    <row r="53" spans="2:32" ht="30" customHeight="1">
      <c r="B53" s="136"/>
      <c r="C53" s="153"/>
      <c r="D53" s="153"/>
      <c r="E53" s="153"/>
      <c r="F53" s="153"/>
      <c r="G53" s="153"/>
      <c r="H53" s="153"/>
      <c r="I53" s="153"/>
      <c r="J53" s="153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53"/>
    </row>
    <row r="54" spans="2:32" ht="30" customHeight="1">
      <c r="B54" s="136"/>
      <c r="C54" s="153"/>
      <c r="D54" s="153"/>
      <c r="E54" s="153"/>
      <c r="F54" s="153"/>
      <c r="G54" s="153"/>
      <c r="H54" s="153"/>
      <c r="I54" s="153"/>
      <c r="J54" s="153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53"/>
    </row>
    <row r="55" spans="2:32" ht="30" customHeight="1">
      <c r="B55" s="136"/>
      <c r="C55" s="153"/>
      <c r="D55" s="153"/>
      <c r="E55" s="153"/>
      <c r="F55" s="153"/>
      <c r="G55" s="153"/>
      <c r="H55" s="153"/>
      <c r="I55" s="153"/>
      <c r="J55" s="153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53"/>
    </row>
    <row r="56" spans="2:32" ht="30" customHeight="1">
      <c r="B56" s="136"/>
      <c r="C56" s="153"/>
      <c r="D56" s="153"/>
      <c r="E56" s="153"/>
      <c r="F56" s="153"/>
      <c r="G56" s="153"/>
      <c r="H56" s="153"/>
      <c r="I56" s="153"/>
      <c r="J56" s="153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53"/>
    </row>
    <row r="57" spans="2:32" ht="30" customHeight="1">
      <c r="B57" s="136"/>
      <c r="C57" s="153"/>
      <c r="D57" s="153"/>
      <c r="E57" s="153"/>
      <c r="F57" s="153"/>
      <c r="G57" s="153"/>
      <c r="H57" s="153"/>
      <c r="I57" s="153"/>
      <c r="J57" s="153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53"/>
    </row>
    <row r="58" spans="2:32" ht="30" customHeight="1">
      <c r="B58" s="136"/>
      <c r="C58" s="153"/>
      <c r="D58" s="153"/>
      <c r="E58" s="153"/>
      <c r="F58" s="153"/>
      <c r="G58" s="153"/>
      <c r="H58" s="153"/>
      <c r="I58" s="153"/>
      <c r="J58" s="153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53"/>
    </row>
    <row r="59" spans="2:32" ht="30" customHeight="1">
      <c r="B59" s="136"/>
      <c r="C59" s="153"/>
      <c r="D59" s="153"/>
      <c r="E59" s="153"/>
      <c r="F59" s="153"/>
      <c r="G59" s="153"/>
      <c r="H59" s="153"/>
      <c r="I59" s="153"/>
      <c r="J59" s="153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53"/>
    </row>
    <row r="60" spans="2:32" ht="30" customHeight="1">
      <c r="B60" s="136"/>
      <c r="C60" s="153"/>
      <c r="D60" s="153"/>
      <c r="E60" s="153"/>
      <c r="F60" s="153"/>
      <c r="G60" s="153"/>
      <c r="H60" s="153"/>
      <c r="I60" s="153"/>
      <c r="J60" s="153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53"/>
    </row>
    <row r="61" spans="2:32" ht="30" customHeight="1">
      <c r="B61" s="136"/>
      <c r="C61" s="153"/>
      <c r="D61" s="153"/>
      <c r="E61" s="153"/>
      <c r="F61" s="153"/>
      <c r="G61" s="153"/>
      <c r="H61" s="153"/>
      <c r="I61" s="153"/>
      <c r="J61" s="153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53"/>
    </row>
    <row r="62" spans="2:32" ht="30" customHeight="1">
      <c r="B62" s="136"/>
      <c r="C62" s="153"/>
      <c r="D62" s="153"/>
      <c r="E62" s="153"/>
      <c r="F62" s="153"/>
      <c r="G62" s="153"/>
      <c r="H62" s="153"/>
      <c r="I62" s="153"/>
      <c r="J62" s="153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53"/>
    </row>
    <row r="63" spans="2:32" ht="30" customHeight="1">
      <c r="B63" s="136"/>
      <c r="C63" s="153"/>
      <c r="D63" s="153"/>
      <c r="E63" s="153"/>
      <c r="F63" s="153"/>
      <c r="G63" s="153"/>
      <c r="H63" s="153"/>
      <c r="I63" s="153"/>
      <c r="J63" s="153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53"/>
    </row>
    <row r="64" spans="2:32" ht="30" customHeight="1">
      <c r="B64" s="136"/>
      <c r="C64" s="153"/>
      <c r="D64" s="153"/>
      <c r="E64" s="153"/>
      <c r="F64" s="153"/>
      <c r="G64" s="153"/>
      <c r="H64" s="153"/>
      <c r="I64" s="153"/>
      <c r="J64" s="153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53"/>
    </row>
    <row r="65" spans="2:32" ht="30" customHeight="1">
      <c r="B65" s="136"/>
      <c r="C65" s="153"/>
      <c r="D65" s="153"/>
      <c r="E65" s="153"/>
      <c r="F65" s="153"/>
      <c r="G65" s="153"/>
      <c r="H65" s="153"/>
      <c r="I65" s="153"/>
      <c r="J65" s="153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53"/>
    </row>
    <row r="66" spans="2:32" ht="30" customHeight="1">
      <c r="B66" s="136"/>
      <c r="C66" s="153"/>
      <c r="D66" s="153"/>
      <c r="E66" s="153"/>
      <c r="F66" s="153"/>
      <c r="G66" s="153"/>
      <c r="H66" s="153"/>
      <c r="I66" s="153"/>
      <c r="J66" s="153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53"/>
    </row>
    <row r="67" spans="2:32" ht="30" customHeight="1">
      <c r="B67" s="136"/>
      <c r="C67" s="153"/>
      <c r="D67" s="153"/>
      <c r="E67" s="153"/>
      <c r="F67" s="153"/>
      <c r="G67" s="153"/>
      <c r="H67" s="153"/>
      <c r="I67" s="153"/>
      <c r="J67" s="153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53"/>
    </row>
    <row r="68" spans="2:32" ht="30" customHeight="1">
      <c r="B68" s="136"/>
      <c r="C68" s="153"/>
      <c r="D68" s="153"/>
      <c r="E68" s="153"/>
      <c r="F68" s="153"/>
      <c r="G68" s="153"/>
      <c r="H68" s="153"/>
      <c r="I68" s="153"/>
      <c r="J68" s="153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53"/>
    </row>
    <row r="69" spans="2:32" ht="30" customHeight="1">
      <c r="B69" s="136"/>
      <c r="C69" s="153"/>
      <c r="D69" s="153"/>
      <c r="E69" s="153"/>
      <c r="F69" s="153"/>
      <c r="G69" s="153"/>
      <c r="H69" s="153"/>
      <c r="I69" s="153"/>
      <c r="J69" s="153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</row>
    <row r="70" spans="2:32" ht="30" customHeight="1">
      <c r="B70" s="136"/>
      <c r="C70" s="153"/>
      <c r="D70" s="153"/>
      <c r="E70" s="153"/>
      <c r="F70" s="153"/>
      <c r="G70" s="153"/>
      <c r="H70" s="153"/>
      <c r="I70" s="153"/>
      <c r="J70" s="153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</row>
    <row r="71" spans="2:32" ht="30" customHeight="1">
      <c r="B71" s="136"/>
      <c r="C71" s="153"/>
      <c r="D71" s="153"/>
      <c r="E71" s="153"/>
      <c r="F71" s="153"/>
      <c r="G71" s="153"/>
      <c r="H71" s="153"/>
      <c r="I71" s="153"/>
      <c r="J71" s="153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</row>
    <row r="72" spans="2:32" ht="30" customHeight="1"/>
    <row r="73" spans="2:32" ht="30" customHeight="1"/>
    <row r="74" spans="2:32" ht="30" customHeight="1"/>
    <row r="75" spans="2:32" ht="30" customHeight="1"/>
    <row r="76" spans="2:32" ht="30" customHeight="1"/>
  </sheetData>
  <mergeCells count="24">
    <mergeCell ref="B36:F36"/>
    <mergeCell ref="B37:F37"/>
    <mergeCell ref="B4:C4"/>
    <mergeCell ref="C2:E2"/>
    <mergeCell ref="I6:M6"/>
    <mergeCell ref="B34:F34"/>
    <mergeCell ref="B35:F35"/>
    <mergeCell ref="E4:G4"/>
    <mergeCell ref="W6:Z6"/>
    <mergeCell ref="AA6:AE6"/>
    <mergeCell ref="H4:I4"/>
    <mergeCell ref="AB2:AE2"/>
    <mergeCell ref="Z2:AA2"/>
    <mergeCell ref="V2:Y2"/>
    <mergeCell ref="U4:W4"/>
    <mergeCell ref="X4:Z4"/>
    <mergeCell ref="AB4:AD4"/>
    <mergeCell ref="J4:L4"/>
    <mergeCell ref="R4:S4"/>
    <mergeCell ref="O4:Q4"/>
    <mergeCell ref="M4:N4"/>
    <mergeCell ref="F2:U2"/>
    <mergeCell ref="N6:Q6"/>
    <mergeCell ref="R6:V6"/>
  </mergeCells>
  <phoneticPr fontId="1"/>
  <printOptions verticalCentered="1"/>
  <pageMargins left="0" right="0.25" top="0" bottom="0" header="0" footer="0"/>
  <pageSetup paperSize="9" scale="45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AJ77"/>
  <sheetViews>
    <sheetView zoomScale="65" zoomScaleNormal="133" zoomScaleSheetLayoutView="50" zoomScalePageLayoutView="50" workbookViewId="0">
      <selection activeCell="AG3" sqref="AG3:AJ3"/>
    </sheetView>
  </sheetViews>
  <sheetFormatPr baseColWidth="10" defaultColWidth="10.7109375" defaultRowHeight="20"/>
  <cols>
    <col min="2" max="2" width="7.28515625" style="131" customWidth="1"/>
    <col min="3" max="3" width="19.140625" customWidth="1"/>
    <col min="4" max="6" width="6.42578125" customWidth="1"/>
    <col min="7" max="9" width="7.7109375" customWidth="1"/>
    <col min="10" max="10" width="7.85546875" style="131" customWidth="1"/>
    <col min="11" max="30" width="7.7109375" style="131" customWidth="1"/>
    <col min="31" max="31" width="14.7109375" style="131" customWidth="1"/>
    <col min="32" max="35" width="7.7109375" style="131" customWidth="1"/>
  </cols>
  <sheetData>
    <row r="2" spans="2:36" ht="39" customHeight="1">
      <c r="B2" s="146" t="s">
        <v>14</v>
      </c>
      <c r="C2" s="289" t="str">
        <f>Summary!O3</f>
        <v>○○大学</v>
      </c>
      <c r="D2" s="289"/>
      <c r="E2" s="289"/>
      <c r="F2" s="289" t="s">
        <v>100</v>
      </c>
      <c r="G2" s="289"/>
      <c r="H2" s="289"/>
      <c r="I2" s="289"/>
      <c r="J2" s="289"/>
      <c r="K2" s="289"/>
      <c r="L2" s="289"/>
      <c r="M2" s="289"/>
      <c r="N2" s="289"/>
      <c r="O2" s="288" t="s">
        <v>111</v>
      </c>
      <c r="P2" s="288"/>
      <c r="Q2" s="288"/>
      <c r="R2" s="288"/>
      <c r="S2" s="282" t="s">
        <v>112</v>
      </c>
      <c r="T2" s="282"/>
      <c r="U2" s="288"/>
      <c r="V2" s="288"/>
      <c r="W2" s="288"/>
      <c r="X2" s="288"/>
      <c r="Y2" s="282" t="s">
        <v>63</v>
      </c>
      <c r="Z2" s="282"/>
      <c r="AA2" s="288"/>
      <c r="AB2" s="288"/>
      <c r="AC2" s="288"/>
      <c r="AD2" s="288"/>
      <c r="AE2" s="177"/>
      <c r="AF2" s="177"/>
      <c r="AG2" s="177"/>
      <c r="AH2" s="177"/>
      <c r="AI2" s="177"/>
    </row>
    <row r="3" spans="2:36" ht="15" customHeight="1"/>
    <row r="4" spans="2:36" ht="40" customHeight="1">
      <c r="B4" s="290" t="s">
        <v>62</v>
      </c>
      <c r="C4" s="290"/>
      <c r="E4" s="282" t="s">
        <v>31</v>
      </c>
      <c r="F4" s="282"/>
      <c r="G4" s="282"/>
      <c r="H4" s="282"/>
      <c r="I4" s="210"/>
      <c r="J4" s="291" t="e">
        <f>H37</f>
        <v>#DIV/0!</v>
      </c>
      <c r="K4" s="291"/>
      <c r="L4" s="291"/>
      <c r="M4" s="288"/>
      <c r="N4" s="282" t="s">
        <v>30</v>
      </c>
      <c r="O4" s="282"/>
      <c r="P4" s="282"/>
      <c r="Q4" s="282"/>
      <c r="R4" s="291" t="str">
        <f>O37</f>
        <v>-</v>
      </c>
      <c r="S4" s="288"/>
      <c r="U4" s="292" t="s">
        <v>11</v>
      </c>
      <c r="V4" s="292"/>
      <c r="W4" s="292"/>
      <c r="X4" s="284" t="e">
        <f>T37</f>
        <v>#DIV/0!</v>
      </c>
      <c r="Y4" s="284"/>
      <c r="Z4" s="292" t="s">
        <v>10</v>
      </c>
      <c r="AA4" s="292"/>
      <c r="AB4" s="292"/>
      <c r="AC4" s="291" t="e">
        <f>Z37</f>
        <v>#DIV/0!</v>
      </c>
      <c r="AD4" s="288"/>
      <c r="AE4" s="178"/>
      <c r="AF4" s="179"/>
      <c r="AG4" s="179"/>
      <c r="AH4" s="179"/>
      <c r="AI4" s="178"/>
    </row>
    <row r="5" spans="2:36" ht="16" customHeight="1"/>
    <row r="6" spans="2:36" ht="26" customHeight="1">
      <c r="G6" s="285" t="s">
        <v>101</v>
      </c>
      <c r="H6" s="286"/>
      <c r="I6" s="286"/>
      <c r="J6" s="286"/>
      <c r="K6" s="286"/>
      <c r="L6" s="286"/>
      <c r="M6" s="287"/>
      <c r="N6" s="286" t="s">
        <v>30</v>
      </c>
      <c r="O6" s="286"/>
      <c r="P6" s="286"/>
      <c r="Q6" s="286"/>
      <c r="R6" s="287"/>
      <c r="S6" s="286" t="s">
        <v>11</v>
      </c>
      <c r="T6" s="286"/>
      <c r="U6" s="286"/>
      <c r="V6" s="286"/>
      <c r="W6" s="286"/>
      <c r="X6" s="286"/>
      <c r="Y6" s="285" t="s">
        <v>10</v>
      </c>
      <c r="Z6" s="286"/>
      <c r="AA6" s="286"/>
      <c r="AB6" s="286"/>
      <c r="AC6" s="286"/>
      <c r="AD6" s="287"/>
      <c r="AE6" s="293"/>
      <c r="AF6" s="294"/>
      <c r="AG6" s="294"/>
      <c r="AH6" s="294"/>
      <c r="AI6" s="294"/>
    </row>
    <row r="7" spans="2:36" ht="95" customHeight="1">
      <c r="B7" s="152"/>
      <c r="C7" s="147"/>
      <c r="D7" s="149" t="s">
        <v>27</v>
      </c>
      <c r="E7" s="150" t="s">
        <v>82</v>
      </c>
      <c r="F7" s="150" t="s">
        <v>83</v>
      </c>
      <c r="G7" s="148" t="s">
        <v>22</v>
      </c>
      <c r="H7" s="148" t="s">
        <v>242</v>
      </c>
      <c r="I7" s="148" t="s">
        <v>241</v>
      </c>
      <c r="J7" s="160" t="s">
        <v>180</v>
      </c>
      <c r="K7" s="160" t="s">
        <v>181</v>
      </c>
      <c r="L7" s="160" t="s">
        <v>182</v>
      </c>
      <c r="M7" s="161" t="s">
        <v>183</v>
      </c>
      <c r="N7" s="160" t="s">
        <v>91</v>
      </c>
      <c r="O7" s="160" t="s">
        <v>21</v>
      </c>
      <c r="P7" s="160" t="s">
        <v>102</v>
      </c>
      <c r="Q7" s="160" t="s">
        <v>103</v>
      </c>
      <c r="R7" s="160" t="s">
        <v>104</v>
      </c>
      <c r="S7" s="162" t="s">
        <v>22</v>
      </c>
      <c r="T7" s="160" t="s">
        <v>29</v>
      </c>
      <c r="U7" s="160" t="s">
        <v>105</v>
      </c>
      <c r="V7" s="160" t="s">
        <v>106</v>
      </c>
      <c r="W7" s="160" t="s">
        <v>107</v>
      </c>
      <c r="X7" s="161" t="s">
        <v>108</v>
      </c>
      <c r="Y7" s="160" t="s">
        <v>91</v>
      </c>
      <c r="Z7" s="160" t="s">
        <v>21</v>
      </c>
      <c r="AA7" s="160" t="s">
        <v>105</v>
      </c>
      <c r="AB7" s="160" t="s">
        <v>109</v>
      </c>
      <c r="AC7" s="160" t="s">
        <v>107</v>
      </c>
      <c r="AD7" s="161" t="s">
        <v>108</v>
      </c>
      <c r="AE7" s="161" t="s">
        <v>118</v>
      </c>
      <c r="AF7" s="174"/>
      <c r="AG7" s="174"/>
      <c r="AH7" s="174"/>
      <c r="AI7" s="174"/>
    </row>
    <row r="8" spans="2:36" ht="30" customHeight="1">
      <c r="B8" s="154">
        <v>1</v>
      </c>
      <c r="C8" s="207">
        <f>'Individual DF'!C8</f>
        <v>0</v>
      </c>
      <c r="D8" s="156">
        <f>'Individual DF'!D8</f>
        <v>0</v>
      </c>
      <c r="E8" s="156">
        <f>'Individual DF'!E8</f>
        <v>0</v>
      </c>
      <c r="F8" s="196" t="str">
        <f>'Individual DF'!F8</f>
        <v>-</v>
      </c>
      <c r="G8" s="156">
        <f t="shared" ref="G8:G33" si="0">SUM(J8:M8)</f>
        <v>0</v>
      </c>
      <c r="H8" s="157" t="str">
        <f>IFERROR((J8+K8)/SUM(J8:M8),"-")</f>
        <v>-</v>
      </c>
      <c r="I8" s="157" t="str">
        <f>IFERROR(SUM(J8:L8)/SUM(J8:M8),"-")</f>
        <v>-</v>
      </c>
      <c r="J8" s="156">
        <v>0</v>
      </c>
      <c r="K8" s="156">
        <v>0</v>
      </c>
      <c r="L8" s="156">
        <v>0</v>
      </c>
      <c r="M8" s="184">
        <v>0</v>
      </c>
      <c r="N8" s="180">
        <f>SUM(P8:R8)</f>
        <v>0</v>
      </c>
      <c r="O8" s="157" t="str">
        <f>IFERROR((P8+Q8)/N8,"-")</f>
        <v>-</v>
      </c>
      <c r="P8" s="156">
        <v>0</v>
      </c>
      <c r="Q8" s="156">
        <v>0</v>
      </c>
      <c r="R8" s="184">
        <v>0</v>
      </c>
      <c r="S8" s="156">
        <f>SUM(U8:X8)</f>
        <v>0</v>
      </c>
      <c r="T8" s="157" t="str">
        <f>IFERROR((U8+W8)/S8,"-")</f>
        <v>-</v>
      </c>
      <c r="U8" s="156">
        <v>0</v>
      </c>
      <c r="V8" s="156">
        <v>0</v>
      </c>
      <c r="W8" s="156">
        <v>0</v>
      </c>
      <c r="X8" s="184">
        <v>0</v>
      </c>
      <c r="Y8" s="180">
        <f>SUM(AA8:AD8)</f>
        <v>0</v>
      </c>
      <c r="Z8" s="157" t="str">
        <f>IFERROR((AA8+AC8)/Y8,"-")</f>
        <v>-</v>
      </c>
      <c r="AA8" s="156">
        <v>0</v>
      </c>
      <c r="AB8" s="156">
        <v>0</v>
      </c>
      <c r="AC8" s="156">
        <v>0</v>
      </c>
      <c r="AD8" s="156">
        <v>0</v>
      </c>
      <c r="AE8" s="207">
        <f t="shared" ref="AE8:AE33" si="1">C8</f>
        <v>0</v>
      </c>
      <c r="AF8" s="175"/>
      <c r="AG8" s="136"/>
      <c r="AH8" s="136"/>
      <c r="AI8" s="136"/>
      <c r="AJ8" s="153"/>
    </row>
    <row r="9" spans="2:36" ht="30" customHeight="1">
      <c r="B9" s="155">
        <v>2</v>
      </c>
      <c r="C9" s="208">
        <f>'Individual DF'!C9</f>
        <v>0</v>
      </c>
      <c r="D9" s="159">
        <f>'Individual DF'!D9</f>
        <v>0</v>
      </c>
      <c r="E9" s="159">
        <f>'Individual DF'!E9</f>
        <v>0</v>
      </c>
      <c r="F9" s="193" t="str">
        <f>'Individual DF'!F9</f>
        <v>-</v>
      </c>
      <c r="G9" s="159">
        <f t="shared" si="0"/>
        <v>0</v>
      </c>
      <c r="H9" s="158" t="str">
        <f t="shared" ref="H9:H33" si="2">IFERROR((J9+K9)/SUM(J9:M9),"-")</f>
        <v>-</v>
      </c>
      <c r="I9" s="158" t="str">
        <f t="shared" ref="I9:I33" si="3">IFERROR(SUM(J9:L9)/SUM(J9:M9),"-")</f>
        <v>-</v>
      </c>
      <c r="J9" s="159">
        <v>0</v>
      </c>
      <c r="K9" s="159">
        <v>0</v>
      </c>
      <c r="L9" s="159">
        <v>0</v>
      </c>
      <c r="M9" s="185">
        <v>0</v>
      </c>
      <c r="N9" s="181">
        <f t="shared" ref="N9:N33" si="4">SUM(P9:R9)</f>
        <v>0</v>
      </c>
      <c r="O9" s="158" t="str">
        <f t="shared" ref="O9:O32" si="5">IFERROR((P9+Q9)/N9,"-")</f>
        <v>-</v>
      </c>
      <c r="P9" s="159">
        <v>0</v>
      </c>
      <c r="Q9" s="159">
        <v>0</v>
      </c>
      <c r="R9" s="185">
        <v>0</v>
      </c>
      <c r="S9" s="159">
        <f t="shared" ref="S9:S33" si="6">SUM(U9:X9)</f>
        <v>0</v>
      </c>
      <c r="T9" s="158" t="str">
        <f t="shared" ref="T9:T33" si="7">IFERROR((U9+W9)/S9,"-")</f>
        <v>-</v>
      </c>
      <c r="U9" s="159">
        <v>0</v>
      </c>
      <c r="V9" s="159">
        <v>0</v>
      </c>
      <c r="W9" s="159">
        <v>0</v>
      </c>
      <c r="X9" s="185">
        <v>0</v>
      </c>
      <c r="Y9" s="181">
        <f t="shared" ref="Y9:Y33" si="8">SUM(AA9:AD9)</f>
        <v>0</v>
      </c>
      <c r="Z9" s="158" t="str">
        <f t="shared" ref="Z9:Z33" si="9">IFERROR((AA9+AC9)/Y9,"-")</f>
        <v>-</v>
      </c>
      <c r="AA9" s="159">
        <v>0</v>
      </c>
      <c r="AB9" s="159">
        <v>0</v>
      </c>
      <c r="AC9" s="159">
        <v>0</v>
      </c>
      <c r="AD9" s="159">
        <v>0</v>
      </c>
      <c r="AE9" s="208">
        <f t="shared" si="1"/>
        <v>0</v>
      </c>
      <c r="AF9" s="175"/>
      <c r="AG9" s="136"/>
      <c r="AH9" s="136"/>
      <c r="AI9" s="136"/>
      <c r="AJ9" s="153"/>
    </row>
    <row r="10" spans="2:36" ht="30" customHeight="1">
      <c r="B10" s="154">
        <v>3</v>
      </c>
      <c r="C10" s="207">
        <f>'Individual DF'!C10</f>
        <v>0</v>
      </c>
      <c r="D10" s="156">
        <f>'Individual DF'!D10</f>
        <v>0</v>
      </c>
      <c r="E10" s="156">
        <f>'Individual DF'!E10</f>
        <v>0</v>
      </c>
      <c r="F10" s="196" t="str">
        <f>'Individual DF'!F10</f>
        <v>-</v>
      </c>
      <c r="G10" s="156">
        <f t="shared" si="0"/>
        <v>0</v>
      </c>
      <c r="H10" s="157" t="str">
        <f t="shared" si="2"/>
        <v>-</v>
      </c>
      <c r="I10" s="157" t="str">
        <f t="shared" si="3"/>
        <v>-</v>
      </c>
      <c r="J10" s="156">
        <v>0</v>
      </c>
      <c r="K10" s="156">
        <v>0</v>
      </c>
      <c r="L10" s="156">
        <v>0</v>
      </c>
      <c r="M10" s="184">
        <v>0</v>
      </c>
      <c r="N10" s="180">
        <f t="shared" si="4"/>
        <v>0</v>
      </c>
      <c r="O10" s="157" t="str">
        <f t="shared" si="5"/>
        <v>-</v>
      </c>
      <c r="P10" s="156">
        <v>0</v>
      </c>
      <c r="Q10" s="156">
        <v>0</v>
      </c>
      <c r="R10" s="184">
        <v>0</v>
      </c>
      <c r="S10" s="156">
        <f t="shared" si="6"/>
        <v>0</v>
      </c>
      <c r="T10" s="157" t="str">
        <f t="shared" si="7"/>
        <v>-</v>
      </c>
      <c r="U10" s="156">
        <v>0</v>
      </c>
      <c r="V10" s="156">
        <v>0</v>
      </c>
      <c r="W10" s="156">
        <v>0</v>
      </c>
      <c r="X10" s="184">
        <v>0</v>
      </c>
      <c r="Y10" s="180">
        <f t="shared" si="8"/>
        <v>0</v>
      </c>
      <c r="Z10" s="157" t="str">
        <f t="shared" si="9"/>
        <v>-</v>
      </c>
      <c r="AA10" s="156">
        <v>0</v>
      </c>
      <c r="AB10" s="156">
        <v>0</v>
      </c>
      <c r="AC10" s="156">
        <v>0</v>
      </c>
      <c r="AD10" s="156">
        <v>0</v>
      </c>
      <c r="AE10" s="207">
        <f t="shared" si="1"/>
        <v>0</v>
      </c>
      <c r="AF10" s="175"/>
      <c r="AG10" s="136"/>
      <c r="AH10" s="136"/>
      <c r="AI10" s="136"/>
      <c r="AJ10" s="153"/>
    </row>
    <row r="11" spans="2:36" ht="30" customHeight="1">
      <c r="B11" s="155">
        <v>4</v>
      </c>
      <c r="C11" s="208">
        <f>'Individual DF'!C11</f>
        <v>0</v>
      </c>
      <c r="D11" s="159">
        <f>'Individual DF'!D11</f>
        <v>0</v>
      </c>
      <c r="E11" s="159">
        <f>'Individual DF'!E11</f>
        <v>0</v>
      </c>
      <c r="F11" s="193" t="str">
        <f>'Individual DF'!F11</f>
        <v>-</v>
      </c>
      <c r="G11" s="159">
        <f t="shared" si="0"/>
        <v>0</v>
      </c>
      <c r="H11" s="158" t="str">
        <f t="shared" si="2"/>
        <v>-</v>
      </c>
      <c r="I11" s="158" t="str">
        <f t="shared" si="3"/>
        <v>-</v>
      </c>
      <c r="J11" s="159">
        <v>0</v>
      </c>
      <c r="K11" s="159">
        <v>0</v>
      </c>
      <c r="L11" s="159">
        <v>0</v>
      </c>
      <c r="M11" s="185">
        <v>0</v>
      </c>
      <c r="N11" s="181">
        <f t="shared" si="4"/>
        <v>0</v>
      </c>
      <c r="O11" s="158" t="str">
        <f t="shared" si="5"/>
        <v>-</v>
      </c>
      <c r="P11" s="159">
        <v>0</v>
      </c>
      <c r="Q11" s="159">
        <v>0</v>
      </c>
      <c r="R11" s="185">
        <v>0</v>
      </c>
      <c r="S11" s="159">
        <f t="shared" si="6"/>
        <v>0</v>
      </c>
      <c r="T11" s="158" t="str">
        <f t="shared" si="7"/>
        <v>-</v>
      </c>
      <c r="U11" s="159">
        <v>0</v>
      </c>
      <c r="V11" s="159">
        <v>0</v>
      </c>
      <c r="W11" s="159">
        <v>0</v>
      </c>
      <c r="X11" s="185">
        <v>0</v>
      </c>
      <c r="Y11" s="181">
        <f t="shared" si="8"/>
        <v>0</v>
      </c>
      <c r="Z11" s="158" t="str">
        <f t="shared" si="9"/>
        <v>-</v>
      </c>
      <c r="AA11" s="159">
        <v>0</v>
      </c>
      <c r="AB11" s="159">
        <v>0</v>
      </c>
      <c r="AC11" s="159">
        <v>0</v>
      </c>
      <c r="AD11" s="159">
        <v>0</v>
      </c>
      <c r="AE11" s="208">
        <f t="shared" si="1"/>
        <v>0</v>
      </c>
      <c r="AF11" s="175"/>
      <c r="AG11" s="136"/>
      <c r="AH11" s="136"/>
      <c r="AI11" s="136"/>
      <c r="AJ11" s="153"/>
    </row>
    <row r="12" spans="2:36" ht="30" customHeight="1">
      <c r="B12" s="154">
        <v>5</v>
      </c>
      <c r="C12" s="207">
        <f>'Individual DF'!C12</f>
        <v>0</v>
      </c>
      <c r="D12" s="156">
        <f>'Individual DF'!D12</f>
        <v>0</v>
      </c>
      <c r="E12" s="156">
        <f>'Individual DF'!E12</f>
        <v>0</v>
      </c>
      <c r="F12" s="196" t="str">
        <f>'Individual DF'!F12</f>
        <v>-</v>
      </c>
      <c r="G12" s="156">
        <f t="shared" si="0"/>
        <v>0</v>
      </c>
      <c r="H12" s="157" t="str">
        <f t="shared" si="2"/>
        <v>-</v>
      </c>
      <c r="I12" s="157" t="str">
        <f t="shared" si="3"/>
        <v>-</v>
      </c>
      <c r="J12" s="156">
        <v>0</v>
      </c>
      <c r="K12" s="156">
        <v>0</v>
      </c>
      <c r="L12" s="156">
        <v>0</v>
      </c>
      <c r="M12" s="184">
        <v>0</v>
      </c>
      <c r="N12" s="180">
        <f t="shared" si="4"/>
        <v>0</v>
      </c>
      <c r="O12" s="157" t="str">
        <f t="shared" si="5"/>
        <v>-</v>
      </c>
      <c r="P12" s="156">
        <v>0</v>
      </c>
      <c r="Q12" s="156">
        <v>0</v>
      </c>
      <c r="R12" s="184">
        <v>0</v>
      </c>
      <c r="S12" s="156">
        <f t="shared" si="6"/>
        <v>0</v>
      </c>
      <c r="T12" s="157" t="str">
        <f t="shared" si="7"/>
        <v>-</v>
      </c>
      <c r="U12" s="156">
        <v>0</v>
      </c>
      <c r="V12" s="156">
        <v>0</v>
      </c>
      <c r="W12" s="156">
        <v>0</v>
      </c>
      <c r="X12" s="184">
        <v>0</v>
      </c>
      <c r="Y12" s="180">
        <f t="shared" si="8"/>
        <v>0</v>
      </c>
      <c r="Z12" s="157" t="str">
        <f t="shared" si="9"/>
        <v>-</v>
      </c>
      <c r="AA12" s="156">
        <v>0</v>
      </c>
      <c r="AB12" s="156">
        <v>0</v>
      </c>
      <c r="AC12" s="156">
        <v>0</v>
      </c>
      <c r="AD12" s="156">
        <v>0</v>
      </c>
      <c r="AE12" s="207">
        <f t="shared" si="1"/>
        <v>0</v>
      </c>
      <c r="AF12" s="175"/>
      <c r="AG12" s="136"/>
      <c r="AH12" s="136"/>
      <c r="AI12" s="136"/>
      <c r="AJ12" s="153"/>
    </row>
    <row r="13" spans="2:36" ht="30" customHeight="1">
      <c r="B13" s="155">
        <v>6</v>
      </c>
      <c r="C13" s="208">
        <f>'Individual DF'!C13</f>
        <v>0</v>
      </c>
      <c r="D13" s="159">
        <f>'Individual DF'!D13</f>
        <v>0</v>
      </c>
      <c r="E13" s="159">
        <f>'Individual DF'!E13</f>
        <v>0</v>
      </c>
      <c r="F13" s="193" t="str">
        <f>'Individual DF'!F13</f>
        <v>-</v>
      </c>
      <c r="G13" s="159">
        <f t="shared" si="0"/>
        <v>0</v>
      </c>
      <c r="H13" s="158" t="str">
        <f t="shared" si="2"/>
        <v>-</v>
      </c>
      <c r="I13" s="158" t="str">
        <f t="shared" si="3"/>
        <v>-</v>
      </c>
      <c r="J13" s="159">
        <v>0</v>
      </c>
      <c r="K13" s="159">
        <v>0</v>
      </c>
      <c r="L13" s="159">
        <v>0</v>
      </c>
      <c r="M13" s="185">
        <v>0</v>
      </c>
      <c r="N13" s="181">
        <f t="shared" si="4"/>
        <v>0</v>
      </c>
      <c r="O13" s="158" t="str">
        <f t="shared" si="5"/>
        <v>-</v>
      </c>
      <c r="P13" s="159">
        <v>0</v>
      </c>
      <c r="Q13" s="159">
        <v>0</v>
      </c>
      <c r="R13" s="185">
        <v>0</v>
      </c>
      <c r="S13" s="159">
        <f t="shared" si="6"/>
        <v>0</v>
      </c>
      <c r="T13" s="158" t="str">
        <f t="shared" si="7"/>
        <v>-</v>
      </c>
      <c r="U13" s="159">
        <v>0</v>
      </c>
      <c r="V13" s="159">
        <v>0</v>
      </c>
      <c r="W13" s="159">
        <v>0</v>
      </c>
      <c r="X13" s="185">
        <v>0</v>
      </c>
      <c r="Y13" s="181">
        <f t="shared" si="8"/>
        <v>0</v>
      </c>
      <c r="Z13" s="158" t="str">
        <f t="shared" si="9"/>
        <v>-</v>
      </c>
      <c r="AA13" s="159">
        <v>0</v>
      </c>
      <c r="AB13" s="159">
        <v>0</v>
      </c>
      <c r="AC13" s="159">
        <v>0</v>
      </c>
      <c r="AD13" s="159">
        <v>0</v>
      </c>
      <c r="AE13" s="208">
        <f t="shared" si="1"/>
        <v>0</v>
      </c>
      <c r="AF13" s="175"/>
      <c r="AG13" s="136"/>
      <c r="AH13" s="136"/>
      <c r="AI13" s="136"/>
      <c r="AJ13" s="153"/>
    </row>
    <row r="14" spans="2:36" ht="30" customHeight="1">
      <c r="B14" s="154">
        <v>7</v>
      </c>
      <c r="C14" s="207">
        <f>'Individual DF'!C14</f>
        <v>0</v>
      </c>
      <c r="D14" s="156">
        <f>'Individual DF'!D14</f>
        <v>0</v>
      </c>
      <c r="E14" s="156">
        <f>'Individual DF'!E14</f>
        <v>0</v>
      </c>
      <c r="F14" s="196" t="str">
        <f>'Individual DF'!F14</f>
        <v>-</v>
      </c>
      <c r="G14" s="156">
        <f t="shared" si="0"/>
        <v>0</v>
      </c>
      <c r="H14" s="157" t="str">
        <f t="shared" si="2"/>
        <v>-</v>
      </c>
      <c r="I14" s="157" t="str">
        <f>IFERROR(SUM(J14:L14)/SUM(J14:M14),"-")</f>
        <v>-</v>
      </c>
      <c r="J14" s="156">
        <v>0</v>
      </c>
      <c r="K14" s="156">
        <v>0</v>
      </c>
      <c r="L14" s="156">
        <v>0</v>
      </c>
      <c r="M14" s="184">
        <v>0</v>
      </c>
      <c r="N14" s="180">
        <f t="shared" si="4"/>
        <v>0</v>
      </c>
      <c r="O14" s="157" t="str">
        <f t="shared" si="5"/>
        <v>-</v>
      </c>
      <c r="P14" s="156">
        <v>0</v>
      </c>
      <c r="Q14" s="156">
        <v>0</v>
      </c>
      <c r="R14" s="184">
        <v>0</v>
      </c>
      <c r="S14" s="156">
        <f t="shared" si="6"/>
        <v>0</v>
      </c>
      <c r="T14" s="157" t="str">
        <f t="shared" si="7"/>
        <v>-</v>
      </c>
      <c r="U14" s="156">
        <v>0</v>
      </c>
      <c r="V14" s="156">
        <v>0</v>
      </c>
      <c r="W14" s="156">
        <v>0</v>
      </c>
      <c r="X14" s="184">
        <v>0</v>
      </c>
      <c r="Y14" s="180">
        <f t="shared" si="8"/>
        <v>0</v>
      </c>
      <c r="Z14" s="157" t="str">
        <f t="shared" si="9"/>
        <v>-</v>
      </c>
      <c r="AA14" s="156">
        <v>0</v>
      </c>
      <c r="AB14" s="156">
        <v>0</v>
      </c>
      <c r="AC14" s="156">
        <v>0</v>
      </c>
      <c r="AD14" s="156">
        <v>0</v>
      </c>
      <c r="AE14" s="207">
        <f t="shared" si="1"/>
        <v>0</v>
      </c>
      <c r="AF14" s="175"/>
      <c r="AG14" s="136"/>
      <c r="AH14" s="136"/>
      <c r="AI14" s="136"/>
      <c r="AJ14" s="153"/>
    </row>
    <row r="15" spans="2:36" ht="30" customHeight="1">
      <c r="B15" s="155">
        <v>8</v>
      </c>
      <c r="C15" s="208">
        <f>'Individual DF'!C15</f>
        <v>0</v>
      </c>
      <c r="D15" s="159">
        <f>'Individual DF'!D15</f>
        <v>0</v>
      </c>
      <c r="E15" s="159">
        <f>'Individual DF'!E15</f>
        <v>0</v>
      </c>
      <c r="F15" s="193" t="str">
        <f>'Individual DF'!F15</f>
        <v>-</v>
      </c>
      <c r="G15" s="159">
        <f t="shared" si="0"/>
        <v>0</v>
      </c>
      <c r="H15" s="158" t="str">
        <f t="shared" si="2"/>
        <v>-</v>
      </c>
      <c r="I15" s="158" t="str">
        <f t="shared" si="3"/>
        <v>-</v>
      </c>
      <c r="J15" s="159">
        <v>0</v>
      </c>
      <c r="K15" s="159">
        <v>0</v>
      </c>
      <c r="L15" s="159">
        <v>0</v>
      </c>
      <c r="M15" s="185">
        <v>0</v>
      </c>
      <c r="N15" s="181">
        <f t="shared" si="4"/>
        <v>0</v>
      </c>
      <c r="O15" s="158" t="str">
        <f t="shared" si="5"/>
        <v>-</v>
      </c>
      <c r="P15" s="159">
        <v>0</v>
      </c>
      <c r="Q15" s="159">
        <v>0</v>
      </c>
      <c r="R15" s="185">
        <v>0</v>
      </c>
      <c r="S15" s="159">
        <f t="shared" si="6"/>
        <v>0</v>
      </c>
      <c r="T15" s="158" t="str">
        <f t="shared" si="7"/>
        <v>-</v>
      </c>
      <c r="U15" s="159">
        <v>0</v>
      </c>
      <c r="V15" s="159">
        <v>0</v>
      </c>
      <c r="W15" s="159">
        <v>0</v>
      </c>
      <c r="X15" s="185">
        <v>0</v>
      </c>
      <c r="Y15" s="181">
        <f t="shared" si="8"/>
        <v>0</v>
      </c>
      <c r="Z15" s="158" t="str">
        <f t="shared" si="9"/>
        <v>-</v>
      </c>
      <c r="AA15" s="159">
        <v>0</v>
      </c>
      <c r="AB15" s="159">
        <v>0</v>
      </c>
      <c r="AC15" s="159">
        <v>0</v>
      </c>
      <c r="AD15" s="159">
        <v>0</v>
      </c>
      <c r="AE15" s="208">
        <f t="shared" si="1"/>
        <v>0</v>
      </c>
      <c r="AF15" s="175"/>
      <c r="AG15" s="136"/>
      <c r="AH15" s="136"/>
      <c r="AI15" s="136"/>
      <c r="AJ15" s="153"/>
    </row>
    <row r="16" spans="2:36" ht="30" customHeight="1">
      <c r="B16" s="154">
        <v>9</v>
      </c>
      <c r="C16" s="207">
        <f>'Individual DF'!C16</f>
        <v>0</v>
      </c>
      <c r="D16" s="156">
        <f>'Individual DF'!D16</f>
        <v>0</v>
      </c>
      <c r="E16" s="156">
        <f>'Individual DF'!E16</f>
        <v>0</v>
      </c>
      <c r="F16" s="196" t="str">
        <f>'Individual DF'!F16</f>
        <v>-</v>
      </c>
      <c r="G16" s="156">
        <f t="shared" si="0"/>
        <v>0</v>
      </c>
      <c r="H16" s="157" t="str">
        <f t="shared" si="2"/>
        <v>-</v>
      </c>
      <c r="I16" s="157" t="str">
        <f t="shared" si="3"/>
        <v>-</v>
      </c>
      <c r="J16" s="156">
        <v>0</v>
      </c>
      <c r="K16" s="156">
        <v>0</v>
      </c>
      <c r="L16" s="156">
        <v>0</v>
      </c>
      <c r="M16" s="184">
        <v>0</v>
      </c>
      <c r="N16" s="180">
        <f t="shared" si="4"/>
        <v>0</v>
      </c>
      <c r="O16" s="157" t="str">
        <f t="shared" si="5"/>
        <v>-</v>
      </c>
      <c r="P16" s="156">
        <v>0</v>
      </c>
      <c r="Q16" s="156">
        <v>0</v>
      </c>
      <c r="R16" s="184">
        <v>0</v>
      </c>
      <c r="S16" s="156">
        <f t="shared" si="6"/>
        <v>0</v>
      </c>
      <c r="T16" s="157" t="str">
        <f t="shared" si="7"/>
        <v>-</v>
      </c>
      <c r="U16" s="156">
        <v>0</v>
      </c>
      <c r="V16" s="156">
        <v>0</v>
      </c>
      <c r="W16" s="156">
        <v>0</v>
      </c>
      <c r="X16" s="184">
        <v>0</v>
      </c>
      <c r="Y16" s="180">
        <f t="shared" si="8"/>
        <v>0</v>
      </c>
      <c r="Z16" s="157" t="str">
        <f t="shared" si="9"/>
        <v>-</v>
      </c>
      <c r="AA16" s="156">
        <v>0</v>
      </c>
      <c r="AB16" s="156">
        <v>0</v>
      </c>
      <c r="AC16" s="156">
        <v>0</v>
      </c>
      <c r="AD16" s="156">
        <v>0</v>
      </c>
      <c r="AE16" s="207">
        <f t="shared" si="1"/>
        <v>0</v>
      </c>
      <c r="AF16" s="175"/>
      <c r="AG16" s="136"/>
      <c r="AH16" s="136"/>
      <c r="AI16" s="136"/>
      <c r="AJ16" s="153"/>
    </row>
    <row r="17" spans="2:36" ht="30" customHeight="1">
      <c r="B17" s="155">
        <v>10</v>
      </c>
      <c r="C17" s="208">
        <f>'Individual DF'!C17</f>
        <v>0</v>
      </c>
      <c r="D17" s="159">
        <f>'Individual DF'!D17</f>
        <v>0</v>
      </c>
      <c r="E17" s="159">
        <f>'Individual DF'!E17</f>
        <v>0</v>
      </c>
      <c r="F17" s="193" t="str">
        <f>'Individual DF'!F17</f>
        <v>-</v>
      </c>
      <c r="G17" s="159">
        <f t="shared" si="0"/>
        <v>0</v>
      </c>
      <c r="H17" s="158" t="str">
        <f t="shared" si="2"/>
        <v>-</v>
      </c>
      <c r="I17" s="158" t="str">
        <f t="shared" si="3"/>
        <v>-</v>
      </c>
      <c r="J17" s="159">
        <v>0</v>
      </c>
      <c r="K17" s="159">
        <v>0</v>
      </c>
      <c r="L17" s="159">
        <v>0</v>
      </c>
      <c r="M17" s="185">
        <v>0</v>
      </c>
      <c r="N17" s="181">
        <f t="shared" si="4"/>
        <v>0</v>
      </c>
      <c r="O17" s="158" t="str">
        <f t="shared" si="5"/>
        <v>-</v>
      </c>
      <c r="P17" s="159">
        <v>0</v>
      </c>
      <c r="Q17" s="159">
        <v>0</v>
      </c>
      <c r="R17" s="185">
        <v>0</v>
      </c>
      <c r="S17" s="159">
        <f t="shared" si="6"/>
        <v>0</v>
      </c>
      <c r="T17" s="158" t="str">
        <f t="shared" si="7"/>
        <v>-</v>
      </c>
      <c r="U17" s="159">
        <v>0</v>
      </c>
      <c r="V17" s="159">
        <v>0</v>
      </c>
      <c r="W17" s="159">
        <v>0</v>
      </c>
      <c r="X17" s="185">
        <v>0</v>
      </c>
      <c r="Y17" s="181">
        <f t="shared" si="8"/>
        <v>0</v>
      </c>
      <c r="Z17" s="158" t="str">
        <f t="shared" si="9"/>
        <v>-</v>
      </c>
      <c r="AA17" s="159">
        <v>0</v>
      </c>
      <c r="AB17" s="159">
        <v>0</v>
      </c>
      <c r="AC17" s="159">
        <v>0</v>
      </c>
      <c r="AD17" s="159">
        <v>0</v>
      </c>
      <c r="AE17" s="208">
        <f t="shared" si="1"/>
        <v>0</v>
      </c>
      <c r="AF17" s="175"/>
      <c r="AG17" s="136"/>
      <c r="AH17" s="136"/>
      <c r="AI17" s="136"/>
      <c r="AJ17" s="153"/>
    </row>
    <row r="18" spans="2:36" ht="30" customHeight="1">
      <c r="B18" s="154">
        <v>11</v>
      </c>
      <c r="C18" s="207">
        <f>'Individual DF'!C18</f>
        <v>0</v>
      </c>
      <c r="D18" s="156">
        <f>'Individual DF'!D18</f>
        <v>0</v>
      </c>
      <c r="E18" s="156">
        <f>'Individual DF'!E18</f>
        <v>0</v>
      </c>
      <c r="F18" s="196" t="str">
        <f>'Individual DF'!F18</f>
        <v>-</v>
      </c>
      <c r="G18" s="156">
        <f t="shared" si="0"/>
        <v>0</v>
      </c>
      <c r="H18" s="157" t="str">
        <f t="shared" si="2"/>
        <v>-</v>
      </c>
      <c r="I18" s="157" t="str">
        <f t="shared" si="3"/>
        <v>-</v>
      </c>
      <c r="J18" s="156">
        <v>0</v>
      </c>
      <c r="K18" s="156">
        <v>0</v>
      </c>
      <c r="L18" s="156">
        <v>0</v>
      </c>
      <c r="M18" s="184">
        <v>0</v>
      </c>
      <c r="N18" s="180">
        <f t="shared" si="4"/>
        <v>0</v>
      </c>
      <c r="O18" s="157" t="str">
        <f t="shared" si="5"/>
        <v>-</v>
      </c>
      <c r="P18" s="156">
        <v>0</v>
      </c>
      <c r="Q18" s="156">
        <v>0</v>
      </c>
      <c r="R18" s="184">
        <v>0</v>
      </c>
      <c r="S18" s="156">
        <f t="shared" si="6"/>
        <v>0</v>
      </c>
      <c r="T18" s="157" t="str">
        <f t="shared" si="7"/>
        <v>-</v>
      </c>
      <c r="U18" s="156">
        <v>0</v>
      </c>
      <c r="V18" s="156">
        <v>0</v>
      </c>
      <c r="W18" s="156">
        <v>0</v>
      </c>
      <c r="X18" s="184">
        <v>0</v>
      </c>
      <c r="Y18" s="180">
        <f t="shared" si="8"/>
        <v>0</v>
      </c>
      <c r="Z18" s="157" t="str">
        <f t="shared" si="9"/>
        <v>-</v>
      </c>
      <c r="AA18" s="156">
        <v>0</v>
      </c>
      <c r="AB18" s="156">
        <v>0</v>
      </c>
      <c r="AC18" s="156">
        <v>0</v>
      </c>
      <c r="AD18" s="156">
        <v>0</v>
      </c>
      <c r="AE18" s="207">
        <f t="shared" si="1"/>
        <v>0</v>
      </c>
      <c r="AF18" s="175"/>
      <c r="AG18" s="136"/>
      <c r="AH18" s="136"/>
      <c r="AI18" s="136"/>
      <c r="AJ18" s="153"/>
    </row>
    <row r="19" spans="2:36" ht="30" customHeight="1">
      <c r="B19" s="155">
        <v>12</v>
      </c>
      <c r="C19" s="208">
        <f>'Individual DF'!C19</f>
        <v>0</v>
      </c>
      <c r="D19" s="159">
        <f>'Individual DF'!D19</f>
        <v>0</v>
      </c>
      <c r="E19" s="159">
        <f>'Individual DF'!E19</f>
        <v>0</v>
      </c>
      <c r="F19" s="193" t="str">
        <f>'Individual DF'!F19</f>
        <v>-</v>
      </c>
      <c r="G19" s="159">
        <f t="shared" si="0"/>
        <v>0</v>
      </c>
      <c r="H19" s="158" t="str">
        <f t="shared" si="2"/>
        <v>-</v>
      </c>
      <c r="I19" s="158" t="str">
        <f t="shared" si="3"/>
        <v>-</v>
      </c>
      <c r="J19" s="159">
        <v>0</v>
      </c>
      <c r="K19" s="159">
        <v>0</v>
      </c>
      <c r="L19" s="159">
        <v>0</v>
      </c>
      <c r="M19" s="185">
        <v>0</v>
      </c>
      <c r="N19" s="181">
        <f t="shared" si="4"/>
        <v>0</v>
      </c>
      <c r="O19" s="158" t="str">
        <f t="shared" si="5"/>
        <v>-</v>
      </c>
      <c r="P19" s="159">
        <v>0</v>
      </c>
      <c r="Q19" s="159">
        <v>0</v>
      </c>
      <c r="R19" s="185">
        <v>0</v>
      </c>
      <c r="S19" s="159">
        <f t="shared" si="6"/>
        <v>0</v>
      </c>
      <c r="T19" s="158" t="str">
        <f t="shared" si="7"/>
        <v>-</v>
      </c>
      <c r="U19" s="159">
        <v>0</v>
      </c>
      <c r="V19" s="159">
        <v>0</v>
      </c>
      <c r="W19" s="159">
        <v>0</v>
      </c>
      <c r="X19" s="185">
        <v>0</v>
      </c>
      <c r="Y19" s="181">
        <f t="shared" si="8"/>
        <v>0</v>
      </c>
      <c r="Z19" s="158" t="str">
        <f t="shared" si="9"/>
        <v>-</v>
      </c>
      <c r="AA19" s="159">
        <v>0</v>
      </c>
      <c r="AB19" s="159">
        <v>0</v>
      </c>
      <c r="AC19" s="159">
        <v>0</v>
      </c>
      <c r="AD19" s="159">
        <v>0</v>
      </c>
      <c r="AE19" s="208">
        <f t="shared" si="1"/>
        <v>0</v>
      </c>
      <c r="AF19" s="175"/>
      <c r="AG19" s="136"/>
      <c r="AH19" s="136"/>
      <c r="AI19" s="136"/>
      <c r="AJ19" s="153"/>
    </row>
    <row r="20" spans="2:36" ht="30" customHeight="1">
      <c r="B20" s="154">
        <v>13</v>
      </c>
      <c r="C20" s="207">
        <f>'Individual DF'!C20</f>
        <v>0</v>
      </c>
      <c r="D20" s="156">
        <f>'Individual DF'!D20</f>
        <v>0</v>
      </c>
      <c r="E20" s="156">
        <f>'Individual DF'!E20</f>
        <v>0</v>
      </c>
      <c r="F20" s="196" t="str">
        <f>'Individual DF'!F20</f>
        <v>-</v>
      </c>
      <c r="G20" s="156">
        <f t="shared" si="0"/>
        <v>0</v>
      </c>
      <c r="H20" s="157" t="str">
        <f t="shared" si="2"/>
        <v>-</v>
      </c>
      <c r="I20" s="157" t="str">
        <f t="shared" si="3"/>
        <v>-</v>
      </c>
      <c r="J20" s="156">
        <v>0</v>
      </c>
      <c r="K20" s="156">
        <v>0</v>
      </c>
      <c r="L20" s="156">
        <v>0</v>
      </c>
      <c r="M20" s="184">
        <v>0</v>
      </c>
      <c r="N20" s="180">
        <f t="shared" si="4"/>
        <v>0</v>
      </c>
      <c r="O20" s="157" t="str">
        <f t="shared" si="5"/>
        <v>-</v>
      </c>
      <c r="P20" s="156">
        <v>0</v>
      </c>
      <c r="Q20" s="156">
        <v>0</v>
      </c>
      <c r="R20" s="184">
        <v>0</v>
      </c>
      <c r="S20" s="156">
        <f t="shared" si="6"/>
        <v>0</v>
      </c>
      <c r="T20" s="157" t="str">
        <f t="shared" si="7"/>
        <v>-</v>
      </c>
      <c r="U20" s="156">
        <v>0</v>
      </c>
      <c r="V20" s="156">
        <v>0</v>
      </c>
      <c r="W20" s="156">
        <v>0</v>
      </c>
      <c r="X20" s="184">
        <v>0</v>
      </c>
      <c r="Y20" s="180">
        <f t="shared" si="8"/>
        <v>0</v>
      </c>
      <c r="Z20" s="157" t="str">
        <f t="shared" si="9"/>
        <v>-</v>
      </c>
      <c r="AA20" s="156">
        <v>0</v>
      </c>
      <c r="AB20" s="156">
        <v>0</v>
      </c>
      <c r="AC20" s="156">
        <v>0</v>
      </c>
      <c r="AD20" s="156">
        <v>0</v>
      </c>
      <c r="AE20" s="207">
        <f t="shared" si="1"/>
        <v>0</v>
      </c>
      <c r="AF20" s="175"/>
      <c r="AG20" s="136"/>
      <c r="AH20" s="136"/>
      <c r="AI20" s="136"/>
      <c r="AJ20" s="153"/>
    </row>
    <row r="21" spans="2:36" ht="30" customHeight="1">
      <c r="B21" s="155">
        <v>14</v>
      </c>
      <c r="C21" s="208">
        <f>'Individual DF'!C21</f>
        <v>0</v>
      </c>
      <c r="D21" s="159">
        <f>'Individual DF'!D21</f>
        <v>0</v>
      </c>
      <c r="E21" s="159">
        <f>'Individual DF'!E21</f>
        <v>0</v>
      </c>
      <c r="F21" s="193" t="str">
        <f>'Individual DF'!F21</f>
        <v>-</v>
      </c>
      <c r="G21" s="159">
        <f t="shared" si="0"/>
        <v>0</v>
      </c>
      <c r="H21" s="158" t="str">
        <f t="shared" si="2"/>
        <v>-</v>
      </c>
      <c r="I21" s="158" t="str">
        <f t="shared" si="3"/>
        <v>-</v>
      </c>
      <c r="J21" s="159">
        <v>0</v>
      </c>
      <c r="K21" s="159">
        <v>0</v>
      </c>
      <c r="L21" s="159">
        <v>0</v>
      </c>
      <c r="M21" s="185">
        <v>0</v>
      </c>
      <c r="N21" s="181">
        <f t="shared" si="4"/>
        <v>0</v>
      </c>
      <c r="O21" s="158" t="str">
        <f t="shared" si="5"/>
        <v>-</v>
      </c>
      <c r="P21" s="159">
        <v>0</v>
      </c>
      <c r="Q21" s="159">
        <v>0</v>
      </c>
      <c r="R21" s="185">
        <v>0</v>
      </c>
      <c r="S21" s="159">
        <f t="shared" si="6"/>
        <v>0</v>
      </c>
      <c r="T21" s="158" t="str">
        <f t="shared" si="7"/>
        <v>-</v>
      </c>
      <c r="U21" s="159">
        <v>0</v>
      </c>
      <c r="V21" s="159">
        <v>0</v>
      </c>
      <c r="W21" s="159">
        <v>0</v>
      </c>
      <c r="X21" s="185">
        <v>0</v>
      </c>
      <c r="Y21" s="181">
        <f t="shared" si="8"/>
        <v>0</v>
      </c>
      <c r="Z21" s="158" t="str">
        <f t="shared" si="9"/>
        <v>-</v>
      </c>
      <c r="AA21" s="159">
        <v>0</v>
      </c>
      <c r="AB21" s="159">
        <v>0</v>
      </c>
      <c r="AC21" s="159">
        <v>0</v>
      </c>
      <c r="AD21" s="159">
        <v>0</v>
      </c>
      <c r="AE21" s="208">
        <f t="shared" si="1"/>
        <v>0</v>
      </c>
      <c r="AF21" s="175"/>
      <c r="AG21" s="136"/>
      <c r="AH21" s="136"/>
      <c r="AI21" s="136"/>
      <c r="AJ21" s="153"/>
    </row>
    <row r="22" spans="2:36" ht="30" customHeight="1">
      <c r="B22" s="154">
        <v>15</v>
      </c>
      <c r="C22" s="207">
        <f>'Individual DF'!C22</f>
        <v>0</v>
      </c>
      <c r="D22" s="156">
        <f>'Individual DF'!D22</f>
        <v>0</v>
      </c>
      <c r="E22" s="156">
        <f>'Individual DF'!E22</f>
        <v>0</v>
      </c>
      <c r="F22" s="196" t="str">
        <f>'Individual DF'!F22</f>
        <v>-</v>
      </c>
      <c r="G22" s="156">
        <f t="shared" si="0"/>
        <v>0</v>
      </c>
      <c r="H22" s="157" t="str">
        <f t="shared" si="2"/>
        <v>-</v>
      </c>
      <c r="I22" s="157" t="str">
        <f t="shared" si="3"/>
        <v>-</v>
      </c>
      <c r="J22" s="156">
        <v>0</v>
      </c>
      <c r="K22" s="156">
        <v>0</v>
      </c>
      <c r="L22" s="156">
        <v>0</v>
      </c>
      <c r="M22" s="184">
        <v>0</v>
      </c>
      <c r="N22" s="180">
        <f t="shared" si="4"/>
        <v>0</v>
      </c>
      <c r="O22" s="157" t="str">
        <f t="shared" si="5"/>
        <v>-</v>
      </c>
      <c r="P22" s="156">
        <v>0</v>
      </c>
      <c r="Q22" s="156">
        <v>0</v>
      </c>
      <c r="R22" s="184">
        <v>0</v>
      </c>
      <c r="S22" s="156">
        <f t="shared" si="6"/>
        <v>0</v>
      </c>
      <c r="T22" s="157" t="str">
        <f t="shared" si="7"/>
        <v>-</v>
      </c>
      <c r="U22" s="156">
        <v>0</v>
      </c>
      <c r="V22" s="156">
        <v>0</v>
      </c>
      <c r="W22" s="156">
        <v>0</v>
      </c>
      <c r="X22" s="184">
        <v>0</v>
      </c>
      <c r="Y22" s="180">
        <f t="shared" si="8"/>
        <v>0</v>
      </c>
      <c r="Z22" s="157" t="str">
        <f t="shared" si="9"/>
        <v>-</v>
      </c>
      <c r="AA22" s="156">
        <v>0</v>
      </c>
      <c r="AB22" s="156">
        <v>0</v>
      </c>
      <c r="AC22" s="156">
        <v>0</v>
      </c>
      <c r="AD22" s="156">
        <v>0</v>
      </c>
      <c r="AE22" s="207">
        <f t="shared" si="1"/>
        <v>0</v>
      </c>
      <c r="AF22" s="175"/>
      <c r="AG22" s="136"/>
      <c r="AH22" s="136"/>
      <c r="AI22" s="136"/>
      <c r="AJ22" s="153"/>
    </row>
    <row r="23" spans="2:36" ht="30" customHeight="1">
      <c r="B23" s="155">
        <v>16</v>
      </c>
      <c r="C23" s="208">
        <f>'Individual DF'!C23</f>
        <v>0</v>
      </c>
      <c r="D23" s="159">
        <f>'Individual DF'!D23</f>
        <v>0</v>
      </c>
      <c r="E23" s="159">
        <f>'Individual DF'!E23</f>
        <v>0</v>
      </c>
      <c r="F23" s="193" t="str">
        <f>'Individual DF'!F23</f>
        <v>-</v>
      </c>
      <c r="G23" s="159">
        <f t="shared" si="0"/>
        <v>0</v>
      </c>
      <c r="H23" s="158" t="str">
        <f t="shared" si="2"/>
        <v>-</v>
      </c>
      <c r="I23" s="158" t="str">
        <f t="shared" si="3"/>
        <v>-</v>
      </c>
      <c r="J23" s="159">
        <v>0</v>
      </c>
      <c r="K23" s="159">
        <v>0</v>
      </c>
      <c r="L23" s="159">
        <v>0</v>
      </c>
      <c r="M23" s="185">
        <v>0</v>
      </c>
      <c r="N23" s="181">
        <f t="shared" si="4"/>
        <v>0</v>
      </c>
      <c r="O23" s="158" t="str">
        <f t="shared" si="5"/>
        <v>-</v>
      </c>
      <c r="P23" s="159">
        <v>0</v>
      </c>
      <c r="Q23" s="159">
        <v>0</v>
      </c>
      <c r="R23" s="185">
        <v>0</v>
      </c>
      <c r="S23" s="159">
        <f t="shared" si="6"/>
        <v>0</v>
      </c>
      <c r="T23" s="158" t="str">
        <f t="shared" si="7"/>
        <v>-</v>
      </c>
      <c r="U23" s="159">
        <v>0</v>
      </c>
      <c r="V23" s="159">
        <v>0</v>
      </c>
      <c r="W23" s="159">
        <v>0</v>
      </c>
      <c r="X23" s="185">
        <v>0</v>
      </c>
      <c r="Y23" s="181">
        <f t="shared" si="8"/>
        <v>0</v>
      </c>
      <c r="Z23" s="158" t="str">
        <f t="shared" si="9"/>
        <v>-</v>
      </c>
      <c r="AA23" s="159">
        <v>0</v>
      </c>
      <c r="AB23" s="159">
        <v>0</v>
      </c>
      <c r="AC23" s="159">
        <v>0</v>
      </c>
      <c r="AD23" s="159">
        <v>0</v>
      </c>
      <c r="AE23" s="208">
        <f t="shared" si="1"/>
        <v>0</v>
      </c>
      <c r="AF23" s="175"/>
      <c r="AG23" s="136"/>
      <c r="AH23" s="136"/>
      <c r="AI23" s="136"/>
      <c r="AJ23" s="153"/>
    </row>
    <row r="24" spans="2:36" ht="30" customHeight="1">
      <c r="B24" s="154">
        <v>17</v>
      </c>
      <c r="C24" s="207">
        <f>'Individual DF'!C24</f>
        <v>0</v>
      </c>
      <c r="D24" s="156">
        <f>'Individual DF'!D24</f>
        <v>0</v>
      </c>
      <c r="E24" s="156">
        <f>'Individual DF'!E24</f>
        <v>0</v>
      </c>
      <c r="F24" s="196" t="str">
        <f>'Individual DF'!F24</f>
        <v>-</v>
      </c>
      <c r="G24" s="156">
        <f t="shared" si="0"/>
        <v>0</v>
      </c>
      <c r="H24" s="157" t="str">
        <f t="shared" si="2"/>
        <v>-</v>
      </c>
      <c r="I24" s="157" t="str">
        <f t="shared" si="3"/>
        <v>-</v>
      </c>
      <c r="J24" s="156">
        <v>0</v>
      </c>
      <c r="K24" s="156">
        <v>0</v>
      </c>
      <c r="L24" s="156">
        <v>0</v>
      </c>
      <c r="M24" s="184">
        <v>0</v>
      </c>
      <c r="N24" s="180">
        <f t="shared" si="4"/>
        <v>0</v>
      </c>
      <c r="O24" s="157" t="str">
        <f t="shared" si="5"/>
        <v>-</v>
      </c>
      <c r="P24" s="156">
        <v>0</v>
      </c>
      <c r="Q24" s="156">
        <v>0</v>
      </c>
      <c r="R24" s="184">
        <v>0</v>
      </c>
      <c r="S24" s="156">
        <f t="shared" si="6"/>
        <v>0</v>
      </c>
      <c r="T24" s="157" t="str">
        <f t="shared" si="7"/>
        <v>-</v>
      </c>
      <c r="U24" s="156">
        <v>0</v>
      </c>
      <c r="V24" s="156">
        <v>0</v>
      </c>
      <c r="W24" s="156">
        <v>0</v>
      </c>
      <c r="X24" s="184">
        <v>0</v>
      </c>
      <c r="Y24" s="180">
        <f t="shared" si="8"/>
        <v>0</v>
      </c>
      <c r="Z24" s="157" t="str">
        <f t="shared" si="9"/>
        <v>-</v>
      </c>
      <c r="AA24" s="156">
        <v>0</v>
      </c>
      <c r="AB24" s="156">
        <v>0</v>
      </c>
      <c r="AC24" s="156">
        <v>0</v>
      </c>
      <c r="AD24" s="156">
        <v>0</v>
      </c>
      <c r="AE24" s="207">
        <f t="shared" si="1"/>
        <v>0</v>
      </c>
      <c r="AF24" s="175"/>
      <c r="AG24" s="136"/>
      <c r="AH24" s="136"/>
      <c r="AI24" s="136"/>
      <c r="AJ24" s="153"/>
    </row>
    <row r="25" spans="2:36" ht="30" customHeight="1">
      <c r="B25" s="155">
        <v>18</v>
      </c>
      <c r="C25" s="208">
        <f>'Individual DF'!C25</f>
        <v>0</v>
      </c>
      <c r="D25" s="159">
        <f>'Individual DF'!D25</f>
        <v>0</v>
      </c>
      <c r="E25" s="159">
        <f>'Individual DF'!E25</f>
        <v>0</v>
      </c>
      <c r="F25" s="193" t="str">
        <f>'Individual DF'!F25</f>
        <v>-</v>
      </c>
      <c r="G25" s="159">
        <f t="shared" si="0"/>
        <v>0</v>
      </c>
      <c r="H25" s="158" t="str">
        <f t="shared" si="2"/>
        <v>-</v>
      </c>
      <c r="I25" s="158" t="str">
        <f t="shared" si="3"/>
        <v>-</v>
      </c>
      <c r="J25" s="159">
        <v>0</v>
      </c>
      <c r="K25" s="159">
        <v>0</v>
      </c>
      <c r="L25" s="159">
        <v>0</v>
      </c>
      <c r="M25" s="185">
        <v>0</v>
      </c>
      <c r="N25" s="181">
        <f t="shared" si="4"/>
        <v>0</v>
      </c>
      <c r="O25" s="158" t="str">
        <f t="shared" si="5"/>
        <v>-</v>
      </c>
      <c r="P25" s="159">
        <v>0</v>
      </c>
      <c r="Q25" s="159">
        <v>0</v>
      </c>
      <c r="R25" s="185">
        <v>0</v>
      </c>
      <c r="S25" s="159">
        <f t="shared" si="6"/>
        <v>0</v>
      </c>
      <c r="T25" s="158" t="str">
        <f t="shared" si="7"/>
        <v>-</v>
      </c>
      <c r="U25" s="159">
        <v>0</v>
      </c>
      <c r="V25" s="159">
        <v>0</v>
      </c>
      <c r="W25" s="159">
        <v>0</v>
      </c>
      <c r="X25" s="185">
        <v>0</v>
      </c>
      <c r="Y25" s="181">
        <f t="shared" si="8"/>
        <v>0</v>
      </c>
      <c r="Z25" s="158" t="str">
        <f t="shared" si="9"/>
        <v>-</v>
      </c>
      <c r="AA25" s="159">
        <v>0</v>
      </c>
      <c r="AB25" s="159">
        <v>0</v>
      </c>
      <c r="AC25" s="159">
        <v>0</v>
      </c>
      <c r="AD25" s="159">
        <v>0</v>
      </c>
      <c r="AE25" s="208">
        <f t="shared" si="1"/>
        <v>0</v>
      </c>
      <c r="AF25" s="175"/>
      <c r="AG25" s="136"/>
      <c r="AH25" s="136"/>
      <c r="AI25" s="136"/>
      <c r="AJ25" s="153"/>
    </row>
    <row r="26" spans="2:36" ht="30" customHeight="1">
      <c r="B26" s="154">
        <v>19</v>
      </c>
      <c r="C26" s="207">
        <f>'Individual DF'!C26</f>
        <v>0</v>
      </c>
      <c r="D26" s="156">
        <f>'Individual DF'!D26</f>
        <v>0</v>
      </c>
      <c r="E26" s="156">
        <f>'Individual DF'!E26</f>
        <v>0</v>
      </c>
      <c r="F26" s="196" t="str">
        <f>'Individual DF'!F26</f>
        <v>-</v>
      </c>
      <c r="G26" s="156">
        <f t="shared" si="0"/>
        <v>0</v>
      </c>
      <c r="H26" s="157" t="str">
        <f t="shared" si="2"/>
        <v>-</v>
      </c>
      <c r="I26" s="157" t="str">
        <f t="shared" si="3"/>
        <v>-</v>
      </c>
      <c r="J26" s="156">
        <v>0</v>
      </c>
      <c r="K26" s="156">
        <v>0</v>
      </c>
      <c r="L26" s="156">
        <v>0</v>
      </c>
      <c r="M26" s="184">
        <v>0</v>
      </c>
      <c r="N26" s="180">
        <f t="shared" si="4"/>
        <v>0</v>
      </c>
      <c r="O26" s="157" t="str">
        <f t="shared" si="5"/>
        <v>-</v>
      </c>
      <c r="P26" s="156">
        <v>0</v>
      </c>
      <c r="Q26" s="156">
        <v>0</v>
      </c>
      <c r="R26" s="184">
        <v>0</v>
      </c>
      <c r="S26" s="156">
        <f t="shared" si="6"/>
        <v>0</v>
      </c>
      <c r="T26" s="157" t="str">
        <f t="shared" si="7"/>
        <v>-</v>
      </c>
      <c r="U26" s="156">
        <v>0</v>
      </c>
      <c r="V26" s="156">
        <v>0</v>
      </c>
      <c r="W26" s="156">
        <v>0</v>
      </c>
      <c r="X26" s="184">
        <v>0</v>
      </c>
      <c r="Y26" s="180">
        <f t="shared" si="8"/>
        <v>0</v>
      </c>
      <c r="Z26" s="157" t="str">
        <f t="shared" si="9"/>
        <v>-</v>
      </c>
      <c r="AA26" s="156">
        <v>0</v>
      </c>
      <c r="AB26" s="156">
        <v>0</v>
      </c>
      <c r="AC26" s="156">
        <v>0</v>
      </c>
      <c r="AD26" s="156">
        <v>0</v>
      </c>
      <c r="AE26" s="207">
        <f t="shared" si="1"/>
        <v>0</v>
      </c>
      <c r="AF26" s="175"/>
      <c r="AG26" s="136"/>
      <c r="AH26" s="136"/>
      <c r="AI26" s="136"/>
      <c r="AJ26" s="153"/>
    </row>
    <row r="27" spans="2:36" ht="30" customHeight="1">
      <c r="B27" s="155">
        <v>20</v>
      </c>
      <c r="C27" s="208">
        <f>'Individual DF'!C27</f>
        <v>0</v>
      </c>
      <c r="D27" s="159">
        <f>'Individual DF'!D27</f>
        <v>0</v>
      </c>
      <c r="E27" s="159">
        <f>'Individual DF'!E27</f>
        <v>0</v>
      </c>
      <c r="F27" s="193" t="str">
        <f>'Individual DF'!F27</f>
        <v>-</v>
      </c>
      <c r="G27" s="159">
        <f t="shared" si="0"/>
        <v>0</v>
      </c>
      <c r="H27" s="158" t="str">
        <f t="shared" si="2"/>
        <v>-</v>
      </c>
      <c r="I27" s="158" t="str">
        <f t="shared" si="3"/>
        <v>-</v>
      </c>
      <c r="J27" s="159">
        <v>0</v>
      </c>
      <c r="K27" s="159">
        <v>0</v>
      </c>
      <c r="L27" s="159">
        <v>0</v>
      </c>
      <c r="M27" s="185">
        <v>0</v>
      </c>
      <c r="N27" s="181">
        <f t="shared" si="4"/>
        <v>0</v>
      </c>
      <c r="O27" s="158" t="str">
        <f t="shared" si="5"/>
        <v>-</v>
      </c>
      <c r="P27" s="159">
        <v>0</v>
      </c>
      <c r="Q27" s="159">
        <v>0</v>
      </c>
      <c r="R27" s="185">
        <v>0</v>
      </c>
      <c r="S27" s="159">
        <f t="shared" si="6"/>
        <v>0</v>
      </c>
      <c r="T27" s="158" t="str">
        <f t="shared" si="7"/>
        <v>-</v>
      </c>
      <c r="U27" s="159">
        <v>0</v>
      </c>
      <c r="V27" s="159">
        <v>0</v>
      </c>
      <c r="W27" s="159">
        <v>0</v>
      </c>
      <c r="X27" s="185">
        <v>0</v>
      </c>
      <c r="Y27" s="181">
        <f t="shared" si="8"/>
        <v>0</v>
      </c>
      <c r="Z27" s="158" t="str">
        <f t="shared" si="9"/>
        <v>-</v>
      </c>
      <c r="AA27" s="159">
        <v>0</v>
      </c>
      <c r="AB27" s="159">
        <v>0</v>
      </c>
      <c r="AC27" s="159">
        <v>0</v>
      </c>
      <c r="AD27" s="159">
        <v>0</v>
      </c>
      <c r="AE27" s="208">
        <f t="shared" si="1"/>
        <v>0</v>
      </c>
      <c r="AF27" s="175"/>
      <c r="AG27" s="136"/>
      <c r="AH27" s="136"/>
      <c r="AI27" s="136"/>
      <c r="AJ27" s="153"/>
    </row>
    <row r="28" spans="2:36" ht="30" customHeight="1">
      <c r="B28" s="154">
        <v>21</v>
      </c>
      <c r="C28" s="207">
        <f>'Individual DF'!C28</f>
        <v>0</v>
      </c>
      <c r="D28" s="156">
        <f>'Individual DF'!D28</f>
        <v>0</v>
      </c>
      <c r="E28" s="156">
        <f>'Individual DF'!E28</f>
        <v>0</v>
      </c>
      <c r="F28" s="196" t="str">
        <f>'Individual DF'!F28</f>
        <v>-</v>
      </c>
      <c r="G28" s="156">
        <f t="shared" si="0"/>
        <v>0</v>
      </c>
      <c r="H28" s="157" t="str">
        <f t="shared" si="2"/>
        <v>-</v>
      </c>
      <c r="I28" s="157" t="str">
        <f t="shared" si="3"/>
        <v>-</v>
      </c>
      <c r="J28" s="156">
        <v>0</v>
      </c>
      <c r="K28" s="156">
        <v>0</v>
      </c>
      <c r="L28" s="156">
        <v>0</v>
      </c>
      <c r="M28" s="184">
        <v>0</v>
      </c>
      <c r="N28" s="180">
        <f t="shared" si="4"/>
        <v>0</v>
      </c>
      <c r="O28" s="157" t="str">
        <f t="shared" si="5"/>
        <v>-</v>
      </c>
      <c r="P28" s="156">
        <v>0</v>
      </c>
      <c r="Q28" s="156">
        <v>0</v>
      </c>
      <c r="R28" s="184">
        <v>0</v>
      </c>
      <c r="S28" s="156">
        <f t="shared" si="6"/>
        <v>0</v>
      </c>
      <c r="T28" s="157" t="str">
        <f t="shared" si="7"/>
        <v>-</v>
      </c>
      <c r="U28" s="156">
        <v>0</v>
      </c>
      <c r="V28" s="156">
        <v>0</v>
      </c>
      <c r="W28" s="156">
        <v>0</v>
      </c>
      <c r="X28" s="184">
        <v>0</v>
      </c>
      <c r="Y28" s="180">
        <f t="shared" si="8"/>
        <v>0</v>
      </c>
      <c r="Z28" s="157" t="str">
        <f t="shared" si="9"/>
        <v>-</v>
      </c>
      <c r="AA28" s="156">
        <v>0</v>
      </c>
      <c r="AB28" s="156">
        <v>0</v>
      </c>
      <c r="AC28" s="156">
        <v>0</v>
      </c>
      <c r="AD28" s="156">
        <v>0</v>
      </c>
      <c r="AE28" s="207">
        <f t="shared" si="1"/>
        <v>0</v>
      </c>
      <c r="AF28" s="175"/>
      <c r="AG28" s="136"/>
      <c r="AH28" s="136"/>
      <c r="AI28" s="136"/>
      <c r="AJ28" s="153"/>
    </row>
    <row r="29" spans="2:36" ht="30" customHeight="1">
      <c r="B29" s="155">
        <v>22</v>
      </c>
      <c r="C29" s="208">
        <f>'Individual DF'!C29</f>
        <v>0</v>
      </c>
      <c r="D29" s="159">
        <f>'Individual DF'!D29</f>
        <v>0</v>
      </c>
      <c r="E29" s="159">
        <f>'Individual DF'!E29</f>
        <v>0</v>
      </c>
      <c r="F29" s="193" t="str">
        <f>'Individual DF'!F29</f>
        <v>-</v>
      </c>
      <c r="G29" s="159">
        <f t="shared" si="0"/>
        <v>0</v>
      </c>
      <c r="H29" s="158" t="str">
        <f t="shared" si="2"/>
        <v>-</v>
      </c>
      <c r="I29" s="158" t="str">
        <f t="shared" si="3"/>
        <v>-</v>
      </c>
      <c r="J29" s="159">
        <v>0</v>
      </c>
      <c r="K29" s="159">
        <v>0</v>
      </c>
      <c r="L29" s="159">
        <v>0</v>
      </c>
      <c r="M29" s="185">
        <v>0</v>
      </c>
      <c r="N29" s="181">
        <f t="shared" si="4"/>
        <v>0</v>
      </c>
      <c r="O29" s="158" t="str">
        <f t="shared" si="5"/>
        <v>-</v>
      </c>
      <c r="P29" s="159">
        <v>0</v>
      </c>
      <c r="Q29" s="159">
        <v>0</v>
      </c>
      <c r="R29" s="185">
        <v>0</v>
      </c>
      <c r="S29" s="159">
        <f t="shared" si="6"/>
        <v>0</v>
      </c>
      <c r="T29" s="158" t="str">
        <f t="shared" si="7"/>
        <v>-</v>
      </c>
      <c r="U29" s="159">
        <v>0</v>
      </c>
      <c r="V29" s="159">
        <v>0</v>
      </c>
      <c r="W29" s="159">
        <v>0</v>
      </c>
      <c r="X29" s="185">
        <v>0</v>
      </c>
      <c r="Y29" s="181">
        <f t="shared" si="8"/>
        <v>0</v>
      </c>
      <c r="Z29" s="158" t="str">
        <f t="shared" si="9"/>
        <v>-</v>
      </c>
      <c r="AA29" s="159">
        <v>0</v>
      </c>
      <c r="AB29" s="159">
        <v>0</v>
      </c>
      <c r="AC29" s="159">
        <v>0</v>
      </c>
      <c r="AD29" s="159">
        <v>0</v>
      </c>
      <c r="AE29" s="208">
        <f t="shared" si="1"/>
        <v>0</v>
      </c>
      <c r="AF29" s="175"/>
      <c r="AG29" s="136"/>
      <c r="AH29" s="136"/>
      <c r="AI29" s="136"/>
      <c r="AJ29" s="153"/>
    </row>
    <row r="30" spans="2:36" ht="30" customHeight="1">
      <c r="B30" s="154">
        <v>23</v>
      </c>
      <c r="C30" s="207">
        <f>'Individual DF'!C30</f>
        <v>0</v>
      </c>
      <c r="D30" s="156">
        <f>'Individual DF'!D30</f>
        <v>0</v>
      </c>
      <c r="E30" s="156">
        <f>'Individual DF'!E30</f>
        <v>0</v>
      </c>
      <c r="F30" s="196" t="str">
        <f>'Individual DF'!F30</f>
        <v>-</v>
      </c>
      <c r="G30" s="156">
        <f t="shared" si="0"/>
        <v>0</v>
      </c>
      <c r="H30" s="157" t="str">
        <f t="shared" si="2"/>
        <v>-</v>
      </c>
      <c r="I30" s="157" t="str">
        <f t="shared" si="3"/>
        <v>-</v>
      </c>
      <c r="J30" s="156">
        <v>0</v>
      </c>
      <c r="K30" s="156">
        <v>0</v>
      </c>
      <c r="L30" s="156">
        <v>0</v>
      </c>
      <c r="M30" s="184">
        <v>0</v>
      </c>
      <c r="N30" s="180">
        <f t="shared" si="4"/>
        <v>0</v>
      </c>
      <c r="O30" s="157" t="str">
        <f t="shared" si="5"/>
        <v>-</v>
      </c>
      <c r="P30" s="156">
        <v>0</v>
      </c>
      <c r="Q30" s="156">
        <v>0</v>
      </c>
      <c r="R30" s="184">
        <v>0</v>
      </c>
      <c r="S30" s="156">
        <f t="shared" si="6"/>
        <v>0</v>
      </c>
      <c r="T30" s="157" t="str">
        <f t="shared" si="7"/>
        <v>-</v>
      </c>
      <c r="U30" s="156">
        <v>0</v>
      </c>
      <c r="V30" s="156">
        <v>0</v>
      </c>
      <c r="W30" s="156">
        <v>0</v>
      </c>
      <c r="X30" s="184">
        <v>0</v>
      </c>
      <c r="Y30" s="180">
        <f t="shared" si="8"/>
        <v>0</v>
      </c>
      <c r="Z30" s="157" t="str">
        <f t="shared" si="9"/>
        <v>-</v>
      </c>
      <c r="AA30" s="156">
        <v>0</v>
      </c>
      <c r="AB30" s="156">
        <v>0</v>
      </c>
      <c r="AC30" s="156">
        <v>0</v>
      </c>
      <c r="AD30" s="156">
        <v>0</v>
      </c>
      <c r="AE30" s="207">
        <f t="shared" si="1"/>
        <v>0</v>
      </c>
      <c r="AF30" s="175"/>
      <c r="AG30" s="136"/>
      <c r="AH30" s="136"/>
      <c r="AI30" s="136"/>
      <c r="AJ30" s="153"/>
    </row>
    <row r="31" spans="2:36" ht="30" customHeight="1">
      <c r="B31" s="155">
        <v>24</v>
      </c>
      <c r="C31" s="208">
        <f>'Individual DF'!C31</f>
        <v>0</v>
      </c>
      <c r="D31" s="159">
        <f>'Individual DF'!D31</f>
        <v>0</v>
      </c>
      <c r="E31" s="159">
        <f>'Individual DF'!E31</f>
        <v>0</v>
      </c>
      <c r="F31" s="193" t="str">
        <f>'Individual DF'!F31</f>
        <v>-</v>
      </c>
      <c r="G31" s="159">
        <f t="shared" si="0"/>
        <v>0</v>
      </c>
      <c r="H31" s="158" t="str">
        <f t="shared" si="2"/>
        <v>-</v>
      </c>
      <c r="I31" s="158" t="str">
        <f t="shared" si="3"/>
        <v>-</v>
      </c>
      <c r="J31" s="159">
        <v>0</v>
      </c>
      <c r="K31" s="159">
        <v>0</v>
      </c>
      <c r="L31" s="159">
        <v>0</v>
      </c>
      <c r="M31" s="185">
        <v>0</v>
      </c>
      <c r="N31" s="181">
        <f t="shared" si="4"/>
        <v>0</v>
      </c>
      <c r="O31" s="158" t="str">
        <f t="shared" si="5"/>
        <v>-</v>
      </c>
      <c r="P31" s="159">
        <v>0</v>
      </c>
      <c r="Q31" s="159">
        <v>0</v>
      </c>
      <c r="R31" s="185">
        <v>0</v>
      </c>
      <c r="S31" s="159">
        <f t="shared" si="6"/>
        <v>0</v>
      </c>
      <c r="T31" s="158" t="str">
        <f t="shared" si="7"/>
        <v>-</v>
      </c>
      <c r="U31" s="159">
        <v>0</v>
      </c>
      <c r="V31" s="159">
        <v>0</v>
      </c>
      <c r="W31" s="159">
        <v>0</v>
      </c>
      <c r="X31" s="185">
        <v>0</v>
      </c>
      <c r="Y31" s="181">
        <f t="shared" si="8"/>
        <v>0</v>
      </c>
      <c r="Z31" s="158" t="str">
        <f t="shared" si="9"/>
        <v>-</v>
      </c>
      <c r="AA31" s="159">
        <v>0</v>
      </c>
      <c r="AB31" s="159">
        <v>0</v>
      </c>
      <c r="AC31" s="159">
        <v>0</v>
      </c>
      <c r="AD31" s="159">
        <v>0</v>
      </c>
      <c r="AE31" s="208">
        <f t="shared" si="1"/>
        <v>0</v>
      </c>
      <c r="AF31" s="175"/>
      <c r="AG31" s="136"/>
      <c r="AH31" s="136"/>
      <c r="AI31" s="136"/>
      <c r="AJ31" s="153"/>
    </row>
    <row r="32" spans="2:36" ht="30" customHeight="1">
      <c r="B32" s="154">
        <v>25</v>
      </c>
      <c r="C32" s="207">
        <f>'Individual DF'!C32</f>
        <v>0</v>
      </c>
      <c r="D32" s="156">
        <f>'Individual DF'!D32</f>
        <v>0</v>
      </c>
      <c r="E32" s="156">
        <f>'Individual DF'!E32</f>
        <v>0</v>
      </c>
      <c r="F32" s="196" t="str">
        <f>'Individual DF'!F32</f>
        <v>-</v>
      </c>
      <c r="G32" s="156">
        <f t="shared" si="0"/>
        <v>0</v>
      </c>
      <c r="H32" s="157" t="str">
        <f t="shared" si="2"/>
        <v>-</v>
      </c>
      <c r="I32" s="157" t="str">
        <f t="shared" si="3"/>
        <v>-</v>
      </c>
      <c r="J32" s="156">
        <v>0</v>
      </c>
      <c r="K32" s="156">
        <v>0</v>
      </c>
      <c r="L32" s="156">
        <v>0</v>
      </c>
      <c r="M32" s="184">
        <v>0</v>
      </c>
      <c r="N32" s="180">
        <f t="shared" si="4"/>
        <v>0</v>
      </c>
      <c r="O32" s="157" t="str">
        <f t="shared" si="5"/>
        <v>-</v>
      </c>
      <c r="P32" s="156">
        <v>0</v>
      </c>
      <c r="Q32" s="156">
        <v>0</v>
      </c>
      <c r="R32" s="184">
        <v>0</v>
      </c>
      <c r="S32" s="156">
        <f t="shared" si="6"/>
        <v>0</v>
      </c>
      <c r="T32" s="157" t="str">
        <f t="shared" si="7"/>
        <v>-</v>
      </c>
      <c r="U32" s="156">
        <v>0</v>
      </c>
      <c r="V32" s="156">
        <v>0</v>
      </c>
      <c r="W32" s="156">
        <v>0</v>
      </c>
      <c r="X32" s="184">
        <v>0</v>
      </c>
      <c r="Y32" s="180">
        <f t="shared" si="8"/>
        <v>0</v>
      </c>
      <c r="Z32" s="157" t="str">
        <f t="shared" si="9"/>
        <v>-</v>
      </c>
      <c r="AA32" s="156">
        <v>0</v>
      </c>
      <c r="AB32" s="156">
        <v>0</v>
      </c>
      <c r="AC32" s="156">
        <v>0</v>
      </c>
      <c r="AD32" s="156">
        <v>0</v>
      </c>
      <c r="AE32" s="207">
        <f t="shared" si="1"/>
        <v>0</v>
      </c>
      <c r="AF32" s="175"/>
      <c r="AG32" s="136"/>
      <c r="AH32" s="136"/>
      <c r="AI32" s="136"/>
      <c r="AJ32" s="153"/>
    </row>
    <row r="33" spans="2:36" ht="30" customHeight="1">
      <c r="B33" s="155">
        <v>26</v>
      </c>
      <c r="C33" s="208" t="e">
        <f>'Individual DF'!#REF!</f>
        <v>#REF!</v>
      </c>
      <c r="D33" s="159" t="e">
        <f>'Individual DF'!#REF!</f>
        <v>#REF!</v>
      </c>
      <c r="E33" s="159" t="e">
        <f>'Individual DF'!#REF!</f>
        <v>#REF!</v>
      </c>
      <c r="F33" s="193" t="e">
        <f>'Individual DF'!#REF!</f>
        <v>#REF!</v>
      </c>
      <c r="G33" s="159">
        <f t="shared" si="0"/>
        <v>0</v>
      </c>
      <c r="H33" s="158" t="str">
        <f t="shared" si="2"/>
        <v>-</v>
      </c>
      <c r="I33" s="158" t="str">
        <f t="shared" si="3"/>
        <v>-</v>
      </c>
      <c r="J33" s="159">
        <v>0</v>
      </c>
      <c r="K33" s="159">
        <v>0</v>
      </c>
      <c r="L33" s="159">
        <v>0</v>
      </c>
      <c r="M33" s="185">
        <v>0</v>
      </c>
      <c r="N33" s="181">
        <f t="shared" si="4"/>
        <v>0</v>
      </c>
      <c r="O33" s="158" t="str">
        <f>IFERROR((P33+Q33)/N33,"-")</f>
        <v>-</v>
      </c>
      <c r="P33" s="159">
        <v>0</v>
      </c>
      <c r="Q33" s="159">
        <v>0</v>
      </c>
      <c r="R33" s="185">
        <v>0</v>
      </c>
      <c r="S33" s="159">
        <f t="shared" si="6"/>
        <v>0</v>
      </c>
      <c r="T33" s="158" t="str">
        <f t="shared" si="7"/>
        <v>-</v>
      </c>
      <c r="U33" s="159">
        <v>0</v>
      </c>
      <c r="V33" s="159">
        <v>0</v>
      </c>
      <c r="W33" s="159">
        <v>0</v>
      </c>
      <c r="X33" s="185">
        <v>0</v>
      </c>
      <c r="Y33" s="181">
        <f t="shared" si="8"/>
        <v>0</v>
      </c>
      <c r="Z33" s="158" t="str">
        <f t="shared" si="9"/>
        <v>-</v>
      </c>
      <c r="AA33" s="159">
        <v>0</v>
      </c>
      <c r="AB33" s="159">
        <v>0</v>
      </c>
      <c r="AC33" s="159">
        <v>0</v>
      </c>
      <c r="AD33" s="159">
        <v>0</v>
      </c>
      <c r="AE33" s="208" t="e">
        <f t="shared" si="1"/>
        <v>#REF!</v>
      </c>
      <c r="AF33" s="175"/>
      <c r="AG33" s="136"/>
      <c r="AH33" s="136"/>
      <c r="AI33" s="136"/>
      <c r="AJ33" s="153"/>
    </row>
    <row r="34" spans="2:36" ht="14" customHeight="1">
      <c r="B34" s="136"/>
      <c r="C34" s="153"/>
      <c r="D34" s="153"/>
      <c r="E34" s="153"/>
      <c r="F34" s="153"/>
      <c r="G34" s="153"/>
      <c r="H34" s="153"/>
      <c r="I34" s="153"/>
      <c r="J34" s="136"/>
      <c r="K34" s="136"/>
      <c r="L34" s="136"/>
      <c r="M34" s="192"/>
      <c r="N34" s="136"/>
      <c r="O34" s="136"/>
      <c r="P34" s="136"/>
      <c r="Q34" s="136"/>
      <c r="R34" s="192"/>
      <c r="S34" s="136"/>
      <c r="T34" s="136"/>
      <c r="U34" s="136"/>
      <c r="V34" s="136"/>
      <c r="W34" s="136"/>
      <c r="X34" s="192"/>
      <c r="Y34" s="136"/>
      <c r="Z34" s="136"/>
      <c r="AA34" s="136"/>
      <c r="AB34" s="136"/>
      <c r="AC34" s="136"/>
      <c r="AD34" s="136"/>
      <c r="AE34" s="211"/>
      <c r="AF34" s="136"/>
      <c r="AG34" s="136"/>
      <c r="AH34" s="136"/>
      <c r="AI34" s="136"/>
      <c r="AJ34" s="153"/>
    </row>
    <row r="35" spans="2:36" ht="30" customHeight="1">
      <c r="B35" s="274" t="s">
        <v>16</v>
      </c>
      <c r="C35" s="274"/>
      <c r="D35" s="274"/>
      <c r="E35" s="274"/>
      <c r="F35" s="275"/>
      <c r="G35" s="164">
        <f>SUM(G8:G15,G23:G27)</f>
        <v>0</v>
      </c>
      <c r="H35" s="169" t="e">
        <f>SUM(J35:K35)/G35</f>
        <v>#DIV/0!</v>
      </c>
      <c r="I35" s="169" t="e">
        <f>SUM(J35:L35)/G35</f>
        <v>#DIV/0!</v>
      </c>
      <c r="J35" s="164">
        <f>SUM(J8:J15,J23:J27)</f>
        <v>0</v>
      </c>
      <c r="K35" s="164">
        <f>SUM(K8:K15,K23:K27)</f>
        <v>0</v>
      </c>
      <c r="L35" s="164">
        <f>SUM(L8:L15,L23:L27)</f>
        <v>0</v>
      </c>
      <c r="M35" s="182">
        <f>SUM(M8:M15,M23:M27)</f>
        <v>0</v>
      </c>
      <c r="N35" s="164">
        <f>SUM(N8:N15,N23:N27)</f>
        <v>0</v>
      </c>
      <c r="O35" s="168" t="str">
        <f>IFERROR((P35+Q35)/N35,"-")</f>
        <v>-</v>
      </c>
      <c r="P35" s="164">
        <f>SUM(P8:P15,P23:P27)</f>
        <v>0</v>
      </c>
      <c r="Q35" s="164">
        <f>SUM(Q8:Q15,Q23:Q27)</f>
        <v>0</v>
      </c>
      <c r="R35" s="182">
        <f>SUM(R8:R15,R23:R27)</f>
        <v>0</v>
      </c>
      <c r="S35" s="164">
        <f>SUM(S8:S15,S23:S27)</f>
        <v>0</v>
      </c>
      <c r="T35" s="168" t="e">
        <f>(U35+W35)/S35</f>
        <v>#DIV/0!</v>
      </c>
      <c r="U35" s="164">
        <f>SUM(U8:U15,U23:U27)</f>
        <v>0</v>
      </c>
      <c r="V35" s="164">
        <f>SUM(V8:V15,V23:V27)</f>
        <v>0</v>
      </c>
      <c r="W35" s="164">
        <f>SUM(W8:W15,W23:W27)</f>
        <v>0</v>
      </c>
      <c r="X35" s="182">
        <f>SUM(X8:X15,X23:X27)</f>
        <v>0</v>
      </c>
      <c r="Y35" s="164">
        <f>SUM(Y8:Y15,Y23:Y27)</f>
        <v>0</v>
      </c>
      <c r="Z35" s="168" t="e">
        <f>(AA35+AC35)/Y35</f>
        <v>#DIV/0!</v>
      </c>
      <c r="AA35" s="164">
        <f>SUM(AA8:AA15,AA23:AA27)</f>
        <v>0</v>
      </c>
      <c r="AB35" s="164">
        <f>SUM(AB8:AB15,AB23:AB27)</f>
        <v>0</v>
      </c>
      <c r="AC35" s="164">
        <f>SUM(AC8:AC15,AC23:AC27)</f>
        <v>0</v>
      </c>
      <c r="AD35" s="164">
        <f>SUM(AD8:AD15,AD23:AD27)</f>
        <v>0</v>
      </c>
      <c r="AE35" s="212" t="s">
        <v>16</v>
      </c>
      <c r="AF35" s="175"/>
      <c r="AG35" s="136"/>
      <c r="AH35" s="136"/>
      <c r="AI35" s="136"/>
      <c r="AJ35" s="153"/>
    </row>
    <row r="36" spans="2:36" ht="30" customHeight="1">
      <c r="B36" s="276" t="s">
        <v>15</v>
      </c>
      <c r="C36" s="276"/>
      <c r="D36" s="276"/>
      <c r="E36" s="276"/>
      <c r="F36" s="277"/>
      <c r="G36" s="165">
        <f>SUM(G16:G22,G28:G33)</f>
        <v>0</v>
      </c>
      <c r="H36" s="170" t="e">
        <f>SUM(J36:K36)/G36</f>
        <v>#DIV/0!</v>
      </c>
      <c r="I36" s="170" t="e">
        <f>SUM(J36:L36)/G36</f>
        <v>#DIV/0!</v>
      </c>
      <c r="J36" s="165">
        <f>SUM(J16:J22,J28:J33)</f>
        <v>0</v>
      </c>
      <c r="K36" s="165">
        <f>SUM(K16:K22,K28:K33)</f>
        <v>0</v>
      </c>
      <c r="L36" s="165">
        <f>SUM(L16:L22,L28:L33)</f>
        <v>0</v>
      </c>
      <c r="M36" s="183">
        <f>SUM(M16:M22,M28:M33)</f>
        <v>0</v>
      </c>
      <c r="N36" s="165">
        <f>SUM(N16:N22,N28:N33)</f>
        <v>0</v>
      </c>
      <c r="O36" s="172" t="str">
        <f>IFERROR((P36+Q36)/N36,"-")</f>
        <v>-</v>
      </c>
      <c r="P36" s="165">
        <f>SUM(P16:P22,P28:P33)</f>
        <v>0</v>
      </c>
      <c r="Q36" s="165">
        <f>SUM(Q16:Q22,Q28:Q33)</f>
        <v>0</v>
      </c>
      <c r="R36" s="183">
        <f>SUM(R16:R22,R28:R33)</f>
        <v>0</v>
      </c>
      <c r="S36" s="165">
        <f>SUM(S16:S22,S28:S33)</f>
        <v>0</v>
      </c>
      <c r="T36" s="172" t="e">
        <f>(U36+W36)/S36</f>
        <v>#DIV/0!</v>
      </c>
      <c r="U36" s="165">
        <f>SUM(U16:U22,U28:U33)</f>
        <v>0</v>
      </c>
      <c r="V36" s="165">
        <f>SUM(V16:V22,V28:V33)</f>
        <v>0</v>
      </c>
      <c r="W36" s="165">
        <f>SUM(W16:W22,W28:W33)</f>
        <v>0</v>
      </c>
      <c r="X36" s="183">
        <f>SUM(X16:X22,X28:X33)</f>
        <v>0</v>
      </c>
      <c r="Y36" s="165">
        <f>SUM(Y16:Y22,Y28:Y33)</f>
        <v>0</v>
      </c>
      <c r="Z36" s="172" t="e">
        <f>(AA36+AC36)/Y36</f>
        <v>#DIV/0!</v>
      </c>
      <c r="AA36" s="165">
        <f>SUM(AA16:AA22,AA28:AA33)</f>
        <v>0</v>
      </c>
      <c r="AB36" s="165">
        <f>SUM(AB16:AB22,AB28:AB33)</f>
        <v>0</v>
      </c>
      <c r="AC36" s="165">
        <f>SUM(AC16:AC22,AC28:AC33)</f>
        <v>0</v>
      </c>
      <c r="AD36" s="165">
        <f>SUM(AD16:AD22,AD28:AD33)</f>
        <v>0</v>
      </c>
      <c r="AE36" s="213" t="s">
        <v>15</v>
      </c>
      <c r="AF36" s="175"/>
      <c r="AG36" s="136"/>
      <c r="AH36" s="136"/>
      <c r="AI36" s="136"/>
      <c r="AJ36" s="153"/>
    </row>
    <row r="37" spans="2:36" ht="30" customHeight="1">
      <c r="B37" s="278" t="s">
        <v>94</v>
      </c>
      <c r="C37" s="278"/>
      <c r="D37" s="278"/>
      <c r="E37" s="278"/>
      <c r="F37" s="279"/>
      <c r="G37" s="156">
        <f>SUM(G8:G33)</f>
        <v>0</v>
      </c>
      <c r="H37" s="163" t="e">
        <f>SUM(J37:K37)/G37</f>
        <v>#DIV/0!</v>
      </c>
      <c r="I37" s="163" t="e">
        <f>SUM(J37:L37)/G37</f>
        <v>#DIV/0!</v>
      </c>
      <c r="J37" s="156">
        <f>SUM(J8:J33)</f>
        <v>0</v>
      </c>
      <c r="K37" s="156">
        <f>SUM(K8:K33)</f>
        <v>0</v>
      </c>
      <c r="L37" s="156">
        <f>SUM(L8:L33)</f>
        <v>0</v>
      </c>
      <c r="M37" s="184">
        <f>SUM(M8:M33)</f>
        <v>0</v>
      </c>
      <c r="N37" s="156">
        <f>SUM(N8:N33)</f>
        <v>0</v>
      </c>
      <c r="O37" s="157" t="str">
        <f>IFERROR((P37+Q37)/N37,"-")</f>
        <v>-</v>
      </c>
      <c r="P37" s="156">
        <f>SUM(P8:P33)</f>
        <v>0</v>
      </c>
      <c r="Q37" s="156">
        <f>SUM(Q8:Q33)</f>
        <v>0</v>
      </c>
      <c r="R37" s="184">
        <f>SUM(R8:R33)</f>
        <v>0</v>
      </c>
      <c r="S37" s="156">
        <f>SUM(S8:S33)</f>
        <v>0</v>
      </c>
      <c r="T37" s="157" t="e">
        <f>(U37+W37)/S37</f>
        <v>#DIV/0!</v>
      </c>
      <c r="U37" s="156">
        <f>SUM(U8:U33)</f>
        <v>0</v>
      </c>
      <c r="V37" s="156">
        <f>SUM(V8:V33)</f>
        <v>0</v>
      </c>
      <c r="W37" s="156">
        <f>SUM(W8:W33)</f>
        <v>0</v>
      </c>
      <c r="X37" s="184">
        <f>SUM(X8:X33)</f>
        <v>0</v>
      </c>
      <c r="Y37" s="156">
        <f>SUM(Y8:Y33)</f>
        <v>0</v>
      </c>
      <c r="Z37" s="157" t="e">
        <f>(AA37+AC37)/Y37</f>
        <v>#DIV/0!</v>
      </c>
      <c r="AA37" s="156">
        <f>SUM(AA8:AA33)</f>
        <v>0</v>
      </c>
      <c r="AB37" s="156">
        <f>SUM(AB8:AB33)</f>
        <v>0</v>
      </c>
      <c r="AC37" s="156">
        <f>SUM(AC8:AC33)</f>
        <v>0</v>
      </c>
      <c r="AD37" s="156">
        <f>SUM(AD8:AD33)</f>
        <v>0</v>
      </c>
      <c r="AE37" s="214" t="s">
        <v>94</v>
      </c>
      <c r="AF37" s="175"/>
      <c r="AG37" s="136"/>
      <c r="AH37" s="136"/>
      <c r="AI37" s="136"/>
      <c r="AJ37" s="153"/>
    </row>
    <row r="38" spans="2:36" ht="30" customHeight="1">
      <c r="B38" s="280" t="s">
        <v>95</v>
      </c>
      <c r="C38" s="280"/>
      <c r="D38" s="280"/>
      <c r="E38" s="280"/>
      <c r="F38" s="281"/>
      <c r="G38" s="167">
        <f>AVERAGE(G8:G33)</f>
        <v>0</v>
      </c>
      <c r="H38" s="171"/>
      <c r="I38" s="171"/>
      <c r="J38" s="167">
        <f>AVERAGE(J8:J33)</f>
        <v>0</v>
      </c>
      <c r="K38" s="167">
        <f>AVERAGE(K8:K33)</f>
        <v>0</v>
      </c>
      <c r="L38" s="167">
        <f>AVERAGE(L8:L33)</f>
        <v>0</v>
      </c>
      <c r="M38" s="193">
        <f>AVERAGE(M8:M33)</f>
        <v>0</v>
      </c>
      <c r="N38" s="159"/>
      <c r="O38" s="167"/>
      <c r="P38" s="167">
        <f>AVERAGE(P8:P33)</f>
        <v>0</v>
      </c>
      <c r="Q38" s="167">
        <f>AVERAGE(Q8:Q33)</f>
        <v>0</v>
      </c>
      <c r="R38" s="193">
        <f>AVERAGE(R8:R33)</f>
        <v>0</v>
      </c>
      <c r="S38" s="167">
        <f>AVERAGE(S8:S33)</f>
        <v>0</v>
      </c>
      <c r="T38" s="159"/>
      <c r="U38" s="167">
        <f>AVERAGE(U8:U33)</f>
        <v>0</v>
      </c>
      <c r="V38" s="167">
        <f>AVERAGE(V8:V33)</f>
        <v>0</v>
      </c>
      <c r="W38" s="167">
        <f>AVERAGE(W8:W33)</f>
        <v>0</v>
      </c>
      <c r="X38" s="193">
        <f>AVERAGE(X8:X33)</f>
        <v>0</v>
      </c>
      <c r="Y38" s="167">
        <f>AVERAGE(Y8:Y33)</f>
        <v>0</v>
      </c>
      <c r="Z38" s="167"/>
      <c r="AA38" s="167">
        <f>AVERAGE(AA8:AA33)</f>
        <v>0</v>
      </c>
      <c r="AB38" s="167">
        <f>AVERAGE(AB8:AB33)</f>
        <v>0</v>
      </c>
      <c r="AC38" s="167">
        <f>AVERAGE(AC8:AC33)</f>
        <v>0</v>
      </c>
      <c r="AD38" s="167">
        <f>AVERAGE(AD8:AD33)</f>
        <v>0</v>
      </c>
      <c r="AE38" s="215" t="s">
        <v>95</v>
      </c>
      <c r="AF38" s="136"/>
      <c r="AG38" s="176"/>
      <c r="AH38" s="176"/>
      <c r="AI38" s="176"/>
      <c r="AJ38" s="153"/>
    </row>
    <row r="39" spans="2:36" ht="30" customHeight="1">
      <c r="B39" s="136"/>
      <c r="C39" s="153"/>
      <c r="D39" s="153"/>
      <c r="E39" s="153"/>
      <c r="F39" s="153"/>
      <c r="G39" s="153"/>
      <c r="H39" s="153"/>
      <c r="I39" s="153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53"/>
    </row>
    <row r="40" spans="2:36" ht="30" customHeight="1">
      <c r="B40" s="136"/>
      <c r="C40" s="153"/>
      <c r="D40" s="153"/>
      <c r="E40" s="153"/>
      <c r="F40" s="153"/>
      <c r="G40" s="153"/>
      <c r="H40" s="153"/>
      <c r="I40" s="153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53"/>
    </row>
    <row r="41" spans="2:36" ht="30" customHeight="1">
      <c r="B41" s="136"/>
      <c r="C41" s="153"/>
      <c r="D41" s="153"/>
      <c r="E41" s="153"/>
      <c r="F41" s="153"/>
      <c r="G41" s="153"/>
      <c r="H41" s="153"/>
      <c r="I41" s="153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53"/>
    </row>
    <row r="42" spans="2:36" ht="30" customHeight="1">
      <c r="B42" s="136"/>
      <c r="C42" s="153"/>
      <c r="D42" s="153"/>
      <c r="E42" s="153"/>
      <c r="F42" s="153"/>
      <c r="G42" s="153"/>
      <c r="H42" s="153"/>
      <c r="I42" s="153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53"/>
    </row>
    <row r="43" spans="2:36" ht="30" customHeight="1">
      <c r="B43" s="136"/>
      <c r="C43" s="153"/>
      <c r="D43" s="153"/>
      <c r="E43" s="153"/>
      <c r="F43" s="153"/>
      <c r="G43" s="153"/>
      <c r="H43" s="153"/>
      <c r="I43" s="153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53"/>
    </row>
    <row r="44" spans="2:36" ht="30" customHeight="1">
      <c r="B44" s="136"/>
      <c r="C44" s="153"/>
      <c r="D44" s="153"/>
      <c r="E44" s="153"/>
      <c r="F44" s="153"/>
      <c r="G44" s="153"/>
      <c r="H44" s="153"/>
      <c r="I44" s="153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53"/>
    </row>
    <row r="45" spans="2:36" ht="30" customHeight="1">
      <c r="B45" s="136"/>
      <c r="C45" s="153"/>
      <c r="D45" s="153"/>
      <c r="E45" s="153"/>
      <c r="F45" s="153"/>
      <c r="G45" s="153"/>
      <c r="H45" s="153"/>
      <c r="I45" s="153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53"/>
    </row>
    <row r="46" spans="2:36" ht="30" customHeight="1">
      <c r="B46" s="136"/>
      <c r="C46" s="153"/>
      <c r="D46" s="153"/>
      <c r="E46" s="153"/>
      <c r="F46" s="153"/>
      <c r="G46" s="153"/>
      <c r="H46" s="153"/>
      <c r="I46" s="153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53"/>
    </row>
    <row r="47" spans="2:36" ht="30" customHeight="1">
      <c r="B47" s="136"/>
      <c r="C47" s="153"/>
      <c r="D47" s="153"/>
      <c r="E47" s="153"/>
      <c r="F47" s="153"/>
      <c r="G47" s="153"/>
      <c r="H47" s="153"/>
      <c r="I47" s="153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53"/>
    </row>
    <row r="48" spans="2:36" ht="30" customHeight="1">
      <c r="B48" s="136"/>
      <c r="C48" s="153"/>
      <c r="D48" s="153"/>
      <c r="E48" s="153"/>
      <c r="F48" s="153"/>
      <c r="G48" s="153"/>
      <c r="H48" s="153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53"/>
    </row>
    <row r="49" spans="2:36" ht="30" customHeight="1">
      <c r="B49" s="136"/>
      <c r="C49" s="153"/>
      <c r="D49" s="153"/>
      <c r="E49" s="153"/>
      <c r="F49" s="153"/>
      <c r="G49" s="153"/>
      <c r="H49" s="153"/>
      <c r="I49" s="153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53"/>
    </row>
    <row r="50" spans="2:36" ht="30" customHeight="1">
      <c r="B50" s="136"/>
      <c r="C50" s="153"/>
      <c r="D50" s="153"/>
      <c r="E50" s="153"/>
      <c r="F50" s="153"/>
      <c r="G50" s="153"/>
      <c r="H50" s="153"/>
      <c r="I50" s="153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53"/>
    </row>
    <row r="51" spans="2:36" ht="30" customHeight="1">
      <c r="B51" s="136"/>
      <c r="C51" s="153"/>
      <c r="D51" s="153"/>
      <c r="E51" s="153"/>
      <c r="F51" s="153"/>
      <c r="G51" s="153"/>
      <c r="H51" s="153"/>
      <c r="I51" s="153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53"/>
    </row>
    <row r="52" spans="2:36" ht="30" customHeight="1">
      <c r="B52" s="136"/>
      <c r="C52" s="153"/>
      <c r="D52" s="153"/>
      <c r="E52" s="153"/>
      <c r="F52" s="153"/>
      <c r="G52" s="153"/>
      <c r="H52" s="153"/>
      <c r="I52" s="153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53"/>
    </row>
    <row r="53" spans="2:36" ht="30" customHeight="1">
      <c r="B53" s="136"/>
      <c r="C53" s="153"/>
      <c r="D53" s="153"/>
      <c r="E53" s="153"/>
      <c r="F53" s="153"/>
      <c r="G53" s="153"/>
      <c r="H53" s="153"/>
      <c r="I53" s="153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53"/>
    </row>
    <row r="54" spans="2:36" ht="30" customHeight="1">
      <c r="B54" s="136"/>
      <c r="C54" s="153"/>
      <c r="D54" s="153"/>
      <c r="E54" s="153"/>
      <c r="F54" s="153"/>
      <c r="G54" s="153"/>
      <c r="H54" s="153"/>
      <c r="I54" s="153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53"/>
    </row>
    <row r="55" spans="2:36" ht="30" customHeight="1">
      <c r="B55" s="136"/>
      <c r="C55" s="153"/>
      <c r="D55" s="153"/>
      <c r="E55" s="153"/>
      <c r="F55" s="153"/>
      <c r="G55" s="153"/>
      <c r="H55" s="153"/>
      <c r="I55" s="153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53"/>
    </row>
    <row r="56" spans="2:36" ht="30" customHeight="1">
      <c r="B56" s="136"/>
      <c r="C56" s="153"/>
      <c r="D56" s="153"/>
      <c r="E56" s="153"/>
      <c r="F56" s="153"/>
      <c r="G56" s="153"/>
      <c r="H56" s="153"/>
      <c r="I56" s="153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53"/>
    </row>
    <row r="57" spans="2:36" ht="30" customHeight="1">
      <c r="B57" s="136"/>
      <c r="C57" s="153"/>
      <c r="D57" s="153"/>
      <c r="E57" s="153"/>
      <c r="F57" s="153"/>
      <c r="G57" s="153"/>
      <c r="H57" s="153"/>
      <c r="I57" s="153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53"/>
    </row>
    <row r="58" spans="2:36" ht="30" customHeight="1">
      <c r="B58" s="136"/>
      <c r="C58" s="153"/>
      <c r="D58" s="153"/>
      <c r="E58" s="153"/>
      <c r="F58" s="153"/>
      <c r="G58" s="153"/>
      <c r="H58" s="153"/>
      <c r="I58" s="153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53"/>
    </row>
    <row r="59" spans="2:36" ht="30" customHeight="1">
      <c r="B59" s="136"/>
      <c r="C59" s="153"/>
      <c r="D59" s="153"/>
      <c r="E59" s="153"/>
      <c r="F59" s="153"/>
      <c r="G59" s="153"/>
      <c r="H59" s="153"/>
      <c r="I59" s="153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53"/>
    </row>
    <row r="60" spans="2:36" ht="30" customHeight="1">
      <c r="B60" s="136"/>
      <c r="C60" s="153"/>
      <c r="D60" s="153"/>
      <c r="E60" s="153"/>
      <c r="F60" s="153"/>
      <c r="G60" s="153"/>
      <c r="H60" s="153"/>
      <c r="I60" s="153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53"/>
    </row>
    <row r="61" spans="2:36" ht="30" customHeight="1">
      <c r="B61" s="136"/>
      <c r="C61" s="153"/>
      <c r="D61" s="153"/>
      <c r="E61" s="153"/>
      <c r="F61" s="153"/>
      <c r="G61" s="153"/>
      <c r="H61" s="153"/>
      <c r="I61" s="153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53"/>
    </row>
    <row r="62" spans="2:36" ht="30" customHeight="1">
      <c r="B62" s="136"/>
      <c r="C62" s="153"/>
      <c r="D62" s="153"/>
      <c r="E62" s="153"/>
      <c r="F62" s="153"/>
      <c r="G62" s="153"/>
      <c r="H62" s="153"/>
      <c r="I62" s="153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53"/>
    </row>
    <row r="63" spans="2:36" ht="30" customHeight="1">
      <c r="B63" s="136"/>
      <c r="C63" s="153"/>
      <c r="D63" s="153"/>
      <c r="E63" s="153"/>
      <c r="F63" s="153"/>
      <c r="G63" s="153"/>
      <c r="H63" s="153"/>
      <c r="I63" s="153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53"/>
    </row>
    <row r="64" spans="2:36" ht="30" customHeight="1">
      <c r="B64" s="136"/>
      <c r="C64" s="153"/>
      <c r="D64" s="153"/>
      <c r="E64" s="153"/>
      <c r="F64" s="153"/>
      <c r="G64" s="153"/>
      <c r="H64" s="153"/>
      <c r="I64" s="153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53"/>
    </row>
    <row r="65" spans="2:36" ht="30" customHeight="1">
      <c r="B65" s="136"/>
      <c r="C65" s="153"/>
      <c r="D65" s="153"/>
      <c r="E65" s="153"/>
      <c r="F65" s="153"/>
      <c r="G65" s="153"/>
      <c r="H65" s="153"/>
      <c r="I65" s="153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53"/>
    </row>
    <row r="66" spans="2:36" ht="30" customHeight="1">
      <c r="B66" s="136"/>
      <c r="C66" s="153"/>
      <c r="D66" s="153"/>
      <c r="E66" s="153"/>
      <c r="F66" s="153"/>
      <c r="G66" s="153"/>
      <c r="H66" s="153"/>
      <c r="I66" s="153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53"/>
    </row>
    <row r="67" spans="2:36" ht="30" customHeight="1">
      <c r="B67" s="136"/>
      <c r="C67" s="153"/>
      <c r="D67" s="153"/>
      <c r="E67" s="153"/>
      <c r="F67" s="153"/>
      <c r="G67" s="153"/>
      <c r="H67" s="153"/>
      <c r="I67" s="153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53"/>
    </row>
    <row r="68" spans="2:36" ht="30" customHeight="1">
      <c r="B68" s="136"/>
      <c r="C68" s="153"/>
      <c r="D68" s="153"/>
      <c r="E68" s="153"/>
      <c r="F68" s="153"/>
      <c r="G68" s="153"/>
      <c r="H68" s="153"/>
      <c r="I68" s="153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53"/>
    </row>
    <row r="69" spans="2:36" ht="30" customHeight="1">
      <c r="B69" s="136"/>
      <c r="C69" s="153"/>
      <c r="D69" s="153"/>
      <c r="E69" s="153"/>
      <c r="F69" s="153"/>
      <c r="G69" s="153"/>
      <c r="H69" s="153"/>
      <c r="I69" s="153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53"/>
    </row>
    <row r="70" spans="2:36" ht="30" customHeight="1">
      <c r="B70" s="136"/>
      <c r="C70" s="153"/>
      <c r="D70" s="153"/>
      <c r="E70" s="153"/>
      <c r="F70" s="153"/>
      <c r="G70" s="153"/>
      <c r="H70" s="153"/>
      <c r="I70" s="153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F70" s="136"/>
      <c r="AG70" s="136"/>
      <c r="AH70" s="136"/>
      <c r="AI70" s="136"/>
      <c r="AJ70" s="153"/>
    </row>
    <row r="71" spans="2:36" ht="30" customHeight="1">
      <c r="B71" s="136"/>
      <c r="C71" s="153"/>
      <c r="D71" s="153"/>
      <c r="E71" s="153"/>
      <c r="F71" s="153"/>
      <c r="G71" s="153"/>
      <c r="H71" s="153"/>
      <c r="I71" s="153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F71" s="136"/>
      <c r="AG71" s="136"/>
      <c r="AH71" s="136"/>
      <c r="AI71" s="136"/>
      <c r="AJ71" s="153"/>
    </row>
    <row r="72" spans="2:36" ht="30" customHeight="1">
      <c r="B72" s="136"/>
      <c r="C72" s="153"/>
      <c r="D72" s="153"/>
      <c r="E72" s="153"/>
      <c r="F72" s="153"/>
      <c r="G72" s="153"/>
      <c r="H72" s="153"/>
      <c r="I72" s="153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F72" s="136"/>
      <c r="AG72" s="136"/>
      <c r="AH72" s="136"/>
      <c r="AI72" s="136"/>
      <c r="AJ72" s="153"/>
    </row>
    <row r="73" spans="2:36" ht="30" customHeight="1"/>
    <row r="74" spans="2:36" ht="30" customHeight="1"/>
    <row r="75" spans="2:36" ht="30" customHeight="1"/>
    <row r="76" spans="2:36" ht="30" customHeight="1"/>
    <row r="77" spans="2:36" ht="30" customHeight="1"/>
  </sheetData>
  <mergeCells count="25">
    <mergeCell ref="Y2:Z2"/>
    <mergeCell ref="AE6:AI6"/>
    <mergeCell ref="Z4:AB4"/>
    <mergeCell ref="X4:Y4"/>
    <mergeCell ref="N6:R6"/>
    <mergeCell ref="S6:X6"/>
    <mergeCell ref="Y6:AD6"/>
    <mergeCell ref="AC4:AD4"/>
    <mergeCell ref="AA2:AD2"/>
    <mergeCell ref="C2:E2"/>
    <mergeCell ref="B4:C4"/>
    <mergeCell ref="E4:H4"/>
    <mergeCell ref="N4:Q4"/>
    <mergeCell ref="U4:W4"/>
    <mergeCell ref="J4:M4"/>
    <mergeCell ref="R4:S4"/>
    <mergeCell ref="U2:X2"/>
    <mergeCell ref="S2:T2"/>
    <mergeCell ref="O2:R2"/>
    <mergeCell ref="F2:N2"/>
    <mergeCell ref="B35:F35"/>
    <mergeCell ref="B36:F36"/>
    <mergeCell ref="B37:F37"/>
    <mergeCell ref="B38:F38"/>
    <mergeCell ref="G6:M6"/>
  </mergeCells>
  <phoneticPr fontId="1"/>
  <printOptions verticalCentered="1"/>
  <pageMargins left="0" right="0" top="0" bottom="0" header="0" footer="0"/>
  <pageSetup paperSize="9" scale="45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Z54"/>
  <sheetViews>
    <sheetView zoomScale="75" workbookViewId="0">
      <selection activeCell="AG3" sqref="AG3:AJ3"/>
    </sheetView>
  </sheetViews>
  <sheetFormatPr baseColWidth="10" defaultColWidth="10.7109375" defaultRowHeight="20"/>
  <cols>
    <col min="1" max="3" width="7.7109375" style="2" customWidth="1"/>
    <col min="4" max="4" width="9.28515625" style="2" customWidth="1"/>
    <col min="5" max="10" width="7.7109375" style="2" customWidth="1"/>
    <col min="11" max="11" width="3.7109375" style="2" customWidth="1"/>
    <col min="12" max="12" width="6.140625" style="2" customWidth="1"/>
    <col min="13" max="13" width="3.140625" style="2" customWidth="1"/>
    <col min="14" max="14" width="13.7109375" style="2" customWidth="1"/>
    <col min="15" max="15" width="17" style="2" customWidth="1"/>
    <col min="16" max="16" width="14.140625" style="2" customWidth="1"/>
    <col min="17" max="17" width="6.42578125" style="2" customWidth="1"/>
    <col min="18" max="18" width="3.5703125" style="2" customWidth="1"/>
    <col min="19" max="21" width="13.7109375" style="2" customWidth="1"/>
    <col min="22" max="22" width="1.140625" style="2" customWidth="1"/>
    <col min="23" max="23" width="3.42578125" style="2" customWidth="1"/>
    <col min="24" max="16384" width="10.7109375" style="2"/>
  </cols>
  <sheetData>
    <row r="1" spans="1:26" ht="18" customHeight="1">
      <c r="A1" s="333" t="s">
        <v>32</v>
      </c>
      <c r="B1" s="334" t="str">
        <f>Summary!O3</f>
        <v>○○大学</v>
      </c>
      <c r="C1" s="334"/>
      <c r="D1" s="334"/>
      <c r="E1" s="334"/>
      <c r="F1" s="334"/>
      <c r="G1" s="334"/>
      <c r="H1" s="334"/>
      <c r="I1" s="334"/>
      <c r="J1" s="334"/>
      <c r="K1" s="115"/>
      <c r="L1" s="28" t="s">
        <v>61</v>
      </c>
      <c r="M1" s="28"/>
      <c r="N1" s="28"/>
      <c r="O1" s="28" t="s">
        <v>114</v>
      </c>
      <c r="P1" s="28" t="s">
        <v>113</v>
      </c>
      <c r="Q1" s="28"/>
      <c r="R1" s="28"/>
      <c r="S1" s="115"/>
      <c r="T1" s="115"/>
      <c r="U1" s="114"/>
      <c r="V1" s="113"/>
      <c r="W1" s="112"/>
      <c r="X1" s="45"/>
      <c r="Y1" s="45"/>
    </row>
    <row r="2" spans="1:26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115"/>
      <c r="L2" s="335"/>
      <c r="M2" s="335"/>
      <c r="N2" s="335"/>
      <c r="O2" s="28"/>
      <c r="P2" s="296"/>
      <c r="Q2" s="296"/>
      <c r="R2" s="296"/>
      <c r="S2" s="19"/>
      <c r="T2" s="115"/>
      <c r="U2" s="114"/>
      <c r="V2" s="113"/>
      <c r="W2" s="112"/>
      <c r="X2" s="45"/>
      <c r="Y2" s="45"/>
    </row>
    <row r="3" spans="1:26" ht="20" customHeight="1">
      <c r="A3" s="336" t="s">
        <v>60</v>
      </c>
      <c r="B3" s="336"/>
      <c r="C3" s="336"/>
      <c r="D3" s="336"/>
      <c r="E3" s="336"/>
      <c r="F3" s="336"/>
      <c r="G3" s="336"/>
      <c r="H3" s="336"/>
      <c r="I3" s="336"/>
      <c r="J3" s="336"/>
      <c r="K3" s="115"/>
      <c r="L3" s="117" t="s">
        <v>59</v>
      </c>
      <c r="M3" s="116"/>
      <c r="N3" s="115"/>
      <c r="O3" s="115"/>
      <c r="P3" s="115"/>
      <c r="Q3" s="115"/>
      <c r="R3" s="115"/>
      <c r="S3" s="115"/>
      <c r="T3" s="115"/>
      <c r="U3" s="115"/>
      <c r="V3" s="114"/>
      <c r="W3" s="113"/>
      <c r="X3" s="112"/>
      <c r="Y3" s="45"/>
      <c r="Z3" s="45"/>
    </row>
    <row r="4" spans="1:26" ht="20" customHeight="1">
      <c r="A4" s="111" t="s">
        <v>1</v>
      </c>
      <c r="B4" s="70"/>
      <c r="C4" s="92" t="s">
        <v>52</v>
      </c>
      <c r="D4" s="110" t="s">
        <v>51</v>
      </c>
      <c r="E4" s="109" t="s">
        <v>50</v>
      </c>
      <c r="F4" s="109" t="s">
        <v>58</v>
      </c>
      <c r="G4" s="87" t="s">
        <v>46</v>
      </c>
      <c r="H4" s="108" t="s">
        <v>57</v>
      </c>
      <c r="I4" s="107" t="s">
        <v>56</v>
      </c>
      <c r="J4" s="67"/>
      <c r="K4" s="35"/>
      <c r="L4" s="337" t="str">
        <f>A4</f>
        <v>筑波</v>
      </c>
      <c r="M4" s="337"/>
      <c r="N4" s="99" t="s">
        <v>28</v>
      </c>
      <c r="O4" s="99"/>
      <c r="P4" s="99"/>
      <c r="Q4" s="106" t="s">
        <v>38</v>
      </c>
      <c r="R4" s="99"/>
      <c r="S4" s="99"/>
      <c r="T4" s="99"/>
      <c r="U4" s="99"/>
      <c r="V4" s="14"/>
      <c r="W4" s="46"/>
      <c r="X4" s="45"/>
      <c r="Y4" s="45"/>
      <c r="Z4" s="45"/>
    </row>
    <row r="5" spans="1:26" ht="20" customHeight="1">
      <c r="A5" s="103" t="s">
        <v>3</v>
      </c>
      <c r="B5" s="98" t="s">
        <v>45</v>
      </c>
      <c r="C5" s="96">
        <f>SUM(E5:I5)</f>
        <v>0</v>
      </c>
      <c r="D5" s="97" t="e">
        <f>(E5+F5+G5)/C5</f>
        <v>#DIV/0!</v>
      </c>
      <c r="E5" s="96"/>
      <c r="F5" s="96"/>
      <c r="G5" s="96"/>
      <c r="H5" s="96"/>
      <c r="I5" s="96"/>
      <c r="J5" s="96"/>
      <c r="K5" s="35"/>
      <c r="L5" s="70" t="s">
        <v>55</v>
      </c>
      <c r="M5" s="68" t="s">
        <v>13</v>
      </c>
      <c r="N5" s="330" t="s">
        <v>54</v>
      </c>
      <c r="O5" s="331"/>
      <c r="P5" s="332"/>
      <c r="Q5" s="81" t="s">
        <v>9</v>
      </c>
      <c r="R5" s="68" t="s">
        <v>13</v>
      </c>
      <c r="S5" s="314" t="s">
        <v>54</v>
      </c>
      <c r="T5" s="315"/>
      <c r="U5" s="315"/>
      <c r="V5" s="14"/>
      <c r="W5" s="46"/>
      <c r="X5" s="45"/>
      <c r="Y5" s="45"/>
      <c r="Z5" s="45"/>
    </row>
    <row r="6" spans="1:26" ht="20" customHeight="1">
      <c r="A6" s="99"/>
      <c r="B6" s="102" t="s">
        <v>44</v>
      </c>
      <c r="C6" s="100">
        <f>SUM(E6:I6)</f>
        <v>0</v>
      </c>
      <c r="D6" s="101" t="e">
        <f>(E6+F6+G6)/C6</f>
        <v>#DIV/0!</v>
      </c>
      <c r="E6" s="100"/>
      <c r="F6" s="100"/>
      <c r="G6" s="100"/>
      <c r="H6" s="100"/>
      <c r="I6" s="100"/>
      <c r="J6" s="100"/>
      <c r="K6" s="35"/>
      <c r="L6" s="70"/>
      <c r="M6" s="68"/>
      <c r="N6" s="314"/>
      <c r="O6" s="315"/>
      <c r="P6" s="316"/>
      <c r="Q6" s="69"/>
      <c r="R6" s="68"/>
      <c r="S6" s="330"/>
      <c r="T6" s="331"/>
      <c r="U6" s="331"/>
      <c r="V6" s="14"/>
      <c r="W6" s="46"/>
      <c r="X6" s="45"/>
      <c r="Y6" s="45"/>
      <c r="Z6" s="45"/>
    </row>
    <row r="7" spans="1:26" ht="20" customHeight="1">
      <c r="A7" s="99"/>
      <c r="B7" s="98" t="s">
        <v>43</v>
      </c>
      <c r="C7" s="96">
        <f>SUM(E7:J7)</f>
        <v>0</v>
      </c>
      <c r="D7" s="97" t="e">
        <f>(E7+F7+G7)/C7</f>
        <v>#DIV/0!</v>
      </c>
      <c r="E7" s="96">
        <f>E5+E6</f>
        <v>0</v>
      </c>
      <c r="F7" s="96">
        <f>F5+F6</f>
        <v>0</v>
      </c>
      <c r="G7" s="96">
        <f>G5+G6</f>
        <v>0</v>
      </c>
      <c r="H7" s="96">
        <f>H5+H6</f>
        <v>0</v>
      </c>
      <c r="I7" s="96">
        <f>I5+I6</f>
        <v>0</v>
      </c>
      <c r="J7" s="96"/>
      <c r="K7" s="35"/>
      <c r="L7" s="70"/>
      <c r="M7" s="68"/>
      <c r="N7" s="295"/>
      <c r="O7" s="296"/>
      <c r="P7" s="300"/>
      <c r="Q7" s="81"/>
      <c r="R7" s="68"/>
      <c r="S7" s="330"/>
      <c r="T7" s="331"/>
      <c r="U7" s="331"/>
      <c r="V7" s="14"/>
      <c r="W7" s="46"/>
      <c r="X7" s="45"/>
      <c r="Y7" s="45"/>
      <c r="Z7" s="45"/>
    </row>
    <row r="8" spans="1:26" ht="20" customHeight="1">
      <c r="A8" s="70"/>
      <c r="B8" s="105"/>
      <c r="C8" s="67"/>
      <c r="D8" s="104"/>
      <c r="E8" s="67"/>
      <c r="F8" s="67"/>
      <c r="G8" s="67"/>
      <c r="H8" s="67"/>
      <c r="I8" s="67"/>
      <c r="J8" s="67" t="s">
        <v>53</v>
      </c>
      <c r="K8" s="35"/>
      <c r="L8" s="70"/>
      <c r="M8" s="68"/>
      <c r="N8" s="329"/>
      <c r="O8" s="301"/>
      <c r="P8" s="301"/>
      <c r="Q8" s="81"/>
      <c r="R8" s="68"/>
      <c r="S8" s="330"/>
      <c r="T8" s="331"/>
      <c r="U8" s="331"/>
      <c r="V8" s="14"/>
      <c r="W8" s="46"/>
      <c r="X8" s="45"/>
      <c r="Y8" s="45"/>
      <c r="Z8" s="45"/>
    </row>
    <row r="9" spans="1:26" ht="20" customHeight="1">
      <c r="A9" s="103" t="s">
        <v>2</v>
      </c>
      <c r="B9" s="98" t="s">
        <v>45</v>
      </c>
      <c r="C9" s="96">
        <f>SUM(E9:J9)</f>
        <v>0</v>
      </c>
      <c r="D9" s="97" t="e">
        <f>(E9+F9+G9)/C9</f>
        <v>#DIV/0!</v>
      </c>
      <c r="E9" s="96"/>
      <c r="F9" s="96"/>
      <c r="G9" s="96"/>
      <c r="H9" s="96"/>
      <c r="I9" s="96"/>
      <c r="J9" s="96"/>
      <c r="K9" s="35"/>
      <c r="L9" s="70"/>
      <c r="M9" s="68"/>
      <c r="N9" s="295"/>
      <c r="O9" s="296"/>
      <c r="P9" s="296"/>
      <c r="Q9" s="81"/>
      <c r="R9" s="68"/>
      <c r="S9" s="330"/>
      <c r="T9" s="331"/>
      <c r="U9" s="331"/>
      <c r="V9" s="14"/>
      <c r="W9" s="46"/>
      <c r="X9" s="45"/>
      <c r="Y9" s="45"/>
      <c r="Z9" s="45"/>
    </row>
    <row r="10" spans="1:26" ht="20" customHeight="1">
      <c r="A10" s="99"/>
      <c r="B10" s="102" t="s">
        <v>44</v>
      </c>
      <c r="C10" s="100">
        <f>SUM(E10:J10)</f>
        <v>0</v>
      </c>
      <c r="D10" s="101" t="e">
        <f>(E10+F10+G10)/C10</f>
        <v>#DIV/0!</v>
      </c>
      <c r="E10" s="100"/>
      <c r="F10" s="100"/>
      <c r="G10" s="100"/>
      <c r="H10" s="100"/>
      <c r="I10" s="100"/>
      <c r="J10" s="100"/>
      <c r="K10" s="35"/>
      <c r="L10" s="70"/>
      <c r="M10" s="68"/>
      <c r="N10" s="295"/>
      <c r="O10" s="296"/>
      <c r="P10" s="300"/>
      <c r="Q10" s="81"/>
      <c r="R10" s="68"/>
      <c r="S10" s="327"/>
      <c r="T10" s="328"/>
      <c r="U10" s="328"/>
      <c r="V10" s="14"/>
      <c r="W10" s="46"/>
      <c r="X10" s="45"/>
      <c r="Y10" s="45"/>
      <c r="Z10" s="45"/>
    </row>
    <row r="11" spans="1:26" ht="20" customHeight="1">
      <c r="A11" s="99"/>
      <c r="B11" s="98" t="s">
        <v>43</v>
      </c>
      <c r="C11" s="96">
        <f>SUM(E11:J11)</f>
        <v>0</v>
      </c>
      <c r="D11" s="97" t="e">
        <f>(E11+F11+G11)/C11</f>
        <v>#DIV/0!</v>
      </c>
      <c r="E11" s="96">
        <f t="shared" ref="E11:J11" si="0">E9+E10</f>
        <v>0</v>
      </c>
      <c r="F11" s="96">
        <f t="shared" si="0"/>
        <v>0</v>
      </c>
      <c r="G11" s="96">
        <f t="shared" si="0"/>
        <v>0</v>
      </c>
      <c r="H11" s="96">
        <f t="shared" si="0"/>
        <v>0</v>
      </c>
      <c r="I11" s="96">
        <f t="shared" si="0"/>
        <v>0</v>
      </c>
      <c r="J11" s="96">
        <f t="shared" si="0"/>
        <v>0</v>
      </c>
      <c r="K11" s="35"/>
      <c r="L11" s="70"/>
      <c r="M11" s="68"/>
      <c r="N11" s="295"/>
      <c r="O11" s="296"/>
      <c r="P11" s="300"/>
      <c r="Q11" s="81"/>
      <c r="R11" s="68"/>
      <c r="S11" s="327"/>
      <c r="T11" s="328"/>
      <c r="U11" s="328"/>
      <c r="V11" s="14"/>
      <c r="W11" s="46"/>
      <c r="X11" s="45"/>
      <c r="Y11" s="45"/>
      <c r="Z11" s="45"/>
    </row>
    <row r="12" spans="1:26" ht="20" customHeight="1">
      <c r="A12" s="99"/>
      <c r="B12" s="98"/>
      <c r="C12" s="96"/>
      <c r="D12" s="97"/>
      <c r="E12" s="96"/>
      <c r="F12" s="96"/>
      <c r="G12" s="96"/>
      <c r="H12" s="96"/>
      <c r="I12" s="96"/>
      <c r="J12" s="96"/>
      <c r="K12" s="35"/>
      <c r="L12" s="70"/>
      <c r="M12" s="68"/>
      <c r="N12" s="295"/>
      <c r="O12" s="296"/>
      <c r="P12" s="300"/>
      <c r="Q12" s="81"/>
      <c r="R12" s="68"/>
      <c r="S12" s="327"/>
      <c r="T12" s="328"/>
      <c r="U12" s="328"/>
      <c r="V12" s="14"/>
      <c r="W12" s="46"/>
      <c r="X12" s="45"/>
      <c r="Y12" s="45"/>
      <c r="Z12" s="45"/>
    </row>
    <row r="13" spans="1:26" ht="20" customHeight="1">
      <c r="A13" s="70"/>
      <c r="B13" s="83"/>
      <c r="C13" s="71"/>
      <c r="D13" s="95"/>
      <c r="E13" s="71"/>
      <c r="F13" s="71"/>
      <c r="G13" s="71"/>
      <c r="H13" s="71"/>
      <c r="I13" s="71"/>
      <c r="J13" s="71"/>
      <c r="K13" s="35"/>
      <c r="L13" s="70"/>
      <c r="M13" s="68"/>
      <c r="N13" s="329"/>
      <c r="O13" s="301"/>
      <c r="P13" s="301"/>
      <c r="Q13" s="81"/>
      <c r="R13" s="68"/>
      <c r="S13" s="315"/>
      <c r="T13" s="315"/>
      <c r="U13" s="315"/>
      <c r="V13" s="14"/>
      <c r="W13" s="46"/>
      <c r="X13" s="45"/>
      <c r="Y13" s="45"/>
      <c r="Z13" s="45"/>
    </row>
    <row r="14" spans="1:26" ht="20" customHeight="1">
      <c r="A14" s="94" t="str">
        <f>B1</f>
        <v>○○大学</v>
      </c>
      <c r="B14" s="93"/>
      <c r="C14" s="92" t="s">
        <v>52</v>
      </c>
      <c r="D14" s="91" t="s">
        <v>51</v>
      </c>
      <c r="E14" s="90" t="s">
        <v>50</v>
      </c>
      <c r="F14" s="90" t="s">
        <v>49</v>
      </c>
      <c r="G14" s="89" t="s">
        <v>48</v>
      </c>
      <c r="H14" s="88" t="s">
        <v>47</v>
      </c>
      <c r="I14" s="87" t="s">
        <v>46</v>
      </c>
      <c r="J14" s="67"/>
      <c r="K14" s="35"/>
      <c r="L14" s="70"/>
      <c r="M14" s="68"/>
      <c r="N14" s="329"/>
      <c r="O14" s="301"/>
      <c r="P14" s="301"/>
      <c r="Q14" s="81"/>
      <c r="R14" s="68"/>
      <c r="S14" s="315"/>
      <c r="T14" s="315"/>
      <c r="U14" s="315"/>
      <c r="V14" s="14"/>
      <c r="W14" s="46"/>
      <c r="X14" s="45"/>
      <c r="Y14" s="45"/>
      <c r="Z14" s="45"/>
    </row>
    <row r="15" spans="1:26" ht="20" customHeight="1">
      <c r="A15" s="80" t="s">
        <v>3</v>
      </c>
      <c r="B15" s="74" t="s">
        <v>45</v>
      </c>
      <c r="C15" s="72">
        <f>SUM(E15:I15)</f>
        <v>0</v>
      </c>
      <c r="D15" s="73" t="e">
        <f>(E15+F15+G15)/C15</f>
        <v>#DIV/0!</v>
      </c>
      <c r="E15" s="72"/>
      <c r="F15" s="72"/>
      <c r="G15" s="72"/>
      <c r="H15" s="72"/>
      <c r="I15" s="72"/>
      <c r="J15" s="84"/>
      <c r="K15" s="35"/>
      <c r="L15" s="70"/>
      <c r="M15" s="68"/>
      <c r="N15" s="314"/>
      <c r="O15" s="315"/>
      <c r="P15" s="315"/>
      <c r="Q15" s="81"/>
      <c r="R15" s="68"/>
      <c r="S15" s="315"/>
      <c r="T15" s="315"/>
      <c r="U15" s="315"/>
      <c r="V15" s="14"/>
      <c r="W15" s="46"/>
      <c r="X15" s="45"/>
      <c r="Y15" s="45"/>
      <c r="Z15" s="45"/>
    </row>
    <row r="16" spans="1:26" ht="20" customHeight="1">
      <c r="A16" s="75"/>
      <c r="B16" s="79" t="s">
        <v>44</v>
      </c>
      <c r="C16" s="77">
        <f>SUM(E16:I16)</f>
        <v>0</v>
      </c>
      <c r="D16" s="78" t="e">
        <f>(E16+F16+G16)/C16</f>
        <v>#DIV/0!</v>
      </c>
      <c r="E16" s="77"/>
      <c r="F16" s="77"/>
      <c r="G16" s="77"/>
      <c r="H16" s="77"/>
      <c r="I16" s="77"/>
      <c r="J16" s="86"/>
      <c r="K16" s="35"/>
      <c r="L16" s="326" t="str">
        <f>B1</f>
        <v>○○大学</v>
      </c>
      <c r="M16" s="326"/>
      <c r="N16" s="75" t="s">
        <v>28</v>
      </c>
      <c r="O16" s="75"/>
      <c r="P16" s="75"/>
      <c r="Q16" s="85"/>
      <c r="R16" s="75"/>
      <c r="S16" s="75"/>
      <c r="T16" s="75"/>
      <c r="U16" s="75"/>
      <c r="V16" s="14"/>
      <c r="W16" s="46"/>
      <c r="X16" s="45"/>
      <c r="Y16" s="45"/>
      <c r="Z16" s="45"/>
    </row>
    <row r="17" spans="1:26" ht="20" customHeight="1">
      <c r="A17" s="75"/>
      <c r="B17" s="74" t="s">
        <v>43</v>
      </c>
      <c r="C17" s="72">
        <f>SUM(E17:I17)</f>
        <v>0</v>
      </c>
      <c r="D17" s="73" t="e">
        <f>(E17+F17+G17)/C17</f>
        <v>#DIV/0!</v>
      </c>
      <c r="E17" s="72">
        <f>E15+E16</f>
        <v>0</v>
      </c>
      <c r="F17" s="72">
        <f>F15+F16</f>
        <v>0</v>
      </c>
      <c r="G17" s="72">
        <f>G15+G16</f>
        <v>0</v>
      </c>
      <c r="H17" s="84">
        <f>H15+H16</f>
        <v>0</v>
      </c>
      <c r="I17" s="84">
        <f>I15+I16</f>
        <v>0</v>
      </c>
      <c r="J17" s="84"/>
      <c r="K17" s="35"/>
      <c r="L17" s="70"/>
      <c r="M17" s="68"/>
      <c r="N17" s="315"/>
      <c r="O17" s="315"/>
      <c r="P17" s="315"/>
      <c r="Q17" s="81"/>
      <c r="R17" s="68"/>
      <c r="S17" s="314"/>
      <c r="T17" s="315"/>
      <c r="U17" s="315"/>
      <c r="V17" s="14"/>
      <c r="W17" s="46"/>
      <c r="X17" s="45"/>
      <c r="Y17" s="45"/>
      <c r="Z17" s="45"/>
    </row>
    <row r="18" spans="1:26" ht="20" customHeight="1">
      <c r="A18" s="70"/>
      <c r="B18" s="83"/>
      <c r="C18" s="71"/>
      <c r="D18" s="82"/>
      <c r="E18" s="71"/>
      <c r="F18" s="71"/>
      <c r="G18" s="71"/>
      <c r="H18" s="71"/>
      <c r="I18" s="71"/>
      <c r="J18" s="67" t="s">
        <v>5</v>
      </c>
      <c r="K18" s="35"/>
      <c r="L18" s="70"/>
      <c r="M18" s="68"/>
      <c r="N18" s="315"/>
      <c r="O18" s="315"/>
      <c r="P18" s="315"/>
      <c r="Q18" s="81"/>
      <c r="R18" s="68"/>
      <c r="S18" s="314"/>
      <c r="T18" s="315"/>
      <c r="U18" s="315"/>
      <c r="V18" s="14"/>
      <c r="W18" s="46"/>
      <c r="X18" s="45"/>
      <c r="Y18" s="45"/>
      <c r="Z18" s="45"/>
    </row>
    <row r="19" spans="1:26" ht="20" customHeight="1">
      <c r="A19" s="80" t="s">
        <v>2</v>
      </c>
      <c r="B19" s="74" t="s">
        <v>45</v>
      </c>
      <c r="C19" s="72">
        <f>SUM(E19:I19)</f>
        <v>0</v>
      </c>
      <c r="D19" s="73" t="e">
        <f>(E19+F19+G19)/C19</f>
        <v>#DIV/0!</v>
      </c>
      <c r="E19" s="72"/>
      <c r="F19" s="72"/>
      <c r="G19" s="72"/>
      <c r="H19" s="72"/>
      <c r="I19" s="72"/>
      <c r="J19" s="72"/>
      <c r="K19" s="35"/>
      <c r="L19" s="70"/>
      <c r="M19" s="68"/>
      <c r="N19" s="315"/>
      <c r="O19" s="315"/>
      <c r="P19" s="315"/>
      <c r="Q19" s="69"/>
      <c r="R19" s="68"/>
      <c r="S19" s="314"/>
      <c r="T19" s="315"/>
      <c r="U19" s="315"/>
      <c r="V19" s="14"/>
      <c r="W19" s="46"/>
      <c r="X19" s="45"/>
      <c r="Y19" s="45"/>
      <c r="Z19" s="45"/>
    </row>
    <row r="20" spans="1:26" ht="20" customHeight="1">
      <c r="A20" s="75"/>
      <c r="B20" s="79" t="s">
        <v>44</v>
      </c>
      <c r="C20" s="77">
        <f>SUM(E20:I20)</f>
        <v>0</v>
      </c>
      <c r="D20" s="78" t="e">
        <f>(E20+F20+G20)/C20</f>
        <v>#DIV/0!</v>
      </c>
      <c r="E20" s="77"/>
      <c r="F20" s="77"/>
      <c r="G20" s="77"/>
      <c r="H20" s="77"/>
      <c r="I20" s="77"/>
      <c r="J20" s="77"/>
      <c r="K20" s="76"/>
      <c r="L20" s="70"/>
      <c r="M20" s="68"/>
      <c r="N20" s="315"/>
      <c r="O20" s="315"/>
      <c r="P20" s="315"/>
      <c r="Q20" s="69"/>
      <c r="R20" s="68"/>
      <c r="S20" s="314"/>
      <c r="T20" s="315"/>
      <c r="U20" s="315"/>
      <c r="V20" s="14"/>
      <c r="W20" s="46"/>
      <c r="X20" s="45"/>
      <c r="Y20" s="45"/>
      <c r="Z20" s="45"/>
    </row>
    <row r="21" spans="1:26" ht="20" customHeight="1">
      <c r="A21" s="75"/>
      <c r="B21" s="74" t="s">
        <v>43</v>
      </c>
      <c r="C21" s="72">
        <f>SUM(E21:I21)</f>
        <v>0</v>
      </c>
      <c r="D21" s="73" t="e">
        <f>(E21+F21+G21)/C21</f>
        <v>#DIV/0!</v>
      </c>
      <c r="E21" s="72">
        <f t="shared" ref="E21:J21" si="1">E19+E20</f>
        <v>0</v>
      </c>
      <c r="F21" s="72">
        <f t="shared" si="1"/>
        <v>0</v>
      </c>
      <c r="G21" s="72">
        <f t="shared" si="1"/>
        <v>0</v>
      </c>
      <c r="H21" s="72">
        <f t="shared" si="1"/>
        <v>0</v>
      </c>
      <c r="I21" s="72">
        <f t="shared" si="1"/>
        <v>0</v>
      </c>
      <c r="J21" s="72">
        <f t="shared" si="1"/>
        <v>0</v>
      </c>
      <c r="K21" s="63"/>
      <c r="L21" s="70"/>
      <c r="M21" s="68"/>
      <c r="N21" s="314"/>
      <c r="O21" s="315"/>
      <c r="P21" s="316"/>
      <c r="Q21" s="69"/>
      <c r="R21" s="68"/>
      <c r="S21" s="321"/>
      <c r="T21" s="322"/>
      <c r="U21" s="322"/>
      <c r="V21" s="14"/>
      <c r="W21" s="46"/>
      <c r="X21" s="45"/>
      <c r="Y21" s="45"/>
      <c r="Z21" s="45" t="s">
        <v>42</v>
      </c>
    </row>
    <row r="22" spans="1:26" ht="20" customHeight="1">
      <c r="A22" s="35"/>
      <c r="B22" s="64"/>
      <c r="C22" s="63"/>
      <c r="D22" s="30"/>
      <c r="E22" s="71"/>
      <c r="F22" s="71"/>
      <c r="G22" s="71"/>
      <c r="H22" s="323" t="s">
        <v>41</v>
      </c>
      <c r="I22" s="323"/>
      <c r="J22" s="65" t="e">
        <f>J21/C21</f>
        <v>#DIV/0!</v>
      </c>
      <c r="K22" s="63"/>
      <c r="L22" s="70"/>
      <c r="M22" s="68"/>
      <c r="N22" s="314"/>
      <c r="O22" s="315"/>
      <c r="P22" s="316"/>
      <c r="Q22" s="69"/>
      <c r="R22" s="68"/>
      <c r="S22" s="324"/>
      <c r="T22" s="325"/>
      <c r="U22" s="325"/>
      <c r="V22" s="14"/>
      <c r="W22" s="46"/>
      <c r="X22" s="45"/>
      <c r="Y22" s="45"/>
      <c r="Z22" s="45"/>
    </row>
    <row r="23" spans="1:26" ht="20" customHeight="1">
      <c r="A23" s="35"/>
      <c r="B23" s="64"/>
      <c r="C23" s="63"/>
      <c r="D23" s="30"/>
      <c r="E23" s="63"/>
      <c r="F23" s="63"/>
      <c r="G23" s="63"/>
      <c r="H23" s="62"/>
      <c r="I23" s="62"/>
      <c r="J23" s="65"/>
      <c r="K23" s="63"/>
      <c r="L23" s="70"/>
      <c r="M23" s="68"/>
      <c r="N23" s="314"/>
      <c r="O23" s="315"/>
      <c r="P23" s="316"/>
      <c r="Q23" s="69"/>
      <c r="R23" s="68"/>
      <c r="S23" s="321"/>
      <c r="T23" s="322"/>
      <c r="U23" s="322"/>
      <c r="V23" s="14"/>
      <c r="W23" s="46"/>
      <c r="X23" s="45"/>
      <c r="Y23" s="45"/>
      <c r="Z23" s="45"/>
    </row>
    <row r="24" spans="1:26" ht="20" customHeight="1">
      <c r="A24" s="35"/>
      <c r="B24" s="64"/>
      <c r="C24" s="63"/>
      <c r="D24" s="30"/>
      <c r="E24" s="63"/>
      <c r="F24" s="63"/>
      <c r="G24" s="63"/>
      <c r="H24" s="62"/>
      <c r="I24" s="62"/>
      <c r="J24" s="65"/>
      <c r="K24" s="35"/>
      <c r="L24" s="70"/>
      <c r="M24" s="68"/>
      <c r="N24" s="314"/>
      <c r="O24" s="315"/>
      <c r="P24" s="316"/>
      <c r="Q24" s="69"/>
      <c r="R24" s="68"/>
      <c r="S24" s="314"/>
      <c r="T24" s="315"/>
      <c r="U24" s="315"/>
      <c r="V24" s="14"/>
      <c r="W24" s="46"/>
      <c r="X24" s="45"/>
      <c r="Y24" s="45"/>
      <c r="Z24" s="45"/>
    </row>
    <row r="25" spans="1:26" ht="20" customHeight="1">
      <c r="A25" s="35"/>
      <c r="B25" s="64"/>
      <c r="C25" s="63"/>
      <c r="D25" s="30"/>
      <c r="E25" s="63"/>
      <c r="F25" s="63"/>
      <c r="G25" s="63"/>
      <c r="H25" s="62"/>
      <c r="I25" s="62"/>
      <c r="J25" s="65"/>
      <c r="K25" s="35"/>
      <c r="L25" s="70"/>
      <c r="M25" s="68"/>
      <c r="N25" s="314"/>
      <c r="O25" s="315"/>
      <c r="P25" s="315"/>
      <c r="Q25" s="69"/>
      <c r="R25" s="68"/>
      <c r="S25" s="314"/>
      <c r="T25" s="315"/>
      <c r="U25" s="315"/>
      <c r="V25" s="14"/>
      <c r="W25" s="46"/>
      <c r="X25" s="45"/>
      <c r="Y25" s="45"/>
      <c r="Z25" s="45"/>
    </row>
    <row r="26" spans="1:26" ht="20" customHeight="1">
      <c r="A26" s="35"/>
      <c r="B26" s="64"/>
      <c r="C26" s="63"/>
      <c r="D26" s="30"/>
      <c r="E26" s="63"/>
      <c r="F26" s="63"/>
      <c r="G26" s="63"/>
      <c r="H26" s="62"/>
      <c r="I26" s="62"/>
      <c r="J26" s="65"/>
      <c r="K26" s="35"/>
      <c r="L26" s="35"/>
      <c r="M26" s="35"/>
      <c r="N26" s="33"/>
      <c r="O26" s="33"/>
      <c r="P26" s="33"/>
      <c r="Q26" s="66"/>
      <c r="R26" s="35"/>
      <c r="S26" s="35"/>
      <c r="T26" s="35"/>
      <c r="U26" s="35"/>
      <c r="V26" s="14"/>
      <c r="W26" s="46"/>
      <c r="X26" s="45"/>
      <c r="Y26" s="45"/>
      <c r="Z26" s="45"/>
    </row>
    <row r="27" spans="1:26" ht="20" customHeight="1">
      <c r="A27" s="35"/>
      <c r="B27" s="64"/>
      <c r="C27" s="63"/>
      <c r="D27" s="30"/>
      <c r="E27" s="63"/>
      <c r="F27" s="63"/>
      <c r="G27" s="63"/>
      <c r="H27" s="62"/>
      <c r="I27" s="62"/>
      <c r="J27" s="65"/>
      <c r="K27" s="35"/>
      <c r="L27" s="317" t="s">
        <v>40</v>
      </c>
      <c r="M27" s="317"/>
      <c r="N27" s="317"/>
      <c r="O27" s="317"/>
      <c r="P27" s="317"/>
      <c r="Q27" s="317"/>
      <c r="R27" s="317"/>
      <c r="S27" s="317"/>
      <c r="T27" s="317"/>
      <c r="U27" s="317"/>
      <c r="V27" s="14"/>
      <c r="W27" s="46"/>
      <c r="X27" s="45"/>
      <c r="Y27" s="45"/>
      <c r="Z27" s="45"/>
    </row>
    <row r="28" spans="1:26" ht="20" customHeight="1">
      <c r="A28" s="35"/>
      <c r="B28" s="64"/>
      <c r="C28" s="63"/>
      <c r="D28" s="30"/>
      <c r="E28" s="63"/>
      <c r="F28" s="63"/>
      <c r="G28" s="63"/>
      <c r="H28" s="62"/>
      <c r="I28" s="62"/>
      <c r="J28" s="30"/>
      <c r="K28" s="35"/>
      <c r="L28" s="318" t="str">
        <f>A30</f>
        <v>筑波</v>
      </c>
      <c r="M28" s="318"/>
      <c r="N28" s="61" t="s">
        <v>28</v>
      </c>
      <c r="O28" s="60"/>
      <c r="P28" s="60"/>
      <c r="Q28" s="319" t="s">
        <v>38</v>
      </c>
      <c r="R28" s="320"/>
      <c r="S28" s="60"/>
      <c r="T28" s="60"/>
      <c r="U28" s="60"/>
      <c r="V28" s="14"/>
      <c r="W28" s="46"/>
      <c r="X28" s="45"/>
      <c r="Y28" s="45"/>
      <c r="Z28" s="45"/>
    </row>
    <row r="29" spans="1:26" ht="20" customHeight="1">
      <c r="A29" s="59" t="s">
        <v>39</v>
      </c>
      <c r="B29" s="58"/>
      <c r="C29" s="35"/>
      <c r="D29" s="35"/>
      <c r="E29" s="33"/>
      <c r="F29" s="33"/>
      <c r="G29" s="33"/>
      <c r="H29" s="33"/>
      <c r="I29" s="33"/>
      <c r="J29" s="33"/>
      <c r="K29" s="35"/>
      <c r="L29" s="28"/>
      <c r="M29" s="26"/>
      <c r="N29" s="295"/>
      <c r="O29" s="296"/>
      <c r="P29" s="300"/>
      <c r="Q29" s="27"/>
      <c r="R29" s="26"/>
      <c r="S29" s="295"/>
      <c r="T29" s="296"/>
      <c r="U29" s="296"/>
      <c r="V29" s="14"/>
      <c r="W29" s="46"/>
      <c r="X29" s="45"/>
      <c r="Y29" s="45"/>
      <c r="Z29" s="45"/>
    </row>
    <row r="30" spans="1:26" ht="20" customHeight="1">
      <c r="A30" s="57" t="s">
        <v>1</v>
      </c>
      <c r="B30" s="28"/>
      <c r="C30" s="296" t="s">
        <v>28</v>
      </c>
      <c r="D30" s="296"/>
      <c r="E30" s="296" t="s">
        <v>38</v>
      </c>
      <c r="F30" s="296"/>
      <c r="G30" s="305" t="s">
        <v>0</v>
      </c>
      <c r="H30" s="305"/>
      <c r="I30" s="306" t="s">
        <v>21</v>
      </c>
      <c r="J30" s="306"/>
      <c r="K30" s="35"/>
      <c r="L30" s="28"/>
      <c r="M30" s="26"/>
      <c r="N30" s="295"/>
      <c r="O30" s="296"/>
      <c r="P30" s="300"/>
      <c r="Q30" s="27"/>
      <c r="R30" s="26"/>
      <c r="S30" s="295"/>
      <c r="T30" s="296"/>
      <c r="U30" s="296"/>
      <c r="V30" s="14"/>
      <c r="W30" s="46"/>
      <c r="X30" s="45"/>
      <c r="Y30" s="45"/>
      <c r="Z30" s="45"/>
    </row>
    <row r="31" spans="1:26" ht="20" customHeight="1">
      <c r="A31" s="54" t="s">
        <v>37</v>
      </c>
      <c r="B31" s="53"/>
      <c r="C31" s="311"/>
      <c r="D31" s="311"/>
      <c r="E31" s="311"/>
      <c r="F31" s="311"/>
      <c r="G31" s="311">
        <f>C31+E31</f>
        <v>0</v>
      </c>
      <c r="H31" s="311"/>
      <c r="I31" s="312" t="e">
        <f>G31/G37</f>
        <v>#DIV/0!</v>
      </c>
      <c r="J31" s="312"/>
      <c r="K31" s="35"/>
      <c r="L31" s="56"/>
      <c r="M31" s="26"/>
      <c r="N31" s="295"/>
      <c r="O31" s="296"/>
      <c r="P31" s="300"/>
      <c r="Q31" s="55"/>
      <c r="R31" s="26"/>
      <c r="S31" s="295"/>
      <c r="T31" s="296"/>
      <c r="U31" s="296"/>
      <c r="V31" s="14"/>
      <c r="W31" s="46"/>
      <c r="X31" s="45"/>
      <c r="Y31" s="45"/>
      <c r="Z31" s="45"/>
    </row>
    <row r="32" spans="1:26" ht="20" customHeight="1">
      <c r="A32" s="44" t="s">
        <v>36</v>
      </c>
      <c r="B32" s="28"/>
      <c r="C32" s="296"/>
      <c r="D32" s="296"/>
      <c r="E32" s="296"/>
      <c r="F32" s="296"/>
      <c r="G32" s="296">
        <f>C32+E32</f>
        <v>0</v>
      </c>
      <c r="H32" s="296"/>
      <c r="I32" s="302" t="e">
        <f>G32/G37</f>
        <v>#DIV/0!</v>
      </c>
      <c r="J32" s="302"/>
      <c r="K32" s="35"/>
      <c r="L32" s="56"/>
      <c r="M32" s="26"/>
      <c r="N32" s="295"/>
      <c r="O32" s="296"/>
      <c r="P32" s="300"/>
      <c r="Q32" s="55"/>
      <c r="R32" s="26"/>
      <c r="S32" s="295"/>
      <c r="T32" s="296"/>
      <c r="U32" s="296"/>
      <c r="V32" s="14"/>
      <c r="W32" s="46"/>
      <c r="X32" s="45"/>
      <c r="Y32" s="45"/>
      <c r="Z32" s="45"/>
    </row>
    <row r="33" spans="1:26" ht="20" customHeight="1">
      <c r="A33" s="54" t="s">
        <v>35</v>
      </c>
      <c r="B33" s="53"/>
      <c r="C33" s="311"/>
      <c r="D33" s="311"/>
      <c r="E33" s="311"/>
      <c r="F33" s="311"/>
      <c r="G33" s="311">
        <f>C33+E33</f>
        <v>0</v>
      </c>
      <c r="H33" s="311"/>
      <c r="I33" s="312" t="e">
        <f>G33/G37</f>
        <v>#DIV/0!</v>
      </c>
      <c r="J33" s="312"/>
      <c r="K33" s="35"/>
      <c r="L33" s="28"/>
      <c r="M33" s="26"/>
      <c r="N33" s="295"/>
      <c r="O33" s="296"/>
      <c r="P33" s="300"/>
      <c r="Q33" s="27"/>
      <c r="R33" s="26"/>
      <c r="S33" s="295"/>
      <c r="T33" s="296"/>
      <c r="U33" s="296"/>
      <c r="V33" s="14"/>
      <c r="W33" s="46"/>
      <c r="X33" s="45"/>
      <c r="Y33" s="45"/>
      <c r="Z33" s="45"/>
    </row>
    <row r="34" spans="1:26" ht="20" customHeight="1">
      <c r="A34" s="41" t="s">
        <v>34</v>
      </c>
      <c r="B34" s="40"/>
      <c r="C34" s="301"/>
      <c r="D34" s="301"/>
      <c r="E34" s="296"/>
      <c r="F34" s="296"/>
      <c r="G34" s="301">
        <f>C34+E34</f>
        <v>0</v>
      </c>
      <c r="H34" s="301"/>
      <c r="I34" s="302" t="e">
        <f>G34/G37</f>
        <v>#DIV/0!</v>
      </c>
      <c r="J34" s="302"/>
      <c r="K34" s="35"/>
      <c r="L34" s="28"/>
      <c r="M34" s="26"/>
      <c r="N34" s="295"/>
      <c r="O34" s="296"/>
      <c r="P34" s="300"/>
      <c r="Q34" s="27"/>
      <c r="R34" s="52"/>
      <c r="S34" s="313"/>
      <c r="T34" s="296"/>
      <c r="U34" s="296"/>
      <c r="V34" s="14"/>
      <c r="W34" s="46"/>
      <c r="X34" s="45"/>
      <c r="Y34" s="45"/>
      <c r="Z34" s="45"/>
    </row>
    <row r="35" spans="1:26" ht="20" customHeight="1">
      <c r="A35" s="51" t="s">
        <v>33</v>
      </c>
      <c r="B35" s="50"/>
      <c r="C35" s="310"/>
      <c r="D35" s="310"/>
      <c r="E35" s="311"/>
      <c r="F35" s="311"/>
      <c r="G35" s="310">
        <f>C35+E35</f>
        <v>0</v>
      </c>
      <c r="H35" s="310"/>
      <c r="I35" s="312" t="e">
        <f>G35/G37</f>
        <v>#DIV/0!</v>
      </c>
      <c r="J35" s="312"/>
      <c r="K35" s="35"/>
      <c r="L35" s="28"/>
      <c r="M35" s="26"/>
      <c r="N35" s="296"/>
      <c r="O35" s="296"/>
      <c r="P35" s="296"/>
      <c r="Q35" s="27"/>
      <c r="R35" s="26"/>
      <c r="S35" s="295"/>
      <c r="T35" s="296"/>
      <c r="U35" s="296"/>
      <c r="V35" s="14"/>
      <c r="W35" s="46"/>
      <c r="X35" s="45"/>
      <c r="Y35" s="45"/>
      <c r="Z35" s="45"/>
    </row>
    <row r="36" spans="1:26" ht="20" customHeight="1">
      <c r="A36" s="41"/>
      <c r="B36" s="40"/>
      <c r="C36" s="40"/>
      <c r="D36" s="40"/>
      <c r="E36" s="25"/>
      <c r="F36" s="25"/>
      <c r="G36" s="40"/>
      <c r="H36" s="40"/>
      <c r="I36" s="39"/>
      <c r="J36" s="39"/>
      <c r="K36" s="35"/>
      <c r="L36" s="28"/>
      <c r="M36" s="26"/>
      <c r="N36" s="296"/>
      <c r="O36" s="296"/>
      <c r="P36" s="296"/>
      <c r="Q36" s="27"/>
      <c r="R36" s="26"/>
      <c r="S36" s="295"/>
      <c r="T36" s="296"/>
      <c r="U36" s="296"/>
      <c r="V36" s="14"/>
      <c r="W36" s="46"/>
      <c r="X36" s="45"/>
      <c r="Y36" s="45"/>
      <c r="Z36" s="45"/>
    </row>
    <row r="37" spans="1:26" ht="20" customHeight="1">
      <c r="A37" s="40"/>
      <c r="B37" s="40"/>
      <c r="C37" s="40"/>
      <c r="D37" s="40"/>
      <c r="E37" s="25"/>
      <c r="F37" s="25"/>
      <c r="G37" s="49">
        <f>SUM(G31:H35)</f>
        <v>0</v>
      </c>
      <c r="H37" s="40"/>
      <c r="I37" s="48"/>
      <c r="J37" s="48"/>
      <c r="K37" s="35"/>
      <c r="L37" s="28"/>
      <c r="M37" s="26"/>
      <c r="N37" s="296"/>
      <c r="O37" s="296"/>
      <c r="P37" s="296"/>
      <c r="Q37" s="27"/>
      <c r="R37" s="26"/>
      <c r="S37" s="296"/>
      <c r="T37" s="296"/>
      <c r="U37" s="296"/>
      <c r="V37" s="14"/>
      <c r="W37" s="46"/>
      <c r="X37" s="45"/>
      <c r="Y37" s="45"/>
      <c r="Z37" s="45"/>
    </row>
    <row r="38" spans="1:26" ht="20" customHeight="1">
      <c r="A38" s="47" t="str">
        <f>B1</f>
        <v>○○大学</v>
      </c>
      <c r="B38" s="28"/>
      <c r="C38" s="296" t="s">
        <v>28</v>
      </c>
      <c r="D38" s="296"/>
      <c r="E38" s="296" t="s">
        <v>38</v>
      </c>
      <c r="F38" s="296"/>
      <c r="G38" s="305" t="s">
        <v>0</v>
      </c>
      <c r="H38" s="305"/>
      <c r="I38" s="306" t="s">
        <v>21</v>
      </c>
      <c r="J38" s="306"/>
      <c r="K38" s="35"/>
      <c r="L38" s="307" t="str">
        <f>B1</f>
        <v>○○大学</v>
      </c>
      <c r="M38" s="308"/>
      <c r="N38" s="309" t="s">
        <v>28</v>
      </c>
      <c r="O38" s="309"/>
      <c r="P38" s="309"/>
      <c r="Q38" s="303" t="s">
        <v>38</v>
      </c>
      <c r="R38" s="304"/>
      <c r="S38" s="298"/>
      <c r="T38" s="298"/>
      <c r="U38" s="298"/>
      <c r="V38" s="14"/>
      <c r="W38" s="46"/>
      <c r="X38" s="45"/>
      <c r="Y38" s="45"/>
      <c r="Z38" s="45"/>
    </row>
    <row r="39" spans="1:26" ht="20" customHeight="1">
      <c r="A39" s="43" t="s">
        <v>37</v>
      </c>
      <c r="B39" s="42"/>
      <c r="C39" s="298"/>
      <c r="D39" s="298"/>
      <c r="E39" s="298"/>
      <c r="F39" s="298"/>
      <c r="G39" s="297">
        <f>C39+E39</f>
        <v>0</v>
      </c>
      <c r="H39" s="297"/>
      <c r="I39" s="299" t="e">
        <f>G39/H44</f>
        <v>#DIV/0!</v>
      </c>
      <c r="J39" s="299"/>
      <c r="K39" s="19"/>
      <c r="L39" s="28"/>
      <c r="M39" s="26"/>
      <c r="N39" s="295"/>
      <c r="O39" s="296"/>
      <c r="P39" s="300"/>
      <c r="Q39" s="27"/>
      <c r="R39" s="26"/>
      <c r="S39" s="295"/>
      <c r="T39" s="296"/>
      <c r="U39" s="296"/>
      <c r="V39" s="1"/>
      <c r="W39" s="46"/>
      <c r="X39" s="45"/>
      <c r="Y39" s="45"/>
      <c r="Z39" s="45"/>
    </row>
    <row r="40" spans="1:26" ht="20" customHeight="1">
      <c r="A40" s="44" t="s">
        <v>36</v>
      </c>
      <c r="B40" s="28"/>
      <c r="C40" s="296"/>
      <c r="D40" s="296"/>
      <c r="E40" s="296"/>
      <c r="F40" s="296"/>
      <c r="G40" s="296">
        <f>C40+E40</f>
        <v>0</v>
      </c>
      <c r="H40" s="296"/>
      <c r="I40" s="302" t="e">
        <f>G40/H44</f>
        <v>#DIV/0!</v>
      </c>
      <c r="J40" s="302"/>
      <c r="K40" s="14"/>
      <c r="L40" s="28"/>
      <c r="M40" s="26"/>
      <c r="N40" s="295"/>
      <c r="O40" s="296"/>
      <c r="P40" s="300"/>
      <c r="Q40" s="27"/>
      <c r="R40" s="26"/>
      <c r="S40" s="295"/>
      <c r="T40" s="296"/>
      <c r="U40" s="296"/>
      <c r="V40" s="14"/>
      <c r="W40" s="1"/>
    </row>
    <row r="41" spans="1:26" ht="20" customHeight="1">
      <c r="A41" s="43" t="s">
        <v>35</v>
      </c>
      <c r="B41" s="42"/>
      <c r="C41" s="298"/>
      <c r="D41" s="298"/>
      <c r="E41" s="298"/>
      <c r="F41" s="298"/>
      <c r="G41" s="298">
        <f>C41+E41</f>
        <v>0</v>
      </c>
      <c r="H41" s="298"/>
      <c r="I41" s="299" t="e">
        <f>G41/H44</f>
        <v>#DIV/0!</v>
      </c>
      <c r="J41" s="299"/>
      <c r="K41" s="14"/>
      <c r="L41" s="28"/>
      <c r="M41" s="26"/>
      <c r="N41" s="295"/>
      <c r="O41" s="296"/>
      <c r="P41" s="300"/>
      <c r="Q41" s="27"/>
      <c r="R41" s="26"/>
      <c r="S41" s="295"/>
      <c r="T41" s="296"/>
      <c r="U41" s="296"/>
      <c r="V41" s="14"/>
      <c r="W41" s="1"/>
    </row>
    <row r="42" spans="1:26" ht="20" customHeight="1">
      <c r="A42" s="41" t="s">
        <v>34</v>
      </c>
      <c r="B42" s="40"/>
      <c r="C42" s="301"/>
      <c r="D42" s="301"/>
      <c r="E42" s="296"/>
      <c r="F42" s="296"/>
      <c r="G42" s="296">
        <f>C42+E42</f>
        <v>0</v>
      </c>
      <c r="H42" s="296"/>
      <c r="I42" s="302" t="e">
        <f>G42/H44</f>
        <v>#DIV/0!</v>
      </c>
      <c r="J42" s="302"/>
      <c r="K42" s="14"/>
      <c r="L42" s="28"/>
      <c r="M42" s="26"/>
      <c r="N42" s="295"/>
      <c r="O42" s="296"/>
      <c r="P42" s="300"/>
      <c r="Q42" s="27"/>
      <c r="R42" s="26"/>
      <c r="S42" s="295"/>
      <c r="T42" s="296"/>
      <c r="U42" s="296"/>
      <c r="V42" s="14"/>
      <c r="W42" s="1"/>
    </row>
    <row r="43" spans="1:26" ht="20" customHeight="1">
      <c r="A43" s="38" t="s">
        <v>33</v>
      </c>
      <c r="B43" s="37"/>
      <c r="C43" s="297"/>
      <c r="D43" s="297"/>
      <c r="E43" s="298"/>
      <c r="F43" s="298"/>
      <c r="G43" s="298">
        <f>C43+E43</f>
        <v>0</v>
      </c>
      <c r="H43" s="298"/>
      <c r="I43" s="299" t="e">
        <f>G43/H44</f>
        <v>#DIV/0!</v>
      </c>
      <c r="J43" s="299"/>
      <c r="K43" s="14"/>
      <c r="L43" s="28"/>
      <c r="M43" s="26"/>
      <c r="N43" s="295"/>
      <c r="O43" s="296"/>
      <c r="P43" s="300"/>
      <c r="Q43" s="27"/>
      <c r="R43" s="26"/>
      <c r="S43" s="295"/>
      <c r="T43" s="296"/>
      <c r="U43" s="296"/>
      <c r="V43" s="14"/>
      <c r="W43" s="1"/>
    </row>
    <row r="44" spans="1:26" ht="20" customHeight="1">
      <c r="A44" s="33"/>
      <c r="B44" s="34"/>
      <c r="C44" s="36"/>
      <c r="D44" s="35"/>
      <c r="E44" s="34"/>
      <c r="F44" s="33"/>
      <c r="G44" s="32"/>
      <c r="H44" s="31">
        <f>SUM(G39:H43)</f>
        <v>0</v>
      </c>
      <c r="I44" s="30"/>
      <c r="J44" s="3"/>
      <c r="K44" s="14"/>
      <c r="L44" s="28"/>
      <c r="M44" s="26"/>
      <c r="N44" s="295"/>
      <c r="O44" s="296"/>
      <c r="P44" s="296"/>
      <c r="Q44" s="27"/>
      <c r="R44" s="26"/>
      <c r="S44" s="295"/>
      <c r="T44" s="296"/>
      <c r="U44" s="296"/>
      <c r="V44" s="14"/>
      <c r="W44" s="1"/>
    </row>
    <row r="45" spans="1:26">
      <c r="A45" s="14"/>
      <c r="B45" s="10"/>
      <c r="C45" s="16"/>
      <c r="D45" s="29"/>
      <c r="E45" s="14"/>
      <c r="F45" s="10"/>
      <c r="G45" s="10"/>
      <c r="H45" s="29"/>
      <c r="I45" s="29"/>
      <c r="J45" s="10"/>
      <c r="K45" s="14"/>
      <c r="L45" s="28"/>
      <c r="M45" s="26"/>
      <c r="N45" s="295"/>
      <c r="O45" s="296"/>
      <c r="P45" s="296"/>
      <c r="Q45" s="27"/>
      <c r="R45" s="26"/>
      <c r="S45" s="296"/>
      <c r="T45" s="296"/>
      <c r="U45" s="296"/>
      <c r="V45" s="14"/>
      <c r="W45" s="1"/>
    </row>
    <row r="46" spans="1:26">
      <c r="A46" s="14"/>
      <c r="B46" s="10"/>
      <c r="C46" s="16"/>
      <c r="D46" s="14"/>
      <c r="E46" s="14"/>
      <c r="F46" s="10"/>
      <c r="G46" s="16"/>
      <c r="H46" s="12"/>
      <c r="I46" s="24"/>
      <c r="J46" s="10"/>
      <c r="K46" s="1"/>
      <c r="L46" s="19"/>
      <c r="M46" s="21"/>
      <c r="N46" s="23"/>
      <c r="O46" s="19"/>
      <c r="P46" s="22"/>
      <c r="Q46" s="21"/>
      <c r="R46" s="20"/>
      <c r="S46" s="19"/>
      <c r="T46" s="19"/>
      <c r="U46" s="14"/>
      <c r="V46" s="14"/>
      <c r="W46" s="1"/>
    </row>
    <row r="47" spans="1:26">
      <c r="A47" s="14"/>
      <c r="B47" s="10"/>
      <c r="C47" s="16"/>
      <c r="D47" s="14"/>
      <c r="E47" s="14"/>
      <c r="F47" s="10"/>
      <c r="G47" s="16"/>
      <c r="H47" s="12"/>
      <c r="I47" s="11"/>
      <c r="J47" s="10"/>
      <c r="L47" s="14"/>
      <c r="M47" s="14"/>
      <c r="N47" s="10"/>
      <c r="O47" s="18"/>
      <c r="P47" s="14"/>
      <c r="Q47" s="11"/>
      <c r="R47" s="17"/>
      <c r="S47" s="11"/>
      <c r="T47" s="11"/>
      <c r="U47" s="14"/>
      <c r="V47" s="3"/>
    </row>
    <row r="48" spans="1:26">
      <c r="A48" s="14"/>
      <c r="B48" s="14"/>
      <c r="C48" s="14"/>
      <c r="D48" s="14"/>
      <c r="E48" s="14"/>
      <c r="F48" s="10"/>
      <c r="G48" s="16"/>
      <c r="H48" s="12"/>
      <c r="I48" s="11"/>
      <c r="J48" s="10"/>
      <c r="L48" s="3"/>
      <c r="M48" s="3"/>
      <c r="N48" s="9"/>
      <c r="O48" s="5"/>
      <c r="P48" s="3"/>
      <c r="Q48" s="15"/>
      <c r="R48" s="8"/>
      <c r="S48" s="7"/>
      <c r="T48" s="15"/>
      <c r="U48" s="3"/>
    </row>
    <row r="49" spans="1:21">
      <c r="A49" s="14"/>
      <c r="B49" s="14"/>
      <c r="C49" s="14"/>
      <c r="D49" s="14"/>
      <c r="E49" s="14"/>
      <c r="F49" s="10"/>
      <c r="G49" s="13"/>
      <c r="H49" s="12"/>
      <c r="I49" s="11"/>
      <c r="J49" s="10"/>
      <c r="L49" s="3"/>
      <c r="M49" s="3"/>
      <c r="N49" s="9"/>
      <c r="O49" s="5"/>
      <c r="P49" s="3"/>
      <c r="Q49" s="3"/>
      <c r="R49" s="8"/>
      <c r="S49" s="7"/>
      <c r="T49" s="3"/>
      <c r="U49" s="3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L50" s="3"/>
      <c r="M50" s="3"/>
      <c r="N50" s="6"/>
      <c r="O50" s="5"/>
      <c r="P50" s="3"/>
      <c r="Q50" s="3"/>
      <c r="R50" s="6"/>
      <c r="S50" s="7"/>
      <c r="T50" s="3"/>
      <c r="U50" s="3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L51" s="4"/>
      <c r="M51" s="3"/>
      <c r="N51" s="6"/>
      <c r="O51" s="5"/>
      <c r="P51" s="3"/>
      <c r="Q51" s="3"/>
      <c r="R51" s="3"/>
      <c r="S51" s="3"/>
      <c r="T51" s="3"/>
      <c r="U51" s="3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L52" s="4"/>
      <c r="M52" s="3"/>
      <c r="N52" s="6"/>
      <c r="O52" s="5"/>
      <c r="P52" s="3"/>
      <c r="Q52" s="3"/>
      <c r="R52" s="3"/>
      <c r="S52" s="3"/>
      <c r="T52" s="3"/>
      <c r="U52" s="3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L53" s="4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L54" s="3"/>
      <c r="M54" s="3"/>
      <c r="N54" s="3"/>
      <c r="O54" s="3"/>
      <c r="P54" s="3"/>
      <c r="Q54" s="3"/>
      <c r="R54" s="3"/>
      <c r="S54" s="3"/>
      <c r="T54" s="3"/>
      <c r="U54" s="3"/>
    </row>
  </sheetData>
  <mergeCells count="135">
    <mergeCell ref="N44:P44"/>
    <mergeCell ref="S44:U44"/>
    <mergeCell ref="N45:P45"/>
    <mergeCell ref="S45:U45"/>
    <mergeCell ref="C43:D43"/>
    <mergeCell ref="E43:F43"/>
    <mergeCell ref="G43:H43"/>
    <mergeCell ref="I43:J43"/>
    <mergeCell ref="N43:P43"/>
    <mergeCell ref="S43:U43"/>
    <mergeCell ref="C42:D42"/>
    <mergeCell ref="E42:F42"/>
    <mergeCell ref="G42:H42"/>
    <mergeCell ref="I42:J42"/>
    <mergeCell ref="N42:P42"/>
    <mergeCell ref="S42:U42"/>
    <mergeCell ref="C41:D41"/>
    <mergeCell ref="E41:F41"/>
    <mergeCell ref="G41:H41"/>
    <mergeCell ref="I41:J41"/>
    <mergeCell ref="N41:P41"/>
    <mergeCell ref="S41:U41"/>
    <mergeCell ref="C40:D40"/>
    <mergeCell ref="E40:F40"/>
    <mergeCell ref="G40:H40"/>
    <mergeCell ref="I40:J40"/>
    <mergeCell ref="N40:P40"/>
    <mergeCell ref="S40:U40"/>
    <mergeCell ref="Q38:R38"/>
    <mergeCell ref="S38:U38"/>
    <mergeCell ref="C39:D39"/>
    <mergeCell ref="E39:F39"/>
    <mergeCell ref="G39:H39"/>
    <mergeCell ref="I39:J39"/>
    <mergeCell ref="N39:P39"/>
    <mergeCell ref="S39:U39"/>
    <mergeCell ref="N36:P36"/>
    <mergeCell ref="S36:U36"/>
    <mergeCell ref="N37:P37"/>
    <mergeCell ref="S37:U37"/>
    <mergeCell ref="C38:D38"/>
    <mergeCell ref="E38:F38"/>
    <mergeCell ref="G38:H38"/>
    <mergeCell ref="I38:J38"/>
    <mergeCell ref="L38:M38"/>
    <mergeCell ref="N38:P38"/>
    <mergeCell ref="C35:D35"/>
    <mergeCell ref="E35:F35"/>
    <mergeCell ref="G35:H35"/>
    <mergeCell ref="I35:J35"/>
    <mergeCell ref="N35:P35"/>
    <mergeCell ref="S35:U35"/>
    <mergeCell ref="C34:D34"/>
    <mergeCell ref="E34:F34"/>
    <mergeCell ref="G34:H34"/>
    <mergeCell ref="I34:J34"/>
    <mergeCell ref="N34:P34"/>
    <mergeCell ref="S34:U34"/>
    <mergeCell ref="C33:D33"/>
    <mergeCell ref="E33:F33"/>
    <mergeCell ref="G33:H33"/>
    <mergeCell ref="I33:J33"/>
    <mergeCell ref="N33:P33"/>
    <mergeCell ref="S33:U33"/>
    <mergeCell ref="C32:D32"/>
    <mergeCell ref="E32:F32"/>
    <mergeCell ref="G32:H32"/>
    <mergeCell ref="I32:J32"/>
    <mergeCell ref="N32:P32"/>
    <mergeCell ref="S32:U32"/>
    <mergeCell ref="C31:D31"/>
    <mergeCell ref="E31:F31"/>
    <mergeCell ref="G31:H31"/>
    <mergeCell ref="I31:J31"/>
    <mergeCell ref="N31:P31"/>
    <mergeCell ref="S31:U31"/>
    <mergeCell ref="N29:P29"/>
    <mergeCell ref="S29:U29"/>
    <mergeCell ref="C30:D30"/>
    <mergeCell ref="E30:F30"/>
    <mergeCell ref="G30:H30"/>
    <mergeCell ref="I30:J30"/>
    <mergeCell ref="N30:P30"/>
    <mergeCell ref="S30:U30"/>
    <mergeCell ref="N24:P24"/>
    <mergeCell ref="S24:U24"/>
    <mergeCell ref="N25:P25"/>
    <mergeCell ref="S25:U25"/>
    <mergeCell ref="L27:U27"/>
    <mergeCell ref="L28:M28"/>
    <mergeCell ref="Q28:R28"/>
    <mergeCell ref="N21:P21"/>
    <mergeCell ref="S21:U21"/>
    <mergeCell ref="H22:I22"/>
    <mergeCell ref="N22:P22"/>
    <mergeCell ref="S22:U22"/>
    <mergeCell ref="N23:P23"/>
    <mergeCell ref="S23:U23"/>
    <mergeCell ref="N18:P18"/>
    <mergeCell ref="S18:U18"/>
    <mergeCell ref="N19:P19"/>
    <mergeCell ref="S19:U19"/>
    <mergeCell ref="N20:P20"/>
    <mergeCell ref="S20:U20"/>
    <mergeCell ref="N15:P15"/>
    <mergeCell ref="S15:U15"/>
    <mergeCell ref="L16:M16"/>
    <mergeCell ref="N17:P17"/>
    <mergeCell ref="S17:U17"/>
    <mergeCell ref="N11:P11"/>
    <mergeCell ref="S11:U11"/>
    <mergeCell ref="N12:P12"/>
    <mergeCell ref="S12:U12"/>
    <mergeCell ref="N13:P13"/>
    <mergeCell ref="S13:U13"/>
    <mergeCell ref="N10:P10"/>
    <mergeCell ref="S10:U10"/>
    <mergeCell ref="N5:P5"/>
    <mergeCell ref="S5:U5"/>
    <mergeCell ref="N6:P6"/>
    <mergeCell ref="S6:U6"/>
    <mergeCell ref="N7:P7"/>
    <mergeCell ref="S7:U7"/>
    <mergeCell ref="N14:P14"/>
    <mergeCell ref="S14:U14"/>
    <mergeCell ref="A1:A2"/>
    <mergeCell ref="B1:J2"/>
    <mergeCell ref="L2:N2"/>
    <mergeCell ref="P2:R2"/>
    <mergeCell ref="A3:J3"/>
    <mergeCell ref="L4:M4"/>
    <mergeCell ref="N8:P8"/>
    <mergeCell ref="S8:U8"/>
    <mergeCell ref="N9:P9"/>
    <mergeCell ref="S9:U9"/>
  </mergeCells>
  <phoneticPr fontId="1"/>
  <pageMargins left="0.7" right="0.7" top="0.75" bottom="0.75" header="0.3" footer="0.3"/>
  <pageSetup paperSize="9" scale="5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85</vt:i4>
      </vt:variant>
      <vt:variant>
        <vt:lpstr>名前付き一覧</vt:lpstr>
      </vt:variant>
      <vt:variant>
        <vt:i4>63</vt:i4>
      </vt:variant>
    </vt:vector>
  </HeadingPairs>
  <TitlesOfParts>
    <vt:vector size="148" baseType="lpstr">
      <vt:lpstr>Summary 1220_vs帝京</vt:lpstr>
      <vt:lpstr>Individual DF 1220_vs帝京</vt:lpstr>
      <vt:lpstr>Individual AT 1220_vs帝京</vt:lpstr>
      <vt:lpstr>Set 1220_vs帝京</vt:lpstr>
      <vt:lpstr>Summary 1206_vs青山学院</vt:lpstr>
      <vt:lpstr>Individual DF 1206_vs青山学院</vt:lpstr>
      <vt:lpstr>Individual AT 1206_vs青山学院</vt:lpstr>
      <vt:lpstr>Set 1206_vs青山学院</vt:lpstr>
      <vt:lpstr>Summary 1122_vs立教</vt:lpstr>
      <vt:lpstr>Individual DF　1122_vs立教</vt:lpstr>
      <vt:lpstr>Individual AT 1122_vs立教</vt:lpstr>
      <vt:lpstr>Set 1122_vs立教</vt:lpstr>
      <vt:lpstr>Summary vs日本体育</vt:lpstr>
      <vt:lpstr>Individual DF vs日本体育</vt:lpstr>
      <vt:lpstr>Individual AT vs日本体育</vt:lpstr>
      <vt:lpstr>Set 1109_vs日本体育</vt:lpstr>
      <vt:lpstr>Summary 1026_vs帝京</vt:lpstr>
      <vt:lpstr>Individual DF 1026_vs帝京</vt:lpstr>
      <vt:lpstr>Individual AT 1026_vs帝京</vt:lpstr>
      <vt:lpstr>Set 1026_vs帝京</vt:lpstr>
      <vt:lpstr>Summary 1011_vs_早稲田</vt:lpstr>
      <vt:lpstr>Individual DF 1011_vs_早稲田</vt:lpstr>
      <vt:lpstr>Individual AT 1011_vs_早稲田</vt:lpstr>
      <vt:lpstr>Set 1011_vs_早稲田</vt:lpstr>
      <vt:lpstr>Summary_vs_慶應義塾</vt:lpstr>
      <vt:lpstr>Individual DF_vs_慶應義塾</vt:lpstr>
      <vt:lpstr>Individual AT_vs_慶應義塾</vt:lpstr>
      <vt:lpstr>Set 0928_vs_慶應義塾</vt:lpstr>
      <vt:lpstr>Summary 0914_vs_明治</vt:lpstr>
      <vt:lpstr>Individual DF 0914_vs_明治</vt:lpstr>
      <vt:lpstr>Individual AT 0914_vs_明治</vt:lpstr>
      <vt:lpstr>Set 0914_vs_明治</vt:lpstr>
      <vt:lpstr>Summary vs_関西学院A</vt:lpstr>
      <vt:lpstr>Individual DF　vs_関西学院A</vt:lpstr>
      <vt:lpstr>Individual AT vs_関西学院A</vt:lpstr>
      <vt:lpstr>Set 0822_vs_関西学院A</vt:lpstr>
      <vt:lpstr>Summary vs_東洋A</vt:lpstr>
      <vt:lpstr>Individual DF vs_東洋A</vt:lpstr>
      <vt:lpstr>Individual AT vs_東洋A</vt:lpstr>
      <vt:lpstr>Set 0818_vs_東洋A</vt:lpstr>
      <vt:lpstr>Summary 0815_明治A</vt:lpstr>
      <vt:lpstr>Individual DF 0815_明治A</vt:lpstr>
      <vt:lpstr>Individual AT 0815_明治A</vt:lpstr>
      <vt:lpstr>Set 0815_明治A</vt:lpstr>
      <vt:lpstr>Summary 0726_東海</vt:lpstr>
      <vt:lpstr>Individual DF 0726_東海</vt:lpstr>
      <vt:lpstr>Individual AT 0726_東海</vt:lpstr>
      <vt:lpstr>Set 0726_東海</vt:lpstr>
      <vt:lpstr>Summary 0622 流通経済</vt:lpstr>
      <vt:lpstr>Individual DF 0622 流通経済</vt:lpstr>
      <vt:lpstr>Individual AT 0622 流通経済</vt:lpstr>
      <vt:lpstr>Set 0622 流通経済 </vt:lpstr>
      <vt:lpstr>Summary 0608_天理</vt:lpstr>
      <vt:lpstr>Individual DF 0608_天理</vt:lpstr>
      <vt:lpstr>Individual AT 0608 _天理</vt:lpstr>
      <vt:lpstr>Set 0608_vs天理</vt:lpstr>
      <vt:lpstr>Summary _立命館</vt:lpstr>
      <vt:lpstr>Individual DF _立命館</vt:lpstr>
      <vt:lpstr>Individual AT _vs立命館</vt:lpstr>
      <vt:lpstr>Set 0601_vs立命館</vt:lpstr>
      <vt:lpstr>Summary 0504vs法政A</vt:lpstr>
      <vt:lpstr>Individual DF 0504vs法政A</vt:lpstr>
      <vt:lpstr>Individual AT 0504vs法政A</vt:lpstr>
      <vt:lpstr>Set 0504vs法政A</vt:lpstr>
      <vt:lpstr>Summary 0504vs立正A</vt:lpstr>
      <vt:lpstr>Individual DF 0504vs立正A</vt:lpstr>
      <vt:lpstr>Individual AT 0504vs立正A</vt:lpstr>
      <vt:lpstr>Set 0504vs立正A </vt:lpstr>
      <vt:lpstr>Summary 0427vs慶應義塾A</vt:lpstr>
      <vt:lpstr>Individual DF 0427vs慶應義塾A</vt:lpstr>
      <vt:lpstr>Individual AT 0427vs慶應義塾A</vt:lpstr>
      <vt:lpstr>Set 0427vs慶應義塾A</vt:lpstr>
      <vt:lpstr>Summary 0420vs青山学院A</vt:lpstr>
      <vt:lpstr>Individual DF 0420vs青山学院A</vt:lpstr>
      <vt:lpstr>Individual AT 0420vs青山学院A</vt:lpstr>
      <vt:lpstr>Set 0420vs青山学院A</vt:lpstr>
      <vt:lpstr>Summary 0330vs立教A</vt:lpstr>
      <vt:lpstr>Sheet1</vt:lpstr>
      <vt:lpstr>Individual DF 0330vs立教A</vt:lpstr>
      <vt:lpstr>Individual AT 0330vs立教A</vt:lpstr>
      <vt:lpstr>Set 0330vs立教A</vt:lpstr>
      <vt:lpstr>Summary</vt:lpstr>
      <vt:lpstr>Individual DF</vt:lpstr>
      <vt:lpstr>Individual AT</vt:lpstr>
      <vt:lpstr>Set</vt:lpstr>
      <vt:lpstr>'Individual AT'!Print_Area</vt:lpstr>
      <vt:lpstr>'Individual AT _vs立命館'!Print_Area</vt:lpstr>
      <vt:lpstr>'Individual AT 0330vs立教A'!Print_Area</vt:lpstr>
      <vt:lpstr>'Individual AT 0420vs青山学院A'!Print_Area</vt:lpstr>
      <vt:lpstr>'Individual AT 0427vs慶應義塾A'!Print_Area</vt:lpstr>
      <vt:lpstr>'Individual AT 0504vs法政A'!Print_Area</vt:lpstr>
      <vt:lpstr>'Individual AT 0504vs立正A'!Print_Area</vt:lpstr>
      <vt:lpstr>'Individual AT 0608 _天理'!Print_Area</vt:lpstr>
      <vt:lpstr>'Individual AT 0622 流通経済'!Print_Area</vt:lpstr>
      <vt:lpstr>'Individual AT 0726_東海'!Print_Area</vt:lpstr>
      <vt:lpstr>'Individual AT 0815_明治A'!Print_Area</vt:lpstr>
      <vt:lpstr>'Individual AT 0914_vs_明治'!Print_Area</vt:lpstr>
      <vt:lpstr>'Individual AT 1011_vs_早稲田'!Print_Area</vt:lpstr>
      <vt:lpstr>'Individual AT 1026_vs帝京'!Print_Area</vt:lpstr>
      <vt:lpstr>'Individual AT 1122_vs立教'!Print_Area</vt:lpstr>
      <vt:lpstr>'Individual AT 1206_vs青山学院'!Print_Area</vt:lpstr>
      <vt:lpstr>'Individual AT 1220_vs帝京'!Print_Area</vt:lpstr>
      <vt:lpstr>'Individual AT vs_関西学院A'!Print_Area</vt:lpstr>
      <vt:lpstr>'Individual AT vs_東洋A'!Print_Area</vt:lpstr>
      <vt:lpstr>'Individual AT vs日本体育'!Print_Area</vt:lpstr>
      <vt:lpstr>'Individual AT_vs_慶應義塾'!Print_Area</vt:lpstr>
      <vt:lpstr>Set!Print_Area</vt:lpstr>
      <vt:lpstr>'Set 0330vs立教A'!Print_Area</vt:lpstr>
      <vt:lpstr>'Set 0420vs青山学院A'!Print_Area</vt:lpstr>
      <vt:lpstr>'Set 0427vs慶應義塾A'!Print_Area</vt:lpstr>
      <vt:lpstr>'Set 0504vs法政A'!Print_Area</vt:lpstr>
      <vt:lpstr>'Set 0504vs立正A '!Print_Area</vt:lpstr>
      <vt:lpstr>'Set 0601_vs立命館'!Print_Area</vt:lpstr>
      <vt:lpstr>'Set 0608_vs天理'!Print_Area</vt:lpstr>
      <vt:lpstr>'Set 0622 流通経済 '!Print_Area</vt:lpstr>
      <vt:lpstr>'Set 0726_東海'!Print_Area</vt:lpstr>
      <vt:lpstr>'Set 0815_明治A'!Print_Area</vt:lpstr>
      <vt:lpstr>'Set 0818_vs_東洋A'!Print_Area</vt:lpstr>
      <vt:lpstr>'Set 0822_vs_関西学院A'!Print_Area</vt:lpstr>
      <vt:lpstr>'Set 0914_vs_明治'!Print_Area</vt:lpstr>
      <vt:lpstr>'Set 0928_vs_慶應義塾'!Print_Area</vt:lpstr>
      <vt:lpstr>'Set 1011_vs_早稲田'!Print_Area</vt:lpstr>
      <vt:lpstr>'Set 1026_vs帝京'!Print_Area</vt:lpstr>
      <vt:lpstr>'Set 1109_vs日本体育'!Print_Area</vt:lpstr>
      <vt:lpstr>'Set 1122_vs立教'!Print_Area</vt:lpstr>
      <vt:lpstr>'Set 1206_vs青山学院'!Print_Area</vt:lpstr>
      <vt:lpstr>'Set 1220_vs帝京'!Print_Area</vt:lpstr>
      <vt:lpstr>Summary!Print_Area</vt:lpstr>
      <vt:lpstr>'Summary _立命館'!Print_Area</vt:lpstr>
      <vt:lpstr>'Summary 0330vs立教A'!Print_Area</vt:lpstr>
      <vt:lpstr>'Summary 0420vs青山学院A'!Print_Area</vt:lpstr>
      <vt:lpstr>'Summary 0427vs慶應義塾A'!Print_Area</vt:lpstr>
      <vt:lpstr>'Summary 0504vs法政A'!Print_Area</vt:lpstr>
      <vt:lpstr>'Summary 0504vs立正A'!Print_Area</vt:lpstr>
      <vt:lpstr>'Summary 0608_天理'!Print_Area</vt:lpstr>
      <vt:lpstr>'Summary 0622 流通経済'!Print_Area</vt:lpstr>
      <vt:lpstr>'Summary 0726_東海'!Print_Area</vt:lpstr>
      <vt:lpstr>'Summary 0815_明治A'!Print_Area</vt:lpstr>
      <vt:lpstr>'Summary 0914_vs_明治'!Print_Area</vt:lpstr>
      <vt:lpstr>'Summary 1011_vs_早稲田'!Print_Area</vt:lpstr>
      <vt:lpstr>'Summary 1026_vs帝京'!Print_Area</vt:lpstr>
      <vt:lpstr>'Summary 1122_vs立教'!Print_Area</vt:lpstr>
      <vt:lpstr>'Summary 1206_vs青山学院'!Print_Area</vt:lpstr>
      <vt:lpstr>'Summary 1220_vs帝京'!Print_Area</vt:lpstr>
      <vt:lpstr>'Summary vs_関西学院A'!Print_Area</vt:lpstr>
      <vt:lpstr>'Summary vs_東洋A'!Print_Area</vt:lpstr>
      <vt:lpstr>'Summary vs日本体育'!Print_Area</vt:lpstr>
      <vt:lpstr>Summary_vs_慶應義塾!Print_Area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陸 中矢</dc:creator>
  <cp:lastModifiedBy>米倉　杏</cp:lastModifiedBy>
  <cp:lastPrinted>2025-12-08T22:23:11Z</cp:lastPrinted>
  <dcterms:created xsi:type="dcterms:W3CDTF">2024-05-07T13:50:38Z</dcterms:created>
  <dcterms:modified xsi:type="dcterms:W3CDTF">2026-02-13T23:28:27Z</dcterms:modified>
</cp:coreProperties>
</file>