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kash\Downloads\Business Forecasting\Time series method\"/>
    </mc:Choice>
  </mc:AlternateContent>
  <xr:revisionPtr revIDLastSave="0" documentId="13_ncr:1_{E21A973C-5ADB-4372-94D3-50CBA20247ED}" xr6:coauthVersionLast="47" xr6:coauthVersionMax="47" xr10:uidLastSave="{00000000-0000-0000-0000-000000000000}"/>
  <bookViews>
    <workbookView xWindow="-108" yWindow="-108" windowWidth="23256" windowHeight="12456" firstSheet="2" activeTab="5" xr2:uid="{E453110C-D482-4265-B844-1F6BE8B5FF19}"/>
  </bookViews>
  <sheets>
    <sheet name="Naive Forecast" sheetId="1" r:id="rId1"/>
    <sheet name="Simple Moving Average Method" sheetId="2" r:id="rId2"/>
    <sheet name="Weighted MVA" sheetId="5" r:id="rId3"/>
    <sheet name="Exponential MVA" sheetId="4" r:id="rId4"/>
    <sheet name="Exponential Smoothing" sheetId="6" r:id="rId5"/>
    <sheet name="Holt Model - Up trend" sheetId="7" r:id="rId6"/>
  </sheets>
  <definedNames>
    <definedName name="solver_adj" localSheetId="4" hidden="1">'Exponential Smoothing'!$J$2</definedName>
    <definedName name="solver_adj" localSheetId="5" hidden="1">'Holt Model - Up trend'!$K$3,'Holt Model - Up trend'!$L$3</definedName>
    <definedName name="solver_adj" localSheetId="2" hidden="1">'Weighted MVA'!$H$2:$H$5</definedName>
    <definedName name="solver_cvg" localSheetId="4" hidden="1">0.0001</definedName>
    <definedName name="solver_cvg" localSheetId="5" hidden="1">0.0001</definedName>
    <definedName name="solver_cvg" localSheetId="2" hidden="1">0.0001</definedName>
    <definedName name="solver_drv" localSheetId="4" hidden="1">1</definedName>
    <definedName name="solver_drv" localSheetId="5" hidden="1">1</definedName>
    <definedName name="solver_drv" localSheetId="2" hidden="1">1</definedName>
    <definedName name="solver_eng" localSheetId="4" hidden="1">1</definedName>
    <definedName name="solver_eng" localSheetId="5" hidden="1">1</definedName>
    <definedName name="solver_eng" localSheetId="2" hidden="1">1</definedName>
    <definedName name="solver_est" localSheetId="4" hidden="1">1</definedName>
    <definedName name="solver_est" localSheetId="5" hidden="1">1</definedName>
    <definedName name="solver_est" localSheetId="2" hidden="1">1</definedName>
    <definedName name="solver_itr" localSheetId="4" hidden="1">2147483647</definedName>
    <definedName name="solver_itr" localSheetId="5" hidden="1">2147483647</definedName>
    <definedName name="solver_itr" localSheetId="2" hidden="1">2147483647</definedName>
    <definedName name="solver_lhs1" localSheetId="4" hidden="1">'Exponential Smoothing'!$J$2</definedName>
    <definedName name="solver_lhs1" localSheetId="5" hidden="1">'Holt Model - Up trend'!$K$3</definedName>
    <definedName name="solver_lhs1" localSheetId="2" hidden="1">'Weighted MVA'!$H$2:$H$5</definedName>
    <definedName name="solver_lhs2" localSheetId="4" hidden="1">'Exponential Smoothing'!$J$2</definedName>
    <definedName name="solver_lhs2" localSheetId="5" hidden="1">'Holt Model - Up trend'!$K$3:$L$3</definedName>
    <definedName name="solver_lhs2" localSheetId="2" hidden="1">'Weighted MVA'!$J$6</definedName>
    <definedName name="solver_lhs3" localSheetId="5" hidden="1">'Holt Model - Up trend'!$L$3</definedName>
    <definedName name="solver_mip" localSheetId="4" hidden="1">2147483647</definedName>
    <definedName name="solver_mip" localSheetId="5" hidden="1">2147483647</definedName>
    <definedName name="solver_mip" localSheetId="2" hidden="1">2147483647</definedName>
    <definedName name="solver_mni" localSheetId="4" hidden="1">30</definedName>
    <definedName name="solver_mni" localSheetId="5" hidden="1">30</definedName>
    <definedName name="solver_mni" localSheetId="2" hidden="1">30</definedName>
    <definedName name="solver_mrt" localSheetId="4" hidden="1">0.075</definedName>
    <definedName name="solver_mrt" localSheetId="5" hidden="1">0.075</definedName>
    <definedName name="solver_mrt" localSheetId="2" hidden="1">0.075</definedName>
    <definedName name="solver_msl" localSheetId="4" hidden="1">2</definedName>
    <definedName name="solver_msl" localSheetId="5" hidden="1">2</definedName>
    <definedName name="solver_msl" localSheetId="2" hidden="1">2</definedName>
    <definedName name="solver_neg" localSheetId="4" hidden="1">1</definedName>
    <definedName name="solver_neg" localSheetId="5" hidden="1">1</definedName>
    <definedName name="solver_neg" localSheetId="2" hidden="1">1</definedName>
    <definedName name="solver_nod" localSheetId="4" hidden="1">2147483647</definedName>
    <definedName name="solver_nod" localSheetId="5" hidden="1">2147483647</definedName>
    <definedName name="solver_nod" localSheetId="2" hidden="1">2147483647</definedName>
    <definedName name="solver_num" localSheetId="4" hidden="1">2</definedName>
    <definedName name="solver_num" localSheetId="5" hidden="1">3</definedName>
    <definedName name="solver_num" localSheetId="2" hidden="1">2</definedName>
    <definedName name="solver_nwt" localSheetId="4" hidden="1">1</definedName>
    <definedName name="solver_nwt" localSheetId="5" hidden="1">1</definedName>
    <definedName name="solver_nwt" localSheetId="2" hidden="1">1</definedName>
    <definedName name="solver_opt" localSheetId="4" hidden="1">'Exponential Smoothing'!$I$22</definedName>
    <definedName name="solver_opt" localSheetId="5" hidden="1">'Holt Model - Up trend'!$H$18</definedName>
    <definedName name="solver_opt" localSheetId="2" hidden="1">'Weighted MVA'!$H$22</definedName>
    <definedName name="solver_pre" localSheetId="4" hidden="1">0.000001</definedName>
    <definedName name="solver_pre" localSheetId="5" hidden="1">0.000001</definedName>
    <definedName name="solver_pre" localSheetId="2" hidden="1">0.000001</definedName>
    <definedName name="solver_rbv" localSheetId="4" hidden="1">1</definedName>
    <definedName name="solver_rbv" localSheetId="5" hidden="1">1</definedName>
    <definedName name="solver_rbv" localSheetId="2" hidden="1">1</definedName>
    <definedName name="solver_rel1" localSheetId="4" hidden="1">1</definedName>
    <definedName name="solver_rel1" localSheetId="5" hidden="1">3</definedName>
    <definedName name="solver_rel1" localSheetId="2" hidden="1">1</definedName>
    <definedName name="solver_rel2" localSheetId="4" hidden="1">3</definedName>
    <definedName name="solver_rel2" localSheetId="5" hidden="1">1</definedName>
    <definedName name="solver_rel2" localSheetId="2" hidden="1">2</definedName>
    <definedName name="solver_rel3" localSheetId="5" hidden="1">3</definedName>
    <definedName name="solver_rhs1" localSheetId="4" hidden="1">1</definedName>
    <definedName name="solver_rhs1" localSheetId="5" hidden="1">0</definedName>
    <definedName name="solver_rhs1" localSheetId="2" hidden="1">1</definedName>
    <definedName name="solver_rhs2" localSheetId="4" hidden="1">0</definedName>
    <definedName name="solver_rhs2" localSheetId="5" hidden="1">1</definedName>
    <definedName name="solver_rhs2" localSheetId="2" hidden="1">1</definedName>
    <definedName name="solver_rhs3" localSheetId="5" hidden="1">0</definedName>
    <definedName name="solver_rlx" localSheetId="4" hidden="1">2</definedName>
    <definedName name="solver_rlx" localSheetId="5" hidden="1">2</definedName>
    <definedName name="solver_rlx" localSheetId="2" hidden="1">2</definedName>
    <definedName name="solver_rsd" localSheetId="4" hidden="1">0</definedName>
    <definedName name="solver_rsd" localSheetId="5" hidden="1">0</definedName>
    <definedName name="solver_rsd" localSheetId="2" hidden="1">0</definedName>
    <definedName name="solver_scl" localSheetId="4" hidden="1">1</definedName>
    <definedName name="solver_scl" localSheetId="5" hidden="1">1</definedName>
    <definedName name="solver_scl" localSheetId="2" hidden="1">1</definedName>
    <definedName name="solver_sho" localSheetId="4" hidden="1">2</definedName>
    <definedName name="solver_sho" localSheetId="5" hidden="1">2</definedName>
    <definedName name="solver_sho" localSheetId="2" hidden="1">2</definedName>
    <definedName name="solver_ssz" localSheetId="4" hidden="1">100</definedName>
    <definedName name="solver_ssz" localSheetId="5" hidden="1">100</definedName>
    <definedName name="solver_ssz" localSheetId="2" hidden="1">100</definedName>
    <definedName name="solver_tim" localSheetId="4" hidden="1">2147483647</definedName>
    <definedName name="solver_tim" localSheetId="5" hidden="1">2147483647</definedName>
    <definedName name="solver_tim" localSheetId="2" hidden="1">2147483647</definedName>
    <definedName name="solver_tol" localSheetId="4" hidden="1">0.01</definedName>
    <definedName name="solver_tol" localSheetId="5" hidden="1">0.01</definedName>
    <definedName name="solver_tol" localSheetId="2" hidden="1">0.01</definedName>
    <definedName name="solver_typ" localSheetId="4" hidden="1">1</definedName>
    <definedName name="solver_typ" localSheetId="5" hidden="1">2</definedName>
    <definedName name="solver_typ" localSheetId="2" hidden="1">2</definedName>
    <definedName name="solver_val" localSheetId="4" hidden="1">0</definedName>
    <definedName name="solver_val" localSheetId="5" hidden="1">0</definedName>
    <definedName name="solver_val" localSheetId="2" hidden="1">0</definedName>
    <definedName name="solver_ver" localSheetId="4" hidden="1">3</definedName>
    <definedName name="solver_ver" localSheetId="5" hidden="1">3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7" l="1"/>
  <c r="D3" i="7" s="1"/>
  <c r="H3" i="7"/>
  <c r="G3" i="7"/>
  <c r="F3" i="7"/>
  <c r="E3" i="7"/>
  <c r="G3" i="6"/>
  <c r="F3" i="6"/>
  <c r="E3" i="6"/>
  <c r="D3" i="6"/>
  <c r="C4" i="6"/>
  <c r="C5" i="6"/>
  <c r="C6" i="6"/>
  <c r="C3" i="6"/>
  <c r="H24" i="4"/>
  <c r="H21" i="4"/>
  <c r="I23" i="4"/>
  <c r="H23" i="4"/>
  <c r="H7" i="4"/>
  <c r="H8" i="4"/>
  <c r="H9" i="4"/>
  <c r="H10" i="4"/>
  <c r="H11" i="4"/>
  <c r="H12" i="4"/>
  <c r="H13" i="4"/>
  <c r="H14" i="4"/>
  <c r="H15" i="4"/>
  <c r="H16" i="4"/>
  <c r="H17" i="4"/>
  <c r="H18" i="4"/>
  <c r="F7" i="4"/>
  <c r="F8" i="4"/>
  <c r="F9" i="4"/>
  <c r="F10" i="4"/>
  <c r="F11" i="4"/>
  <c r="F12" i="4"/>
  <c r="F13" i="4"/>
  <c r="F14" i="4"/>
  <c r="F15" i="4"/>
  <c r="F16" i="4"/>
  <c r="F17" i="4"/>
  <c r="F18" i="4"/>
  <c r="E7" i="4"/>
  <c r="E8" i="4"/>
  <c r="E9" i="4"/>
  <c r="E10" i="4"/>
  <c r="E11" i="4"/>
  <c r="E12" i="4"/>
  <c r="E13" i="4"/>
  <c r="E14" i="4"/>
  <c r="E15" i="4"/>
  <c r="E16" i="4"/>
  <c r="E17" i="4"/>
  <c r="E18" i="4"/>
  <c r="C8" i="4"/>
  <c r="C9" i="4"/>
  <c r="C10" i="4"/>
  <c r="C11" i="4"/>
  <c r="C12" i="4"/>
  <c r="C13" i="4"/>
  <c r="C14" i="4"/>
  <c r="C15" i="4"/>
  <c r="C16" i="4"/>
  <c r="C17" i="4"/>
  <c r="C18" i="4"/>
  <c r="C19" i="4"/>
  <c r="C7" i="4"/>
  <c r="H6" i="4"/>
  <c r="F6" i="4"/>
  <c r="E6" i="4"/>
  <c r="D4" i="4"/>
  <c r="C6" i="4"/>
  <c r="J6" i="5"/>
  <c r="C6" i="5"/>
  <c r="D6" i="5"/>
  <c r="E6" i="5"/>
  <c r="C7" i="5"/>
  <c r="D7" i="5"/>
  <c r="E7" i="5"/>
  <c r="C8" i="5"/>
  <c r="D8" i="5"/>
  <c r="E8" i="5"/>
  <c r="C9" i="5"/>
  <c r="D9" i="5"/>
  <c r="E9" i="5"/>
  <c r="C10" i="5"/>
  <c r="D10" i="5"/>
  <c r="E10" i="5"/>
  <c r="C11" i="5"/>
  <c r="D11" i="5"/>
  <c r="E11" i="5"/>
  <c r="C12" i="5"/>
  <c r="D12" i="5"/>
  <c r="E12" i="5"/>
  <c r="C13" i="5"/>
  <c r="D13" i="5"/>
  <c r="E13" i="5"/>
  <c r="C14" i="5"/>
  <c r="D14" i="5"/>
  <c r="E14" i="5"/>
  <c r="C15" i="5"/>
  <c r="D15" i="5"/>
  <c r="E15" i="5"/>
  <c r="C16" i="5"/>
  <c r="D16" i="5"/>
  <c r="E16" i="5"/>
  <c r="C17" i="5"/>
  <c r="D17" i="5"/>
  <c r="E17" i="5"/>
  <c r="C18" i="5"/>
  <c r="D18" i="5"/>
  <c r="E18" i="5"/>
  <c r="C19" i="5"/>
  <c r="H22" i="2"/>
  <c r="G22" i="2"/>
  <c r="F22" i="2"/>
  <c r="E22" i="2"/>
  <c r="G7" i="2"/>
  <c r="G8" i="2"/>
  <c r="G9" i="2"/>
  <c r="G10" i="2"/>
  <c r="G11" i="2"/>
  <c r="G12" i="2"/>
  <c r="G13" i="2"/>
  <c r="G14" i="2"/>
  <c r="G15" i="2"/>
  <c r="G16" i="2"/>
  <c r="G17" i="2"/>
  <c r="G18" i="2"/>
  <c r="G6" i="2"/>
  <c r="F7" i="2"/>
  <c r="F8" i="2"/>
  <c r="F9" i="2"/>
  <c r="F10" i="2"/>
  <c r="F11" i="2"/>
  <c r="F12" i="2"/>
  <c r="F13" i="2"/>
  <c r="F14" i="2"/>
  <c r="F15" i="2"/>
  <c r="F16" i="2"/>
  <c r="F17" i="2"/>
  <c r="F18" i="2"/>
  <c r="F6" i="2"/>
  <c r="E6" i="2" a="1"/>
  <c r="E6" i="2"/>
  <c r="D7" i="2"/>
  <c r="D8" i="2"/>
  <c r="D9" i="2"/>
  <c r="D10" i="2"/>
  <c r="D11" i="2"/>
  <c r="D12" i="2"/>
  <c r="D13" i="2"/>
  <c r="D14" i="2"/>
  <c r="D15" i="2"/>
  <c r="D16" i="2"/>
  <c r="D17" i="2"/>
  <c r="D18" i="2"/>
  <c r="D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6" i="2"/>
  <c r="D21" i="1"/>
  <c r="H21" i="1"/>
  <c r="G21" i="1"/>
  <c r="F21" i="1"/>
  <c r="C21" i="1"/>
  <c r="E21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3" i="1"/>
  <c r="G11" i="5"/>
  <c r="F11" i="5"/>
  <c r="G6" i="5"/>
  <c r="F6" i="5"/>
  <c r="F15" i="5"/>
  <c r="G15" i="5"/>
  <c r="G14" i="5"/>
  <c r="F14" i="5"/>
  <c r="G9" i="5"/>
  <c r="F9" i="5"/>
  <c r="G13" i="5"/>
  <c r="F13" i="5"/>
  <c r="G8" i="5"/>
  <c r="F8" i="5"/>
  <c r="G12" i="5"/>
  <c r="F12" i="5"/>
  <c r="F7" i="5"/>
  <c r="G7" i="5"/>
  <c r="G18" i="5"/>
  <c r="F18" i="5"/>
  <c r="F17" i="5"/>
  <c r="G17" i="5"/>
  <c r="G16" i="5"/>
  <c r="F16" i="5"/>
  <c r="G10" i="5"/>
  <c r="F10" i="5"/>
  <c r="G19" i="5"/>
  <c r="G22" i="5"/>
  <c r="H22" i="5"/>
  <c r="F22" i="5"/>
  <c r="C7" i="6"/>
  <c r="D6" i="6"/>
  <c r="E6" i="6"/>
  <c r="G6" i="6"/>
  <c r="D4" i="6"/>
  <c r="E4" i="6"/>
  <c r="G4" i="6"/>
  <c r="D5" i="6"/>
  <c r="E5" i="6"/>
  <c r="F4" i="6"/>
  <c r="C8" i="6"/>
  <c r="D7" i="6"/>
  <c r="E7" i="6"/>
  <c r="F6" i="6"/>
  <c r="G5" i="6"/>
  <c r="F5" i="6"/>
  <c r="F7" i="6"/>
  <c r="G7" i="6"/>
  <c r="C9" i="6"/>
  <c r="D8" i="6"/>
  <c r="E8" i="6"/>
  <c r="G8" i="6"/>
  <c r="F8" i="6"/>
  <c r="C10" i="6"/>
  <c r="D9" i="6"/>
  <c r="E9" i="6"/>
  <c r="F9" i="6"/>
  <c r="G9" i="6"/>
  <c r="C11" i="6"/>
  <c r="D10" i="6"/>
  <c r="E10" i="6"/>
  <c r="G10" i="6"/>
  <c r="F10" i="6"/>
  <c r="C12" i="6"/>
  <c r="D11" i="6"/>
  <c r="E11" i="6"/>
  <c r="G11" i="6"/>
  <c r="F11" i="6"/>
  <c r="C13" i="6"/>
  <c r="D12" i="6"/>
  <c r="E12" i="6"/>
  <c r="G12" i="6"/>
  <c r="F12" i="6"/>
  <c r="C14" i="6"/>
  <c r="D13" i="6"/>
  <c r="E13" i="6"/>
  <c r="G13" i="6"/>
  <c r="F13" i="6"/>
  <c r="C15" i="6"/>
  <c r="D14" i="6"/>
  <c r="E14" i="6"/>
  <c r="G14" i="6"/>
  <c r="F14" i="6"/>
  <c r="C16" i="6"/>
  <c r="D15" i="6"/>
  <c r="E15" i="6"/>
  <c r="F15" i="6"/>
  <c r="G15" i="6"/>
  <c r="C17" i="6"/>
  <c r="D16" i="6"/>
  <c r="E16" i="6"/>
  <c r="G16" i="6"/>
  <c r="F16" i="6"/>
  <c r="C18" i="6"/>
  <c r="D17" i="6"/>
  <c r="E17" i="6"/>
  <c r="G17" i="6"/>
  <c r="F17" i="6"/>
  <c r="C19" i="6"/>
  <c r="D18" i="6"/>
  <c r="E18" i="6"/>
  <c r="G18" i="6"/>
  <c r="G22" i="6"/>
  <c r="I22" i="6"/>
  <c r="F18" i="6"/>
  <c r="F22" i="6"/>
  <c r="E22" i="6"/>
  <c r="C4" i="7" l="1"/>
  <c r="E4" i="7"/>
  <c r="F4" i="7" s="1"/>
  <c r="G4" i="7" s="1"/>
  <c r="H4" i="7" l="1"/>
  <c r="D4" i="7"/>
  <c r="E5" i="7" s="1"/>
  <c r="F5" i="7" s="1"/>
  <c r="G5" i="7" s="1"/>
  <c r="H5" i="7" s="1"/>
  <c r="C5" i="7" l="1"/>
  <c r="D5" i="7" l="1"/>
  <c r="C6" i="7" s="1"/>
  <c r="E6" i="7" l="1"/>
  <c r="F6" i="7" s="1"/>
  <c r="G6" i="7" s="1"/>
  <c r="H6" i="7" s="1"/>
  <c r="D6" i="7"/>
  <c r="C7" i="7" s="1"/>
  <c r="E7" i="7" l="1"/>
  <c r="F7" i="7" s="1"/>
  <c r="G7" i="7" s="1"/>
  <c r="H7" i="7" s="1"/>
  <c r="D7" i="7"/>
  <c r="C8" i="7" s="1"/>
  <c r="E8" i="7" l="1"/>
  <c r="F8" i="7" s="1"/>
  <c r="G8" i="7" s="1"/>
  <c r="H8" i="7" s="1"/>
  <c r="D8" i="7"/>
  <c r="C9" i="7" s="1"/>
  <c r="E9" i="7" l="1"/>
  <c r="F9" i="7" s="1"/>
  <c r="G9" i="7" s="1"/>
  <c r="H9" i="7" s="1"/>
  <c r="D9" i="7"/>
  <c r="C10" i="7" s="1"/>
  <c r="E10" i="7" l="1"/>
  <c r="F10" i="7" s="1"/>
  <c r="G10" i="7" s="1"/>
  <c r="H10" i="7" s="1"/>
  <c r="D10" i="7"/>
  <c r="E11" i="7" s="1"/>
  <c r="F11" i="7" s="1"/>
  <c r="G11" i="7" s="1"/>
  <c r="H11" i="7" l="1"/>
  <c r="H13" i="7" s="1"/>
  <c r="H18" i="7" s="1"/>
  <c r="G13" i="7"/>
  <c r="C11" i="7"/>
  <c r="D11" i="7" s="1"/>
  <c r="E12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<sst xmlns="http://schemas.openxmlformats.org/spreadsheetml/2006/main" count="192" uniqueCount="61">
  <si>
    <t>Periods</t>
  </si>
  <si>
    <t>Period 7</t>
  </si>
  <si>
    <t>Average</t>
  </si>
  <si>
    <t>MSE</t>
  </si>
  <si>
    <t>RMSE</t>
  </si>
  <si>
    <t>Actual Value</t>
  </si>
  <si>
    <t>Naïve Forecast</t>
  </si>
  <si>
    <t>Error</t>
  </si>
  <si>
    <t>Absolute Error</t>
  </si>
  <si>
    <t>Error %</t>
  </si>
  <si>
    <t>Squared Error</t>
  </si>
  <si>
    <t>Period 1</t>
  </si>
  <si>
    <t>Period 2</t>
  </si>
  <si>
    <t>Period 3</t>
  </si>
  <si>
    <t>Period 4</t>
  </si>
  <si>
    <t>Period 5</t>
  </si>
  <si>
    <t>Period 6</t>
  </si>
  <si>
    <t>Period 8</t>
  </si>
  <si>
    <t>Period 9</t>
  </si>
  <si>
    <t>Period 10</t>
  </si>
  <si>
    <t>Period 11</t>
  </si>
  <si>
    <t>Period 12</t>
  </si>
  <si>
    <t>Period 13</t>
  </si>
  <si>
    <t>Period 14</t>
  </si>
  <si>
    <t>Period 15</t>
  </si>
  <si>
    <t>Period 16</t>
  </si>
  <si>
    <t>Period 17</t>
  </si>
  <si>
    <t>MAD</t>
  </si>
  <si>
    <t>MAPE</t>
  </si>
  <si>
    <t>Period 18</t>
  </si>
  <si>
    <t>4 period average</t>
  </si>
  <si>
    <t>?</t>
  </si>
  <si>
    <t>Moving Avg Method Forecast</t>
  </si>
  <si>
    <t>Weighted Average Forecast</t>
  </si>
  <si>
    <t>Weights</t>
  </si>
  <si>
    <t>Fixed Weights</t>
  </si>
  <si>
    <t>w1</t>
  </si>
  <si>
    <t>w2</t>
  </si>
  <si>
    <t>w3</t>
  </si>
  <si>
    <t>w4</t>
  </si>
  <si>
    <t>sum</t>
  </si>
  <si>
    <t>Moving Average Forecast</t>
  </si>
  <si>
    <t>a</t>
  </si>
  <si>
    <t>Average period</t>
  </si>
  <si>
    <t>Formula for N period weight calculation</t>
  </si>
  <si>
    <t>2/(1+N)</t>
  </si>
  <si>
    <t>This method is extensively used in stock market</t>
  </si>
  <si>
    <t>SUM</t>
  </si>
  <si>
    <r>
      <t>EMA = (D*</t>
    </r>
    <r>
      <rPr>
        <sz val="11"/>
        <color theme="1"/>
        <rFont val="Symbol"/>
        <family val="1"/>
        <charset val="2"/>
      </rPr>
      <t>a</t>
    </r>
    <r>
      <rPr>
        <sz val="11"/>
        <color theme="1"/>
        <rFont val="Aptos Narrow"/>
        <family val="2"/>
      </rPr>
      <t>) + ( (1-</t>
    </r>
    <r>
      <rPr>
        <sz val="11"/>
        <color theme="1"/>
        <rFont val="Symbol"/>
        <family val="1"/>
        <charset val="2"/>
      </rPr>
      <t>a</t>
    </r>
    <r>
      <rPr>
        <sz val="11"/>
        <color theme="1"/>
        <rFont val="Aptos Narrow"/>
        <family val="2"/>
      </rPr>
      <t>) * Previous year EMA)</t>
    </r>
  </si>
  <si>
    <t>D =  current demand</t>
  </si>
  <si>
    <r>
      <rPr>
        <sz val="11"/>
        <color theme="1"/>
        <rFont val="Symbol"/>
        <family val="1"/>
        <charset val="2"/>
      </rPr>
      <t>a</t>
    </r>
    <r>
      <rPr>
        <sz val="11"/>
        <color theme="1"/>
        <rFont val="Aptos Narrow"/>
        <family val="2"/>
      </rPr>
      <t xml:space="preserve"> = Smoothing factor = 1/(1+N)</t>
    </r>
  </si>
  <si>
    <t>N = Number of time periods</t>
  </si>
  <si>
    <t>Exponential Smoothing Forecast</t>
  </si>
  <si>
    <r>
      <t>Smoothing Constant (</t>
    </r>
    <r>
      <rPr>
        <sz val="11"/>
        <color theme="1"/>
        <rFont val="Symbol"/>
        <family val="1"/>
        <charset val="2"/>
      </rPr>
      <t>a</t>
    </r>
    <r>
      <rPr>
        <sz val="11"/>
        <color theme="1"/>
        <rFont val="Aptos Narrow"/>
        <family val="2"/>
        <scheme val="minor"/>
      </rPr>
      <t>)</t>
    </r>
  </si>
  <si>
    <t>Period</t>
  </si>
  <si>
    <t>Level</t>
  </si>
  <si>
    <t>Trend</t>
  </si>
  <si>
    <t>Forecast Yt+1</t>
  </si>
  <si>
    <t>Alpha</t>
  </si>
  <si>
    <t>Beta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</si>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</sst>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"/>
    <numFmt numFmtId="166" formatCode="0.000"/>
    <numFmt numFmtId="167" formatCode="0.00000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Aptos Narrow"/>
      <family val="2"/>
    </font>
    <font>
      <sz val="11"/>
      <color theme="1"/>
      <name val="Aptos Narrow"/>
      <family val="1"/>
      <charset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6">
    <xf numFmtId="0" fontId="0" fillId="0" borderId="0" xfId="0"/>
    <xf numFmtId="10" fontId="0" fillId="0" borderId="0" xfId="0" applyNumberFormat="1"/>
    <xf numFmtId="0" fontId="0" fillId="2" borderId="0" xfId="0" applyFill="1"/>
    <xf numFmtId="164" fontId="0" fillId="0" borderId="0" xfId="0" applyNumberFormat="1"/>
    <xf numFmtId="10" fontId="0" fillId="0" borderId="0" xfId="1" applyNumberFormat="1" applyFont="1"/>
    <xf numFmtId="2" fontId="0" fillId="0" borderId="0" xfId="0" applyNumberFormat="1"/>
    <xf numFmtId="165" fontId="0" fillId="0" borderId="0" xfId="0" applyNumberFormat="1"/>
    <xf numFmtId="1" fontId="0" fillId="0" borderId="0" xfId="0" applyNumberFormat="1"/>
    <xf numFmtId="2" fontId="0" fillId="2" borderId="0" xfId="0" applyNumberFormat="1" applyFill="1"/>
    <xf numFmtId="1" fontId="0" fillId="2" borderId="0" xfId="0" applyNumberFormat="1" applyFill="1"/>
    <xf numFmtId="166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2" fontId="0" fillId="0" borderId="0" xfId="1" applyNumberFormat="1" applyFont="1"/>
    <xf numFmtId="2" fontId="0" fillId="0" borderId="0" xfId="0" applyNumberFormat="1" applyAlignment="1">
      <alignment horizontal="center"/>
    </xf>
    <xf numFmtId="0" fontId="0" fillId="3" borderId="0" xfId="0" applyFill="1"/>
    <xf numFmtId="2" fontId="0" fillId="3" borderId="0" xfId="0" applyNumberFormat="1" applyFill="1"/>
    <xf numFmtId="2" fontId="0" fillId="4" borderId="0" xfId="0" applyNumberFormat="1" applyFill="1"/>
    <xf numFmtId="0" fontId="0" fillId="4" borderId="0" xfId="0" applyFill="1"/>
    <xf numFmtId="0" fontId="3" fillId="5" borderId="0" xfId="0" applyFont="1" applyFill="1"/>
    <xf numFmtId="0" fontId="0" fillId="5" borderId="0" xfId="0" applyFill="1"/>
    <xf numFmtId="0" fontId="0" fillId="6" borderId="0" xfId="0" applyFill="1"/>
    <xf numFmtId="0" fontId="5" fillId="2" borderId="0" xfId="0" applyFont="1" applyFill="1"/>
    <xf numFmtId="167" fontId="0" fillId="0" borderId="0" xfId="0" applyNumberFormat="1"/>
    <xf numFmtId="0" fontId="3" fillId="4" borderId="0" xfId="0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4</xdr:row>
      <xdr:rowOff>0</xdr:rowOff>
    </xdr:from>
    <xdr:to>
      <xdr:col>10</xdr:col>
      <xdr:colOff>320040</xdr:colOff>
      <xdr:row>9</xdr:row>
      <xdr:rowOff>51509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D1917EA-EE44-868E-4277-2CB54C738A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731520"/>
          <a:ext cx="1684020" cy="96590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304800</xdr:colOff>
      <xdr:row>0</xdr:row>
      <xdr:rowOff>121920</xdr:rowOff>
    </xdr:from>
    <xdr:to>
      <xdr:col>18</xdr:col>
      <xdr:colOff>556493</xdr:colOff>
      <xdr:row>7</xdr:row>
      <xdr:rowOff>152514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708DFD-EA47-DD9E-57EC-169579F6E0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39200" y="121920"/>
          <a:ext cx="2690093" cy="13107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B9463-D35E-4D8C-8839-E43C8840C531}">
  <dimension ref="A1:H21"/>
  <sheetViews>
    <sheetView workbookViewId="0">
      <selection activeCell="M14" sqref="M14"/>
    </sheetView>
  </sheetViews>
  <sheetFormatPr defaultRowHeight="14.4" x14ac:dyDescent="0.3"/>
  <cols>
    <col min="2" max="2" width="11" bestFit="1" customWidth="1"/>
    <col min="3" max="3" width="13.109375" bestFit="1" customWidth="1"/>
    <col min="5" max="5" width="12.33203125" bestFit="1" customWidth="1"/>
    <col min="7" max="7" width="12" bestFit="1" customWidth="1"/>
  </cols>
  <sheetData>
    <row r="1" spans="1:8" x14ac:dyDescent="0.3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8" x14ac:dyDescent="0.3">
      <c r="A2" t="s">
        <v>11</v>
      </c>
      <c r="B2" s="7">
        <v>23</v>
      </c>
      <c r="C2" s="7"/>
      <c r="D2" s="7"/>
      <c r="E2" s="7"/>
      <c r="F2" s="4"/>
      <c r="G2" s="5"/>
    </row>
    <row r="3" spans="1:8" x14ac:dyDescent="0.3">
      <c r="A3" t="s">
        <v>12</v>
      </c>
      <c r="B3" s="7">
        <v>24</v>
      </c>
      <c r="C3" s="5">
        <f>B2</f>
        <v>23</v>
      </c>
      <c r="D3" s="5">
        <f>B3-C3</f>
        <v>1</v>
      </c>
      <c r="E3" s="5">
        <f>ABS(D3)</f>
        <v>1</v>
      </c>
      <c r="F3" s="4">
        <f>E3/B3</f>
        <v>4.1666666666666664E-2</v>
      </c>
      <c r="G3" s="5">
        <f>E3^2</f>
        <v>1</v>
      </c>
      <c r="H3" s="5"/>
    </row>
    <row r="4" spans="1:8" x14ac:dyDescent="0.3">
      <c r="A4" t="s">
        <v>13</v>
      </c>
      <c r="B4" s="7">
        <v>32</v>
      </c>
      <c r="C4" s="5">
        <f t="shared" ref="C4:C18" si="0">B3</f>
        <v>24</v>
      </c>
      <c r="D4" s="5">
        <f t="shared" ref="D4:D18" si="1">B4-C4</f>
        <v>8</v>
      </c>
      <c r="E4" s="5">
        <f t="shared" ref="E4:E18" si="2">ABS(D4)</f>
        <v>8</v>
      </c>
      <c r="F4" s="4">
        <f t="shared" ref="F4:F18" si="3">E4/B4</f>
        <v>0.25</v>
      </c>
      <c r="G4" s="5">
        <f t="shared" ref="G4:G18" si="4">E4^2</f>
        <v>64</v>
      </c>
      <c r="H4" s="5"/>
    </row>
    <row r="5" spans="1:8" x14ac:dyDescent="0.3">
      <c r="A5" t="s">
        <v>14</v>
      </c>
      <c r="B5" s="7">
        <v>31</v>
      </c>
      <c r="C5" s="5">
        <f t="shared" si="0"/>
        <v>32</v>
      </c>
      <c r="D5" s="5">
        <f t="shared" si="1"/>
        <v>-1</v>
      </c>
      <c r="E5" s="5">
        <f t="shared" si="2"/>
        <v>1</v>
      </c>
      <c r="F5" s="4">
        <f t="shared" si="3"/>
        <v>3.2258064516129031E-2</v>
      </c>
      <c r="G5" s="5">
        <f t="shared" si="4"/>
        <v>1</v>
      </c>
      <c r="H5" s="5"/>
    </row>
    <row r="6" spans="1:8" x14ac:dyDescent="0.3">
      <c r="A6" t="s">
        <v>15</v>
      </c>
      <c r="B6" s="7">
        <v>25</v>
      </c>
      <c r="C6" s="5">
        <f t="shared" si="0"/>
        <v>31</v>
      </c>
      <c r="D6" s="5">
        <f t="shared" si="1"/>
        <v>-6</v>
      </c>
      <c r="E6" s="5">
        <f t="shared" si="2"/>
        <v>6</v>
      </c>
      <c r="F6" s="4">
        <f t="shared" si="3"/>
        <v>0.24</v>
      </c>
      <c r="G6" s="5">
        <f t="shared" si="4"/>
        <v>36</v>
      </c>
      <c r="H6" s="5"/>
    </row>
    <row r="7" spans="1:8" x14ac:dyDescent="0.3">
      <c r="A7" t="s">
        <v>16</v>
      </c>
      <c r="B7" s="7">
        <v>27</v>
      </c>
      <c r="C7" s="5">
        <f t="shared" si="0"/>
        <v>25</v>
      </c>
      <c r="D7" s="5">
        <f t="shared" si="1"/>
        <v>2</v>
      </c>
      <c r="E7" s="5">
        <f t="shared" si="2"/>
        <v>2</v>
      </c>
      <c r="F7" s="4">
        <f t="shared" si="3"/>
        <v>7.407407407407407E-2</v>
      </c>
      <c r="G7" s="5">
        <f t="shared" si="4"/>
        <v>4</v>
      </c>
      <c r="H7" s="5"/>
    </row>
    <row r="8" spans="1:8" x14ac:dyDescent="0.3">
      <c r="A8" t="s">
        <v>1</v>
      </c>
      <c r="B8" s="7">
        <v>28</v>
      </c>
      <c r="C8" s="5">
        <f t="shared" si="0"/>
        <v>27</v>
      </c>
      <c r="D8" s="5">
        <f t="shared" si="1"/>
        <v>1</v>
      </c>
      <c r="E8" s="5">
        <f t="shared" si="2"/>
        <v>1</v>
      </c>
      <c r="F8" s="4">
        <f t="shared" si="3"/>
        <v>3.5714285714285712E-2</v>
      </c>
      <c r="G8" s="5">
        <f t="shared" si="4"/>
        <v>1</v>
      </c>
      <c r="H8" s="5"/>
    </row>
    <row r="9" spans="1:8" x14ac:dyDescent="0.3">
      <c r="A9" t="s">
        <v>17</v>
      </c>
      <c r="B9" s="7">
        <v>30</v>
      </c>
      <c r="C9" s="5">
        <f t="shared" si="0"/>
        <v>28</v>
      </c>
      <c r="D9" s="5">
        <f t="shared" si="1"/>
        <v>2</v>
      </c>
      <c r="E9" s="5">
        <f t="shared" si="2"/>
        <v>2</v>
      </c>
      <c r="F9" s="4">
        <f t="shared" si="3"/>
        <v>6.6666666666666666E-2</v>
      </c>
      <c r="G9" s="5">
        <f t="shared" si="4"/>
        <v>4</v>
      </c>
      <c r="H9" s="5"/>
    </row>
    <row r="10" spans="1:8" x14ac:dyDescent="0.3">
      <c r="A10" t="s">
        <v>18</v>
      </c>
      <c r="B10" s="7">
        <v>25</v>
      </c>
      <c r="C10" s="5">
        <f t="shared" si="0"/>
        <v>30</v>
      </c>
      <c r="D10" s="5">
        <f t="shared" si="1"/>
        <v>-5</v>
      </c>
      <c r="E10" s="5">
        <f t="shared" si="2"/>
        <v>5</v>
      </c>
      <c r="F10" s="4">
        <f t="shared" si="3"/>
        <v>0.2</v>
      </c>
      <c r="G10" s="5">
        <f t="shared" si="4"/>
        <v>25</v>
      </c>
      <c r="H10" s="5"/>
    </row>
    <row r="11" spans="1:8" x14ac:dyDescent="0.3">
      <c r="A11" t="s">
        <v>19</v>
      </c>
      <c r="B11" s="7">
        <v>27</v>
      </c>
      <c r="C11" s="5">
        <f t="shared" si="0"/>
        <v>25</v>
      </c>
      <c r="D11" s="5">
        <f t="shared" si="1"/>
        <v>2</v>
      </c>
      <c r="E11" s="5">
        <f t="shared" si="2"/>
        <v>2</v>
      </c>
      <c r="F11" s="4">
        <f t="shared" si="3"/>
        <v>7.407407407407407E-2</v>
      </c>
      <c r="G11" s="5">
        <f t="shared" si="4"/>
        <v>4</v>
      </c>
      <c r="H11" s="5"/>
    </row>
    <row r="12" spans="1:8" x14ac:dyDescent="0.3">
      <c r="A12" t="s">
        <v>20</v>
      </c>
      <c r="B12" s="7">
        <v>26</v>
      </c>
      <c r="C12" s="5">
        <f t="shared" si="0"/>
        <v>27</v>
      </c>
      <c r="D12" s="5">
        <f t="shared" si="1"/>
        <v>-1</v>
      </c>
      <c r="E12" s="5">
        <f t="shared" si="2"/>
        <v>1</v>
      </c>
      <c r="F12" s="4">
        <f t="shared" si="3"/>
        <v>3.8461538461538464E-2</v>
      </c>
      <c r="G12" s="5">
        <f t="shared" si="4"/>
        <v>1</v>
      </c>
      <c r="H12" s="5"/>
    </row>
    <row r="13" spans="1:8" x14ac:dyDescent="0.3">
      <c r="A13" t="s">
        <v>21</v>
      </c>
      <c r="B13" s="7">
        <v>23</v>
      </c>
      <c r="C13" s="5">
        <f t="shared" si="0"/>
        <v>26</v>
      </c>
      <c r="D13" s="5">
        <f t="shared" si="1"/>
        <v>-3</v>
      </c>
      <c r="E13" s="5">
        <f t="shared" si="2"/>
        <v>3</v>
      </c>
      <c r="F13" s="4">
        <f t="shared" si="3"/>
        <v>0.13043478260869565</v>
      </c>
      <c r="G13" s="5">
        <f t="shared" si="4"/>
        <v>9</v>
      </c>
      <c r="H13" s="5"/>
    </row>
    <row r="14" spans="1:8" x14ac:dyDescent="0.3">
      <c r="A14" t="s">
        <v>22</v>
      </c>
      <c r="B14" s="7">
        <v>25</v>
      </c>
      <c r="C14" s="5">
        <f t="shared" si="0"/>
        <v>23</v>
      </c>
      <c r="D14" s="5">
        <f t="shared" si="1"/>
        <v>2</v>
      </c>
      <c r="E14" s="5">
        <f t="shared" si="2"/>
        <v>2</v>
      </c>
      <c r="F14" s="4">
        <f t="shared" si="3"/>
        <v>0.08</v>
      </c>
      <c r="G14" s="5">
        <f t="shared" si="4"/>
        <v>4</v>
      </c>
      <c r="H14" s="5"/>
    </row>
    <row r="15" spans="1:8" x14ac:dyDescent="0.3">
      <c r="A15" t="s">
        <v>23</v>
      </c>
      <c r="B15" s="7">
        <v>26</v>
      </c>
      <c r="C15" s="5">
        <f t="shared" si="0"/>
        <v>25</v>
      </c>
      <c r="D15" s="5">
        <f t="shared" si="1"/>
        <v>1</v>
      </c>
      <c r="E15" s="5">
        <f t="shared" si="2"/>
        <v>1</v>
      </c>
      <c r="F15" s="4">
        <f t="shared" si="3"/>
        <v>3.8461538461538464E-2</v>
      </c>
      <c r="G15" s="5">
        <f t="shared" si="4"/>
        <v>1</v>
      </c>
      <c r="H15" s="5"/>
    </row>
    <row r="16" spans="1:8" x14ac:dyDescent="0.3">
      <c r="A16" t="s">
        <v>24</v>
      </c>
      <c r="B16" s="7">
        <v>27</v>
      </c>
      <c r="C16" s="5">
        <f t="shared" si="0"/>
        <v>26</v>
      </c>
      <c r="D16" s="5">
        <f t="shared" si="1"/>
        <v>1</v>
      </c>
      <c r="E16" s="5">
        <f t="shared" si="2"/>
        <v>1</v>
      </c>
      <c r="F16" s="4">
        <f t="shared" si="3"/>
        <v>3.7037037037037035E-2</v>
      </c>
      <c r="G16" s="5">
        <f t="shared" si="4"/>
        <v>1</v>
      </c>
      <c r="H16" s="5"/>
    </row>
    <row r="17" spans="1:8" x14ac:dyDescent="0.3">
      <c r="A17" t="s">
        <v>25</v>
      </c>
      <c r="B17" s="7">
        <v>28</v>
      </c>
      <c r="C17" s="5">
        <f t="shared" si="0"/>
        <v>27</v>
      </c>
      <c r="D17" s="5">
        <f t="shared" si="1"/>
        <v>1</v>
      </c>
      <c r="E17" s="5">
        <f t="shared" si="2"/>
        <v>1</v>
      </c>
      <c r="F17" s="4">
        <f t="shared" si="3"/>
        <v>3.5714285714285712E-2</v>
      </c>
      <c r="G17" s="5">
        <f t="shared" si="4"/>
        <v>1</v>
      </c>
      <c r="H17" s="5"/>
    </row>
    <row r="18" spans="1:8" x14ac:dyDescent="0.3">
      <c r="A18" t="s">
        <v>26</v>
      </c>
      <c r="B18" s="7">
        <v>25</v>
      </c>
      <c r="C18" s="5">
        <f t="shared" si="0"/>
        <v>28</v>
      </c>
      <c r="D18" s="5">
        <f t="shared" si="1"/>
        <v>-3</v>
      </c>
      <c r="E18" s="5">
        <f t="shared" si="2"/>
        <v>3</v>
      </c>
      <c r="F18" s="4">
        <f t="shared" si="3"/>
        <v>0.12</v>
      </c>
      <c r="G18" s="5">
        <f t="shared" si="4"/>
        <v>9</v>
      </c>
      <c r="H18" s="5"/>
    </row>
    <row r="19" spans="1:8" x14ac:dyDescent="0.3">
      <c r="C19" s="5"/>
      <c r="D19" s="5"/>
      <c r="E19" s="5"/>
      <c r="F19" s="4"/>
      <c r="G19" s="5"/>
      <c r="H19" s="5"/>
    </row>
    <row r="20" spans="1:8" x14ac:dyDescent="0.3">
      <c r="C20" s="5"/>
      <c r="D20" s="5" t="s">
        <v>2</v>
      </c>
      <c r="E20" s="5" t="s">
        <v>27</v>
      </c>
      <c r="F20" s="4" t="s">
        <v>28</v>
      </c>
      <c r="G20" s="5" t="s">
        <v>3</v>
      </c>
      <c r="H20" s="5" t="s">
        <v>4</v>
      </c>
    </row>
    <row r="21" spans="1:8" x14ac:dyDescent="0.3">
      <c r="C21" s="5">
        <f>AVERAGE(C3:C18)</f>
        <v>26.6875</v>
      </c>
      <c r="D21" s="5">
        <f>AVERAGE(D3:D18)</f>
        <v>0.125</v>
      </c>
      <c r="E21" s="5">
        <f>AVERAGE(E3:E18)</f>
        <v>2.5</v>
      </c>
      <c r="F21" s="4">
        <f>AVERAGE(F3:F18)</f>
        <v>9.3410188374686981E-2</v>
      </c>
      <c r="G21" s="5">
        <f>AVERAGE(G3:G18)</f>
        <v>10.375</v>
      </c>
      <c r="H21" s="5">
        <f>SQRT(G21)</f>
        <v>3.2210246816812815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838B6-1BE3-4BD8-96C9-6D80460F415B}">
  <dimension ref="A1:H22"/>
  <sheetViews>
    <sheetView workbookViewId="0">
      <selection activeCell="N14" sqref="N14"/>
    </sheetView>
  </sheetViews>
  <sheetFormatPr defaultRowHeight="14.4" x14ac:dyDescent="0.3"/>
  <cols>
    <col min="2" max="2" width="14.44140625" bestFit="1" customWidth="1"/>
    <col min="3" max="3" width="16.109375" bestFit="1" customWidth="1"/>
    <col min="5" max="5" width="12.33203125" style="11" bestFit="1" customWidth="1"/>
    <col min="7" max="7" width="12" bestFit="1" customWidth="1"/>
  </cols>
  <sheetData>
    <row r="1" spans="1:8" x14ac:dyDescent="0.3">
      <c r="A1" t="s">
        <v>0</v>
      </c>
      <c r="B1" t="s">
        <v>5</v>
      </c>
      <c r="C1" t="s">
        <v>32</v>
      </c>
      <c r="D1" t="s">
        <v>7</v>
      </c>
      <c r="E1" s="11" t="s">
        <v>8</v>
      </c>
      <c r="F1" t="s">
        <v>9</v>
      </c>
      <c r="G1" t="s">
        <v>10</v>
      </c>
    </row>
    <row r="2" spans="1:8" x14ac:dyDescent="0.3">
      <c r="A2" t="s">
        <v>11</v>
      </c>
      <c r="B2" s="9">
        <v>23</v>
      </c>
      <c r="C2" s="5"/>
      <c r="D2" s="5"/>
      <c r="E2" s="15"/>
      <c r="F2" s="4"/>
      <c r="G2" s="5"/>
      <c r="H2" s="5"/>
    </row>
    <row r="3" spans="1:8" x14ac:dyDescent="0.3">
      <c r="A3" t="s">
        <v>12</v>
      </c>
      <c r="B3" s="9">
        <v>24</v>
      </c>
      <c r="C3" s="8" t="s">
        <v>30</v>
      </c>
      <c r="D3" s="5"/>
      <c r="E3" s="15"/>
      <c r="F3" s="4"/>
      <c r="G3" s="5"/>
      <c r="H3" s="5"/>
    </row>
    <row r="4" spans="1:8" x14ac:dyDescent="0.3">
      <c r="A4" t="s">
        <v>13</v>
      </c>
      <c r="B4" s="9">
        <v>32</v>
      </c>
      <c r="C4" s="5"/>
      <c r="D4" s="5"/>
      <c r="E4" s="15"/>
      <c r="F4" s="4"/>
      <c r="G4" s="5"/>
      <c r="H4" s="5"/>
    </row>
    <row r="5" spans="1:8" x14ac:dyDescent="0.3">
      <c r="A5" t="s">
        <v>14</v>
      </c>
      <c r="B5" s="9">
        <v>31</v>
      </c>
      <c r="C5" s="5"/>
      <c r="D5" s="5"/>
      <c r="E5" s="15"/>
      <c r="F5" s="4"/>
      <c r="G5" s="5"/>
      <c r="H5" s="5"/>
    </row>
    <row r="6" spans="1:8" x14ac:dyDescent="0.3">
      <c r="A6" t="s">
        <v>15</v>
      </c>
      <c r="B6" s="7">
        <v>25</v>
      </c>
      <c r="C6" s="5">
        <f>AVERAGE(B2:B5)</f>
        <v>27.5</v>
      </c>
      <c r="D6" s="5">
        <f>B6-C6</f>
        <v>-2.5</v>
      </c>
      <c r="E6" s="15" cm="1">
        <f t="array" ref="E6:E18">ABS(D6:D18)</f>
        <v>2.5</v>
      </c>
      <c r="F6" s="4">
        <f>E6/B6</f>
        <v>0.1</v>
      </c>
      <c r="G6" s="5">
        <f>E6^2</f>
        <v>6.25</v>
      </c>
      <c r="H6" s="5"/>
    </row>
    <row r="7" spans="1:8" x14ac:dyDescent="0.3">
      <c r="A7" t="s">
        <v>16</v>
      </c>
      <c r="B7" s="7">
        <v>27</v>
      </c>
      <c r="C7" s="5">
        <f t="shared" ref="C7:C19" si="0">AVERAGE(B3:B6)</f>
        <v>28</v>
      </c>
      <c r="D7" s="5">
        <f t="shared" ref="D7:D18" si="1">B7-C7</f>
        <v>-1</v>
      </c>
      <c r="E7" s="15">
        <v>1</v>
      </c>
      <c r="F7" s="4">
        <f t="shared" ref="F7:F18" si="2">E7/B7</f>
        <v>3.7037037037037035E-2</v>
      </c>
      <c r="G7" s="5">
        <f t="shared" ref="G7:G18" si="3">E7^2</f>
        <v>1</v>
      </c>
      <c r="H7" s="5"/>
    </row>
    <row r="8" spans="1:8" x14ac:dyDescent="0.3">
      <c r="A8" t="s">
        <v>1</v>
      </c>
      <c r="B8" s="7">
        <v>28</v>
      </c>
      <c r="C8" s="5">
        <f t="shared" si="0"/>
        <v>28.75</v>
      </c>
      <c r="D8" s="5">
        <f t="shared" si="1"/>
        <v>-0.75</v>
      </c>
      <c r="E8" s="15">
        <v>0.75</v>
      </c>
      <c r="F8" s="4">
        <f t="shared" si="2"/>
        <v>2.6785714285714284E-2</v>
      </c>
      <c r="G8" s="5">
        <f t="shared" si="3"/>
        <v>0.5625</v>
      </c>
      <c r="H8" s="5"/>
    </row>
    <row r="9" spans="1:8" x14ac:dyDescent="0.3">
      <c r="A9" t="s">
        <v>17</v>
      </c>
      <c r="B9" s="7">
        <v>30</v>
      </c>
      <c r="C9" s="5">
        <f t="shared" si="0"/>
        <v>27.75</v>
      </c>
      <c r="D9" s="5">
        <f t="shared" si="1"/>
        <v>2.25</v>
      </c>
      <c r="E9" s="15">
        <v>2.25</v>
      </c>
      <c r="F9" s="4">
        <f t="shared" si="2"/>
        <v>7.4999999999999997E-2</v>
      </c>
      <c r="G9" s="5">
        <f t="shared" si="3"/>
        <v>5.0625</v>
      </c>
      <c r="H9" s="5"/>
    </row>
    <row r="10" spans="1:8" x14ac:dyDescent="0.3">
      <c r="A10" t="s">
        <v>18</v>
      </c>
      <c r="B10" s="7">
        <v>25</v>
      </c>
      <c r="C10" s="5">
        <f t="shared" si="0"/>
        <v>27.5</v>
      </c>
      <c r="D10" s="5">
        <f t="shared" si="1"/>
        <v>-2.5</v>
      </c>
      <c r="E10" s="15">
        <v>2.5</v>
      </c>
      <c r="F10" s="4">
        <f t="shared" si="2"/>
        <v>0.1</v>
      </c>
      <c r="G10" s="5">
        <f t="shared" si="3"/>
        <v>6.25</v>
      </c>
      <c r="H10" s="5"/>
    </row>
    <row r="11" spans="1:8" x14ac:dyDescent="0.3">
      <c r="A11" t="s">
        <v>19</v>
      </c>
      <c r="B11" s="7">
        <v>27</v>
      </c>
      <c r="C11" s="5">
        <f t="shared" si="0"/>
        <v>27.5</v>
      </c>
      <c r="D11" s="5">
        <f t="shared" si="1"/>
        <v>-0.5</v>
      </c>
      <c r="E11" s="15">
        <v>0.5</v>
      </c>
      <c r="F11" s="4">
        <f t="shared" si="2"/>
        <v>1.8518518518518517E-2</v>
      </c>
      <c r="G11" s="5">
        <f t="shared" si="3"/>
        <v>0.25</v>
      </c>
      <c r="H11" s="5"/>
    </row>
    <row r="12" spans="1:8" x14ac:dyDescent="0.3">
      <c r="A12" t="s">
        <v>20</v>
      </c>
      <c r="B12" s="7">
        <v>26</v>
      </c>
      <c r="C12" s="5">
        <f t="shared" si="0"/>
        <v>27.5</v>
      </c>
      <c r="D12" s="5">
        <f t="shared" si="1"/>
        <v>-1.5</v>
      </c>
      <c r="E12" s="15">
        <v>1.5</v>
      </c>
      <c r="F12" s="4">
        <f t="shared" si="2"/>
        <v>5.7692307692307696E-2</v>
      </c>
      <c r="G12" s="5">
        <f t="shared" si="3"/>
        <v>2.25</v>
      </c>
      <c r="H12" s="5"/>
    </row>
    <row r="13" spans="1:8" x14ac:dyDescent="0.3">
      <c r="A13" t="s">
        <v>21</v>
      </c>
      <c r="B13" s="7">
        <v>23</v>
      </c>
      <c r="C13" s="5">
        <f t="shared" si="0"/>
        <v>27</v>
      </c>
      <c r="D13" s="5">
        <f t="shared" si="1"/>
        <v>-4</v>
      </c>
      <c r="E13" s="15">
        <v>4</v>
      </c>
      <c r="F13" s="4">
        <f t="shared" si="2"/>
        <v>0.17391304347826086</v>
      </c>
      <c r="G13" s="5">
        <f t="shared" si="3"/>
        <v>16</v>
      </c>
      <c r="H13" s="5"/>
    </row>
    <row r="14" spans="1:8" x14ac:dyDescent="0.3">
      <c r="A14" t="s">
        <v>22</v>
      </c>
      <c r="B14" s="7">
        <v>25</v>
      </c>
      <c r="C14" s="5">
        <f t="shared" si="0"/>
        <v>25.25</v>
      </c>
      <c r="D14" s="5">
        <f t="shared" si="1"/>
        <v>-0.25</v>
      </c>
      <c r="E14" s="15">
        <v>0.25</v>
      </c>
      <c r="F14" s="4">
        <f t="shared" si="2"/>
        <v>0.01</v>
      </c>
      <c r="G14" s="5">
        <f t="shared" si="3"/>
        <v>6.25E-2</v>
      </c>
      <c r="H14" s="5"/>
    </row>
    <row r="15" spans="1:8" x14ac:dyDescent="0.3">
      <c r="A15" t="s">
        <v>23</v>
      </c>
      <c r="B15" s="7">
        <v>26</v>
      </c>
      <c r="C15" s="5">
        <f t="shared" si="0"/>
        <v>25.25</v>
      </c>
      <c r="D15" s="5">
        <f t="shared" si="1"/>
        <v>0.75</v>
      </c>
      <c r="E15" s="15">
        <v>0.75</v>
      </c>
      <c r="F15" s="4">
        <f t="shared" si="2"/>
        <v>2.8846153846153848E-2</v>
      </c>
      <c r="G15" s="5">
        <f t="shared" si="3"/>
        <v>0.5625</v>
      </c>
      <c r="H15" s="5"/>
    </row>
    <row r="16" spans="1:8" x14ac:dyDescent="0.3">
      <c r="A16" t="s">
        <v>24</v>
      </c>
      <c r="B16" s="7">
        <v>27</v>
      </c>
      <c r="C16" s="5">
        <f t="shared" si="0"/>
        <v>25</v>
      </c>
      <c r="D16" s="5">
        <f t="shared" si="1"/>
        <v>2</v>
      </c>
      <c r="E16" s="15">
        <v>2</v>
      </c>
      <c r="F16" s="4">
        <f t="shared" si="2"/>
        <v>7.407407407407407E-2</v>
      </c>
      <c r="G16" s="5">
        <f t="shared" si="3"/>
        <v>4</v>
      </c>
      <c r="H16" s="5"/>
    </row>
    <row r="17" spans="1:8" x14ac:dyDescent="0.3">
      <c r="A17" t="s">
        <v>25</v>
      </c>
      <c r="B17" s="7">
        <v>28</v>
      </c>
      <c r="C17" s="5">
        <f t="shared" si="0"/>
        <v>25.25</v>
      </c>
      <c r="D17" s="5">
        <f t="shared" si="1"/>
        <v>2.75</v>
      </c>
      <c r="E17" s="15">
        <v>2.75</v>
      </c>
      <c r="F17" s="4">
        <f t="shared" si="2"/>
        <v>9.8214285714285712E-2</v>
      </c>
      <c r="G17" s="5">
        <f t="shared" si="3"/>
        <v>7.5625</v>
      </c>
      <c r="H17" s="5"/>
    </row>
    <row r="18" spans="1:8" x14ac:dyDescent="0.3">
      <c r="A18" t="s">
        <v>26</v>
      </c>
      <c r="B18" s="7">
        <v>25</v>
      </c>
      <c r="C18" s="5">
        <f t="shared" si="0"/>
        <v>26.5</v>
      </c>
      <c r="D18" s="5">
        <f t="shared" si="1"/>
        <v>-1.5</v>
      </c>
      <c r="E18" s="15">
        <v>1.5</v>
      </c>
      <c r="F18" s="4">
        <f t="shared" si="2"/>
        <v>0.06</v>
      </c>
      <c r="G18" s="5">
        <f t="shared" si="3"/>
        <v>2.25</v>
      </c>
      <c r="H18" s="5"/>
    </row>
    <row r="19" spans="1:8" x14ac:dyDescent="0.3">
      <c r="A19" t="s">
        <v>29</v>
      </c>
      <c r="B19" s="13" t="s">
        <v>31</v>
      </c>
      <c r="C19" s="5">
        <f t="shared" si="0"/>
        <v>26.5</v>
      </c>
      <c r="D19" s="5"/>
      <c r="E19" s="15"/>
      <c r="F19" s="14"/>
      <c r="G19" s="5"/>
      <c r="H19" s="5"/>
    </row>
    <row r="21" spans="1:8" x14ac:dyDescent="0.3">
      <c r="C21" s="7"/>
      <c r="D21" s="7"/>
      <c r="E21" s="12" t="s">
        <v>27</v>
      </c>
      <c r="F21" s="1" t="s">
        <v>28</v>
      </c>
      <c r="G21" s="7" t="s">
        <v>3</v>
      </c>
      <c r="H21" s="7" t="s">
        <v>4</v>
      </c>
    </row>
    <row r="22" spans="1:8" x14ac:dyDescent="0.3">
      <c r="E22" s="15">
        <f>AVERAGE(_xlfn.ANCHORARRAY(E6))</f>
        <v>1.7115384615384615</v>
      </c>
      <c r="F22" s="1">
        <f>AVERAGE(F6:F18)</f>
        <v>6.6160087280488611E-2</v>
      </c>
      <c r="G22" s="3">
        <f>AVERAGE(G6:G18)</f>
        <v>4.0048076923076925</v>
      </c>
      <c r="H22">
        <f>SQRT(G22)</f>
        <v>2.0012015621390296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AC653-02F1-4DFC-BC32-65B4DD5CEFAB}">
  <dimension ref="A1:J22"/>
  <sheetViews>
    <sheetView workbookViewId="0">
      <selection sqref="A1:B19"/>
    </sheetView>
  </sheetViews>
  <sheetFormatPr defaultRowHeight="14.4" x14ac:dyDescent="0.3"/>
  <cols>
    <col min="2" max="2" width="11" bestFit="1" customWidth="1"/>
    <col min="3" max="3" width="23.109375" bestFit="1" customWidth="1"/>
    <col min="5" max="5" width="12.33203125" customWidth="1"/>
    <col min="6" max="6" width="8.88671875" customWidth="1"/>
    <col min="7" max="7" width="12" bestFit="1" customWidth="1"/>
  </cols>
  <sheetData>
    <row r="1" spans="1:10" x14ac:dyDescent="0.3">
      <c r="A1" t="s">
        <v>0</v>
      </c>
      <c r="B1" t="s">
        <v>5</v>
      </c>
      <c r="C1" t="s">
        <v>33</v>
      </c>
      <c r="D1" t="s">
        <v>7</v>
      </c>
      <c r="E1" t="s">
        <v>8</v>
      </c>
      <c r="F1" t="s">
        <v>9</v>
      </c>
      <c r="G1" t="s">
        <v>10</v>
      </c>
      <c r="H1" t="s">
        <v>35</v>
      </c>
    </row>
    <row r="2" spans="1:10" x14ac:dyDescent="0.3">
      <c r="A2" t="s">
        <v>11</v>
      </c>
      <c r="B2" s="9">
        <v>23</v>
      </c>
      <c r="H2" s="8">
        <v>0.33120212459126736</v>
      </c>
      <c r="I2" s="2" t="s">
        <v>36</v>
      </c>
    </row>
    <row r="3" spans="1:10" x14ac:dyDescent="0.3">
      <c r="A3" t="s">
        <v>12</v>
      </c>
      <c r="B3" s="9">
        <v>24</v>
      </c>
      <c r="C3" s="2" t="s">
        <v>30</v>
      </c>
      <c r="H3" s="8">
        <v>0.23654194233009054</v>
      </c>
      <c r="I3" s="2" t="s">
        <v>37</v>
      </c>
    </row>
    <row r="4" spans="1:10" x14ac:dyDescent="0.3">
      <c r="A4" t="s">
        <v>13</v>
      </c>
      <c r="B4" s="9">
        <v>32</v>
      </c>
      <c r="H4" s="8">
        <v>0.1113811873286573</v>
      </c>
      <c r="I4" s="2" t="s">
        <v>38</v>
      </c>
    </row>
    <row r="5" spans="1:10" x14ac:dyDescent="0.3">
      <c r="A5" t="s">
        <v>14</v>
      </c>
      <c r="B5" s="9">
        <v>31</v>
      </c>
      <c r="H5" s="8">
        <v>0.32087474680755279</v>
      </c>
      <c r="I5" s="2" t="s">
        <v>39</v>
      </c>
    </row>
    <row r="6" spans="1:10" x14ac:dyDescent="0.3">
      <c r="A6" t="s">
        <v>15</v>
      </c>
      <c r="B6" s="7">
        <v>25</v>
      </c>
      <c r="C6" s="5">
        <f t="shared" ref="C6:C19" si="0">$H$2*B2+$H$3*B3+$H$4*B4+$H$5*B5</f>
        <v>26.80597062707249</v>
      </c>
      <c r="D6" s="5">
        <f t="shared" ref="D6:D18" si="1">B6-C6</f>
        <v>-1.8059706270724902</v>
      </c>
      <c r="E6">
        <f>ABS(D6)</f>
        <v>1.8059706270724902</v>
      </c>
      <c r="F6" s="4">
        <f t="shared" ref="F6:F18" si="2">E6/B6</f>
        <v>7.223882508289961E-2</v>
      </c>
      <c r="G6" s="10">
        <f>E6^2</f>
        <v>3.2615299058486036</v>
      </c>
      <c r="I6" s="16" t="s">
        <v>40</v>
      </c>
      <c r="J6" s="17">
        <f>SUM(H2:H5)</f>
        <v>1.000000001057568</v>
      </c>
    </row>
    <row r="7" spans="1:10" x14ac:dyDescent="0.3">
      <c r="A7" t="s">
        <v>16</v>
      </c>
      <c r="B7" s="7">
        <v>27</v>
      </c>
      <c r="C7" s="5">
        <f t="shared" si="0"/>
        <v>26.992878622130512</v>
      </c>
      <c r="D7" s="5">
        <f t="shared" si="1"/>
        <v>7.121377869488299E-3</v>
      </c>
      <c r="E7">
        <f t="shared" ref="E7:E18" si="3">ABS(D7)</f>
        <v>7.121377869488299E-3</v>
      </c>
      <c r="F7" s="4">
        <f t="shared" si="2"/>
        <v>2.6375473590697403E-4</v>
      </c>
      <c r="G7" s="10">
        <f t="shared" ref="G7:G18" si="4">E7^2</f>
        <v>5.0714022760037706E-5</v>
      </c>
    </row>
    <row r="8" spans="1:10" x14ac:dyDescent="0.3">
      <c r="A8" t="s">
        <v>1</v>
      </c>
      <c r="B8" s="7">
        <v>28</v>
      </c>
      <c r="C8" s="5">
        <f t="shared" si="0"/>
        <v>29.37941604617372</v>
      </c>
      <c r="D8" s="5">
        <f t="shared" si="1"/>
        <v>-1.3794160461737199</v>
      </c>
      <c r="E8">
        <f t="shared" si="3"/>
        <v>1.3794160461737199</v>
      </c>
      <c r="F8" s="4">
        <f t="shared" si="2"/>
        <v>4.9264858791918567E-2</v>
      </c>
      <c r="G8" s="10">
        <f t="shared" si="4"/>
        <v>1.9027886284415383</v>
      </c>
    </row>
    <row r="9" spans="1:10" x14ac:dyDescent="0.3">
      <c r="A9" t="s">
        <v>17</v>
      </c>
      <c r="B9" s="7">
        <v>30</v>
      </c>
      <c r="C9" s="5">
        <f t="shared" si="0"/>
        <v>28.172599389066779</v>
      </c>
      <c r="D9" s="5">
        <f t="shared" si="1"/>
        <v>1.8274006109332213</v>
      </c>
      <c r="E9">
        <f t="shared" si="3"/>
        <v>1.8274006109332213</v>
      </c>
      <c r="F9" s="4">
        <f t="shared" si="2"/>
        <v>6.0913353697774043E-2</v>
      </c>
      <c r="G9" s="10">
        <f t="shared" si="4"/>
        <v>3.3393929928391102</v>
      </c>
    </row>
    <row r="10" spans="1:10" x14ac:dyDescent="0.3">
      <c r="A10" t="s">
        <v>18</v>
      </c>
      <c r="B10" s="7">
        <v>25</v>
      </c>
      <c r="C10" s="5">
        <f t="shared" si="0"/>
        <v>27.411601207123116</v>
      </c>
      <c r="D10" s="5">
        <f t="shared" si="1"/>
        <v>-2.4116012071231161</v>
      </c>
      <c r="E10">
        <f t="shared" si="3"/>
        <v>2.4116012071231161</v>
      </c>
      <c r="F10" s="4">
        <f t="shared" si="2"/>
        <v>9.646404828492465E-2</v>
      </c>
      <c r="G10" s="10">
        <f t="shared" si="4"/>
        <v>5.8158203821976704</v>
      </c>
    </row>
    <row r="11" spans="1:10" x14ac:dyDescent="0.3">
      <c r="A11" t="s">
        <v>19</v>
      </c>
      <c r="B11" s="7">
        <v>27</v>
      </c>
      <c r="C11" s="5">
        <f t="shared" si="0"/>
        <v>26.928936039255291</v>
      </c>
      <c r="D11" s="5">
        <f t="shared" si="1"/>
        <v>7.106396074470922E-2</v>
      </c>
      <c r="E11">
        <f t="shared" si="3"/>
        <v>7.106396074470922E-2</v>
      </c>
      <c r="F11" s="4">
        <f t="shared" si="2"/>
        <v>2.6319985461003416E-3</v>
      </c>
      <c r="G11" s="10">
        <f t="shared" si="4"/>
        <v>5.0500865167255734E-3</v>
      </c>
    </row>
    <row r="12" spans="1:10" x14ac:dyDescent="0.3">
      <c r="A12" t="s">
        <v>20</v>
      </c>
      <c r="B12" s="7">
        <v>26</v>
      </c>
      <c r="C12" s="5">
        <f t="shared" si="0"/>
        <v>27.818065605478559</v>
      </c>
      <c r="D12" s="5">
        <f t="shared" si="1"/>
        <v>-1.8180656054785587</v>
      </c>
      <c r="E12">
        <f t="shared" si="3"/>
        <v>1.8180656054785587</v>
      </c>
      <c r="F12" s="4">
        <f t="shared" si="2"/>
        <v>6.9925600210713798E-2</v>
      </c>
      <c r="G12" s="10">
        <f t="shared" si="4"/>
        <v>3.305362545824118</v>
      </c>
    </row>
    <row r="13" spans="1:10" x14ac:dyDescent="0.3">
      <c r="A13" t="s">
        <v>21</v>
      </c>
      <c r="B13" s="7">
        <v>23</v>
      </c>
      <c r="C13" s="5">
        <f t="shared" si="0"/>
        <v>27.199647770860402</v>
      </c>
      <c r="D13" s="5">
        <f t="shared" si="1"/>
        <v>-4.1996477708604019</v>
      </c>
      <c r="E13">
        <f t="shared" si="3"/>
        <v>4.1996477708604019</v>
      </c>
      <c r="F13" s="4">
        <f t="shared" si="2"/>
        <v>0.18259338134175659</v>
      </c>
      <c r="G13" s="10">
        <f t="shared" si="4"/>
        <v>17.637041399292741</v>
      </c>
    </row>
    <row r="14" spans="1:10" x14ac:dyDescent="0.3">
      <c r="A14" t="s">
        <v>22</v>
      </c>
      <c r="B14" s="7">
        <v>25</v>
      </c>
      <c r="C14" s="5">
        <f t="shared" si="0"/>
        <v>24.942715604812932</v>
      </c>
      <c r="D14" s="5">
        <f t="shared" si="1"/>
        <v>5.7284395187068071E-2</v>
      </c>
      <c r="E14">
        <f t="shared" si="3"/>
        <v>5.7284395187068071E-2</v>
      </c>
      <c r="F14" s="4">
        <f t="shared" si="2"/>
        <v>2.2913758074827231E-3</v>
      </c>
      <c r="G14" s="10">
        <f t="shared" si="4"/>
        <v>3.2815019319481875E-3</v>
      </c>
    </row>
    <row r="15" spans="1:10" x14ac:dyDescent="0.3">
      <c r="A15" t="s">
        <v>23</v>
      </c>
      <c r="B15" s="7">
        <v>26</v>
      </c>
      <c r="C15" s="5">
        <f t="shared" si="0"/>
        <v>25.67618384329451</v>
      </c>
      <c r="D15" s="5">
        <f t="shared" si="1"/>
        <v>0.32381615670549024</v>
      </c>
      <c r="E15">
        <f t="shared" si="3"/>
        <v>0.32381615670549024</v>
      </c>
      <c r="F15" s="4">
        <f t="shared" si="2"/>
        <v>1.2454467565595779E-2</v>
      </c>
      <c r="G15" s="10">
        <f t="shared" si="4"/>
        <v>0.10485690334351462</v>
      </c>
    </row>
    <row r="16" spans="1:10" x14ac:dyDescent="0.3">
      <c r="A16" t="s">
        <v>24</v>
      </c>
      <c r="B16" s="7">
        <v>27</v>
      </c>
      <c r="C16" s="5">
        <f t="shared" si="0"/>
        <v>25.178993013177838</v>
      </c>
      <c r="D16" s="5">
        <f t="shared" si="1"/>
        <v>1.8210069868221623</v>
      </c>
      <c r="E16">
        <f t="shared" si="3"/>
        <v>1.8210069868221623</v>
      </c>
      <c r="F16" s="4">
        <f t="shared" si="2"/>
        <v>6.7444703215635643E-2</v>
      </c>
      <c r="G16" s="10">
        <f t="shared" si="4"/>
        <v>3.3160664460551308</v>
      </c>
    </row>
    <row r="17" spans="1:8" x14ac:dyDescent="0.3">
      <c r="A17" t="s">
        <v>25</v>
      </c>
      <c r="B17" s="7">
        <v>28</v>
      </c>
      <c r="C17" s="5">
        <f t="shared" si="0"/>
        <v>25.090726458200429</v>
      </c>
      <c r="D17" s="5">
        <f t="shared" si="1"/>
        <v>2.9092735417995712</v>
      </c>
      <c r="E17">
        <f t="shared" si="3"/>
        <v>2.9092735417995712</v>
      </c>
      <c r="F17" s="4">
        <f t="shared" si="2"/>
        <v>0.10390262649284183</v>
      </c>
      <c r="G17" s="10">
        <f t="shared" si="4"/>
        <v>8.4638725410150215</v>
      </c>
    </row>
    <row r="18" spans="1:8" x14ac:dyDescent="0.3">
      <c r="A18" t="s">
        <v>26</v>
      </c>
      <c r="B18" s="7">
        <v>25</v>
      </c>
      <c r="C18" s="5">
        <f t="shared" si="0"/>
        <v>26.421928583849265</v>
      </c>
      <c r="D18" s="5">
        <f t="shared" si="1"/>
        <v>-1.4219285838492652</v>
      </c>
      <c r="E18">
        <f t="shared" si="3"/>
        <v>1.4219285838492652</v>
      </c>
      <c r="F18" s="4">
        <f t="shared" si="2"/>
        <v>5.6877143353970608E-2</v>
      </c>
      <c r="G18" s="10">
        <f t="shared" si="4"/>
        <v>2.0218808975675771</v>
      </c>
    </row>
    <row r="19" spans="1:8" x14ac:dyDescent="0.3">
      <c r="A19" t="s">
        <v>29</v>
      </c>
      <c r="B19" s="13" t="s">
        <v>31</v>
      </c>
      <c r="C19" s="18">
        <f t="shared" si="0"/>
        <v>26.13842959767662</v>
      </c>
      <c r="D19" s="5"/>
      <c r="G19" s="10">
        <f>SUM(G6:G18)</f>
        <v>49.176994944896464</v>
      </c>
    </row>
    <row r="21" spans="1:8" x14ac:dyDescent="0.3">
      <c r="F21" s="16" t="s">
        <v>28</v>
      </c>
      <c r="G21" s="16" t="s">
        <v>3</v>
      </c>
      <c r="H21" s="16" t="s">
        <v>4</v>
      </c>
    </row>
    <row r="22" spans="1:8" x14ac:dyDescent="0.3">
      <c r="F22" s="1">
        <f>AVERAGE(F6:F18)</f>
        <v>5.9789702855963182E-2</v>
      </c>
      <c r="G22">
        <f>G19/13</f>
        <v>3.7828457649920355</v>
      </c>
      <c r="H22" s="19">
        <f>SQRT(G22)</f>
        <v>1.9449539236167102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6C041-98C8-4E3D-9A61-66C4868F14E8}">
  <dimension ref="A1:L24"/>
  <sheetViews>
    <sheetView workbookViewId="0">
      <selection sqref="A1:B19"/>
    </sheetView>
  </sheetViews>
  <sheetFormatPr defaultRowHeight="14.4" x14ac:dyDescent="0.3"/>
  <cols>
    <col min="2" max="2" width="11" bestFit="1" customWidth="1"/>
    <col min="3" max="3" width="21" bestFit="1" customWidth="1"/>
    <col min="6" max="6" width="12.33203125" bestFit="1" customWidth="1"/>
    <col min="8" max="8" width="12" bestFit="1" customWidth="1"/>
    <col min="12" max="12" width="38.77734375" bestFit="1" customWidth="1"/>
  </cols>
  <sheetData>
    <row r="1" spans="1:12" x14ac:dyDescent="0.3">
      <c r="A1" t="s">
        <v>0</v>
      </c>
      <c r="B1" t="s">
        <v>5</v>
      </c>
      <c r="C1" t="s">
        <v>41</v>
      </c>
      <c r="D1" t="s">
        <v>34</v>
      </c>
      <c r="E1" t="s">
        <v>7</v>
      </c>
      <c r="F1" t="s">
        <v>8</v>
      </c>
      <c r="G1" t="s">
        <v>9</v>
      </c>
      <c r="H1" t="s">
        <v>10</v>
      </c>
    </row>
    <row r="2" spans="1:12" x14ac:dyDescent="0.3">
      <c r="A2" t="s">
        <v>11</v>
      </c>
      <c r="B2" s="9">
        <v>23</v>
      </c>
    </row>
    <row r="3" spans="1:12" x14ac:dyDescent="0.3">
      <c r="A3" t="s">
        <v>12</v>
      </c>
      <c r="B3" s="9">
        <v>24</v>
      </c>
      <c r="C3" s="21" t="s">
        <v>43</v>
      </c>
      <c r="D3" s="20" t="s">
        <v>42</v>
      </c>
    </row>
    <row r="4" spans="1:12" x14ac:dyDescent="0.3">
      <c r="A4" t="s">
        <v>13</v>
      </c>
      <c r="B4" s="9">
        <v>32</v>
      </c>
      <c r="C4">
        <v>4</v>
      </c>
      <c r="D4" s="22">
        <f>2/(1+C4)</f>
        <v>0.4</v>
      </c>
      <c r="L4" s="21" t="s">
        <v>44</v>
      </c>
    </row>
    <row r="5" spans="1:12" x14ac:dyDescent="0.3">
      <c r="A5" t="s">
        <v>14</v>
      </c>
      <c r="B5" s="9">
        <v>31</v>
      </c>
      <c r="L5" s="2" t="s">
        <v>45</v>
      </c>
    </row>
    <row r="6" spans="1:12" x14ac:dyDescent="0.3">
      <c r="A6" t="s">
        <v>15</v>
      </c>
      <c r="B6" s="7">
        <v>25</v>
      </c>
      <c r="C6" s="18">
        <f>AVERAGE(B2:B5)</f>
        <v>27.5</v>
      </c>
      <c r="E6" s="6">
        <f>B6-C6</f>
        <v>-2.5</v>
      </c>
      <c r="F6">
        <f>ABS(E6)</f>
        <v>2.5</v>
      </c>
      <c r="H6">
        <f>F6^2</f>
        <v>6.25</v>
      </c>
    </row>
    <row r="7" spans="1:12" x14ac:dyDescent="0.3">
      <c r="A7" t="s">
        <v>16</v>
      </c>
      <c r="B7" s="7">
        <v>27</v>
      </c>
      <c r="C7" s="5">
        <f>($D$4*B6)+((1-$D$4)*C6)</f>
        <v>26.5</v>
      </c>
      <c r="E7" s="6">
        <f t="shared" ref="E7:E18" si="0">B7-C7</f>
        <v>0.5</v>
      </c>
      <c r="F7">
        <f t="shared" ref="F7:F18" si="1">ABS(E7)</f>
        <v>0.5</v>
      </c>
      <c r="H7">
        <f t="shared" ref="H7:H18" si="2">F7^2</f>
        <v>0.25</v>
      </c>
      <c r="L7" s="2" t="s">
        <v>46</v>
      </c>
    </row>
    <row r="8" spans="1:12" x14ac:dyDescent="0.3">
      <c r="A8" t="s">
        <v>1</v>
      </c>
      <c r="B8" s="7">
        <v>28</v>
      </c>
      <c r="C8" s="5">
        <f t="shared" ref="C8:C19" si="3">($D$4*B7)+((1-$D$4)*C7)</f>
        <v>26.7</v>
      </c>
      <c r="E8" s="6">
        <f t="shared" si="0"/>
        <v>1.3000000000000007</v>
      </c>
      <c r="F8">
        <f t="shared" si="1"/>
        <v>1.3000000000000007</v>
      </c>
      <c r="H8">
        <f t="shared" si="2"/>
        <v>1.6900000000000019</v>
      </c>
    </row>
    <row r="9" spans="1:12" x14ac:dyDescent="0.3">
      <c r="A9" t="s">
        <v>17</v>
      </c>
      <c r="B9" s="7">
        <v>30</v>
      </c>
      <c r="C9" s="5">
        <f t="shared" si="3"/>
        <v>27.22</v>
      </c>
      <c r="E9" s="6">
        <f t="shared" si="0"/>
        <v>2.7800000000000011</v>
      </c>
      <c r="F9">
        <f t="shared" si="1"/>
        <v>2.7800000000000011</v>
      </c>
      <c r="H9">
        <f t="shared" si="2"/>
        <v>7.7284000000000059</v>
      </c>
    </row>
    <row r="10" spans="1:12" x14ac:dyDescent="0.3">
      <c r="A10" t="s">
        <v>18</v>
      </c>
      <c r="B10" s="7">
        <v>25</v>
      </c>
      <c r="C10" s="5">
        <f t="shared" si="3"/>
        <v>28.331999999999997</v>
      </c>
      <c r="E10" s="6">
        <f t="shared" si="0"/>
        <v>-3.3319999999999972</v>
      </c>
      <c r="F10">
        <f t="shared" si="1"/>
        <v>3.3319999999999972</v>
      </c>
      <c r="H10">
        <f t="shared" si="2"/>
        <v>11.102223999999982</v>
      </c>
      <c r="L10" s="2" t="s">
        <v>48</v>
      </c>
    </row>
    <row r="11" spans="1:12" x14ac:dyDescent="0.3">
      <c r="A11" t="s">
        <v>19</v>
      </c>
      <c r="B11" s="7">
        <v>27</v>
      </c>
      <c r="C11" s="5">
        <f t="shared" si="3"/>
        <v>26.999199999999998</v>
      </c>
      <c r="E11" s="6">
        <f t="shared" si="0"/>
        <v>8.0000000000168825E-4</v>
      </c>
      <c r="F11">
        <f t="shared" si="1"/>
        <v>8.0000000000168825E-4</v>
      </c>
      <c r="H11">
        <f t="shared" si="2"/>
        <v>6.400000000027012E-7</v>
      </c>
      <c r="L11" s="2"/>
    </row>
    <row r="12" spans="1:12" x14ac:dyDescent="0.3">
      <c r="A12" t="s">
        <v>20</v>
      </c>
      <c r="B12" s="7">
        <v>26</v>
      </c>
      <c r="C12" s="5">
        <f t="shared" si="3"/>
        <v>26.99952</v>
      </c>
      <c r="E12" s="6">
        <f t="shared" si="0"/>
        <v>-0.99952000000000041</v>
      </c>
      <c r="F12">
        <f t="shared" si="1"/>
        <v>0.99952000000000041</v>
      </c>
      <c r="H12">
        <f t="shared" si="2"/>
        <v>0.99904023040000078</v>
      </c>
      <c r="L12" s="2" t="s">
        <v>49</v>
      </c>
    </row>
    <row r="13" spans="1:12" x14ac:dyDescent="0.3">
      <c r="A13" t="s">
        <v>21</v>
      </c>
      <c r="B13" s="7">
        <v>23</v>
      </c>
      <c r="C13" s="5">
        <f t="shared" si="3"/>
        <v>26.599711999999997</v>
      </c>
      <c r="E13" s="6">
        <f t="shared" si="0"/>
        <v>-3.5997119999999967</v>
      </c>
      <c r="F13">
        <f t="shared" si="1"/>
        <v>3.5997119999999967</v>
      </c>
      <c r="H13">
        <f t="shared" si="2"/>
        <v>12.957926482943977</v>
      </c>
      <c r="L13" s="23" t="s">
        <v>50</v>
      </c>
    </row>
    <row r="14" spans="1:12" x14ac:dyDescent="0.3">
      <c r="A14" t="s">
        <v>22</v>
      </c>
      <c r="B14" s="7">
        <v>25</v>
      </c>
      <c r="C14" s="5">
        <f t="shared" si="3"/>
        <v>25.159827199999999</v>
      </c>
      <c r="E14" s="6">
        <f t="shared" si="0"/>
        <v>-0.15982719999999873</v>
      </c>
      <c r="F14">
        <f t="shared" si="1"/>
        <v>0.15982719999999873</v>
      </c>
      <c r="H14">
        <f t="shared" si="2"/>
        <v>2.5544733859839592E-2</v>
      </c>
      <c r="L14" s="2" t="s">
        <v>51</v>
      </c>
    </row>
    <row r="15" spans="1:12" x14ac:dyDescent="0.3">
      <c r="A15" t="s">
        <v>23</v>
      </c>
      <c r="B15" s="7">
        <v>26</v>
      </c>
      <c r="C15" s="5">
        <f t="shared" si="3"/>
        <v>25.095896319999998</v>
      </c>
      <c r="E15" s="6">
        <f t="shared" si="0"/>
        <v>0.90410368000000219</v>
      </c>
      <c r="F15">
        <f t="shared" si="1"/>
        <v>0.90410368000000219</v>
      </c>
      <c r="H15">
        <f t="shared" si="2"/>
        <v>0.81740346418954635</v>
      </c>
    </row>
    <row r="16" spans="1:12" x14ac:dyDescent="0.3">
      <c r="A16" t="s">
        <v>24</v>
      </c>
      <c r="B16" s="7">
        <v>27</v>
      </c>
      <c r="C16" s="5">
        <f t="shared" si="3"/>
        <v>25.457537791999997</v>
      </c>
      <c r="E16" s="6">
        <f t="shared" si="0"/>
        <v>1.5424622080000034</v>
      </c>
      <c r="F16">
        <f t="shared" si="1"/>
        <v>1.5424622080000034</v>
      </c>
      <c r="H16">
        <f t="shared" si="2"/>
        <v>2.3791896631082459</v>
      </c>
    </row>
    <row r="17" spans="1:9" x14ac:dyDescent="0.3">
      <c r="A17" t="s">
        <v>25</v>
      </c>
      <c r="B17" s="7">
        <v>28</v>
      </c>
      <c r="C17" s="5">
        <f t="shared" si="3"/>
        <v>26.074522675199997</v>
      </c>
      <c r="E17" s="6">
        <f t="shared" si="0"/>
        <v>1.9254773248000028</v>
      </c>
      <c r="F17">
        <f t="shared" si="1"/>
        <v>1.9254773248000028</v>
      </c>
      <c r="H17">
        <f t="shared" si="2"/>
        <v>3.7074629283189755</v>
      </c>
    </row>
    <row r="18" spans="1:9" x14ac:dyDescent="0.3">
      <c r="A18" t="s">
        <v>26</v>
      </c>
      <c r="B18" s="7">
        <v>25</v>
      </c>
      <c r="C18" s="5">
        <f t="shared" si="3"/>
        <v>26.844713605119999</v>
      </c>
      <c r="E18" s="6">
        <f t="shared" si="0"/>
        <v>-1.844713605119999</v>
      </c>
      <c r="F18">
        <f t="shared" si="1"/>
        <v>1.844713605119999</v>
      </c>
      <c r="H18">
        <f t="shared" si="2"/>
        <v>3.4029682849148237</v>
      </c>
    </row>
    <row r="19" spans="1:9" x14ac:dyDescent="0.3">
      <c r="A19" t="s">
        <v>29</v>
      </c>
      <c r="B19" s="13" t="s">
        <v>31</v>
      </c>
      <c r="C19" s="5">
        <f t="shared" si="3"/>
        <v>26.106828163071999</v>
      </c>
      <c r="E19" s="6"/>
    </row>
    <row r="20" spans="1:9" x14ac:dyDescent="0.3">
      <c r="H20" t="s">
        <v>47</v>
      </c>
    </row>
    <row r="21" spans="1:9" x14ac:dyDescent="0.3">
      <c r="H21">
        <f>SUM(H6:H18)</f>
        <v>51.310160427735397</v>
      </c>
    </row>
    <row r="22" spans="1:9" x14ac:dyDescent="0.3">
      <c r="H22" s="21" t="s">
        <v>3</v>
      </c>
      <c r="I22" s="21" t="s">
        <v>4</v>
      </c>
    </row>
    <row r="23" spans="1:9" x14ac:dyDescent="0.3">
      <c r="H23">
        <f>AVERAGE(H6:H18)</f>
        <v>3.9469354175181075</v>
      </c>
      <c r="I23" s="19">
        <f>SQRT(H23)</f>
        <v>1.986689562442534</v>
      </c>
    </row>
    <row r="24" spans="1:9" x14ac:dyDescent="0.3">
      <c r="H24">
        <f>H21/13</f>
        <v>3.9469354175181075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5C3E0-898A-4983-8ABF-1EE11490801F}">
  <dimension ref="A1:J22"/>
  <sheetViews>
    <sheetView workbookViewId="0">
      <selection activeCell="L11" sqref="L11"/>
    </sheetView>
  </sheetViews>
  <sheetFormatPr defaultRowHeight="14.4" x14ac:dyDescent="0.3"/>
  <cols>
    <col min="2" max="2" width="11" bestFit="1" customWidth="1"/>
    <col min="3" max="3" width="26.88671875" bestFit="1" customWidth="1"/>
    <col min="5" max="5" width="12.33203125" bestFit="1" customWidth="1"/>
    <col min="7" max="7" width="12" bestFit="1" customWidth="1"/>
    <col min="10" max="10" width="19.88671875" bestFit="1" customWidth="1"/>
  </cols>
  <sheetData>
    <row r="1" spans="1:10" x14ac:dyDescent="0.3">
      <c r="A1" t="s">
        <v>0</v>
      </c>
      <c r="B1" t="s">
        <v>5</v>
      </c>
      <c r="C1" t="s">
        <v>52</v>
      </c>
      <c r="D1" t="s">
        <v>7</v>
      </c>
      <c r="E1" t="s">
        <v>8</v>
      </c>
      <c r="F1" t="s">
        <v>9</v>
      </c>
      <c r="G1" t="s">
        <v>10</v>
      </c>
      <c r="J1" t="s">
        <v>53</v>
      </c>
    </row>
    <row r="2" spans="1:10" x14ac:dyDescent="0.3">
      <c r="A2" t="s">
        <v>11</v>
      </c>
      <c r="B2" s="7">
        <v>23</v>
      </c>
      <c r="C2" s="7"/>
      <c r="J2" s="24">
        <v>1</v>
      </c>
    </row>
    <row r="3" spans="1:10" x14ac:dyDescent="0.3">
      <c r="A3" t="s">
        <v>12</v>
      </c>
      <c r="B3" s="7">
        <v>24</v>
      </c>
      <c r="C3" s="7">
        <f>B2</f>
        <v>23</v>
      </c>
      <c r="D3" s="7">
        <f>B3-C3</f>
        <v>1</v>
      </c>
      <c r="E3">
        <f>ABS(D3)</f>
        <v>1</v>
      </c>
      <c r="F3" s="4">
        <f>E3/B3</f>
        <v>4.1666666666666664E-2</v>
      </c>
      <c r="G3">
        <f>E3^2</f>
        <v>1</v>
      </c>
    </row>
    <row r="4" spans="1:10" x14ac:dyDescent="0.3">
      <c r="A4" t="s">
        <v>13</v>
      </c>
      <c r="B4" s="7">
        <v>32</v>
      </c>
      <c r="C4">
        <f>($J$2*B3)+((1-$J$2)*C3)</f>
        <v>24</v>
      </c>
      <c r="D4" s="7">
        <f t="shared" ref="D4:D18" si="0">B4-C4</f>
        <v>8</v>
      </c>
      <c r="E4">
        <f t="shared" ref="E4:E18" si="1">ABS(D4)</f>
        <v>8</v>
      </c>
      <c r="F4" s="4">
        <f t="shared" ref="F4:F18" si="2">E4/B4</f>
        <v>0.25</v>
      </c>
      <c r="G4">
        <f t="shared" ref="G4:G18" si="3">E4^2</f>
        <v>64</v>
      </c>
    </row>
    <row r="5" spans="1:10" x14ac:dyDescent="0.3">
      <c r="A5" t="s">
        <v>14</v>
      </c>
      <c r="B5" s="7">
        <v>31</v>
      </c>
      <c r="C5">
        <f t="shared" ref="C5:C19" si="4">($J$2*B4)+((1-$J$2)*C4)</f>
        <v>32</v>
      </c>
      <c r="D5" s="7">
        <f t="shared" si="0"/>
        <v>-1</v>
      </c>
      <c r="E5">
        <f t="shared" si="1"/>
        <v>1</v>
      </c>
      <c r="F5" s="4">
        <f t="shared" si="2"/>
        <v>3.2258064516129031E-2</v>
      </c>
      <c r="G5">
        <f t="shared" si="3"/>
        <v>1</v>
      </c>
    </row>
    <row r="6" spans="1:10" x14ac:dyDescent="0.3">
      <c r="A6" t="s">
        <v>15</v>
      </c>
      <c r="B6" s="7">
        <v>25</v>
      </c>
      <c r="C6">
        <f t="shared" si="4"/>
        <v>31</v>
      </c>
      <c r="D6" s="7">
        <f t="shared" si="0"/>
        <v>-6</v>
      </c>
      <c r="E6">
        <f t="shared" si="1"/>
        <v>6</v>
      </c>
      <c r="F6" s="4">
        <f t="shared" si="2"/>
        <v>0.24</v>
      </c>
      <c r="G6">
        <f t="shared" si="3"/>
        <v>36</v>
      </c>
    </row>
    <row r="7" spans="1:10" x14ac:dyDescent="0.3">
      <c r="A7" t="s">
        <v>16</v>
      </c>
      <c r="B7" s="7">
        <v>27</v>
      </c>
      <c r="C7">
        <f t="shared" si="4"/>
        <v>25</v>
      </c>
      <c r="D7" s="7">
        <f t="shared" si="0"/>
        <v>2</v>
      </c>
      <c r="E7">
        <f t="shared" si="1"/>
        <v>2</v>
      </c>
      <c r="F7" s="4">
        <f t="shared" si="2"/>
        <v>7.407407407407407E-2</v>
      </c>
      <c r="G7">
        <f t="shared" si="3"/>
        <v>4</v>
      </c>
    </row>
    <row r="8" spans="1:10" x14ac:dyDescent="0.3">
      <c r="A8" t="s">
        <v>1</v>
      </c>
      <c r="B8" s="7">
        <v>28</v>
      </c>
      <c r="C8">
        <f t="shared" si="4"/>
        <v>27</v>
      </c>
      <c r="D8" s="7">
        <f t="shared" si="0"/>
        <v>1</v>
      </c>
      <c r="E8">
        <f t="shared" si="1"/>
        <v>1</v>
      </c>
      <c r="F8" s="4">
        <f t="shared" si="2"/>
        <v>3.5714285714285712E-2</v>
      </c>
      <c r="G8">
        <f t="shared" si="3"/>
        <v>1</v>
      </c>
    </row>
    <row r="9" spans="1:10" x14ac:dyDescent="0.3">
      <c r="A9" t="s">
        <v>17</v>
      </c>
      <c r="B9" s="7">
        <v>30</v>
      </c>
      <c r="C9">
        <f t="shared" si="4"/>
        <v>28</v>
      </c>
      <c r="D9" s="7">
        <f t="shared" si="0"/>
        <v>2</v>
      </c>
      <c r="E9">
        <f t="shared" si="1"/>
        <v>2</v>
      </c>
      <c r="F9" s="4">
        <f t="shared" si="2"/>
        <v>6.6666666666666666E-2</v>
      </c>
      <c r="G9">
        <f t="shared" si="3"/>
        <v>4</v>
      </c>
    </row>
    <row r="10" spans="1:10" x14ac:dyDescent="0.3">
      <c r="A10" t="s">
        <v>18</v>
      </c>
      <c r="B10" s="7">
        <v>25</v>
      </c>
      <c r="C10">
        <f t="shared" si="4"/>
        <v>30</v>
      </c>
      <c r="D10" s="7">
        <f t="shared" si="0"/>
        <v>-5</v>
      </c>
      <c r="E10">
        <f t="shared" si="1"/>
        <v>5</v>
      </c>
      <c r="F10" s="4">
        <f t="shared" si="2"/>
        <v>0.2</v>
      </c>
      <c r="G10">
        <f t="shared" si="3"/>
        <v>25</v>
      </c>
    </row>
    <row r="11" spans="1:10" x14ac:dyDescent="0.3">
      <c r="A11" t="s">
        <v>19</v>
      </c>
      <c r="B11" s="7">
        <v>27</v>
      </c>
      <c r="C11">
        <f t="shared" si="4"/>
        <v>25</v>
      </c>
      <c r="D11" s="7">
        <f t="shared" si="0"/>
        <v>2</v>
      </c>
      <c r="E11">
        <f t="shared" si="1"/>
        <v>2</v>
      </c>
      <c r="F11" s="4">
        <f t="shared" si="2"/>
        <v>7.407407407407407E-2</v>
      </c>
      <c r="G11">
        <f t="shared" si="3"/>
        <v>4</v>
      </c>
    </row>
    <row r="12" spans="1:10" x14ac:dyDescent="0.3">
      <c r="A12" t="s">
        <v>20</v>
      </c>
      <c r="B12" s="7">
        <v>26</v>
      </c>
      <c r="C12">
        <f t="shared" si="4"/>
        <v>27</v>
      </c>
      <c r="D12" s="7">
        <f t="shared" si="0"/>
        <v>-1</v>
      </c>
      <c r="E12">
        <f t="shared" si="1"/>
        <v>1</v>
      </c>
      <c r="F12" s="4">
        <f t="shared" si="2"/>
        <v>3.8461538461538464E-2</v>
      </c>
      <c r="G12">
        <f t="shared" si="3"/>
        <v>1</v>
      </c>
    </row>
    <row r="13" spans="1:10" x14ac:dyDescent="0.3">
      <c r="A13" t="s">
        <v>21</v>
      </c>
      <c r="B13" s="7">
        <v>23</v>
      </c>
      <c r="C13">
        <f t="shared" si="4"/>
        <v>26</v>
      </c>
      <c r="D13" s="7">
        <f t="shared" si="0"/>
        <v>-3</v>
      </c>
      <c r="E13">
        <f t="shared" si="1"/>
        <v>3</v>
      </c>
      <c r="F13" s="4">
        <f t="shared" si="2"/>
        <v>0.13043478260869565</v>
      </c>
      <c r="G13">
        <f t="shared" si="3"/>
        <v>9</v>
      </c>
    </row>
    <row r="14" spans="1:10" x14ac:dyDescent="0.3">
      <c r="A14" t="s">
        <v>22</v>
      </c>
      <c r="B14" s="7">
        <v>25</v>
      </c>
      <c r="C14">
        <f t="shared" si="4"/>
        <v>23</v>
      </c>
      <c r="D14" s="7">
        <f t="shared" si="0"/>
        <v>2</v>
      </c>
      <c r="E14">
        <f t="shared" si="1"/>
        <v>2</v>
      </c>
      <c r="F14" s="4">
        <f t="shared" si="2"/>
        <v>0.08</v>
      </c>
      <c r="G14">
        <f t="shared" si="3"/>
        <v>4</v>
      </c>
    </row>
    <row r="15" spans="1:10" x14ac:dyDescent="0.3">
      <c r="A15" t="s">
        <v>23</v>
      </c>
      <c r="B15" s="7">
        <v>26</v>
      </c>
      <c r="C15">
        <f t="shared" si="4"/>
        <v>25</v>
      </c>
      <c r="D15" s="7">
        <f t="shared" si="0"/>
        <v>1</v>
      </c>
      <c r="E15">
        <f t="shared" si="1"/>
        <v>1</v>
      </c>
      <c r="F15" s="4">
        <f t="shared" si="2"/>
        <v>3.8461538461538464E-2</v>
      </c>
      <c r="G15">
        <f t="shared" si="3"/>
        <v>1</v>
      </c>
    </row>
    <row r="16" spans="1:10" x14ac:dyDescent="0.3">
      <c r="A16" t="s">
        <v>24</v>
      </c>
      <c r="B16" s="7">
        <v>27</v>
      </c>
      <c r="C16">
        <f t="shared" si="4"/>
        <v>26</v>
      </c>
      <c r="D16" s="7">
        <f t="shared" si="0"/>
        <v>1</v>
      </c>
      <c r="E16">
        <f t="shared" si="1"/>
        <v>1</v>
      </c>
      <c r="F16" s="4">
        <f t="shared" si="2"/>
        <v>3.7037037037037035E-2</v>
      </c>
      <c r="G16">
        <f t="shared" si="3"/>
        <v>1</v>
      </c>
    </row>
    <row r="17" spans="1:9" x14ac:dyDescent="0.3">
      <c r="A17" t="s">
        <v>25</v>
      </c>
      <c r="B17" s="7">
        <v>28</v>
      </c>
      <c r="C17">
        <f t="shared" si="4"/>
        <v>27</v>
      </c>
      <c r="D17" s="7">
        <f t="shared" si="0"/>
        <v>1</v>
      </c>
      <c r="E17">
        <f t="shared" si="1"/>
        <v>1</v>
      </c>
      <c r="F17" s="4">
        <f t="shared" si="2"/>
        <v>3.5714285714285712E-2</v>
      </c>
      <c r="G17">
        <f t="shared" si="3"/>
        <v>1</v>
      </c>
    </row>
    <row r="18" spans="1:9" x14ac:dyDescent="0.3">
      <c r="A18" t="s">
        <v>26</v>
      </c>
      <c r="B18" s="7">
        <v>25</v>
      </c>
      <c r="C18">
        <f t="shared" si="4"/>
        <v>28</v>
      </c>
      <c r="D18" s="7">
        <f t="shared" si="0"/>
        <v>-3</v>
      </c>
      <c r="E18">
        <f t="shared" si="1"/>
        <v>3</v>
      </c>
      <c r="F18" s="4">
        <f t="shared" si="2"/>
        <v>0.12</v>
      </c>
      <c r="G18">
        <f t="shared" si="3"/>
        <v>9</v>
      </c>
    </row>
    <row r="19" spans="1:9" x14ac:dyDescent="0.3">
      <c r="A19" t="s">
        <v>29</v>
      </c>
      <c r="B19" s="13" t="s">
        <v>31</v>
      </c>
      <c r="C19">
        <f t="shared" si="4"/>
        <v>25</v>
      </c>
      <c r="D19" s="7"/>
      <c r="F19" s="4"/>
    </row>
    <row r="21" spans="1:9" x14ac:dyDescent="0.3">
      <c r="E21" t="s">
        <v>27</v>
      </c>
      <c r="F21" t="s">
        <v>28</v>
      </c>
      <c r="G21" t="s">
        <v>3</v>
      </c>
      <c r="I21" t="s">
        <v>4</v>
      </c>
    </row>
    <row r="22" spans="1:9" x14ac:dyDescent="0.3">
      <c r="E22">
        <f>AVERAGE(E3:E18)</f>
        <v>2.5</v>
      </c>
      <c r="F22" s="1">
        <f>AVERAGE(F3:F18)</f>
        <v>9.3410188374686981E-2</v>
      </c>
      <c r="G22">
        <f>AVERAGE(G3:G18)</f>
        <v>10.375</v>
      </c>
      <c r="I22">
        <f>SQRT(G22)</f>
        <v>3.2210246816812815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889AB-9213-4E10-AA33-6C05F4A114A5}">
  <dimension ref="A1:L18"/>
  <sheetViews>
    <sheetView tabSelected="1" workbookViewId="0">
      <selection activeCell="O20" sqref="O20"/>
    </sheetView>
  </sheetViews>
  <sheetFormatPr defaultRowHeight="14.4" x14ac:dyDescent="0.3"/>
  <cols>
    <col min="2" max="2" width="11" bestFit="1" customWidth="1"/>
    <col min="5" max="5" width="12" bestFit="1" customWidth="1"/>
    <col min="7" max="7" width="12.33203125" bestFit="1" customWidth="1"/>
    <col min="8" max="8" width="12" bestFit="1" customWidth="1"/>
  </cols>
  <sheetData>
    <row r="1" spans="1:12" x14ac:dyDescent="0.3">
      <c r="A1" t="s">
        <v>54</v>
      </c>
      <c r="B1" t="s">
        <v>5</v>
      </c>
      <c r="C1" t="s">
        <v>55</v>
      </c>
      <c r="D1" t="s">
        <v>56</v>
      </c>
      <c r="E1" t="s">
        <v>57</v>
      </c>
      <c r="F1" t="s">
        <v>7</v>
      </c>
      <c r="G1" t="s">
        <v>8</v>
      </c>
      <c r="H1" t="s">
        <v>10</v>
      </c>
      <c r="K1" s="19" t="s">
        <v>58</v>
      </c>
      <c r="L1" s="19" t="s">
        <v>59</v>
      </c>
    </row>
    <row r="2" spans="1:12" x14ac:dyDescent="0.3">
      <c r="C2" s="2">
        <v>11</v>
      </c>
      <c r="D2" s="2">
        <v>2</v>
      </c>
      <c r="K2" s="25" t="s">
        <v>42</v>
      </c>
      <c r="L2" s="25" t="s">
        <v>60</v>
      </c>
    </row>
    <row r="3" spans="1:12" x14ac:dyDescent="0.3">
      <c r="A3" t="s">
        <v>11</v>
      </c>
      <c r="B3">
        <v>12</v>
      </c>
      <c r="C3">
        <f>$K$3*B3+(1-$K$3)*(C2+D2)</f>
        <v>12.895703228652524</v>
      </c>
      <c r="D3">
        <f>$L$3*(C3-C2)+(1-$L$3)*D2</f>
        <v>1.8957032286525237</v>
      </c>
      <c r="E3">
        <f>C2+D2</f>
        <v>13</v>
      </c>
      <c r="F3">
        <f>B3-E3</f>
        <v>-1</v>
      </c>
      <c r="G3">
        <f>ABS(F3)</f>
        <v>1</v>
      </c>
      <c r="H3">
        <f>G3^2</f>
        <v>1</v>
      </c>
      <c r="K3" s="19">
        <v>0.104296771347476</v>
      </c>
      <c r="L3" s="19">
        <v>1</v>
      </c>
    </row>
    <row r="4" spans="1:12" x14ac:dyDescent="0.3">
      <c r="A4" t="s">
        <v>12</v>
      </c>
      <c r="B4">
        <v>17</v>
      </c>
      <c r="C4">
        <f t="shared" ref="C4:C11" si="0">$K$3*B4+(1-$K$3)*(C3+D3)</f>
        <v>15.021755633027013</v>
      </c>
      <c r="D4">
        <f t="shared" ref="D4:D11" si="1">$L$3*(C4-C3)+(1-$L$3)*D3</f>
        <v>2.1260524043744891</v>
      </c>
      <c r="E4">
        <f t="shared" ref="E4:E12" si="2">C3+D3</f>
        <v>14.791406457305047</v>
      </c>
      <c r="F4">
        <f t="shared" ref="F4:F12" si="3">B4-E4</f>
        <v>2.2085935426949526</v>
      </c>
      <c r="G4">
        <f t="shared" ref="G4:G12" si="4">ABS(F4)</f>
        <v>2.2085935426949526</v>
      </c>
      <c r="H4">
        <f t="shared" ref="H4:H12" si="5">G4^2</f>
        <v>4.8778854368338411</v>
      </c>
    </row>
    <row r="5" spans="1:12" x14ac:dyDescent="0.3">
      <c r="A5" t="s">
        <v>13</v>
      </c>
      <c r="B5">
        <v>20</v>
      </c>
      <c r="C5">
        <f t="shared" si="0"/>
        <v>17.445282450363749</v>
      </c>
      <c r="D5">
        <f t="shared" si="1"/>
        <v>2.4235268173367359</v>
      </c>
      <c r="E5">
        <f t="shared" si="2"/>
        <v>17.147808037401504</v>
      </c>
      <c r="F5">
        <f t="shared" si="3"/>
        <v>2.8521919625984964</v>
      </c>
      <c r="G5">
        <f t="shared" si="4"/>
        <v>2.8521919625984964</v>
      </c>
      <c r="H5">
        <f t="shared" si="5"/>
        <v>8.1349989915114627</v>
      </c>
    </row>
    <row r="6" spans="1:12" x14ac:dyDescent="0.3">
      <c r="A6" t="s">
        <v>14</v>
      </c>
      <c r="B6">
        <v>19</v>
      </c>
      <c r="C6">
        <f t="shared" si="0"/>
        <v>19.778195266162559</v>
      </c>
      <c r="D6">
        <f t="shared" si="1"/>
        <v>2.3329128157988102</v>
      </c>
      <c r="E6">
        <f t="shared" si="2"/>
        <v>19.868809267700485</v>
      </c>
      <c r="F6">
        <f t="shared" si="3"/>
        <v>-0.86880926770048461</v>
      </c>
      <c r="G6">
        <f t="shared" si="4"/>
        <v>0.86880926770048461</v>
      </c>
      <c r="H6">
        <f t="shared" si="5"/>
        <v>0.7548295436422523</v>
      </c>
    </row>
    <row r="7" spans="1:12" x14ac:dyDescent="0.3">
      <c r="A7" t="s">
        <v>15</v>
      </c>
      <c r="B7">
        <v>24</v>
      </c>
      <c r="C7">
        <f t="shared" si="0"/>
        <v>22.308113410437137</v>
      </c>
      <c r="D7">
        <f t="shared" si="1"/>
        <v>2.5299181442745784</v>
      </c>
      <c r="E7">
        <f t="shared" si="2"/>
        <v>22.111108081961369</v>
      </c>
      <c r="F7">
        <f t="shared" si="3"/>
        <v>1.888891918038631</v>
      </c>
      <c r="G7">
        <f t="shared" si="4"/>
        <v>1.888891918038631</v>
      </c>
      <c r="H7">
        <f t="shared" si="5"/>
        <v>3.5679126780316581</v>
      </c>
    </row>
    <row r="8" spans="1:12" x14ac:dyDescent="0.3">
      <c r="A8" t="s">
        <v>16</v>
      </c>
      <c r="B8">
        <v>21</v>
      </c>
      <c r="C8">
        <f t="shared" si="0"/>
        <v>24.437737255225549</v>
      </c>
      <c r="D8">
        <f t="shared" si="1"/>
        <v>2.1296238447884122</v>
      </c>
      <c r="E8">
        <f t="shared" si="2"/>
        <v>24.838031554711716</v>
      </c>
      <c r="F8">
        <f t="shared" si="3"/>
        <v>-3.8380315547117156</v>
      </c>
      <c r="G8">
        <f t="shared" si="4"/>
        <v>3.8380315547117156</v>
      </c>
      <c r="H8">
        <f t="shared" si="5"/>
        <v>14.730486214962829</v>
      </c>
    </row>
    <row r="9" spans="1:12" x14ac:dyDescent="0.3">
      <c r="A9" t="s">
        <v>1</v>
      </c>
      <c r="B9">
        <v>31</v>
      </c>
      <c r="C9">
        <f t="shared" si="0"/>
        <v>27.029671025831732</v>
      </c>
      <c r="D9">
        <f t="shared" si="1"/>
        <v>2.5919337706061825</v>
      </c>
      <c r="E9">
        <f t="shared" si="2"/>
        <v>26.567361100013962</v>
      </c>
      <c r="F9">
        <f t="shared" si="3"/>
        <v>4.4326388999860384</v>
      </c>
      <c r="G9">
        <f t="shared" si="4"/>
        <v>4.4326388999860384</v>
      </c>
      <c r="H9">
        <f t="shared" si="5"/>
        <v>19.648287617669435</v>
      </c>
    </row>
    <row r="10" spans="1:12" x14ac:dyDescent="0.3">
      <c r="A10" t="s">
        <v>17</v>
      </c>
      <c r="B10">
        <v>28</v>
      </c>
      <c r="C10">
        <f t="shared" si="0"/>
        <v>29.452476651767856</v>
      </c>
      <c r="D10">
        <f t="shared" si="1"/>
        <v>2.4228056259361246</v>
      </c>
      <c r="E10">
        <f t="shared" si="2"/>
        <v>29.621604796437914</v>
      </c>
      <c r="F10">
        <f t="shared" si="3"/>
        <v>-1.6216047964379143</v>
      </c>
      <c r="G10">
        <f t="shared" si="4"/>
        <v>1.6216047964379143</v>
      </c>
      <c r="H10">
        <f t="shared" si="5"/>
        <v>2.6296021158304494</v>
      </c>
    </row>
    <row r="11" spans="1:12" x14ac:dyDescent="0.3">
      <c r="A11" t="s">
        <v>18</v>
      </c>
      <c r="B11">
        <v>36</v>
      </c>
      <c r="C11">
        <f t="shared" si="0"/>
        <v>32.305477018859172</v>
      </c>
      <c r="D11">
        <f t="shared" si="1"/>
        <v>2.8530003670913153</v>
      </c>
      <c r="E11">
        <f t="shared" si="2"/>
        <v>31.875282277703981</v>
      </c>
      <c r="F11">
        <f t="shared" si="3"/>
        <v>4.124717722296019</v>
      </c>
      <c r="G11">
        <f t="shared" si="4"/>
        <v>4.124717722296019</v>
      </c>
      <c r="H11">
        <f t="shared" si="5"/>
        <v>17.013296288622858</v>
      </c>
    </row>
    <row r="12" spans="1:12" x14ac:dyDescent="0.3">
      <c r="A12" t="s">
        <v>19</v>
      </c>
      <c r="B12" t="s">
        <v>31</v>
      </c>
      <c r="E12">
        <f t="shared" si="2"/>
        <v>35.158477385950491</v>
      </c>
    </row>
    <row r="13" spans="1:12" x14ac:dyDescent="0.3">
      <c r="G13">
        <f>AVERAGE(G3:G11)</f>
        <v>2.5372755182738058</v>
      </c>
      <c r="H13">
        <f>AVERAGE(H3:H11)</f>
        <v>8.0396998763449758</v>
      </c>
    </row>
    <row r="14" spans="1:12" x14ac:dyDescent="0.3">
      <c r="G14" s="19" t="s">
        <v>27</v>
      </c>
      <c r="H14" s="19" t="s">
        <v>3</v>
      </c>
    </row>
    <row r="18" spans="7:8" x14ac:dyDescent="0.3">
      <c r="G18" s="19" t="s">
        <v>4</v>
      </c>
      <c r="H18">
        <f>SQRT(H13)</f>
        <v>2.8354364525315985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Naive Forecast</vt:lpstr>
      <vt:lpstr>Simple Moving Average Method</vt:lpstr>
      <vt:lpstr>Weighted MVA</vt:lpstr>
      <vt:lpstr>Exponential MVA</vt:lpstr>
      <vt:lpstr>Exponential Smoothing</vt:lpstr>
      <vt:lpstr>Holt Model - Up trend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De</dc:creator>
  <cp:lastModifiedBy>Akash De</cp:lastModifiedBy>
  <dcterms:created xsi:type="dcterms:W3CDTF">2025-04-05T09:38:41Z</dcterms:created>
  <dcterms:modified xsi:type="dcterms:W3CDTF">2025-04-06T22:31:08Z</dcterms:modified>
</cp:coreProperties>
</file>