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firstSheet="1" activeTab="3"/>
  </bookViews>
  <sheets>
    <sheet name="Short Strangle" sheetId="1" r:id="rId1"/>
    <sheet name="Graph" sheetId="4" r:id="rId2"/>
    <sheet name="BackTesting_LongStrangle" sheetId="6" r:id="rId3"/>
    <sheet name="BackTesting_ShortStrangle" sheetId="2" r:id="rId4"/>
    <sheet name="Weekly_Strangl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O29" i="6" s="1"/>
  <c r="P29" i="6" s="1"/>
  <c r="L30" i="6"/>
  <c r="N29" i="6"/>
  <c r="M29" i="6"/>
  <c r="L29" i="6"/>
  <c r="L27" i="6"/>
  <c r="M27" i="6" s="1"/>
  <c r="N26" i="6"/>
  <c r="L26" i="6"/>
  <c r="M26" i="6" s="1"/>
  <c r="O26" i="6" s="1"/>
  <c r="P26" i="6" s="1"/>
  <c r="L24" i="6"/>
  <c r="M24" i="6" s="1"/>
  <c r="N23" i="6"/>
  <c r="L23" i="6"/>
  <c r="M23" i="6" s="1"/>
  <c r="O23" i="6" s="1"/>
  <c r="P23" i="6" s="1"/>
  <c r="L21" i="6"/>
  <c r="M21" i="6" s="1"/>
  <c r="O20" i="6" s="1"/>
  <c r="P20" i="6" s="1"/>
  <c r="N20" i="6"/>
  <c r="M20" i="6"/>
  <c r="L20" i="6"/>
  <c r="L18" i="6"/>
  <c r="M18" i="6" s="1"/>
  <c r="N17" i="6"/>
  <c r="L17" i="6"/>
  <c r="M17" i="6" s="1"/>
  <c r="O17" i="6" s="1"/>
  <c r="P17" i="6" s="1"/>
  <c r="L15" i="6"/>
  <c r="M15" i="6" s="1"/>
  <c r="L14" i="6"/>
  <c r="M14" i="6" s="1"/>
  <c r="L12" i="6"/>
  <c r="M12" i="6" s="1"/>
  <c r="M11" i="6"/>
  <c r="L11" i="6"/>
  <c r="L9" i="6"/>
  <c r="M9" i="6" s="1"/>
  <c r="O8" i="6" s="1"/>
  <c r="P8" i="6" s="1"/>
  <c r="N8" i="6"/>
  <c r="M8" i="6"/>
  <c r="L8" i="6"/>
  <c r="L6" i="6"/>
  <c r="M6" i="6" s="1"/>
  <c r="N5" i="6"/>
  <c r="L5" i="6"/>
  <c r="M5" i="6" s="1"/>
  <c r="O5" i="6" s="1"/>
  <c r="P5" i="6" s="1"/>
  <c r="I35" i="6"/>
  <c r="J35" i="6" s="1"/>
  <c r="H35" i="6"/>
  <c r="I32" i="6"/>
  <c r="J32" i="6" s="1"/>
  <c r="H32" i="6"/>
  <c r="I29" i="6"/>
  <c r="J29" i="6" s="1"/>
  <c r="H29" i="6"/>
  <c r="I26" i="6"/>
  <c r="J26" i="6" s="1"/>
  <c r="H26" i="6"/>
  <c r="I23" i="6"/>
  <c r="J23" i="6" s="1"/>
  <c r="H23" i="6"/>
  <c r="I20" i="6"/>
  <c r="J20" i="6" s="1"/>
  <c r="H20" i="6"/>
  <c r="I17" i="6"/>
  <c r="J17" i="6" s="1"/>
  <c r="H17" i="6"/>
  <c r="I14" i="6"/>
  <c r="H14" i="6"/>
  <c r="N14" i="6" s="1"/>
  <c r="I11" i="6"/>
  <c r="H11" i="6"/>
  <c r="N11" i="6" s="1"/>
  <c r="I8" i="6"/>
  <c r="J8" i="6" s="1"/>
  <c r="H8" i="6"/>
  <c r="I5" i="6"/>
  <c r="J5" i="6" s="1"/>
  <c r="H5" i="6"/>
  <c r="L3" i="6"/>
  <c r="M3" i="6" s="1"/>
  <c r="N2" i="6"/>
  <c r="L2" i="6"/>
  <c r="M2" i="6" s="1"/>
  <c r="I2" i="6"/>
  <c r="J2" i="6" s="1"/>
  <c r="H2" i="6"/>
  <c r="L36" i="6"/>
  <c r="M36" i="6" s="1"/>
  <c r="E36" i="6"/>
  <c r="N35" i="6"/>
  <c r="L35" i="6"/>
  <c r="M35" i="6" s="1"/>
  <c r="O35" i="6" s="1"/>
  <c r="P35" i="6" s="1"/>
  <c r="E35" i="6"/>
  <c r="L33" i="6"/>
  <c r="M33" i="6" s="1"/>
  <c r="E33" i="6"/>
  <c r="N32" i="6"/>
  <c r="L32" i="6"/>
  <c r="M32" i="6" s="1"/>
  <c r="E32" i="6"/>
  <c r="E30" i="6"/>
  <c r="E29" i="6"/>
  <c r="E27" i="6"/>
  <c r="E26" i="6"/>
  <c r="E24" i="6"/>
  <c r="E23" i="6"/>
  <c r="E21" i="6"/>
  <c r="E20" i="6"/>
  <c r="E18" i="6"/>
  <c r="E17" i="6"/>
  <c r="E15" i="6"/>
  <c r="E14" i="6"/>
  <c r="E12" i="6"/>
  <c r="E11" i="6"/>
  <c r="E9" i="6"/>
  <c r="E8" i="6"/>
  <c r="E6" i="6"/>
  <c r="E5" i="6"/>
  <c r="E3" i="6"/>
  <c r="E2" i="6"/>
  <c r="O14" i="6" l="1"/>
  <c r="P14" i="6" s="1"/>
  <c r="J14" i="6"/>
  <c r="J11" i="6"/>
  <c r="O11" i="6"/>
  <c r="P11" i="6" s="1"/>
  <c r="O2" i="6"/>
  <c r="P2" i="6" s="1"/>
  <c r="O32" i="6"/>
  <c r="P32" i="6" s="1"/>
  <c r="E36" i="2" l="1"/>
  <c r="E35" i="2"/>
  <c r="E33" i="2"/>
  <c r="E32" i="2"/>
  <c r="E30" i="2"/>
  <c r="E29" i="2"/>
  <c r="E27" i="2"/>
  <c r="E26" i="2"/>
  <c r="E24" i="2"/>
  <c r="E23" i="2"/>
  <c r="E21" i="2"/>
  <c r="E20" i="2"/>
  <c r="E18" i="2"/>
  <c r="E17" i="2"/>
  <c r="E15" i="2"/>
  <c r="E14" i="2"/>
  <c r="E12" i="2"/>
  <c r="E11" i="2"/>
  <c r="E9" i="2"/>
  <c r="E8" i="2"/>
  <c r="E6" i="2"/>
  <c r="E5" i="2"/>
  <c r="E3" i="2"/>
  <c r="E2" i="2"/>
  <c r="I25" i="4" l="1"/>
  <c r="L3" i="2"/>
  <c r="M3" i="2" s="1"/>
  <c r="L2" i="2"/>
  <c r="M2" i="2" s="1"/>
  <c r="J2" i="2"/>
  <c r="J20" i="2"/>
  <c r="J8" i="2"/>
  <c r="L24" i="2"/>
  <c r="M24" i="2" s="1"/>
  <c r="L23" i="2"/>
  <c r="M23" i="2" s="1"/>
  <c r="L21" i="2"/>
  <c r="M21" i="2" s="1"/>
  <c r="L20" i="2"/>
  <c r="M20" i="2" s="1"/>
  <c r="L18" i="2"/>
  <c r="M18" i="2" s="1"/>
  <c r="L17" i="2"/>
  <c r="M17" i="2" s="1"/>
  <c r="L15" i="2"/>
  <c r="M15" i="2" s="1"/>
  <c r="L14" i="2"/>
  <c r="M14" i="2" s="1"/>
  <c r="L12" i="2"/>
  <c r="M12" i="2" s="1"/>
  <c r="L11" i="2"/>
  <c r="M11" i="2" s="1"/>
  <c r="L9" i="2"/>
  <c r="M9" i="2" s="1"/>
  <c r="L8" i="2"/>
  <c r="M8" i="2" s="1"/>
  <c r="L6" i="2"/>
  <c r="M6" i="2" s="1"/>
  <c r="L5" i="2"/>
  <c r="M5" i="2" s="1"/>
  <c r="J23" i="2"/>
  <c r="N17" i="2"/>
  <c r="J17" i="2"/>
  <c r="J14" i="2"/>
  <c r="J11" i="2"/>
  <c r="N8" i="2"/>
  <c r="J5" i="2"/>
  <c r="L36" i="2"/>
  <c r="M36" i="2" s="1"/>
  <c r="L35" i="2"/>
  <c r="M35" i="2" s="1"/>
  <c r="N35" i="2"/>
  <c r="L33" i="2"/>
  <c r="M33" i="2" s="1"/>
  <c r="L32" i="2"/>
  <c r="M32" i="2" s="1"/>
  <c r="N32" i="2"/>
  <c r="L30" i="2"/>
  <c r="M30" i="2" s="1"/>
  <c r="L29" i="2"/>
  <c r="M29" i="2" s="1"/>
  <c r="N29" i="2"/>
  <c r="L27" i="2"/>
  <c r="M27" i="2" s="1"/>
  <c r="L26" i="2"/>
  <c r="M26" i="2" s="1"/>
  <c r="N26" i="2"/>
  <c r="N23" i="2"/>
  <c r="N20" i="2"/>
  <c r="N14" i="2"/>
  <c r="N11" i="2"/>
  <c r="N5" i="2"/>
  <c r="N2" i="2"/>
  <c r="D25" i="4" l="1"/>
  <c r="P17" i="2"/>
  <c r="P23" i="2"/>
  <c r="O26" i="2"/>
  <c r="P26" i="2" s="1"/>
  <c r="O32" i="2"/>
  <c r="O35" i="2"/>
  <c r="P35" i="2" s="1"/>
  <c r="P2" i="2"/>
  <c r="P5" i="2"/>
  <c r="P11" i="2"/>
  <c r="P14" i="2"/>
  <c r="P20" i="2"/>
  <c r="P8" i="2"/>
  <c r="O17" i="2"/>
  <c r="O11" i="2"/>
  <c r="O5" i="2"/>
  <c r="J35" i="2"/>
  <c r="J32" i="2"/>
  <c r="P32" i="2"/>
  <c r="O29" i="2"/>
  <c r="P29" i="2" s="1"/>
  <c r="J29" i="2"/>
  <c r="J26" i="2"/>
  <c r="O23" i="2"/>
  <c r="O2" i="2"/>
  <c r="O8" i="2"/>
  <c r="O14" i="2"/>
  <c r="O20" i="2"/>
  <c r="D29" i="4" l="1"/>
</calcChain>
</file>

<file path=xl/sharedStrings.xml><?xml version="1.0" encoding="utf-8"?>
<sst xmlns="http://schemas.openxmlformats.org/spreadsheetml/2006/main" count="110" uniqueCount="43">
  <si>
    <t>Trading System</t>
  </si>
  <si>
    <t xml:space="preserve">Capital </t>
  </si>
  <si>
    <t>2 Lac - 2.5 Lac</t>
  </si>
  <si>
    <t>Entry 12:30 PM  - Exit 2:55 PM</t>
  </si>
  <si>
    <t>Date</t>
  </si>
  <si>
    <t xml:space="preserve">Option </t>
  </si>
  <si>
    <t>NIFTY</t>
  </si>
  <si>
    <t>Strkie Price</t>
  </si>
  <si>
    <t>Lots</t>
  </si>
  <si>
    <t>Invested</t>
  </si>
  <si>
    <t>Sold Price</t>
  </si>
  <si>
    <t>Earning</t>
  </si>
  <si>
    <t>SL</t>
  </si>
  <si>
    <t>SL Limit</t>
  </si>
  <si>
    <t>Final Sell Price</t>
  </si>
  <si>
    <t>SL-EARN</t>
  </si>
  <si>
    <t>CE</t>
  </si>
  <si>
    <t>PE</t>
  </si>
  <si>
    <t>Total Earning</t>
  </si>
  <si>
    <t>Total Days</t>
  </si>
  <si>
    <t>Total Earning
With SL</t>
  </si>
  <si>
    <t>Average Investment</t>
  </si>
  <si>
    <t>No. of LOTS</t>
  </si>
  <si>
    <t>Buy - 2:55PM</t>
  </si>
  <si>
    <t>-</t>
  </si>
  <si>
    <t>Sell- 12:30PM</t>
  </si>
  <si>
    <t>How to create Short Strangle ?
Sell (100+ATM calls) and (100-ATM Puts)
Example --&gt; Nifty is at 15175
Sell - 15300 CE and 15100 PE  at 12:30 PM</t>
  </si>
  <si>
    <t>INTRA DAY  TRADING SYSTEM</t>
  </si>
  <si>
    <t>Capital - 100000</t>
  </si>
  <si>
    <t>Entry at 3:15 PM before expiry</t>
  </si>
  <si>
    <t>Exit  at 9:20 AM on day of expiry</t>
  </si>
  <si>
    <t>Weekly Contract used</t>
  </si>
  <si>
    <t xml:space="preserve">Reason </t>
  </si>
  <si>
    <t>Highest theta during the last 2 days of expiry</t>
  </si>
  <si>
    <t xml:space="preserve">Bank NIFTY </t>
  </si>
  <si>
    <t xml:space="preserve">Short Strangle </t>
  </si>
  <si>
    <t>Sell (200 + ATM)  CE and  (200-ATM) PE</t>
  </si>
  <si>
    <t>Example</t>
  </si>
  <si>
    <t>Bank NIFTY - 35000</t>
  </si>
  <si>
    <t>Sell 35200 CE and 34800 PE</t>
  </si>
  <si>
    <t>if premium  is 200+75% more than that then exit the position</t>
  </si>
  <si>
    <t>Buy- 12:30PM</t>
  </si>
  <si>
    <t>Sell - 2:55PM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</si>
</sst>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top" textRotation="180"/>
    </xf>
    <xf numFmtId="0" fontId="2" fillId="3" borderId="4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5F8-9ADD-9C32D5F65A2D}"/>
            </c:ext>
          </c:extLst>
        </c:ser>
        <c:ser>
          <c:idx val="1"/>
          <c:order val="1"/>
          <c:tx>
            <c:strRef>
              <c:f>'[1]Back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5F8-9ADD-9C32D5F6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catAx>
        <c:axId val="109367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Algn val="ctr"/>
        <c:lblOffset val="100"/>
        <c:noMultiLvlLbl val="1"/>
      </c:cat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Strangle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BackTesting_ShortStrangle!$J$1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</c:numCache>
            </c:numRef>
          </c:cat>
          <c:val>
            <c:numRef>
              <c:f>BackTesting_ShortStrangle!$J$2:$J$36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300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971-B22C-EBB905251D48}"/>
            </c:ext>
          </c:extLst>
        </c:ser>
        <c:ser>
          <c:idx val="1"/>
          <c:order val="1"/>
          <c:tx>
            <c:strRef>
              <c:f>BackTesting_ShortStrangle!$P$1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</c:numCache>
            </c:numRef>
          </c:cat>
          <c:val>
            <c:numRef>
              <c:f>BackTesting_ShortStrangle!$P$2:$P$36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350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C-4971-B22C-EBB90525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231"/>
        <c:axId val="481587503"/>
      </c:lineChart>
      <c:dateAx>
        <c:axId val="481601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7503"/>
        <c:crosses val="autoZero"/>
        <c:auto val="1"/>
        <c:lblOffset val="100"/>
        <c:baseTimeUnit val="days"/>
      </c:dateAx>
      <c:valAx>
        <c:axId val="4815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59793300656301"/>
          <c:y val="0.89853298689013528"/>
          <c:w val="0.26010618256466733"/>
          <c:h val="6.8561033525704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27213</xdr:colOff>
      <xdr:row>0</xdr:row>
      <xdr:rowOff>27213</xdr:rowOff>
    </xdr:from>
    <xdr:to>
      <xdr:col>13</xdr:col>
      <xdr:colOff>217713</xdr:colOff>
      <xdr:row>22</xdr:row>
      <xdr:rowOff>81642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0</xdr:rowOff>
    </xdr:from>
    <xdr:to>
      <xdr:col>13</xdr:col>
      <xdr:colOff>151308</xdr:colOff>
      <xdr:row>13</xdr:row>
      <xdr:rowOff>161144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0"/>
          <a:ext cx="4847133" cy="2637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ddle"/>
      <sheetName val="Graph_NFTY"/>
      <sheetName val="Back Testing_Long Straddle_NFTY"/>
      <sheetName val="BackTesting_Short_Straddle_NFTY"/>
      <sheetName val="Book_NIFTY_LNG_STR"/>
      <sheetName val="Graph_BNFTY"/>
      <sheetName val="Back Testing_Long Straddle_BNTY"/>
      <sheetName val="BackTesting_ShortStradle_ BNF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Earning</v>
          </cell>
          <cell r="P1" t="str">
            <v>SL-EARN</v>
          </cell>
        </row>
        <row r="2">
          <cell r="A2">
            <v>44620</v>
          </cell>
          <cell r="J2">
            <v>-700</v>
          </cell>
          <cell r="P2">
            <v>-700</v>
          </cell>
        </row>
        <row r="3">
          <cell r="A3"/>
          <cell r="J3"/>
          <cell r="P3"/>
        </row>
        <row r="4">
          <cell r="A4"/>
          <cell r="J4"/>
          <cell r="P4"/>
        </row>
        <row r="5">
          <cell r="A5">
            <v>44622</v>
          </cell>
          <cell r="J5">
            <v>-3975</v>
          </cell>
          <cell r="P5">
            <v>-3975</v>
          </cell>
        </row>
        <row r="6">
          <cell r="A6"/>
          <cell r="J6"/>
          <cell r="P6"/>
        </row>
        <row r="7">
          <cell r="A7"/>
          <cell r="J7"/>
          <cell r="P7"/>
        </row>
        <row r="8">
          <cell r="A8">
            <v>44623</v>
          </cell>
          <cell r="J8">
            <v>-1100</v>
          </cell>
          <cell r="P8">
            <v>-1100</v>
          </cell>
        </row>
        <row r="9">
          <cell r="A9"/>
          <cell r="J9"/>
          <cell r="P9"/>
        </row>
        <row r="10">
          <cell r="A10"/>
          <cell r="J10"/>
          <cell r="P10"/>
        </row>
        <row r="11">
          <cell r="A11">
            <v>44624</v>
          </cell>
          <cell r="J11">
            <v>-850</v>
          </cell>
          <cell r="P11">
            <v>1027.5</v>
          </cell>
        </row>
        <row r="12">
          <cell r="A12"/>
          <cell r="J12"/>
          <cell r="P12"/>
        </row>
        <row r="13">
          <cell r="A13"/>
          <cell r="J13"/>
          <cell r="P13"/>
        </row>
        <row r="14">
          <cell r="A14">
            <v>44627</v>
          </cell>
          <cell r="J14">
            <v>2525</v>
          </cell>
          <cell r="P14">
            <v>2525</v>
          </cell>
        </row>
        <row r="15">
          <cell r="A15"/>
          <cell r="J15"/>
          <cell r="P15"/>
        </row>
        <row r="16">
          <cell r="A16"/>
          <cell r="J16"/>
          <cell r="P16"/>
        </row>
        <row r="17">
          <cell r="A17">
            <v>44628</v>
          </cell>
          <cell r="J17">
            <v>-4225</v>
          </cell>
          <cell r="P17">
            <v>3575</v>
          </cell>
        </row>
        <row r="18">
          <cell r="A18"/>
          <cell r="J18"/>
          <cell r="P18"/>
        </row>
        <row r="19">
          <cell r="A19"/>
          <cell r="J19"/>
          <cell r="P19"/>
        </row>
        <row r="20">
          <cell r="A20">
            <v>44629</v>
          </cell>
          <cell r="J20">
            <v>-2900</v>
          </cell>
          <cell r="P20">
            <v>1582.5</v>
          </cell>
        </row>
        <row r="21">
          <cell r="A21"/>
          <cell r="J21"/>
          <cell r="P21"/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2" workbookViewId="0">
      <selection activeCell="A24" sqref="A24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B3" s="13" t="s">
        <v>2</v>
      </c>
      <c r="C3" s="13"/>
      <c r="D3" s="13"/>
      <c r="E3" s="13"/>
      <c r="F3" s="13"/>
      <c r="G3" s="13"/>
    </row>
    <row r="4" spans="1:10" x14ac:dyDescent="0.25">
      <c r="A4" s="13" t="s">
        <v>3</v>
      </c>
      <c r="B4" s="13"/>
      <c r="C4" s="13"/>
      <c r="D4" s="13"/>
      <c r="E4" s="1"/>
      <c r="F4" s="1"/>
    </row>
    <row r="5" spans="1:10" x14ac:dyDescent="0.25">
      <c r="A5" s="14" t="s">
        <v>26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</sheetData>
  <mergeCells count="3">
    <mergeCell ref="B3:G3"/>
    <mergeCell ref="A4:D4"/>
    <mergeCell ref="A5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Y35"/>
  <sheetViews>
    <sheetView topLeftCell="A4" zoomScale="70" zoomScaleNormal="70" workbookViewId="0">
      <selection activeCell="D29" sqref="D29:E31"/>
    </sheetView>
  </sheetViews>
  <sheetFormatPr defaultRowHeight="15" x14ac:dyDescent="0.25"/>
  <sheetData>
    <row r="25" spans="2:25" x14ac:dyDescent="0.25">
      <c r="B25" s="17" t="s">
        <v>18</v>
      </c>
      <c r="C25" s="17"/>
      <c r="D25" s="17">
        <f>SUM(BackTesting_ShortStrangle!J2:J46)</f>
        <v>3202.4999999999995</v>
      </c>
      <c r="E25" s="17"/>
      <c r="G25" s="19" t="s">
        <v>19</v>
      </c>
      <c r="H25" s="19"/>
      <c r="I25" s="18">
        <f>COUNT(BackTesting_ShortStrangle!A2:A38)</f>
        <v>5</v>
      </c>
      <c r="J25" s="18"/>
      <c r="Q25" s="17" t="s">
        <v>18</v>
      </c>
      <c r="R25" s="17"/>
      <c r="S25" s="17"/>
      <c r="T25" s="17"/>
      <c r="V25" s="19" t="s">
        <v>19</v>
      </c>
      <c r="W25" s="19"/>
      <c r="X25" s="18"/>
      <c r="Y25" s="18"/>
    </row>
    <row r="26" spans="2:25" x14ac:dyDescent="0.25">
      <c r="B26" s="17"/>
      <c r="C26" s="17"/>
      <c r="D26" s="17"/>
      <c r="E26" s="17"/>
      <c r="G26" s="19"/>
      <c r="H26" s="19"/>
      <c r="I26" s="18"/>
      <c r="J26" s="18"/>
      <c r="Q26" s="17"/>
      <c r="R26" s="17"/>
      <c r="S26" s="17"/>
      <c r="T26" s="17"/>
      <c r="V26" s="19"/>
      <c r="W26" s="19"/>
      <c r="X26" s="18"/>
      <c r="Y26" s="18"/>
    </row>
    <row r="27" spans="2:25" x14ac:dyDescent="0.25">
      <c r="B27" s="17"/>
      <c r="C27" s="17"/>
      <c r="D27" s="17"/>
      <c r="E27" s="17"/>
      <c r="G27" s="19"/>
      <c r="H27" s="19"/>
      <c r="I27" s="18"/>
      <c r="J27" s="18"/>
      <c r="Q27" s="17"/>
      <c r="R27" s="17"/>
      <c r="S27" s="17"/>
      <c r="T27" s="17"/>
      <c r="V27" s="19"/>
      <c r="W27" s="19"/>
      <c r="X27" s="18"/>
      <c r="Y27" s="18"/>
    </row>
    <row r="29" spans="2:25" x14ac:dyDescent="0.25">
      <c r="B29" s="16" t="s">
        <v>20</v>
      </c>
      <c r="C29" s="17"/>
      <c r="D29" s="17">
        <f>SUM(BackTesting_ShortStrangle!P2:P44)</f>
        <v>3252.4999999999995</v>
      </c>
      <c r="E29" s="17"/>
      <c r="G29" s="20" t="s">
        <v>21</v>
      </c>
      <c r="H29" s="20"/>
      <c r="I29" s="18" t="s">
        <v>24</v>
      </c>
      <c r="J29" s="18"/>
      <c r="Q29" s="16" t="s">
        <v>20</v>
      </c>
      <c r="R29" s="17"/>
      <c r="S29" s="17"/>
      <c r="T29" s="17"/>
      <c r="V29" s="20" t="s">
        <v>21</v>
      </c>
      <c r="W29" s="20"/>
      <c r="X29" s="21"/>
      <c r="Y29" s="21"/>
    </row>
    <row r="30" spans="2:25" x14ac:dyDescent="0.25">
      <c r="B30" s="17"/>
      <c r="C30" s="17"/>
      <c r="D30" s="17"/>
      <c r="E30" s="17"/>
      <c r="G30" s="20"/>
      <c r="H30" s="20"/>
      <c r="I30" s="18"/>
      <c r="J30" s="18"/>
      <c r="Q30" s="17"/>
      <c r="R30" s="17"/>
      <c r="S30" s="17"/>
      <c r="T30" s="17"/>
      <c r="V30" s="20"/>
      <c r="W30" s="20"/>
      <c r="X30" s="21"/>
      <c r="Y30" s="21"/>
    </row>
    <row r="31" spans="2:25" x14ac:dyDescent="0.25">
      <c r="B31" s="17"/>
      <c r="C31" s="17"/>
      <c r="D31" s="17"/>
      <c r="E31" s="17"/>
      <c r="G31" s="20"/>
      <c r="H31" s="20"/>
      <c r="I31" s="18"/>
      <c r="J31" s="18"/>
      <c r="Q31" s="17"/>
      <c r="R31" s="17"/>
      <c r="S31" s="17"/>
      <c r="T31" s="17"/>
      <c r="V31" s="20"/>
      <c r="W31" s="20"/>
      <c r="X31" s="21"/>
      <c r="Y31" s="21"/>
    </row>
    <row r="33" spans="2:20" x14ac:dyDescent="0.25">
      <c r="B33" s="16" t="s">
        <v>22</v>
      </c>
      <c r="C33" s="17"/>
      <c r="D33" s="18">
        <v>1</v>
      </c>
      <c r="E33" s="18"/>
      <c r="Q33" s="16" t="s">
        <v>22</v>
      </c>
      <c r="R33" s="17"/>
      <c r="S33" s="18"/>
      <c r="T33" s="18"/>
    </row>
    <row r="34" spans="2:20" x14ac:dyDescent="0.25">
      <c r="B34" s="17"/>
      <c r="C34" s="17"/>
      <c r="D34" s="18"/>
      <c r="E34" s="18"/>
      <c r="Q34" s="17"/>
      <c r="R34" s="17"/>
      <c r="S34" s="18"/>
      <c r="T34" s="18"/>
    </row>
    <row r="35" spans="2:20" x14ac:dyDescent="0.25">
      <c r="B35" s="17"/>
      <c r="C35" s="17"/>
      <c r="D35" s="18"/>
      <c r="E35" s="18"/>
      <c r="Q35" s="17"/>
      <c r="R35" s="17"/>
      <c r="S35" s="18"/>
      <c r="T35" s="18"/>
    </row>
  </sheetData>
  <mergeCells count="20">
    <mergeCell ref="X25:Y27"/>
    <mergeCell ref="B29:C31"/>
    <mergeCell ref="D29:E31"/>
    <mergeCell ref="G29:H31"/>
    <mergeCell ref="I29:J31"/>
    <mergeCell ref="Q29:R31"/>
    <mergeCell ref="S29:T31"/>
    <mergeCell ref="V29:W31"/>
    <mergeCell ref="X29:Y31"/>
    <mergeCell ref="B25:C27"/>
    <mergeCell ref="D25:E27"/>
    <mergeCell ref="G25:H27"/>
    <mergeCell ref="I25:J27"/>
    <mergeCell ref="Q25:R27"/>
    <mergeCell ref="S25:T27"/>
    <mergeCell ref="B33:C35"/>
    <mergeCell ref="D33:E35"/>
    <mergeCell ref="Q33:R35"/>
    <mergeCell ref="S33:T35"/>
    <mergeCell ref="V25:W27"/>
  </mergeCells>
  <conditionalFormatting sqref="D25:E27">
    <cfRule type="cellIs" dxfId="223" priority="7" operator="lessThan">
      <formula>0</formula>
    </cfRule>
    <cfRule type="cellIs" dxfId="222" priority="8" operator="greaterThan">
      <formula>0</formula>
    </cfRule>
  </conditionalFormatting>
  <conditionalFormatting sqref="D29:E31">
    <cfRule type="cellIs" dxfId="221" priority="5" operator="lessThan">
      <formula>0</formula>
    </cfRule>
    <cfRule type="cellIs" dxfId="220" priority="6" operator="greaterThan">
      <formula>0</formula>
    </cfRule>
  </conditionalFormatting>
  <conditionalFormatting sqref="S25:T27">
    <cfRule type="cellIs" dxfId="219" priority="3" operator="lessThan">
      <formula>0</formula>
    </cfRule>
    <cfRule type="cellIs" dxfId="218" priority="4" operator="greaterThan">
      <formula>0</formula>
    </cfRule>
  </conditionalFormatting>
  <conditionalFormatting sqref="S29:T31">
    <cfRule type="cellIs" dxfId="217" priority="1" operator="lessThan">
      <formula>0</formula>
    </cfRule>
    <cfRule type="cellIs" dxfId="216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pane ySplit="1" topLeftCell="A2" activePane="bottomLeft" state="frozen"/>
      <selection activeCell="A24" sqref="A24"/>
      <selection pane="bottomLeft" activeCell="F14" sqref="F14:G15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customWidth="1"/>
    <col min="13" max="13" width="14" bestFit="1" customWidth="1"/>
    <col min="15" max="15" width="9.140625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41</v>
      </c>
      <c r="G1" s="3" t="s">
        <v>42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22">
        <f>(F2*(50*E2)+F3*(50*E3))</f>
        <v>18350</v>
      </c>
      <c r="I2" s="22">
        <f>(G2*(50*E2)+G3*(50*E3))</f>
        <v>17800</v>
      </c>
      <c r="J2" s="22">
        <f t="shared" ref="J2" si="0">I2-H2</f>
        <v>-550</v>
      </c>
      <c r="K2" s="6">
        <v>10</v>
      </c>
      <c r="L2" s="5">
        <f>F2-(F2*$K$2/100)</f>
        <v>151.19999999999999</v>
      </c>
      <c r="M2" s="5">
        <f>IF(G2&gt;L2,G2,L2)</f>
        <v>166</v>
      </c>
      <c r="N2" s="22">
        <f>H2</f>
        <v>18350</v>
      </c>
      <c r="O2" s="22">
        <f>(M2*(50*E2)+M3*(50*E3))</f>
        <v>17800</v>
      </c>
      <c r="P2" s="22">
        <f t="shared" ref="P2" si="1">O2-N2</f>
        <v>-550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3"/>
      <c r="I3" s="23"/>
      <c r="J3" s="23"/>
      <c r="K3" s="7"/>
      <c r="L3" s="5">
        <f>F3-(F3*$K$2/100)</f>
        <v>179.1</v>
      </c>
      <c r="M3" s="5">
        <f>IF(G3&gt;L3,G3,L3)</f>
        <v>190</v>
      </c>
      <c r="N3" s="23"/>
      <c r="O3" s="23"/>
      <c r="P3" s="23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/>
      <c r="M4" s="5"/>
      <c r="N4" s="5"/>
      <c r="O4" s="5"/>
      <c r="P4" s="5"/>
    </row>
    <row r="5" spans="1:16" x14ac:dyDescent="0.25">
      <c r="A5" s="4">
        <v>44634</v>
      </c>
      <c r="B5" s="4" t="s">
        <v>16</v>
      </c>
      <c r="C5" s="12">
        <v>16678</v>
      </c>
      <c r="D5" s="12">
        <v>16800</v>
      </c>
      <c r="E5" s="5">
        <f>Graph!$D$33</f>
        <v>1</v>
      </c>
      <c r="F5" s="12">
        <v>147</v>
      </c>
      <c r="G5" s="5">
        <v>144</v>
      </c>
      <c r="H5" s="22">
        <f>(F5*(50*E5)+F6*(50*E6))</f>
        <v>14750</v>
      </c>
      <c r="I5" s="22">
        <f>(G5*(50*E5)+G6*(50*E6))</f>
        <v>13050</v>
      </c>
      <c r="J5" s="22">
        <f t="shared" ref="J5" si="2">I5-H5</f>
        <v>-1700</v>
      </c>
      <c r="K5" s="8"/>
      <c r="L5" s="5">
        <f>F5-(F5*$K$2/100)</f>
        <v>132.30000000000001</v>
      </c>
      <c r="M5" s="5">
        <f>IF(G5&gt;L5,G5,L5)</f>
        <v>144</v>
      </c>
      <c r="N5" s="22">
        <f>H5</f>
        <v>14750</v>
      </c>
      <c r="O5" s="22">
        <f>(M5*(50*E5)+M6*(50*E6))</f>
        <v>13860</v>
      </c>
      <c r="P5" s="22">
        <f t="shared" ref="P5" si="3">O5-N5</f>
        <v>-890</v>
      </c>
    </row>
    <row r="6" spans="1:16" x14ac:dyDescent="0.25">
      <c r="A6" s="5"/>
      <c r="B6" s="5" t="s">
        <v>17</v>
      </c>
      <c r="C6" s="12">
        <v>16678</v>
      </c>
      <c r="D6" s="12">
        <v>16600</v>
      </c>
      <c r="E6" s="5">
        <f>Graph!$D$33</f>
        <v>1</v>
      </c>
      <c r="F6" s="12">
        <v>148</v>
      </c>
      <c r="G6" s="5">
        <v>117</v>
      </c>
      <c r="H6" s="23"/>
      <c r="I6" s="23"/>
      <c r="J6" s="23"/>
      <c r="K6" s="8"/>
      <c r="L6" s="5">
        <f>F6-(F6*$K$2/100)</f>
        <v>133.19999999999999</v>
      </c>
      <c r="M6" s="5">
        <f>IF(G6&gt;L6,G6,L6)</f>
        <v>133.19999999999999</v>
      </c>
      <c r="N6" s="23"/>
      <c r="O6" s="23"/>
      <c r="P6" s="23"/>
    </row>
    <row r="7" spans="1:16" x14ac:dyDescent="0.25">
      <c r="A7" s="5"/>
      <c r="B7" s="5"/>
      <c r="C7" s="5"/>
      <c r="D7" s="5"/>
      <c r="E7" s="5"/>
      <c r="F7" s="5"/>
      <c r="G7" s="5"/>
      <c r="H7" s="11"/>
      <c r="I7" s="11"/>
      <c r="J7" s="5"/>
      <c r="K7" s="8"/>
      <c r="L7" s="5"/>
      <c r="M7" s="5"/>
      <c r="N7" s="11"/>
      <c r="O7" s="11"/>
      <c r="P7" s="5"/>
    </row>
    <row r="8" spans="1:16" x14ac:dyDescent="0.25">
      <c r="A8" s="4">
        <v>44635</v>
      </c>
      <c r="B8" s="4" t="s">
        <v>16</v>
      </c>
      <c r="C8" s="12">
        <v>16770</v>
      </c>
      <c r="D8" s="5">
        <v>16900</v>
      </c>
      <c r="E8" s="5">
        <f>Graph!$D$33</f>
        <v>1</v>
      </c>
      <c r="F8" s="5">
        <v>116</v>
      </c>
      <c r="G8" s="5">
        <v>75</v>
      </c>
      <c r="H8" s="22">
        <f>(F8*(50*E8)+F9*(50*E9))</f>
        <v>14300</v>
      </c>
      <c r="I8" s="22">
        <f>(G8*(50*E8)+G9*(50*E9))</f>
        <v>14000</v>
      </c>
      <c r="J8" s="22">
        <f t="shared" ref="J8" si="4">I8-H8</f>
        <v>-300</v>
      </c>
      <c r="K8" s="8"/>
      <c r="L8" s="5">
        <f>F8-(F8*$K$2/100)</f>
        <v>104.4</v>
      </c>
      <c r="M8" s="5">
        <f>IF(G8&gt;L8,G8,L8)</f>
        <v>104.4</v>
      </c>
      <c r="N8" s="22">
        <f>H8</f>
        <v>14300</v>
      </c>
      <c r="O8" s="22">
        <f>(M8*(50*E8)+M9*(50*E9))</f>
        <v>15470</v>
      </c>
      <c r="P8" s="22">
        <f t="shared" ref="P8" si="5">O8-N8</f>
        <v>1170</v>
      </c>
    </row>
    <row r="9" spans="1:16" x14ac:dyDescent="0.25">
      <c r="A9" s="5"/>
      <c r="B9" s="5" t="s">
        <v>17</v>
      </c>
      <c r="C9" s="12">
        <v>16770</v>
      </c>
      <c r="D9" s="5">
        <v>16700</v>
      </c>
      <c r="E9" s="5">
        <f>Graph!$D$33</f>
        <v>1</v>
      </c>
      <c r="F9" s="5">
        <v>170</v>
      </c>
      <c r="G9" s="5">
        <v>205</v>
      </c>
      <c r="H9" s="23"/>
      <c r="I9" s="23"/>
      <c r="J9" s="23"/>
      <c r="K9" s="8"/>
      <c r="L9" s="5">
        <f>F9-(F9*$K$2/100)</f>
        <v>153</v>
      </c>
      <c r="M9" s="5">
        <f>IF(G9&gt;L9,G9,L9)</f>
        <v>205</v>
      </c>
      <c r="N9" s="23"/>
      <c r="O9" s="23"/>
      <c r="P9" s="23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/>
      <c r="M10" s="5"/>
      <c r="N10" s="5"/>
      <c r="O10" s="5"/>
      <c r="P10" s="5"/>
    </row>
    <row r="11" spans="1:16" x14ac:dyDescent="0.25">
      <c r="A11" s="4">
        <v>44636</v>
      </c>
      <c r="B11" s="4" t="s">
        <v>16</v>
      </c>
      <c r="C11" s="12">
        <v>16908</v>
      </c>
      <c r="D11" s="5">
        <v>17050</v>
      </c>
      <c r="E11" s="5">
        <f>Graph!$D$33</f>
        <v>1</v>
      </c>
      <c r="F11" s="5">
        <v>61.5</v>
      </c>
      <c r="G11" s="5">
        <v>54.25</v>
      </c>
      <c r="H11" s="22">
        <f>(F11*(50*E11)+F12*(50*E12))</f>
        <v>8112.5</v>
      </c>
      <c r="I11" s="22">
        <f>(G11*(50*E11)+G12*(50*E12))</f>
        <v>7246.25</v>
      </c>
      <c r="J11" s="22">
        <f t="shared" ref="J11" si="6">I11-H11</f>
        <v>-866.25</v>
      </c>
      <c r="K11" s="8"/>
      <c r="L11" s="5">
        <f>F11-(F11*$K$2/100)</f>
        <v>55.35</v>
      </c>
      <c r="M11" s="5">
        <f>IF(G11&gt;L11,G11,L11)</f>
        <v>55.35</v>
      </c>
      <c r="N11" s="22">
        <f>H11</f>
        <v>8112.5</v>
      </c>
      <c r="O11" s="22">
        <f>(M11*(50*E11)+M12*(50*E12))</f>
        <v>7301.25</v>
      </c>
      <c r="P11" s="22">
        <f t="shared" ref="P11" si="7">O11-N11</f>
        <v>-811.25</v>
      </c>
    </row>
    <row r="12" spans="1:16" x14ac:dyDescent="0.25">
      <c r="A12" s="5"/>
      <c r="B12" s="5" t="s">
        <v>17</v>
      </c>
      <c r="C12" s="12">
        <v>16908</v>
      </c>
      <c r="D12" s="5">
        <v>16850</v>
      </c>
      <c r="E12" s="5">
        <f>Graph!$D$33</f>
        <v>1</v>
      </c>
      <c r="F12" s="5">
        <v>100.75</v>
      </c>
      <c r="G12" s="5">
        <v>90.674999999999997</v>
      </c>
      <c r="H12" s="23"/>
      <c r="I12" s="23"/>
      <c r="J12" s="23"/>
      <c r="K12" s="8"/>
      <c r="L12" s="5">
        <f>F12-(F12*$K$2/100)</f>
        <v>90.674999999999997</v>
      </c>
      <c r="M12" s="5">
        <f>IF(G12&gt;L12,G12,L12)</f>
        <v>90.674999999999997</v>
      </c>
      <c r="N12" s="23"/>
      <c r="O12" s="23"/>
      <c r="P12" s="23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/>
      <c r="M13" s="5"/>
      <c r="N13" s="5"/>
      <c r="O13" s="10"/>
      <c r="P13" s="5"/>
    </row>
    <row r="14" spans="1:16" x14ac:dyDescent="0.25">
      <c r="A14" s="4">
        <v>44637</v>
      </c>
      <c r="B14" s="4" t="s">
        <v>16</v>
      </c>
      <c r="C14" s="5">
        <v>17308</v>
      </c>
      <c r="D14" s="5">
        <v>17400</v>
      </c>
      <c r="E14" s="5">
        <f>Graph!$D$33</f>
        <v>1</v>
      </c>
      <c r="F14" s="5">
        <v>163.5</v>
      </c>
      <c r="G14" s="5">
        <v>167.9</v>
      </c>
      <c r="H14" s="22">
        <f>(F14*(50*E14)+F15*(50*E15))</f>
        <v>16192.5</v>
      </c>
      <c r="I14" s="22">
        <f>(G14*(50*E14)+G15*(50*E15))</f>
        <v>16187.5</v>
      </c>
      <c r="J14" s="22">
        <f t="shared" ref="J14" si="8">I14-H14</f>
        <v>-5</v>
      </c>
      <c r="K14" s="8"/>
      <c r="L14" s="5">
        <f>F14-(F14*$K$2/100)</f>
        <v>147.15</v>
      </c>
      <c r="M14" s="5">
        <f>IF(G14&gt;L14,G14,L14)</f>
        <v>167.9</v>
      </c>
      <c r="N14" s="22">
        <f>H14</f>
        <v>16192.5</v>
      </c>
      <c r="O14" s="22">
        <f>(M14*(50*E14)+M15*(50*E15))</f>
        <v>16187.5</v>
      </c>
      <c r="P14" s="22">
        <f t="shared" ref="P14" si="9">O14-N14</f>
        <v>-5</v>
      </c>
    </row>
    <row r="15" spans="1:16" x14ac:dyDescent="0.25">
      <c r="A15" s="5"/>
      <c r="B15" s="5" t="s">
        <v>17</v>
      </c>
      <c r="C15" s="5">
        <v>17308</v>
      </c>
      <c r="D15" s="5">
        <v>17200</v>
      </c>
      <c r="E15" s="5">
        <f>Graph!$D$33</f>
        <v>1</v>
      </c>
      <c r="F15" s="5">
        <v>160.35</v>
      </c>
      <c r="G15" s="5">
        <v>155.85</v>
      </c>
      <c r="H15" s="23"/>
      <c r="I15" s="23"/>
      <c r="J15" s="23"/>
      <c r="K15" s="8"/>
      <c r="L15" s="5">
        <f>F15-(F15*$K$2/100)</f>
        <v>144.315</v>
      </c>
      <c r="M15" s="5">
        <f>IF(G15&gt;L15,G15,L15)</f>
        <v>155.85</v>
      </c>
      <c r="N15" s="23"/>
      <c r="O15" s="23"/>
      <c r="P15" s="23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/>
      <c r="M16" s="5"/>
      <c r="N16" s="5"/>
      <c r="O16" s="10"/>
      <c r="P16" s="5"/>
    </row>
    <row r="17" spans="1:16" x14ac:dyDescent="0.25">
      <c r="A17" s="4"/>
      <c r="B17" s="4" t="s">
        <v>16</v>
      </c>
      <c r="C17" s="5"/>
      <c r="D17" s="5"/>
      <c r="E17" s="5">
        <f>Graph!$D$33</f>
        <v>1</v>
      </c>
      <c r="F17" s="5"/>
      <c r="G17" s="5"/>
      <c r="H17" s="22">
        <f>(F17*(50*E17)+F18*(50*E18))</f>
        <v>0</v>
      </c>
      <c r="I17" s="22">
        <f>(G17*(50*E17)+G18*(50*E18))</f>
        <v>0</v>
      </c>
      <c r="J17" s="22">
        <f t="shared" ref="J17" si="10">I17-H17</f>
        <v>0</v>
      </c>
      <c r="K17" s="8"/>
      <c r="L17" s="5">
        <f>F17-(F17*$K$2/100)</f>
        <v>0</v>
      </c>
      <c r="M17" s="5">
        <f>IF(G17&gt;L17,G17,L17)</f>
        <v>0</v>
      </c>
      <c r="N17" s="22">
        <f>H17</f>
        <v>0</v>
      </c>
      <c r="O17" s="22">
        <f>(M17*(50*E17)+M18*(50*E18))</f>
        <v>0</v>
      </c>
      <c r="P17" s="22">
        <f t="shared" ref="P17" si="11">O17-N17</f>
        <v>0</v>
      </c>
    </row>
    <row r="18" spans="1:16" x14ac:dyDescent="0.25">
      <c r="A18" s="5"/>
      <c r="B18" s="5" t="s">
        <v>17</v>
      </c>
      <c r="C18" s="5"/>
      <c r="D18" s="5"/>
      <c r="E18" s="5">
        <f>Graph!$D$33</f>
        <v>1</v>
      </c>
      <c r="F18" s="5"/>
      <c r="G18" s="5"/>
      <c r="H18" s="23"/>
      <c r="I18" s="23"/>
      <c r="J18" s="23"/>
      <c r="K18" s="8"/>
      <c r="L18" s="5">
        <f>F18-(F18*$K$2/100)</f>
        <v>0</v>
      </c>
      <c r="M18" s="5">
        <f>IF(G18&gt;L18,G18,L18)</f>
        <v>0</v>
      </c>
      <c r="N18" s="23"/>
      <c r="O18" s="23"/>
      <c r="P18" s="23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/>
      <c r="M19" s="5"/>
      <c r="N19" s="5"/>
      <c r="O19" s="10"/>
      <c r="P19" s="5"/>
    </row>
    <row r="20" spans="1:16" x14ac:dyDescent="0.25">
      <c r="A20" s="4"/>
      <c r="B20" s="4" t="s">
        <v>16</v>
      </c>
      <c r="C20" s="5"/>
      <c r="D20" s="5"/>
      <c r="E20" s="5">
        <f>Graph!$D$33</f>
        <v>1</v>
      </c>
      <c r="F20" s="5"/>
      <c r="G20" s="5"/>
      <c r="H20" s="22">
        <f>(F20*(50*E20)+F21*(50*E21))</f>
        <v>0</v>
      </c>
      <c r="I20" s="22">
        <f>(G20*(50*E20)+G21*(50*E21))</f>
        <v>0</v>
      </c>
      <c r="J20" s="22">
        <f t="shared" ref="J20" si="12">I20-H20</f>
        <v>0</v>
      </c>
      <c r="K20" s="8"/>
      <c r="L20" s="5">
        <f>F20-(F20*$K$2/100)</f>
        <v>0</v>
      </c>
      <c r="M20" s="5">
        <f>IF(G20&gt;L20,G20,L20)</f>
        <v>0</v>
      </c>
      <c r="N20" s="22">
        <f>H20</f>
        <v>0</v>
      </c>
      <c r="O20" s="22">
        <f>(M20*(50*E20)+M21*(50*E21))</f>
        <v>0</v>
      </c>
      <c r="P20" s="22">
        <f t="shared" ref="P20" si="13">O20-N20</f>
        <v>0</v>
      </c>
    </row>
    <row r="21" spans="1:16" x14ac:dyDescent="0.25">
      <c r="A21" s="5"/>
      <c r="B21" s="5" t="s">
        <v>17</v>
      </c>
      <c r="C21" s="5"/>
      <c r="D21" s="5"/>
      <c r="E21" s="5">
        <f>Graph!$D$33</f>
        <v>1</v>
      </c>
      <c r="F21" s="5"/>
      <c r="G21" s="5"/>
      <c r="H21" s="23"/>
      <c r="I21" s="23"/>
      <c r="J21" s="23"/>
      <c r="K21" s="8"/>
      <c r="L21" s="5">
        <f>F21-(F21*$K$2/100)</f>
        <v>0</v>
      </c>
      <c r="M21" s="5">
        <f>IF(G21&gt;L21,G21,L21)</f>
        <v>0</v>
      </c>
      <c r="N21" s="23"/>
      <c r="O21" s="23"/>
      <c r="P21" s="23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/>
      <c r="M22" s="5"/>
      <c r="N22" s="5"/>
      <c r="O22" s="10"/>
      <c r="P22" s="5"/>
    </row>
    <row r="23" spans="1:16" x14ac:dyDescent="0.25">
      <c r="A23" s="4"/>
      <c r="B23" s="4" t="s">
        <v>16</v>
      </c>
      <c r="C23" s="5"/>
      <c r="D23" s="5"/>
      <c r="E23" s="5">
        <f>Graph!$D$33</f>
        <v>1</v>
      </c>
      <c r="F23" s="5"/>
      <c r="G23" s="5"/>
      <c r="H23" s="22">
        <f>(F23*(50*E23)+F24*(50*E24))</f>
        <v>0</v>
      </c>
      <c r="I23" s="22">
        <f>(G23*(50*E23)+G24*(50*E24))</f>
        <v>0</v>
      </c>
      <c r="J23" s="22">
        <f t="shared" ref="J23" si="14">I23-H23</f>
        <v>0</v>
      </c>
      <c r="K23" s="8"/>
      <c r="L23" s="5">
        <f>F23-(F23*$K$2/100)</f>
        <v>0</v>
      </c>
      <c r="M23" s="5">
        <f>IF(G23&gt;L23,G23,L23)</f>
        <v>0</v>
      </c>
      <c r="N23" s="22">
        <f>H23</f>
        <v>0</v>
      </c>
      <c r="O23" s="22">
        <f>(M23*(50*E23)+M24*(50*E24))</f>
        <v>0</v>
      </c>
      <c r="P23" s="22">
        <f t="shared" ref="P23" si="15">O23-N23</f>
        <v>0</v>
      </c>
    </row>
    <row r="24" spans="1:16" x14ac:dyDescent="0.25">
      <c r="A24" s="5"/>
      <c r="B24" s="5" t="s">
        <v>17</v>
      </c>
      <c r="C24" s="5"/>
      <c r="D24" s="5"/>
      <c r="E24" s="5">
        <f>Graph!$D$33</f>
        <v>1</v>
      </c>
      <c r="F24" s="5"/>
      <c r="G24" s="5"/>
      <c r="H24" s="23"/>
      <c r="I24" s="23"/>
      <c r="J24" s="23"/>
      <c r="K24" s="8"/>
      <c r="L24" s="5">
        <f>F24-(F24*$K$2/100)</f>
        <v>0</v>
      </c>
      <c r="M24" s="5">
        <f>IF(G24&gt;L24,G24,L24)</f>
        <v>0</v>
      </c>
      <c r="N24" s="23"/>
      <c r="O24" s="23"/>
      <c r="P24" s="23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/>
      <c r="M25" s="5"/>
      <c r="N25" s="5"/>
      <c r="O25" s="10"/>
      <c r="P25" s="5"/>
    </row>
    <row r="26" spans="1:16" x14ac:dyDescent="0.25">
      <c r="A26" s="4"/>
      <c r="B26" s="4" t="s">
        <v>16</v>
      </c>
      <c r="C26" s="5"/>
      <c r="D26" s="5"/>
      <c r="E26" s="5">
        <f>Graph!$D$33</f>
        <v>1</v>
      </c>
      <c r="F26" s="5"/>
      <c r="G26" s="5"/>
      <c r="H26" s="22">
        <f>(F26*(50*E26)+F27*(50*E27))</f>
        <v>0</v>
      </c>
      <c r="I26" s="22">
        <f>(G26*(50*E26)+G27*(50*E27))</f>
        <v>0</v>
      </c>
      <c r="J26" s="22">
        <f t="shared" ref="J26" si="16">I26-H26</f>
        <v>0</v>
      </c>
      <c r="K26" s="8"/>
      <c r="L26" s="5">
        <f>F26-(F26*$K$2/100)</f>
        <v>0</v>
      </c>
      <c r="M26" s="5">
        <f>IF(G26&gt;L26,G26,L26)</f>
        <v>0</v>
      </c>
      <c r="N26" s="22">
        <f>H26</f>
        <v>0</v>
      </c>
      <c r="O26" s="22">
        <f>(M26*(50*E26)+M27*(50*E27))</f>
        <v>0</v>
      </c>
      <c r="P26" s="22">
        <f t="shared" ref="P26" si="17">O26-N26</f>
        <v>0</v>
      </c>
    </row>
    <row r="27" spans="1:16" x14ac:dyDescent="0.25">
      <c r="A27" s="5"/>
      <c r="B27" s="5" t="s">
        <v>17</v>
      </c>
      <c r="C27" s="5"/>
      <c r="D27" s="5"/>
      <c r="E27" s="5">
        <f>Graph!$D$33</f>
        <v>1</v>
      </c>
      <c r="F27" s="5"/>
      <c r="G27" s="5"/>
      <c r="H27" s="23"/>
      <c r="I27" s="23"/>
      <c r="J27" s="23"/>
      <c r="K27" s="8"/>
      <c r="L27" s="5">
        <f>F27-(F27*$K$2/100)</f>
        <v>0</v>
      </c>
      <c r="M27" s="5">
        <f>IF(G27&gt;L27,G27,L27)</f>
        <v>0</v>
      </c>
      <c r="N27" s="23"/>
      <c r="O27" s="23"/>
      <c r="P27" s="23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/>
      <c r="M28" s="5"/>
      <c r="N28" s="5"/>
      <c r="O28" s="10"/>
      <c r="P28" s="5"/>
    </row>
    <row r="29" spans="1:16" x14ac:dyDescent="0.25">
      <c r="A29" s="4"/>
      <c r="B29" s="4" t="s">
        <v>16</v>
      </c>
      <c r="C29" s="5"/>
      <c r="D29" s="5"/>
      <c r="E29" s="5">
        <f>Graph!$D$33</f>
        <v>1</v>
      </c>
      <c r="F29" s="5"/>
      <c r="G29" s="5"/>
      <c r="H29" s="22">
        <f>(F29*(50*E29)+F30*(50*E30))</f>
        <v>0</v>
      </c>
      <c r="I29" s="22">
        <f>(G29*(50*E29)+G30*(50*E30))</f>
        <v>0</v>
      </c>
      <c r="J29" s="22">
        <f t="shared" ref="J29" si="18">I29-H29</f>
        <v>0</v>
      </c>
      <c r="K29" s="8"/>
      <c r="L29" s="5">
        <f>F29-(F29*$K$2/100)</f>
        <v>0</v>
      </c>
      <c r="M29" s="5">
        <f>IF(G29&gt;L29,G29,L29)</f>
        <v>0</v>
      </c>
      <c r="N29" s="22">
        <f>H29</f>
        <v>0</v>
      </c>
      <c r="O29" s="22">
        <f>(M29*(50*E29)+M30*(50*E30))</f>
        <v>0</v>
      </c>
      <c r="P29" s="22">
        <f t="shared" ref="P29" si="19">O29-N29</f>
        <v>0</v>
      </c>
    </row>
    <row r="30" spans="1:16" x14ac:dyDescent="0.25">
      <c r="A30" s="5"/>
      <c r="B30" s="5" t="s">
        <v>17</v>
      </c>
      <c r="C30" s="5"/>
      <c r="D30" s="5"/>
      <c r="E30" s="5">
        <f>Graph!$D$33</f>
        <v>1</v>
      </c>
      <c r="F30" s="5"/>
      <c r="G30" s="5"/>
      <c r="H30" s="23"/>
      <c r="I30" s="23"/>
      <c r="J30" s="23"/>
      <c r="K30" s="8"/>
      <c r="L30" s="5">
        <f>F30-(F30*$K$2/100)</f>
        <v>0</v>
      </c>
      <c r="M30" s="5">
        <f>IF(G30&gt;L30,G30,L30)</f>
        <v>0</v>
      </c>
      <c r="N30" s="23"/>
      <c r="O30" s="23"/>
      <c r="P30" s="23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/>
      <c r="M31" s="5"/>
      <c r="N31" s="5"/>
      <c r="O31" s="10"/>
      <c r="P31" s="5"/>
    </row>
    <row r="32" spans="1:16" x14ac:dyDescent="0.25">
      <c r="A32" s="4"/>
      <c r="B32" s="4" t="s">
        <v>16</v>
      </c>
      <c r="C32" s="5"/>
      <c r="D32" s="5"/>
      <c r="E32" s="5">
        <f>Graph!$D$33</f>
        <v>1</v>
      </c>
      <c r="F32" s="5"/>
      <c r="G32" s="5"/>
      <c r="H32" s="22">
        <f>(F32*(50*E32)+F33*(50*E33))</f>
        <v>0</v>
      </c>
      <c r="I32" s="22">
        <f>(G32*(50*E32)+G33*(50*E33))</f>
        <v>0</v>
      </c>
      <c r="J32" s="22">
        <f t="shared" ref="J32" si="20">I32-H32</f>
        <v>0</v>
      </c>
      <c r="K32" s="8"/>
      <c r="L32" s="5">
        <f>F32-(F32*$K$2/100)</f>
        <v>0</v>
      </c>
      <c r="M32" s="5">
        <f>IF(G32&gt;L32,G32,L32)</f>
        <v>0</v>
      </c>
      <c r="N32" s="24">
        <f>H32</f>
        <v>0</v>
      </c>
      <c r="O32" s="24">
        <f>(M32*(50*E32)+M33*(50*E33))</f>
        <v>0</v>
      </c>
      <c r="P32" s="24">
        <f>O32-N32</f>
        <v>0</v>
      </c>
    </row>
    <row r="33" spans="1:16" x14ac:dyDescent="0.25">
      <c r="A33" s="5"/>
      <c r="B33" s="5" t="s">
        <v>17</v>
      </c>
      <c r="C33" s="5"/>
      <c r="D33" s="5"/>
      <c r="E33" s="5">
        <f>Graph!$D$33</f>
        <v>1</v>
      </c>
      <c r="F33" s="5"/>
      <c r="G33" s="5"/>
      <c r="H33" s="23"/>
      <c r="I33" s="23"/>
      <c r="J33" s="23"/>
      <c r="K33" s="8"/>
      <c r="L33" s="5">
        <f>F33-(F33*$K$2/100)</f>
        <v>0</v>
      </c>
      <c r="M33" s="5">
        <f>IF(G33&gt;L33,G33,L33)</f>
        <v>0</v>
      </c>
      <c r="N33" s="24"/>
      <c r="O33" s="24"/>
      <c r="P33" s="24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/>
      <c r="M34" s="5"/>
      <c r="N34" s="5"/>
      <c r="O34" s="10"/>
      <c r="P34" s="5"/>
    </row>
    <row r="35" spans="1:16" x14ac:dyDescent="0.25">
      <c r="A35" s="4"/>
      <c r="B35" s="4" t="s">
        <v>16</v>
      </c>
      <c r="C35" s="5"/>
      <c r="D35" s="5"/>
      <c r="E35" s="5">
        <f>Graph!$D$33</f>
        <v>1</v>
      </c>
      <c r="F35" s="5"/>
      <c r="G35" s="5"/>
      <c r="H35" s="22">
        <f>(F35*(50*E35)+F36*(50*E36))</f>
        <v>0</v>
      </c>
      <c r="I35" s="22">
        <f>(G35*(50*E35)+G36*(50*E36))</f>
        <v>0</v>
      </c>
      <c r="J35" s="22">
        <f t="shared" ref="J35" si="21">I35-H35</f>
        <v>0</v>
      </c>
      <c r="K35" s="8"/>
      <c r="L35" s="5">
        <f>F35-(F35*$K$2/100)</f>
        <v>0</v>
      </c>
      <c r="M35" s="5">
        <f>IF(G35&gt;L35,G35,L35)</f>
        <v>0</v>
      </c>
      <c r="N35" s="24">
        <f>H35</f>
        <v>0</v>
      </c>
      <c r="O35" s="24">
        <f>(M35*(50*E35)+M36*(50*E36))</f>
        <v>0</v>
      </c>
      <c r="P35" s="24">
        <f>O35-N35</f>
        <v>0</v>
      </c>
    </row>
    <row r="36" spans="1:16" x14ac:dyDescent="0.25">
      <c r="A36" s="5"/>
      <c r="B36" s="5" t="s">
        <v>17</v>
      </c>
      <c r="C36" s="5"/>
      <c r="D36" s="5"/>
      <c r="E36" s="5">
        <f>Graph!$D$33</f>
        <v>1</v>
      </c>
      <c r="F36" s="5"/>
      <c r="G36" s="5"/>
      <c r="H36" s="23"/>
      <c r="I36" s="23"/>
      <c r="J36" s="23"/>
      <c r="K36" s="8"/>
      <c r="L36" s="5">
        <f>F36-(F36*$K$2/100)</f>
        <v>0</v>
      </c>
      <c r="M36" s="5">
        <f>IF(G36&gt;L36,G36,L36)</f>
        <v>0</v>
      </c>
      <c r="N36" s="24"/>
      <c r="O36" s="24"/>
      <c r="P36" s="24"/>
    </row>
  </sheetData>
  <mergeCells count="72"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</mergeCells>
  <conditionalFormatting sqref="J7">
    <cfRule type="cellIs" dxfId="215" priority="161" operator="greaterThan">
      <formula>0</formula>
    </cfRule>
    <cfRule type="cellIs" dxfId="214" priority="162" operator="lessThan">
      <formula>0</formula>
    </cfRule>
  </conditionalFormatting>
  <conditionalFormatting sqref="J16 J19 J22">
    <cfRule type="cellIs" dxfId="213" priority="172" operator="greaterThan">
      <formula>0</formula>
    </cfRule>
    <cfRule type="cellIs" dxfId="212" priority="173" operator="lessThan">
      <formula>0</formula>
    </cfRule>
  </conditionalFormatting>
  <conditionalFormatting sqref="J7">
    <cfRule type="cellIs" dxfId="211" priority="174" operator="lessThan">
      <formula>0</formula>
    </cfRule>
  </conditionalFormatting>
  <conditionalFormatting sqref="J13">
    <cfRule type="cellIs" dxfId="210" priority="170" operator="greaterThan">
      <formula>0</formula>
    </cfRule>
    <cfRule type="cellIs" dxfId="209" priority="171" operator="lessThan">
      <formula>0</formula>
    </cfRule>
  </conditionalFormatting>
  <conditionalFormatting sqref="J10">
    <cfRule type="cellIs" dxfId="208" priority="168" operator="greaterThan">
      <formula>0</formula>
    </cfRule>
    <cfRule type="cellIs" dxfId="207" priority="169" operator="lessThan">
      <formula>0</formula>
    </cfRule>
  </conditionalFormatting>
  <conditionalFormatting sqref="P16 P19 P22 P7">
    <cfRule type="cellIs" dxfId="206" priority="165" operator="greaterThan">
      <formula>0</formula>
    </cfRule>
    <cfRule type="cellIs" dxfId="205" priority="166" operator="lessThan">
      <formula>0</formula>
    </cfRule>
  </conditionalFormatting>
  <conditionalFormatting sqref="P7">
    <cfRule type="cellIs" dxfId="204" priority="167" operator="lessThan">
      <formula>0</formula>
    </cfRule>
  </conditionalFormatting>
  <conditionalFormatting sqref="P13">
    <cfRule type="cellIs" dxfId="203" priority="163" operator="greaterThan">
      <formula>0</formula>
    </cfRule>
    <cfRule type="cellIs" dxfId="202" priority="164" operator="lessThan">
      <formula>0</formula>
    </cfRule>
  </conditionalFormatting>
  <conditionalFormatting sqref="P10">
    <cfRule type="cellIs" dxfId="201" priority="159" operator="greaterThan">
      <formula>0</formula>
    </cfRule>
    <cfRule type="cellIs" dxfId="200" priority="160" operator="lessThan">
      <formula>0</formula>
    </cfRule>
  </conditionalFormatting>
  <conditionalFormatting sqref="J4">
    <cfRule type="cellIs" dxfId="199" priority="154" operator="greaterThan">
      <formula>0</formula>
    </cfRule>
    <cfRule type="cellIs" dxfId="198" priority="155" operator="lessThan">
      <formula>0</formula>
    </cfRule>
  </conditionalFormatting>
  <conditionalFormatting sqref="P4">
    <cfRule type="cellIs" dxfId="197" priority="152" operator="greaterThan">
      <formula>0</formula>
    </cfRule>
    <cfRule type="cellIs" dxfId="196" priority="153" operator="lessThan">
      <formula>0</formula>
    </cfRule>
  </conditionalFormatting>
  <conditionalFormatting sqref="J25">
    <cfRule type="cellIs" dxfId="195" priority="150" operator="greaterThan">
      <formula>0</formula>
    </cfRule>
    <cfRule type="cellIs" dxfId="194" priority="151" operator="lessThan">
      <formula>0</formula>
    </cfRule>
  </conditionalFormatting>
  <conditionalFormatting sqref="J28">
    <cfRule type="cellIs" dxfId="193" priority="148" operator="greaterThan">
      <formula>0</formula>
    </cfRule>
    <cfRule type="cellIs" dxfId="192" priority="149" operator="lessThan">
      <formula>0</formula>
    </cfRule>
  </conditionalFormatting>
  <conditionalFormatting sqref="J31">
    <cfRule type="cellIs" dxfId="191" priority="143" operator="greaterThan">
      <formula>0</formula>
    </cfRule>
    <cfRule type="cellIs" dxfId="190" priority="144" operator="lessThan">
      <formula>0</formula>
    </cfRule>
  </conditionalFormatting>
  <conditionalFormatting sqref="J34">
    <cfRule type="cellIs" dxfId="189" priority="138" operator="greaterThan">
      <formula>0</formula>
    </cfRule>
    <cfRule type="cellIs" dxfId="188" priority="139" operator="lessThan">
      <formula>0</formula>
    </cfRule>
  </conditionalFormatting>
  <conditionalFormatting sqref="P25">
    <cfRule type="cellIs" dxfId="187" priority="133" operator="greaterThan">
      <formula>0</formula>
    </cfRule>
    <cfRule type="cellIs" dxfId="186" priority="134" operator="lessThan">
      <formula>0</formula>
    </cfRule>
  </conditionalFormatting>
  <conditionalFormatting sqref="P28">
    <cfRule type="cellIs" dxfId="185" priority="128" operator="greaterThan">
      <formula>0</formula>
    </cfRule>
    <cfRule type="cellIs" dxfId="184" priority="129" operator="lessThan">
      <formula>0</formula>
    </cfRule>
  </conditionalFormatting>
  <conditionalFormatting sqref="P32:P33">
    <cfRule type="cellIs" dxfId="183" priority="120" operator="greaterThan">
      <formula>0</formula>
    </cfRule>
    <cfRule type="cellIs" dxfId="182" priority="122" operator="lessThan">
      <formula>0</formula>
    </cfRule>
  </conditionalFormatting>
  <conditionalFormatting sqref="P32:P33">
    <cfRule type="cellIs" dxfId="181" priority="121" operator="greaterThan">
      <formula>0</formula>
    </cfRule>
  </conditionalFormatting>
  <conditionalFormatting sqref="P31">
    <cfRule type="cellIs" dxfId="180" priority="123" operator="greaterThan">
      <formula>0</formula>
    </cfRule>
    <cfRule type="cellIs" dxfId="179" priority="124" operator="lessThan">
      <formula>0</formula>
    </cfRule>
  </conditionalFormatting>
  <conditionalFormatting sqref="P35:P36">
    <cfRule type="cellIs" dxfId="178" priority="115" operator="greaterThan">
      <formula>0</formula>
    </cfRule>
    <cfRule type="cellIs" dxfId="177" priority="117" operator="lessThan">
      <formula>0</formula>
    </cfRule>
  </conditionalFormatting>
  <conditionalFormatting sqref="P35:P36">
    <cfRule type="cellIs" dxfId="176" priority="116" operator="greaterThan">
      <formula>0</formula>
    </cfRule>
  </conditionalFormatting>
  <conditionalFormatting sqref="P34">
    <cfRule type="cellIs" dxfId="175" priority="118" operator="greaterThan">
      <formula>0</formula>
    </cfRule>
    <cfRule type="cellIs" dxfId="174" priority="119" operator="lessThan">
      <formula>0</formula>
    </cfRule>
  </conditionalFormatting>
  <conditionalFormatting sqref="J2:J3">
    <cfRule type="cellIs" dxfId="173" priority="64" operator="greaterThan">
      <formula>0</formula>
    </cfRule>
    <cfRule type="cellIs" dxfId="172" priority="66" operator="lessThan">
      <formula>0</formula>
    </cfRule>
  </conditionalFormatting>
  <conditionalFormatting sqref="J2:J3">
    <cfRule type="cellIs" dxfId="171" priority="65" operator="greaterThan">
      <formula>0</formula>
    </cfRule>
  </conditionalFormatting>
  <conditionalFormatting sqref="P2:P3">
    <cfRule type="cellIs" dxfId="170" priority="61" operator="greaterThan">
      <formula>0</formula>
    </cfRule>
    <cfRule type="cellIs" dxfId="169" priority="63" operator="lessThan">
      <formula>0</formula>
    </cfRule>
  </conditionalFormatting>
  <conditionalFormatting sqref="P2:P3">
    <cfRule type="cellIs" dxfId="168" priority="62" operator="greaterThan">
      <formula>0</formula>
    </cfRule>
  </conditionalFormatting>
  <conditionalFormatting sqref="J5:J6">
    <cfRule type="cellIs" dxfId="167" priority="58" operator="greaterThan">
      <formula>0</formula>
    </cfRule>
    <cfRule type="cellIs" dxfId="166" priority="60" operator="lessThan">
      <formula>0</formula>
    </cfRule>
  </conditionalFormatting>
  <conditionalFormatting sqref="J5:J6">
    <cfRule type="cellIs" dxfId="165" priority="59" operator="greaterThan">
      <formula>0</formula>
    </cfRule>
  </conditionalFormatting>
  <conditionalFormatting sqref="J8:J9">
    <cfRule type="cellIs" dxfId="164" priority="55" operator="greaterThan">
      <formula>0</formula>
    </cfRule>
    <cfRule type="cellIs" dxfId="163" priority="57" operator="lessThan">
      <formula>0</formula>
    </cfRule>
  </conditionalFormatting>
  <conditionalFormatting sqref="J8:J9">
    <cfRule type="cellIs" dxfId="162" priority="56" operator="greaterThan">
      <formula>0</formula>
    </cfRule>
  </conditionalFormatting>
  <conditionalFormatting sqref="J11:J12">
    <cfRule type="cellIs" dxfId="161" priority="52" operator="greaterThan">
      <formula>0</formula>
    </cfRule>
    <cfRule type="cellIs" dxfId="160" priority="54" operator="lessThan">
      <formula>0</formula>
    </cfRule>
  </conditionalFormatting>
  <conditionalFormatting sqref="J11:J12">
    <cfRule type="cellIs" dxfId="159" priority="53" operator="greaterThan">
      <formula>0</formula>
    </cfRule>
  </conditionalFormatting>
  <conditionalFormatting sqref="J14:J15">
    <cfRule type="cellIs" dxfId="158" priority="49" operator="greaterThan">
      <formula>0</formula>
    </cfRule>
    <cfRule type="cellIs" dxfId="157" priority="51" operator="lessThan">
      <formula>0</formula>
    </cfRule>
  </conditionalFormatting>
  <conditionalFormatting sqref="J14:J15">
    <cfRule type="cellIs" dxfId="156" priority="50" operator="greaterThan">
      <formula>0</formula>
    </cfRule>
  </conditionalFormatting>
  <conditionalFormatting sqref="J17:J18">
    <cfRule type="cellIs" dxfId="155" priority="46" operator="greaterThan">
      <formula>0</formula>
    </cfRule>
    <cfRule type="cellIs" dxfId="154" priority="48" operator="lessThan">
      <formula>0</formula>
    </cfRule>
  </conditionalFormatting>
  <conditionalFormatting sqref="J17:J18">
    <cfRule type="cellIs" dxfId="153" priority="47" operator="greaterThan">
      <formula>0</formula>
    </cfRule>
  </conditionalFormatting>
  <conditionalFormatting sqref="J20:J21">
    <cfRule type="cellIs" dxfId="152" priority="43" operator="greaterThan">
      <formula>0</formula>
    </cfRule>
    <cfRule type="cellIs" dxfId="151" priority="45" operator="lessThan">
      <formula>0</formula>
    </cfRule>
  </conditionalFormatting>
  <conditionalFormatting sqref="J20:J21">
    <cfRule type="cellIs" dxfId="150" priority="44" operator="greaterThan">
      <formula>0</formula>
    </cfRule>
  </conditionalFormatting>
  <conditionalFormatting sqref="J23:J24">
    <cfRule type="cellIs" dxfId="149" priority="40" operator="greaterThan">
      <formula>0</formula>
    </cfRule>
    <cfRule type="cellIs" dxfId="148" priority="42" operator="lessThan">
      <formula>0</formula>
    </cfRule>
  </conditionalFormatting>
  <conditionalFormatting sqref="J23:J24">
    <cfRule type="cellIs" dxfId="147" priority="41" operator="greaterThan">
      <formula>0</formula>
    </cfRule>
  </conditionalFormatting>
  <conditionalFormatting sqref="J26:J27">
    <cfRule type="cellIs" dxfId="146" priority="37" operator="greaterThan">
      <formula>0</formula>
    </cfRule>
    <cfRule type="cellIs" dxfId="145" priority="39" operator="lessThan">
      <formula>0</formula>
    </cfRule>
  </conditionalFormatting>
  <conditionalFormatting sqref="J26:J27">
    <cfRule type="cellIs" dxfId="144" priority="38" operator="greaterThan">
      <formula>0</formula>
    </cfRule>
  </conditionalFormatting>
  <conditionalFormatting sqref="J29:J30">
    <cfRule type="cellIs" dxfId="143" priority="34" operator="greaterThan">
      <formula>0</formula>
    </cfRule>
    <cfRule type="cellIs" dxfId="142" priority="36" operator="lessThan">
      <formula>0</formula>
    </cfRule>
  </conditionalFormatting>
  <conditionalFormatting sqref="J29:J30">
    <cfRule type="cellIs" dxfId="141" priority="35" operator="greaterThan">
      <formula>0</formula>
    </cfRule>
  </conditionalFormatting>
  <conditionalFormatting sqref="J32:J33">
    <cfRule type="cellIs" dxfId="140" priority="31" operator="greaterThan">
      <formula>0</formula>
    </cfRule>
    <cfRule type="cellIs" dxfId="139" priority="33" operator="lessThan">
      <formula>0</formula>
    </cfRule>
  </conditionalFormatting>
  <conditionalFormatting sqref="J32:J33">
    <cfRule type="cellIs" dxfId="138" priority="32" operator="greaterThan">
      <formula>0</formula>
    </cfRule>
  </conditionalFormatting>
  <conditionalFormatting sqref="J35:J36">
    <cfRule type="cellIs" dxfId="137" priority="28" operator="greaterThan">
      <formula>0</formula>
    </cfRule>
    <cfRule type="cellIs" dxfId="136" priority="30" operator="lessThan">
      <formula>0</formula>
    </cfRule>
  </conditionalFormatting>
  <conditionalFormatting sqref="J35:J36">
    <cfRule type="cellIs" dxfId="135" priority="29" operator="greaterThan">
      <formula>0</formula>
    </cfRule>
  </conditionalFormatting>
  <conditionalFormatting sqref="P5:P6">
    <cfRule type="cellIs" dxfId="134" priority="25" operator="greaterThan">
      <formula>0</formula>
    </cfRule>
    <cfRule type="cellIs" dxfId="133" priority="27" operator="lessThan">
      <formula>0</formula>
    </cfRule>
  </conditionalFormatting>
  <conditionalFormatting sqref="P5:P6">
    <cfRule type="cellIs" dxfId="132" priority="26" operator="greaterThan">
      <formula>0</formula>
    </cfRule>
  </conditionalFormatting>
  <conditionalFormatting sqref="P8:P9">
    <cfRule type="cellIs" dxfId="131" priority="22" operator="greaterThan">
      <formula>0</formula>
    </cfRule>
    <cfRule type="cellIs" dxfId="130" priority="24" operator="lessThan">
      <formula>0</formula>
    </cfRule>
  </conditionalFormatting>
  <conditionalFormatting sqref="P8:P9">
    <cfRule type="cellIs" dxfId="129" priority="23" operator="greaterThan">
      <formula>0</formula>
    </cfRule>
  </conditionalFormatting>
  <conditionalFormatting sqref="P11:P12">
    <cfRule type="cellIs" dxfId="128" priority="19" operator="greaterThan">
      <formula>0</formula>
    </cfRule>
    <cfRule type="cellIs" dxfId="127" priority="21" operator="lessThan">
      <formula>0</formula>
    </cfRule>
  </conditionalFormatting>
  <conditionalFormatting sqref="P11:P12">
    <cfRule type="cellIs" dxfId="126" priority="20" operator="greaterThan">
      <formula>0</formula>
    </cfRule>
  </conditionalFormatting>
  <conditionalFormatting sqref="P14:P15">
    <cfRule type="cellIs" dxfId="125" priority="16" operator="greaterThan">
      <formula>0</formula>
    </cfRule>
    <cfRule type="cellIs" dxfId="124" priority="18" operator="lessThan">
      <formula>0</formula>
    </cfRule>
  </conditionalFormatting>
  <conditionalFormatting sqref="P14:P15">
    <cfRule type="cellIs" dxfId="123" priority="17" operator="greaterThan">
      <formula>0</formula>
    </cfRule>
  </conditionalFormatting>
  <conditionalFormatting sqref="P17:P18">
    <cfRule type="cellIs" dxfId="122" priority="13" operator="greaterThan">
      <formula>0</formula>
    </cfRule>
    <cfRule type="cellIs" dxfId="121" priority="15" operator="lessThan">
      <formula>0</formula>
    </cfRule>
  </conditionalFormatting>
  <conditionalFormatting sqref="P17:P18">
    <cfRule type="cellIs" dxfId="120" priority="14" operator="greaterThan">
      <formula>0</formula>
    </cfRule>
  </conditionalFormatting>
  <conditionalFormatting sqref="P20:P21">
    <cfRule type="cellIs" dxfId="119" priority="10" operator="greaterThan">
      <formula>0</formula>
    </cfRule>
    <cfRule type="cellIs" dxfId="118" priority="12" operator="lessThan">
      <formula>0</formula>
    </cfRule>
  </conditionalFormatting>
  <conditionalFormatting sqref="P20:P21">
    <cfRule type="cellIs" dxfId="117" priority="11" operator="greaterThan">
      <formula>0</formula>
    </cfRule>
  </conditionalFormatting>
  <conditionalFormatting sqref="P23:P24">
    <cfRule type="cellIs" dxfId="116" priority="7" operator="greaterThan">
      <formula>0</formula>
    </cfRule>
    <cfRule type="cellIs" dxfId="115" priority="9" operator="lessThan">
      <formula>0</formula>
    </cfRule>
  </conditionalFormatting>
  <conditionalFormatting sqref="P23:P24">
    <cfRule type="cellIs" dxfId="114" priority="8" operator="greaterThan">
      <formula>0</formula>
    </cfRule>
  </conditionalFormatting>
  <conditionalFormatting sqref="P26:P27">
    <cfRule type="cellIs" dxfId="113" priority="4" operator="greaterThan">
      <formula>0</formula>
    </cfRule>
    <cfRule type="cellIs" dxfId="112" priority="6" operator="lessThan">
      <formula>0</formula>
    </cfRule>
  </conditionalFormatting>
  <conditionalFormatting sqref="P26:P27">
    <cfRule type="cellIs" dxfId="111" priority="5" operator="greaterThan">
      <formula>0</formula>
    </cfRule>
  </conditionalFormatting>
  <conditionalFormatting sqref="P29:P30">
    <cfRule type="cellIs" dxfId="110" priority="1" operator="greaterThan">
      <formula>0</formula>
    </cfRule>
    <cfRule type="cellIs" dxfId="109" priority="3" operator="lessThan">
      <formula>0</formula>
    </cfRule>
  </conditionalFormatting>
  <conditionalFormatting sqref="P29:P30">
    <cfRule type="cellIs" dxfId="10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pane ySplit="1" topLeftCell="A2" activePane="bottomLeft" state="frozen"/>
      <selection activeCell="A24" sqref="A24"/>
      <selection pane="bottomLeft" activeCell="P2" sqref="P2:P15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hidden="1" customWidth="1"/>
    <col min="13" max="13" width="14" bestFit="1" customWidth="1"/>
    <col min="15" max="15" width="0" hidden="1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25</v>
      </c>
      <c r="G1" s="3" t="s">
        <v>23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22"/>
      <c r="I2" s="22"/>
      <c r="J2" s="24">
        <f>((F2-G2)+(F3-G3))*E2*50</f>
        <v>550</v>
      </c>
      <c r="K2" s="6">
        <v>20</v>
      </c>
      <c r="L2" s="5">
        <f>F2+(F2*$K$2/100)</f>
        <v>201.6</v>
      </c>
      <c r="M2" s="5">
        <f>IF(G2&lt;L2,G2,L2)</f>
        <v>166</v>
      </c>
      <c r="N2" s="22">
        <f>H2</f>
        <v>0</v>
      </c>
      <c r="O2" s="22">
        <f>(M2*(50*E2)+M3*(50*E3))</f>
        <v>17800</v>
      </c>
      <c r="P2" s="24">
        <f>((F2-M2)+(F3-M3))*50*E3</f>
        <v>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3"/>
      <c r="I3" s="23"/>
      <c r="J3" s="24"/>
      <c r="K3" s="7"/>
      <c r="L3" s="5">
        <f>F3+(F3*$K$2/100)</f>
        <v>238.8</v>
      </c>
      <c r="M3" s="5">
        <f>IF(G3&lt;L3,G3,L3)</f>
        <v>190</v>
      </c>
      <c r="N3" s="23"/>
      <c r="O3" s="23"/>
      <c r="P3" s="24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/>
      <c r="M4" s="5"/>
      <c r="N4" s="5"/>
      <c r="O4" s="5"/>
      <c r="P4" s="5"/>
    </row>
    <row r="5" spans="1:16" x14ac:dyDescent="0.25">
      <c r="A5" s="4">
        <v>44634</v>
      </c>
      <c r="B5" s="4" t="s">
        <v>16</v>
      </c>
      <c r="C5" s="12">
        <v>16678</v>
      </c>
      <c r="D5" s="12">
        <v>16800</v>
      </c>
      <c r="E5" s="5">
        <f>Graph!$D$33</f>
        <v>1</v>
      </c>
      <c r="F5" s="12">
        <v>147</v>
      </c>
      <c r="G5" s="5">
        <v>144</v>
      </c>
      <c r="H5" s="24"/>
      <c r="I5" s="24"/>
      <c r="J5" s="24">
        <f>((F5-G5)+(F6-G6))*E5*50</f>
        <v>1700</v>
      </c>
      <c r="K5" s="8"/>
      <c r="L5" s="5">
        <f>F5+(F5*$K$2/100)</f>
        <v>176.4</v>
      </c>
      <c r="M5" s="5">
        <f>IF(G5&lt;L5,G5,L5)</f>
        <v>144</v>
      </c>
      <c r="N5" s="24">
        <f>H5</f>
        <v>0</v>
      </c>
      <c r="O5" s="24">
        <f>(M5*(50*E5)+M6*(50*E6))</f>
        <v>13050</v>
      </c>
      <c r="P5" s="24">
        <f>((F5-M5)+(F6-M6))*50*E6</f>
        <v>1700</v>
      </c>
    </row>
    <row r="6" spans="1:16" x14ac:dyDescent="0.25">
      <c r="A6" s="5"/>
      <c r="B6" s="5" t="s">
        <v>17</v>
      </c>
      <c r="C6" s="12">
        <v>16678</v>
      </c>
      <c r="D6" s="12">
        <v>16600</v>
      </c>
      <c r="E6" s="5">
        <f>Graph!$D$33</f>
        <v>1</v>
      </c>
      <c r="F6" s="12">
        <v>148</v>
      </c>
      <c r="G6" s="5">
        <v>117</v>
      </c>
      <c r="H6" s="24"/>
      <c r="I6" s="24"/>
      <c r="J6" s="24"/>
      <c r="K6" s="8"/>
      <c r="L6" s="5">
        <f>F6+(F6*$K$2/100)</f>
        <v>177.6</v>
      </c>
      <c r="M6" s="5">
        <f>IF(G6&lt;L6,G6,L6)</f>
        <v>117</v>
      </c>
      <c r="N6" s="24"/>
      <c r="O6" s="24"/>
      <c r="P6" s="24"/>
    </row>
    <row r="7" spans="1:16" x14ac:dyDescent="0.25">
      <c r="A7" s="5"/>
      <c r="B7" s="5"/>
      <c r="C7" s="5"/>
      <c r="D7" s="5"/>
      <c r="E7" s="5"/>
      <c r="F7" s="5"/>
      <c r="G7" s="5"/>
      <c r="H7" s="9"/>
      <c r="I7" s="9"/>
      <c r="J7" s="5"/>
      <c r="K7" s="8"/>
      <c r="L7" s="5"/>
      <c r="M7" s="5"/>
      <c r="N7" s="9"/>
      <c r="O7" s="9"/>
      <c r="P7" s="5"/>
    </row>
    <row r="8" spans="1:16" x14ac:dyDescent="0.25">
      <c r="A8" s="4">
        <v>44635</v>
      </c>
      <c r="B8" s="4" t="s">
        <v>16</v>
      </c>
      <c r="C8" s="12">
        <v>16908</v>
      </c>
      <c r="D8" s="5">
        <v>17050</v>
      </c>
      <c r="E8" s="5">
        <f>Graph!$D$33</f>
        <v>1</v>
      </c>
      <c r="F8" s="5">
        <v>116</v>
      </c>
      <c r="G8" s="5">
        <v>75</v>
      </c>
      <c r="H8" s="24"/>
      <c r="I8" s="24"/>
      <c r="J8" s="24">
        <f>((F8-G8)+(F9-G9))*E8*50</f>
        <v>300</v>
      </c>
      <c r="K8" s="8"/>
      <c r="L8" s="5">
        <f>F8+(F8*$K$2/100)</f>
        <v>139.19999999999999</v>
      </c>
      <c r="M8" s="5">
        <f>IF(G8&lt;L8,G8,L8)</f>
        <v>75</v>
      </c>
      <c r="N8" s="24">
        <f>H8</f>
        <v>0</v>
      </c>
      <c r="O8" s="24">
        <f>(M8*(50*E8)+M9*(50*E9))</f>
        <v>13950</v>
      </c>
      <c r="P8" s="24">
        <f>((F8-M8)+(F9-M9))*50*E9</f>
        <v>350</v>
      </c>
    </row>
    <row r="9" spans="1:16" x14ac:dyDescent="0.25">
      <c r="A9" s="5"/>
      <c r="B9" s="5" t="s">
        <v>17</v>
      </c>
      <c r="C9" s="12">
        <v>16908</v>
      </c>
      <c r="D9" s="5">
        <v>16850</v>
      </c>
      <c r="E9" s="5">
        <f>Graph!$D$33</f>
        <v>1</v>
      </c>
      <c r="F9" s="5">
        <v>170</v>
      </c>
      <c r="G9" s="5">
        <v>205</v>
      </c>
      <c r="H9" s="24"/>
      <c r="I9" s="24"/>
      <c r="J9" s="24"/>
      <c r="K9" s="8"/>
      <c r="L9" s="5">
        <f>F9+(F9*$K$2/100)</f>
        <v>204</v>
      </c>
      <c r="M9" s="5">
        <f>IF(G9&lt;L9,G9,L9)</f>
        <v>204</v>
      </c>
      <c r="N9" s="24"/>
      <c r="O9" s="24"/>
      <c r="P9" s="24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/>
      <c r="M10" s="5"/>
      <c r="N10" s="5"/>
      <c r="O10" s="5"/>
      <c r="P10" s="5"/>
    </row>
    <row r="11" spans="1:16" x14ac:dyDescent="0.25">
      <c r="A11" s="4">
        <v>44636</v>
      </c>
      <c r="B11" s="4" t="s">
        <v>16</v>
      </c>
      <c r="C11" s="12">
        <v>16908</v>
      </c>
      <c r="D11" s="5">
        <v>17050</v>
      </c>
      <c r="E11" s="5">
        <f>Graph!$D$33</f>
        <v>1</v>
      </c>
      <c r="F11" s="5">
        <v>61.5</v>
      </c>
      <c r="G11" s="5">
        <v>67.3</v>
      </c>
      <c r="H11" s="24"/>
      <c r="I11" s="24"/>
      <c r="J11" s="24">
        <f>((F11-G11)+(F12-G12))*E11*50</f>
        <v>647.50000000000011</v>
      </c>
      <c r="K11" s="8"/>
      <c r="L11" s="5">
        <f>F11+(F11*$K$2/100)</f>
        <v>73.8</v>
      </c>
      <c r="M11" s="5">
        <f>IF(G11&lt;L11,G11,L11)</f>
        <v>67.3</v>
      </c>
      <c r="N11" s="24">
        <f>H11</f>
        <v>0</v>
      </c>
      <c r="O11" s="24">
        <f>(M11*(50*E11)+M12*(50*E12))</f>
        <v>7465</v>
      </c>
      <c r="P11" s="24">
        <f>((F11-M11)+(F12-M12))*50*E12</f>
        <v>647.50000000000011</v>
      </c>
    </row>
    <row r="12" spans="1:16" x14ac:dyDescent="0.25">
      <c r="A12" s="5"/>
      <c r="B12" s="5" t="s">
        <v>17</v>
      </c>
      <c r="C12" s="12">
        <v>16908</v>
      </c>
      <c r="D12" s="5">
        <v>16850</v>
      </c>
      <c r="E12" s="5">
        <f>Graph!$D$33</f>
        <v>1</v>
      </c>
      <c r="F12" s="5">
        <v>100.75</v>
      </c>
      <c r="G12" s="5">
        <v>82</v>
      </c>
      <c r="H12" s="24"/>
      <c r="I12" s="24"/>
      <c r="J12" s="24"/>
      <c r="K12" s="8"/>
      <c r="L12" s="5">
        <f>F12+(F12*$K$2/100)</f>
        <v>120.9</v>
      </c>
      <c r="M12" s="5">
        <f>IF(G12&lt;L12,G12,L12)</f>
        <v>82</v>
      </c>
      <c r="N12" s="24"/>
      <c r="O12" s="24"/>
      <c r="P12" s="24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/>
      <c r="M13" s="5"/>
      <c r="N13" s="5"/>
      <c r="O13" s="10"/>
      <c r="P13" s="5"/>
    </row>
    <row r="14" spans="1:16" x14ac:dyDescent="0.25">
      <c r="A14" s="4">
        <v>44637</v>
      </c>
      <c r="B14" s="4" t="s">
        <v>16</v>
      </c>
      <c r="C14" s="5">
        <v>17308</v>
      </c>
      <c r="D14" s="5">
        <v>17400</v>
      </c>
      <c r="E14" s="5">
        <f>Graph!$D$33</f>
        <v>1</v>
      </c>
      <c r="F14" s="5">
        <v>163.5</v>
      </c>
      <c r="G14" s="5">
        <v>167.9</v>
      </c>
      <c r="H14" s="24"/>
      <c r="I14" s="24"/>
      <c r="J14" s="24">
        <f>((F14-G14)+(F15-G15))*E14*50</f>
        <v>4.9999999999997158</v>
      </c>
      <c r="K14" s="8"/>
      <c r="L14" s="5">
        <f>F14+(F14*$K$2/100)</f>
        <v>196.2</v>
      </c>
      <c r="M14" s="5">
        <f>IF(G14&lt;L14,G14,L14)</f>
        <v>167.9</v>
      </c>
      <c r="N14" s="24">
        <f>H14</f>
        <v>0</v>
      </c>
      <c r="O14" s="24">
        <f>(M14*(50*E14)+M15*(50*E15))</f>
        <v>16187.5</v>
      </c>
      <c r="P14" s="24">
        <f>((F14-M14)+(F15-M15))*50*E15</f>
        <v>4.9999999999997158</v>
      </c>
    </row>
    <row r="15" spans="1:16" x14ac:dyDescent="0.25">
      <c r="A15" s="5"/>
      <c r="B15" s="5" t="s">
        <v>17</v>
      </c>
      <c r="C15" s="5">
        <v>17308</v>
      </c>
      <c r="D15" s="5">
        <v>17200</v>
      </c>
      <c r="E15" s="5">
        <f>Graph!$D$33</f>
        <v>1</v>
      </c>
      <c r="F15" s="5">
        <v>160.35</v>
      </c>
      <c r="G15" s="5">
        <v>155.85</v>
      </c>
      <c r="H15" s="24"/>
      <c r="I15" s="24"/>
      <c r="J15" s="24"/>
      <c r="K15" s="8"/>
      <c r="L15" s="5">
        <f>F15+(F15*$K$2/100)</f>
        <v>192.42</v>
      </c>
      <c r="M15" s="5">
        <f>IF(G15&lt;L15,G15,L15)</f>
        <v>155.85</v>
      </c>
      <c r="N15" s="24"/>
      <c r="O15" s="24"/>
      <c r="P15" s="24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/>
      <c r="M16" s="5"/>
      <c r="N16" s="5"/>
      <c r="O16" s="10"/>
      <c r="P16" s="5"/>
    </row>
    <row r="17" spans="1:16" x14ac:dyDescent="0.25">
      <c r="A17" s="4"/>
      <c r="B17" s="4" t="s">
        <v>16</v>
      </c>
      <c r="C17" s="5"/>
      <c r="D17" s="5"/>
      <c r="E17" s="5">
        <f>Graph!$D$33</f>
        <v>1</v>
      </c>
      <c r="F17" s="5"/>
      <c r="G17" s="5"/>
      <c r="H17" s="24"/>
      <c r="I17" s="24"/>
      <c r="J17" s="24">
        <f>((F17-G17)+(F18-G18))*E17*50</f>
        <v>0</v>
      </c>
      <c r="K17" s="8"/>
      <c r="L17" s="5">
        <f>F17+(F17*$K$2/100)</f>
        <v>0</v>
      </c>
      <c r="M17" s="5">
        <f>IF(G17&lt;L17,G17,L17)</f>
        <v>0</v>
      </c>
      <c r="N17" s="24">
        <f>H17</f>
        <v>0</v>
      </c>
      <c r="O17" s="24">
        <f>(M17*(50*E17)+M18*(50*E18))</f>
        <v>0</v>
      </c>
      <c r="P17" s="24">
        <f>((F17-M17)+(F18-M18))*50*E18</f>
        <v>0</v>
      </c>
    </row>
    <row r="18" spans="1:16" x14ac:dyDescent="0.25">
      <c r="A18" s="5"/>
      <c r="B18" s="5" t="s">
        <v>17</v>
      </c>
      <c r="C18" s="5"/>
      <c r="D18" s="5"/>
      <c r="E18" s="5">
        <f>Graph!$D$33</f>
        <v>1</v>
      </c>
      <c r="F18" s="5"/>
      <c r="G18" s="5"/>
      <c r="H18" s="24"/>
      <c r="I18" s="24"/>
      <c r="J18" s="24"/>
      <c r="K18" s="8"/>
      <c r="L18" s="5">
        <f>F18+(F18*$K$2/100)</f>
        <v>0</v>
      </c>
      <c r="M18" s="5">
        <f>IF(G18&lt;L18,G18,L18)</f>
        <v>0</v>
      </c>
      <c r="N18" s="24"/>
      <c r="O18" s="24"/>
      <c r="P18" s="24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/>
      <c r="M19" s="5"/>
      <c r="N19" s="5"/>
      <c r="O19" s="10"/>
      <c r="P19" s="5"/>
    </row>
    <row r="20" spans="1:16" x14ac:dyDescent="0.25">
      <c r="A20" s="4"/>
      <c r="B20" s="4" t="s">
        <v>16</v>
      </c>
      <c r="C20" s="5"/>
      <c r="D20" s="5"/>
      <c r="E20" s="5">
        <f>Graph!$D$33</f>
        <v>1</v>
      </c>
      <c r="F20" s="5"/>
      <c r="G20" s="5"/>
      <c r="H20" s="24"/>
      <c r="I20" s="24"/>
      <c r="J20" s="24">
        <f>((F20-G20)+(F21-G21))*E20*50</f>
        <v>0</v>
      </c>
      <c r="K20" s="8"/>
      <c r="L20" s="5">
        <f>F20+(F20*$K$2/100)</f>
        <v>0</v>
      </c>
      <c r="M20" s="5">
        <f>IF(G20&lt;L20,G20,L20)</f>
        <v>0</v>
      </c>
      <c r="N20" s="24">
        <f>H20</f>
        <v>0</v>
      </c>
      <c r="O20" s="24">
        <f>(M20*(50*E20)+M21*(50*E21))</f>
        <v>0</v>
      </c>
      <c r="P20" s="24">
        <f>((F20-M20)+(F21-M21))*50*E21</f>
        <v>0</v>
      </c>
    </row>
    <row r="21" spans="1:16" x14ac:dyDescent="0.25">
      <c r="A21" s="5"/>
      <c r="B21" s="5" t="s">
        <v>17</v>
      </c>
      <c r="C21" s="5"/>
      <c r="D21" s="5"/>
      <c r="E21" s="5">
        <f>Graph!$D$33</f>
        <v>1</v>
      </c>
      <c r="F21" s="5"/>
      <c r="G21" s="5"/>
      <c r="H21" s="24"/>
      <c r="I21" s="24"/>
      <c r="J21" s="24"/>
      <c r="K21" s="8"/>
      <c r="L21" s="5">
        <f>F21+(F21*$K$2/100)</f>
        <v>0</v>
      </c>
      <c r="M21" s="5">
        <f>IF(G21&lt;L21,G21,L21)</f>
        <v>0</v>
      </c>
      <c r="N21" s="24"/>
      <c r="O21" s="24"/>
      <c r="P21" s="24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/>
      <c r="M22" s="5"/>
      <c r="N22" s="5"/>
      <c r="O22" s="10"/>
      <c r="P22" s="5"/>
    </row>
    <row r="23" spans="1:16" x14ac:dyDescent="0.25">
      <c r="A23" s="4"/>
      <c r="B23" s="4" t="s">
        <v>16</v>
      </c>
      <c r="C23" s="5"/>
      <c r="D23" s="5"/>
      <c r="E23" s="5">
        <f>Graph!$D$33</f>
        <v>1</v>
      </c>
      <c r="F23" s="5"/>
      <c r="G23" s="5"/>
      <c r="H23" s="24"/>
      <c r="I23" s="24"/>
      <c r="J23" s="24">
        <f>((F23-G23)+(F24-G24))*E23*50</f>
        <v>0</v>
      </c>
      <c r="K23" s="8"/>
      <c r="L23" s="5">
        <f>F23+(F23*$K$2/100)</f>
        <v>0</v>
      </c>
      <c r="M23" s="5">
        <f>IF(G23&lt;L23,G23,L23)</f>
        <v>0</v>
      </c>
      <c r="N23" s="24">
        <f>H23</f>
        <v>0</v>
      </c>
      <c r="O23" s="24">
        <f>(M23*(50*E23)+M24*(50*E24))</f>
        <v>0</v>
      </c>
      <c r="P23" s="24">
        <f>((F23-M23)+(F24-M24))*50*E24</f>
        <v>0</v>
      </c>
    </row>
    <row r="24" spans="1:16" x14ac:dyDescent="0.25">
      <c r="A24" s="5"/>
      <c r="B24" s="5" t="s">
        <v>17</v>
      </c>
      <c r="C24" s="5"/>
      <c r="D24" s="5"/>
      <c r="E24" s="5">
        <f>Graph!$D$33</f>
        <v>1</v>
      </c>
      <c r="F24" s="5"/>
      <c r="G24" s="5"/>
      <c r="H24" s="24"/>
      <c r="I24" s="24"/>
      <c r="J24" s="24"/>
      <c r="K24" s="8"/>
      <c r="L24" s="5">
        <f>F24+(F24*$K$2/100)</f>
        <v>0</v>
      </c>
      <c r="M24" s="5">
        <f>IF(G24&lt;L24,G24,L24)</f>
        <v>0</v>
      </c>
      <c r="N24" s="24"/>
      <c r="O24" s="24"/>
      <c r="P24" s="24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/>
      <c r="M25" s="5"/>
      <c r="N25" s="5"/>
      <c r="O25" s="10"/>
      <c r="P25" s="5"/>
    </row>
    <row r="26" spans="1:16" x14ac:dyDescent="0.25">
      <c r="A26" s="4"/>
      <c r="B26" s="4" t="s">
        <v>16</v>
      </c>
      <c r="C26" s="5"/>
      <c r="D26" s="5"/>
      <c r="E26" s="5">
        <f>Graph!$D$33</f>
        <v>1</v>
      </c>
      <c r="F26" s="5"/>
      <c r="G26" s="5"/>
      <c r="H26" s="24"/>
      <c r="I26" s="24"/>
      <c r="J26" s="24">
        <f>I26-H26</f>
        <v>0</v>
      </c>
      <c r="K26" s="8"/>
      <c r="L26" s="5">
        <f>F26-(F26*$K$2/100)</f>
        <v>0</v>
      </c>
      <c r="M26" s="5">
        <f>IF(G26&gt;L26,G26,L26)</f>
        <v>0</v>
      </c>
      <c r="N26" s="24">
        <f>H26</f>
        <v>0</v>
      </c>
      <c r="O26" s="24">
        <f>(M26*(50*E26)+M27*(50*E27))</f>
        <v>0</v>
      </c>
      <c r="P26" s="24">
        <f>O26-N26</f>
        <v>0</v>
      </c>
    </row>
    <row r="27" spans="1:16" x14ac:dyDescent="0.25">
      <c r="A27" s="5"/>
      <c r="B27" s="5" t="s">
        <v>17</v>
      </c>
      <c r="C27" s="5"/>
      <c r="D27" s="5"/>
      <c r="E27" s="5">
        <f>Graph!$D$33</f>
        <v>1</v>
      </c>
      <c r="F27" s="5"/>
      <c r="G27" s="5"/>
      <c r="H27" s="24"/>
      <c r="I27" s="24"/>
      <c r="J27" s="24"/>
      <c r="K27" s="8"/>
      <c r="L27" s="5">
        <f>F27-(F27*$K$2/100)</f>
        <v>0</v>
      </c>
      <c r="M27" s="5">
        <f>IF(G27&gt;L27,G27,L27)</f>
        <v>0</v>
      </c>
      <c r="N27" s="24"/>
      <c r="O27" s="24"/>
      <c r="P27" s="24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/>
      <c r="M28" s="5"/>
      <c r="N28" s="5"/>
      <c r="O28" s="10"/>
      <c r="P28" s="5"/>
    </row>
    <row r="29" spans="1:16" x14ac:dyDescent="0.25">
      <c r="A29" s="4"/>
      <c r="B29" s="4" t="s">
        <v>16</v>
      </c>
      <c r="C29" s="5"/>
      <c r="D29" s="5"/>
      <c r="E29" s="5">
        <f>Graph!$D$33</f>
        <v>1</v>
      </c>
      <c r="F29" s="5"/>
      <c r="G29" s="5"/>
      <c r="H29" s="24"/>
      <c r="I29" s="24"/>
      <c r="J29" s="24">
        <f>I29-H29</f>
        <v>0</v>
      </c>
      <c r="K29" s="8"/>
      <c r="L29" s="5">
        <f>F29-(F29*$K$2/100)</f>
        <v>0</v>
      </c>
      <c r="M29" s="5">
        <f>IF(G29&gt;L29,G29,L29)</f>
        <v>0</v>
      </c>
      <c r="N29" s="24">
        <f>H29</f>
        <v>0</v>
      </c>
      <c r="O29" s="24">
        <f>(M29*(50*E29)+M30*(50*E30))</f>
        <v>0</v>
      </c>
      <c r="P29" s="24">
        <f>O29-N29</f>
        <v>0</v>
      </c>
    </row>
    <row r="30" spans="1:16" x14ac:dyDescent="0.25">
      <c r="A30" s="5"/>
      <c r="B30" s="5" t="s">
        <v>17</v>
      </c>
      <c r="C30" s="5"/>
      <c r="D30" s="5"/>
      <c r="E30" s="5">
        <f>Graph!$D$33</f>
        <v>1</v>
      </c>
      <c r="F30" s="5"/>
      <c r="G30" s="5"/>
      <c r="H30" s="24"/>
      <c r="I30" s="24"/>
      <c r="J30" s="24"/>
      <c r="K30" s="8"/>
      <c r="L30" s="5">
        <f>F30-(F30*$K$2/100)</f>
        <v>0</v>
      </c>
      <c r="M30" s="5">
        <f>IF(G30&gt;L30,G30,L30)</f>
        <v>0</v>
      </c>
      <c r="N30" s="24"/>
      <c r="O30" s="24"/>
      <c r="P30" s="24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/>
      <c r="M31" s="5"/>
      <c r="N31" s="5"/>
      <c r="O31" s="10"/>
      <c r="P31" s="5"/>
    </row>
    <row r="32" spans="1:16" x14ac:dyDescent="0.25">
      <c r="A32" s="4"/>
      <c r="B32" s="4" t="s">
        <v>16</v>
      </c>
      <c r="C32" s="5"/>
      <c r="D32" s="5"/>
      <c r="E32" s="5">
        <f>Graph!$D$33</f>
        <v>1</v>
      </c>
      <c r="F32" s="5"/>
      <c r="G32" s="5"/>
      <c r="H32" s="24"/>
      <c r="I32" s="24"/>
      <c r="J32" s="24">
        <f>I32-H32</f>
        <v>0</v>
      </c>
      <c r="K32" s="8"/>
      <c r="L32" s="5">
        <f>F32-(F32*$K$2/100)</f>
        <v>0</v>
      </c>
      <c r="M32" s="5">
        <f>IF(G32&gt;L32,G32,L32)</f>
        <v>0</v>
      </c>
      <c r="N32" s="24">
        <f>H32</f>
        <v>0</v>
      </c>
      <c r="O32" s="24">
        <f>(M32*(50*E32)+M33*(50*E33))</f>
        <v>0</v>
      </c>
      <c r="P32" s="24">
        <f>O32-N32</f>
        <v>0</v>
      </c>
    </row>
    <row r="33" spans="1:16" x14ac:dyDescent="0.25">
      <c r="A33" s="5"/>
      <c r="B33" s="5" t="s">
        <v>17</v>
      </c>
      <c r="C33" s="5"/>
      <c r="D33" s="5"/>
      <c r="E33" s="5">
        <f>Graph!$D$33</f>
        <v>1</v>
      </c>
      <c r="F33" s="5"/>
      <c r="G33" s="5"/>
      <c r="H33" s="24"/>
      <c r="I33" s="24"/>
      <c r="J33" s="24"/>
      <c r="K33" s="8"/>
      <c r="L33" s="5">
        <f>F33-(F33*$K$2/100)</f>
        <v>0</v>
      </c>
      <c r="M33" s="5">
        <f>IF(G33&gt;L33,G33,L33)</f>
        <v>0</v>
      </c>
      <c r="N33" s="24"/>
      <c r="O33" s="24"/>
      <c r="P33" s="24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/>
      <c r="M34" s="5"/>
      <c r="N34" s="5"/>
      <c r="O34" s="10"/>
      <c r="P34" s="5"/>
    </row>
    <row r="35" spans="1:16" x14ac:dyDescent="0.25">
      <c r="A35" s="4"/>
      <c r="B35" s="4" t="s">
        <v>16</v>
      </c>
      <c r="C35" s="5"/>
      <c r="D35" s="5"/>
      <c r="E35" s="5">
        <f>Graph!$D$33</f>
        <v>1</v>
      </c>
      <c r="F35" s="5"/>
      <c r="G35" s="5"/>
      <c r="H35" s="24"/>
      <c r="I35" s="24"/>
      <c r="J35" s="24">
        <f>I35-H35</f>
        <v>0</v>
      </c>
      <c r="K35" s="8"/>
      <c r="L35" s="5">
        <f>F35-(F35*$K$2/100)</f>
        <v>0</v>
      </c>
      <c r="M35" s="5">
        <f>IF(G35&gt;L35,G35,L35)</f>
        <v>0</v>
      </c>
      <c r="N35" s="24">
        <f>H35</f>
        <v>0</v>
      </c>
      <c r="O35" s="24">
        <f>(M35*(50*E35)+M36*(50*E36))</f>
        <v>0</v>
      </c>
      <c r="P35" s="24">
        <f>O35-N35</f>
        <v>0</v>
      </c>
    </row>
    <row r="36" spans="1:16" x14ac:dyDescent="0.25">
      <c r="A36" s="5"/>
      <c r="B36" s="5" t="s">
        <v>17</v>
      </c>
      <c r="C36" s="5"/>
      <c r="D36" s="5"/>
      <c r="E36" s="5">
        <f>Graph!$D$33</f>
        <v>1</v>
      </c>
      <c r="F36" s="5"/>
      <c r="G36" s="5"/>
      <c r="H36" s="24"/>
      <c r="I36" s="24"/>
      <c r="J36" s="24"/>
      <c r="K36" s="8"/>
      <c r="L36" s="5">
        <f>F36-(F36*$K$2/100)</f>
        <v>0</v>
      </c>
      <c r="M36" s="5">
        <f>IF(G36&gt;L36,G36,L36)</f>
        <v>0</v>
      </c>
      <c r="N36" s="24"/>
      <c r="O36" s="24"/>
      <c r="P36" s="24"/>
    </row>
  </sheetData>
  <mergeCells count="72"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</mergeCells>
  <conditionalFormatting sqref="J7">
    <cfRule type="cellIs" dxfId="107" priority="119" operator="greaterThan">
      <formula>0</formula>
    </cfRule>
    <cfRule type="cellIs" dxfId="106" priority="121" operator="lessThan">
      <formula>0</formula>
    </cfRule>
  </conditionalFormatting>
  <conditionalFormatting sqref="J5:J6">
    <cfRule type="cellIs" dxfId="105" priority="105" operator="greaterThan">
      <formula>0</formula>
    </cfRule>
    <cfRule type="cellIs" dxfId="104" priority="107" operator="lessThan">
      <formula>0</formula>
    </cfRule>
  </conditionalFormatting>
  <conditionalFormatting sqref="J5:J6">
    <cfRule type="cellIs" dxfId="103" priority="106" operator="greaterThan">
      <formula>0</formula>
    </cfRule>
  </conditionalFormatting>
  <conditionalFormatting sqref="J16 J19 J22">
    <cfRule type="cellIs" dxfId="102" priority="152" operator="greaterThan">
      <formula>0</formula>
    </cfRule>
    <cfRule type="cellIs" dxfId="101" priority="153" operator="lessThan">
      <formula>0</formula>
    </cfRule>
  </conditionalFormatting>
  <conditionalFormatting sqref="J7">
    <cfRule type="cellIs" dxfId="100" priority="154" operator="lessThan">
      <formula>0</formula>
    </cfRule>
  </conditionalFormatting>
  <conditionalFormatting sqref="J13">
    <cfRule type="cellIs" dxfId="99" priority="150" operator="greaterThan">
      <formula>0</formula>
    </cfRule>
    <cfRule type="cellIs" dxfId="98" priority="151" operator="lessThan">
      <formula>0</formula>
    </cfRule>
  </conditionalFormatting>
  <conditionalFormatting sqref="J10">
    <cfRule type="cellIs" dxfId="97" priority="139" operator="greaterThan">
      <formula>0</formula>
    </cfRule>
    <cfRule type="cellIs" dxfId="96" priority="140" operator="lessThan">
      <formula>0</formula>
    </cfRule>
  </conditionalFormatting>
  <conditionalFormatting sqref="P16 P19 P22 P7">
    <cfRule type="cellIs" dxfId="95" priority="130" operator="greaterThan">
      <formula>0</formula>
    </cfRule>
    <cfRule type="cellIs" dxfId="94" priority="131" operator="lessThan">
      <formula>0</formula>
    </cfRule>
  </conditionalFormatting>
  <conditionalFormatting sqref="P7">
    <cfRule type="cellIs" dxfId="93" priority="132" operator="lessThan">
      <formula>0</formula>
    </cfRule>
  </conditionalFormatting>
  <conditionalFormatting sqref="P13">
    <cfRule type="cellIs" dxfId="92" priority="128" operator="greaterThan">
      <formula>0</formula>
    </cfRule>
    <cfRule type="cellIs" dxfId="91" priority="129" operator="lessThan">
      <formula>0</formula>
    </cfRule>
  </conditionalFormatting>
  <conditionalFormatting sqref="P10">
    <cfRule type="cellIs" dxfId="90" priority="117" operator="greaterThan">
      <formula>0</formula>
    </cfRule>
    <cfRule type="cellIs" dxfId="89" priority="118" operator="lessThan">
      <formula>0</formula>
    </cfRule>
  </conditionalFormatting>
  <conditionalFormatting sqref="J4">
    <cfRule type="cellIs" dxfId="88" priority="103" operator="greaterThan">
      <formula>0</formula>
    </cfRule>
    <cfRule type="cellIs" dxfId="87" priority="104" operator="lessThan">
      <formula>0</formula>
    </cfRule>
  </conditionalFormatting>
  <conditionalFormatting sqref="P4">
    <cfRule type="cellIs" dxfId="86" priority="98" operator="greaterThan">
      <formula>0</formula>
    </cfRule>
    <cfRule type="cellIs" dxfId="85" priority="99" operator="lessThan">
      <formula>0</formula>
    </cfRule>
  </conditionalFormatting>
  <conditionalFormatting sqref="J25">
    <cfRule type="cellIs" dxfId="84" priority="90" operator="greaterThan">
      <formula>0</formula>
    </cfRule>
    <cfRule type="cellIs" dxfId="83" priority="91" operator="lessThan">
      <formula>0</formula>
    </cfRule>
  </conditionalFormatting>
  <conditionalFormatting sqref="J29:J30">
    <cfRule type="cellIs" dxfId="82" priority="85" operator="greaterThan">
      <formula>0</formula>
    </cfRule>
    <cfRule type="cellIs" dxfId="81" priority="87" operator="lessThan">
      <formula>0</formula>
    </cfRule>
  </conditionalFormatting>
  <conditionalFormatting sqref="J29:J30">
    <cfRule type="cellIs" dxfId="80" priority="86" operator="greaterThan">
      <formula>0</formula>
    </cfRule>
  </conditionalFormatting>
  <conditionalFormatting sqref="J28">
    <cfRule type="cellIs" dxfId="79" priority="88" operator="greaterThan">
      <formula>0</formula>
    </cfRule>
    <cfRule type="cellIs" dxfId="78" priority="89" operator="lessThan">
      <formula>0</formula>
    </cfRule>
  </conditionalFormatting>
  <conditionalFormatting sqref="J32:J33">
    <cfRule type="cellIs" dxfId="77" priority="80" operator="greaterThan">
      <formula>0</formula>
    </cfRule>
    <cfRule type="cellIs" dxfId="76" priority="82" operator="lessThan">
      <formula>0</formula>
    </cfRule>
  </conditionalFormatting>
  <conditionalFormatting sqref="J32:J33">
    <cfRule type="cellIs" dxfId="75" priority="81" operator="greaterThan">
      <formula>0</formula>
    </cfRule>
  </conditionalFormatting>
  <conditionalFormatting sqref="J31">
    <cfRule type="cellIs" dxfId="74" priority="83" operator="greaterThan">
      <formula>0</formula>
    </cfRule>
    <cfRule type="cellIs" dxfId="73" priority="84" operator="lessThan">
      <formula>0</formula>
    </cfRule>
  </conditionalFormatting>
  <conditionalFormatting sqref="J35:J36">
    <cfRule type="cellIs" dxfId="72" priority="75" operator="greaterThan">
      <formula>0</formula>
    </cfRule>
    <cfRule type="cellIs" dxfId="71" priority="77" operator="lessThan">
      <formula>0</formula>
    </cfRule>
  </conditionalFormatting>
  <conditionalFormatting sqref="J35:J36">
    <cfRule type="cellIs" dxfId="70" priority="76" operator="greaterThan">
      <formula>0</formula>
    </cfRule>
  </conditionalFormatting>
  <conditionalFormatting sqref="J34">
    <cfRule type="cellIs" dxfId="69" priority="78" operator="greaterThan">
      <formula>0</formula>
    </cfRule>
    <cfRule type="cellIs" dxfId="68" priority="79" operator="lessThan">
      <formula>0</formula>
    </cfRule>
  </conditionalFormatting>
  <conditionalFormatting sqref="P26:P27">
    <cfRule type="cellIs" dxfId="67" priority="70" operator="greaterThan">
      <formula>0</formula>
    </cfRule>
    <cfRule type="cellIs" dxfId="66" priority="72" operator="lessThan">
      <formula>0</formula>
    </cfRule>
  </conditionalFormatting>
  <conditionalFormatting sqref="P26:P27">
    <cfRule type="cellIs" dxfId="65" priority="71" operator="greaterThan">
      <formula>0</formula>
    </cfRule>
  </conditionalFormatting>
  <conditionalFormatting sqref="P25">
    <cfRule type="cellIs" dxfId="64" priority="73" operator="greaterThan">
      <formula>0</formula>
    </cfRule>
    <cfRule type="cellIs" dxfId="63" priority="74" operator="lessThan">
      <formula>0</formula>
    </cfRule>
  </conditionalFormatting>
  <conditionalFormatting sqref="P29:P30">
    <cfRule type="cellIs" dxfId="62" priority="65" operator="greaterThan">
      <formula>0</formula>
    </cfRule>
    <cfRule type="cellIs" dxfId="61" priority="67" operator="lessThan">
      <formula>0</formula>
    </cfRule>
  </conditionalFormatting>
  <conditionalFormatting sqref="P29:P30">
    <cfRule type="cellIs" dxfId="60" priority="66" operator="greaterThan">
      <formula>0</formula>
    </cfRule>
  </conditionalFormatting>
  <conditionalFormatting sqref="P28">
    <cfRule type="cellIs" dxfId="59" priority="68" operator="greaterThan">
      <formula>0</formula>
    </cfRule>
    <cfRule type="cellIs" dxfId="58" priority="69" operator="lessThan">
      <formula>0</formula>
    </cfRule>
  </conditionalFormatting>
  <conditionalFormatting sqref="P32:P33">
    <cfRule type="cellIs" dxfId="57" priority="60" operator="greaterThan">
      <formula>0</formula>
    </cfRule>
    <cfRule type="cellIs" dxfId="56" priority="62" operator="lessThan">
      <formula>0</formula>
    </cfRule>
  </conditionalFormatting>
  <conditionalFormatting sqref="P32:P33">
    <cfRule type="cellIs" dxfId="55" priority="61" operator="greaterThan">
      <formula>0</formula>
    </cfRule>
  </conditionalFormatting>
  <conditionalFormatting sqref="P31">
    <cfRule type="cellIs" dxfId="54" priority="63" operator="greaterThan">
      <formula>0</formula>
    </cfRule>
    <cfRule type="cellIs" dxfId="53" priority="64" operator="lessThan">
      <formula>0</formula>
    </cfRule>
  </conditionalFormatting>
  <conditionalFormatting sqref="P35:P36">
    <cfRule type="cellIs" dxfId="52" priority="55" operator="greaterThan">
      <formula>0</formula>
    </cfRule>
    <cfRule type="cellIs" dxfId="51" priority="57" operator="lessThan">
      <formula>0</formula>
    </cfRule>
  </conditionalFormatting>
  <conditionalFormatting sqref="P35:P36">
    <cfRule type="cellIs" dxfId="50" priority="56" operator="greaterThan">
      <formula>0</formula>
    </cfRule>
  </conditionalFormatting>
  <conditionalFormatting sqref="P34">
    <cfRule type="cellIs" dxfId="49" priority="58" operator="greaterThan">
      <formula>0</formula>
    </cfRule>
    <cfRule type="cellIs" dxfId="48" priority="59" operator="lessThan">
      <formula>0</formula>
    </cfRule>
  </conditionalFormatting>
  <conditionalFormatting sqref="J26:J27">
    <cfRule type="cellIs" dxfId="47" priority="49" operator="greaterThan">
      <formula>0</formula>
    </cfRule>
    <cfRule type="cellIs" dxfId="46" priority="51" operator="lessThan">
      <formula>0</formula>
    </cfRule>
  </conditionalFormatting>
  <conditionalFormatting sqref="J26:J27">
    <cfRule type="cellIs" dxfId="45" priority="50" operator="greaterThan">
      <formula>0</formula>
    </cfRule>
  </conditionalFormatting>
  <conditionalFormatting sqref="J8:J9">
    <cfRule type="cellIs" dxfId="44" priority="46" operator="greaterThan">
      <formula>0</formula>
    </cfRule>
    <cfRule type="cellIs" dxfId="43" priority="48" operator="lessThan">
      <formula>0</formula>
    </cfRule>
  </conditionalFormatting>
  <conditionalFormatting sqref="J8:J9">
    <cfRule type="cellIs" dxfId="42" priority="47" operator="greaterThan">
      <formula>0</formula>
    </cfRule>
  </conditionalFormatting>
  <conditionalFormatting sqref="J11:J12">
    <cfRule type="cellIs" dxfId="41" priority="43" operator="greaterThan">
      <formula>0</formula>
    </cfRule>
    <cfRule type="cellIs" dxfId="40" priority="45" operator="lessThan">
      <formula>0</formula>
    </cfRule>
  </conditionalFormatting>
  <conditionalFormatting sqref="J11:J12">
    <cfRule type="cellIs" dxfId="39" priority="44" operator="greaterThan">
      <formula>0</formula>
    </cfRule>
  </conditionalFormatting>
  <conditionalFormatting sqref="J14:J15">
    <cfRule type="cellIs" dxfId="38" priority="40" operator="greaterThan">
      <formula>0</formula>
    </cfRule>
    <cfRule type="cellIs" dxfId="37" priority="42" operator="lessThan">
      <formula>0</formula>
    </cfRule>
  </conditionalFormatting>
  <conditionalFormatting sqref="J14:J15">
    <cfRule type="cellIs" dxfId="36" priority="41" operator="greaterThan">
      <formula>0</formula>
    </cfRule>
  </conditionalFormatting>
  <conditionalFormatting sqref="J17:J18">
    <cfRule type="cellIs" dxfId="35" priority="37" operator="greaterThan">
      <formula>0</formula>
    </cfRule>
    <cfRule type="cellIs" dxfId="34" priority="39" operator="lessThan">
      <formula>0</formula>
    </cfRule>
  </conditionalFormatting>
  <conditionalFormatting sqref="J17:J18">
    <cfRule type="cellIs" dxfId="33" priority="38" operator="greaterThan">
      <formula>0</formula>
    </cfRule>
  </conditionalFormatting>
  <conditionalFormatting sqref="J20:J21">
    <cfRule type="cellIs" dxfId="32" priority="31" operator="greaterThan">
      <formula>0</formula>
    </cfRule>
    <cfRule type="cellIs" dxfId="31" priority="33" operator="lessThan">
      <formula>0</formula>
    </cfRule>
  </conditionalFormatting>
  <conditionalFormatting sqref="J20:J21">
    <cfRule type="cellIs" dxfId="30" priority="32" operator="greaterThan">
      <formula>0</formula>
    </cfRule>
  </conditionalFormatting>
  <conditionalFormatting sqref="J23:J24">
    <cfRule type="cellIs" dxfId="29" priority="28" operator="greaterThan">
      <formula>0</formula>
    </cfRule>
    <cfRule type="cellIs" dxfId="28" priority="30" operator="lessThan">
      <formula>0</formula>
    </cfRule>
  </conditionalFormatting>
  <conditionalFormatting sqref="J23:J24">
    <cfRule type="cellIs" dxfId="27" priority="29" operator="greaterThan">
      <formula>0</formula>
    </cfRule>
  </conditionalFormatting>
  <conditionalFormatting sqref="P5:P6">
    <cfRule type="cellIs" dxfId="26" priority="25" operator="greaterThan">
      <formula>0</formula>
    </cfRule>
    <cfRule type="cellIs" dxfId="25" priority="27" operator="lessThan">
      <formula>0</formula>
    </cfRule>
  </conditionalFormatting>
  <conditionalFormatting sqref="P5:P6">
    <cfRule type="cellIs" dxfId="24" priority="26" operator="greaterThan">
      <formula>0</formula>
    </cfRule>
  </conditionalFormatting>
  <conditionalFormatting sqref="P8:P9">
    <cfRule type="cellIs" dxfId="23" priority="22" operator="greaterThan">
      <formula>0</formula>
    </cfRule>
    <cfRule type="cellIs" dxfId="22" priority="24" operator="lessThan">
      <formula>0</formula>
    </cfRule>
  </conditionalFormatting>
  <conditionalFormatting sqref="P8:P9">
    <cfRule type="cellIs" dxfId="21" priority="23" operator="greaterThan">
      <formula>0</formula>
    </cfRule>
  </conditionalFormatting>
  <conditionalFormatting sqref="P11:P12">
    <cfRule type="cellIs" dxfId="20" priority="19" operator="greaterThan">
      <formula>0</formula>
    </cfRule>
    <cfRule type="cellIs" dxfId="19" priority="21" operator="lessThan">
      <formula>0</formula>
    </cfRule>
  </conditionalFormatting>
  <conditionalFormatting sqref="P11:P12">
    <cfRule type="cellIs" dxfId="18" priority="20" operator="greaterThan">
      <formula>0</formula>
    </cfRule>
  </conditionalFormatting>
  <conditionalFormatting sqref="P14:P15">
    <cfRule type="cellIs" dxfId="17" priority="16" operator="greaterThan">
      <formula>0</formula>
    </cfRule>
    <cfRule type="cellIs" dxfId="16" priority="18" operator="lessThan">
      <formula>0</formula>
    </cfRule>
  </conditionalFormatting>
  <conditionalFormatting sqref="P14:P15">
    <cfRule type="cellIs" dxfId="15" priority="17" operator="greaterThan">
      <formula>0</formula>
    </cfRule>
  </conditionalFormatting>
  <conditionalFormatting sqref="P17:P18">
    <cfRule type="cellIs" dxfId="14" priority="13" operator="greaterThan">
      <formula>0</formula>
    </cfRule>
    <cfRule type="cellIs" dxfId="13" priority="15" operator="lessThan">
      <formula>0</formula>
    </cfRule>
  </conditionalFormatting>
  <conditionalFormatting sqref="P17:P18">
    <cfRule type="cellIs" dxfId="12" priority="14" operator="greaterThan">
      <formula>0</formula>
    </cfRule>
  </conditionalFormatting>
  <conditionalFormatting sqref="P20:P21">
    <cfRule type="cellIs" dxfId="11" priority="10" operator="greaterThan">
      <formula>0</formula>
    </cfRule>
    <cfRule type="cellIs" dxfId="10" priority="12" operator="lessThan">
      <formula>0</formula>
    </cfRule>
  </conditionalFormatting>
  <conditionalFormatting sqref="P20:P21">
    <cfRule type="cellIs" dxfId="9" priority="11" operator="greaterThan">
      <formula>0</formula>
    </cfRule>
  </conditionalFormatting>
  <conditionalFormatting sqref="P23:P24">
    <cfRule type="cellIs" dxfId="8" priority="7" operator="greaterThan">
      <formula>0</formula>
    </cfRule>
    <cfRule type="cellIs" dxfId="7" priority="9" operator="lessThan">
      <formula>0</formula>
    </cfRule>
  </conditionalFormatting>
  <conditionalFormatting sqref="P23:P24">
    <cfRule type="cellIs" dxfId="6" priority="8" operator="greaterThan">
      <formula>0</formula>
    </cfRule>
  </conditionalFormatting>
  <conditionalFormatting sqref="P2:P3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P2:P3">
    <cfRule type="cellIs" dxfId="3" priority="5" operator="greaterThan">
      <formula>0</formula>
    </cfRule>
  </conditionalFormatting>
  <conditionalFormatting sqref="J2:J3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J2:J3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P9" sqref="P9"/>
    </sheetView>
  </sheetViews>
  <sheetFormatPr defaultRowHeight="15" x14ac:dyDescent="0.25"/>
  <sheetData>
    <row r="1" spans="1:18" x14ac:dyDescent="0.25">
      <c r="A1" t="s">
        <v>27</v>
      </c>
      <c r="O1" s="25" t="s">
        <v>40</v>
      </c>
      <c r="P1" s="25"/>
      <c r="Q1" s="25"/>
      <c r="R1" s="25"/>
    </row>
    <row r="2" spans="1:18" x14ac:dyDescent="0.25">
      <c r="A2" t="s">
        <v>28</v>
      </c>
      <c r="O2" s="25"/>
      <c r="P2" s="25"/>
      <c r="Q2" s="25"/>
      <c r="R2" s="25"/>
    </row>
    <row r="3" spans="1:18" x14ac:dyDescent="0.25">
      <c r="A3" t="s">
        <v>29</v>
      </c>
      <c r="O3" s="25"/>
      <c r="P3" s="25"/>
      <c r="Q3" s="25"/>
      <c r="R3" s="25"/>
    </row>
    <row r="4" spans="1:18" x14ac:dyDescent="0.25">
      <c r="A4" t="s">
        <v>30</v>
      </c>
      <c r="O4" s="25"/>
      <c r="P4" s="25"/>
      <c r="Q4" s="25"/>
      <c r="R4" s="25"/>
    </row>
    <row r="5" spans="1:18" x14ac:dyDescent="0.25">
      <c r="A5" t="s">
        <v>31</v>
      </c>
      <c r="O5" s="25"/>
      <c r="P5" s="25"/>
      <c r="Q5" s="25"/>
      <c r="R5" s="25"/>
    </row>
    <row r="6" spans="1:18" x14ac:dyDescent="0.25">
      <c r="A6" t="s">
        <v>32</v>
      </c>
    </row>
    <row r="7" spans="1:18" x14ac:dyDescent="0.25">
      <c r="A7" t="s">
        <v>33</v>
      </c>
    </row>
    <row r="9" spans="1:18" x14ac:dyDescent="0.25">
      <c r="A9" t="s">
        <v>34</v>
      </c>
    </row>
    <row r="10" spans="1:18" x14ac:dyDescent="0.25">
      <c r="A10" t="s">
        <v>35</v>
      </c>
    </row>
    <row r="11" spans="1:18" x14ac:dyDescent="0.25">
      <c r="A11" t="s">
        <v>36</v>
      </c>
    </row>
    <row r="12" spans="1:18" x14ac:dyDescent="0.25">
      <c r="A12" t="s">
        <v>37</v>
      </c>
    </row>
    <row r="13" spans="1:18" x14ac:dyDescent="0.25">
      <c r="A13" t="s">
        <v>38</v>
      </c>
    </row>
    <row r="14" spans="1:18" x14ac:dyDescent="0.25">
      <c r="A14" t="s">
        <v>39</v>
      </c>
    </row>
  </sheetData>
  <mergeCells count="1">
    <mergeCell ref="O1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Strangle</vt:lpstr>
      <vt:lpstr>Graph</vt:lpstr>
      <vt:lpstr>BackTesting_LongStrangle</vt:lpstr>
      <vt:lpstr>BackTesting_ShortStrangle</vt:lpstr>
      <vt:lpstr>Weekly_Strangle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2022-03-10T18:31:14Z</dcterms:created>
  <dcterms:modified xsi:type="dcterms:W3CDTF">2022-03-17T18:17:32Z</dcterms:modified>
</cp:coreProperties>
</file>