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Option_Strategy\Neutral_Strategy\"/>
    </mc:Choice>
  </mc:AlternateContent>
  <bookViews>
    <workbookView xWindow="0" yWindow="0" windowWidth="20490" windowHeight="7650" firstSheet="3" activeTab="4"/>
  </bookViews>
  <sheets>
    <sheet name="Straddle" sheetId="1" r:id="rId1"/>
    <sheet name="Graph_NFTY" sheetId="6" r:id="rId2"/>
    <sheet name="Back Testing_Long Straddle_NFTY" sheetId="3" r:id="rId3"/>
    <sheet name="BackTesting_Short_Straddle_NFTY" sheetId="7" r:id="rId4"/>
    <sheet name="BackTesting_ShortStradle_ BNFTY" sheetId="9" r:id="rId5"/>
    <sheet name="Graph_BNFTY" sheetId="10" r:id="rId6"/>
    <sheet name="Sheet1" sheetId="11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1" i="9" l="1"/>
  <c r="R101" i="9" s="1"/>
  <c r="N101" i="9"/>
  <c r="O101" i="9" s="1"/>
  <c r="K101" i="9"/>
  <c r="L101" i="9" s="1"/>
  <c r="H101" i="9"/>
  <c r="I101" i="9" s="1"/>
  <c r="Q100" i="9"/>
  <c r="R100" i="9" s="1"/>
  <c r="S100" i="9" s="1"/>
  <c r="N100" i="9"/>
  <c r="O100" i="9" s="1"/>
  <c r="P100" i="9" s="1"/>
  <c r="L100" i="9"/>
  <c r="K100" i="9"/>
  <c r="H100" i="9"/>
  <c r="I100" i="9" s="1"/>
  <c r="S97" i="9"/>
  <c r="Q98" i="9"/>
  <c r="N98" i="9"/>
  <c r="K98" i="9"/>
  <c r="R97" i="9"/>
  <c r="O97" i="9"/>
  <c r="K97" i="9"/>
  <c r="I97" i="9"/>
  <c r="Q97" i="9"/>
  <c r="N97" i="9"/>
  <c r="L97" i="9"/>
  <c r="E101" i="9"/>
  <c r="E100" i="9"/>
  <c r="H98" i="9"/>
  <c r="I98" i="9" s="1"/>
  <c r="E98" i="9"/>
  <c r="H97" i="9"/>
  <c r="E97" i="9"/>
  <c r="K175" i="7"/>
  <c r="P175" i="7" s="1"/>
  <c r="U175" i="7" s="1"/>
  <c r="Z175" i="7" s="1"/>
  <c r="K174" i="7"/>
  <c r="P174" i="7" s="1"/>
  <c r="Z172" i="7"/>
  <c r="AA172" i="7" s="1"/>
  <c r="AB171" i="7"/>
  <c r="AA171" i="7"/>
  <c r="AD171" i="7" s="1"/>
  <c r="Z171" i="7"/>
  <c r="Z169" i="7"/>
  <c r="AA169" i="7" s="1"/>
  <c r="AB168" i="7"/>
  <c r="Z168" i="7"/>
  <c r="AA168" i="7" s="1"/>
  <c r="AA166" i="7"/>
  <c r="Z166" i="7"/>
  <c r="AB165" i="7"/>
  <c r="Z165" i="7"/>
  <c r="AA165" i="7" s="1"/>
  <c r="AA163" i="7"/>
  <c r="Z163" i="7"/>
  <c r="AB162" i="7"/>
  <c r="AA162" i="7"/>
  <c r="AD162" i="7" s="1"/>
  <c r="Z162" i="7"/>
  <c r="Z160" i="7"/>
  <c r="AA160" i="7" s="1"/>
  <c r="AB159" i="7"/>
  <c r="AA159" i="7"/>
  <c r="AD159" i="7" s="1"/>
  <c r="Z159" i="7"/>
  <c r="Z157" i="7"/>
  <c r="AA157" i="7" s="1"/>
  <c r="AB156" i="7"/>
  <c r="Z156" i="7"/>
  <c r="AA156" i="7" s="1"/>
  <c r="AA154" i="7"/>
  <c r="Z154" i="7"/>
  <c r="AB153" i="7"/>
  <c r="Z153" i="7"/>
  <c r="AA153" i="7" s="1"/>
  <c r="AA151" i="7"/>
  <c r="Z151" i="7"/>
  <c r="AB150" i="7"/>
  <c r="AA150" i="7"/>
  <c r="AD150" i="7" s="1"/>
  <c r="Z150" i="7"/>
  <c r="Z148" i="7"/>
  <c r="AA148" i="7" s="1"/>
  <c r="AB147" i="7"/>
  <c r="AA147" i="7"/>
  <c r="AD147" i="7" s="1"/>
  <c r="Z147" i="7"/>
  <c r="Z145" i="7"/>
  <c r="AA145" i="7" s="1"/>
  <c r="AB144" i="7"/>
  <c r="Z144" i="7"/>
  <c r="AA144" i="7" s="1"/>
  <c r="AA142" i="7"/>
  <c r="Z142" i="7"/>
  <c r="AB141" i="7"/>
  <c r="Z141" i="7"/>
  <c r="AA141" i="7" s="1"/>
  <c r="AA139" i="7"/>
  <c r="Z139" i="7"/>
  <c r="AB138" i="7"/>
  <c r="AA138" i="7"/>
  <c r="AD138" i="7" s="1"/>
  <c r="Z138" i="7"/>
  <c r="Z136" i="7"/>
  <c r="AA136" i="7" s="1"/>
  <c r="AB135" i="7"/>
  <c r="AA135" i="7"/>
  <c r="AD135" i="7" s="1"/>
  <c r="Z135" i="7"/>
  <c r="Z133" i="7"/>
  <c r="AA133" i="7" s="1"/>
  <c r="AB132" i="7"/>
  <c r="Z132" i="7"/>
  <c r="AA132" i="7" s="1"/>
  <c r="AA130" i="7"/>
  <c r="Z130" i="7"/>
  <c r="AB129" i="7"/>
  <c r="Z129" i="7"/>
  <c r="AA129" i="7" s="1"/>
  <c r="AA127" i="7"/>
  <c r="Z127" i="7"/>
  <c r="AB126" i="7"/>
  <c r="AA126" i="7"/>
  <c r="AD126" i="7" s="1"/>
  <c r="Z126" i="7"/>
  <c r="Z124" i="7"/>
  <c r="AA124" i="7" s="1"/>
  <c r="AB123" i="7"/>
  <c r="AA123" i="7"/>
  <c r="AD123" i="7" s="1"/>
  <c r="Z123" i="7"/>
  <c r="Z121" i="7"/>
  <c r="AA121" i="7" s="1"/>
  <c r="AB120" i="7"/>
  <c r="Z120" i="7"/>
  <c r="AA120" i="7" s="1"/>
  <c r="AA118" i="7"/>
  <c r="Z118" i="7"/>
  <c r="AB117" i="7"/>
  <c r="Z117" i="7"/>
  <c r="AA117" i="7" s="1"/>
  <c r="AA115" i="7"/>
  <c r="Z115" i="7"/>
  <c r="AB114" i="7"/>
  <c r="AA114" i="7"/>
  <c r="AD114" i="7" s="1"/>
  <c r="Z114" i="7"/>
  <c r="Z112" i="7"/>
  <c r="AA112" i="7" s="1"/>
  <c r="AB111" i="7"/>
  <c r="AA111" i="7"/>
  <c r="AD111" i="7" s="1"/>
  <c r="Z111" i="7"/>
  <c r="Z109" i="7"/>
  <c r="AA109" i="7" s="1"/>
  <c r="AB108" i="7"/>
  <c r="Z108" i="7"/>
  <c r="AA108" i="7" s="1"/>
  <c r="AA106" i="7"/>
  <c r="Z106" i="7"/>
  <c r="AB105" i="7"/>
  <c r="Z105" i="7"/>
  <c r="AA105" i="7" s="1"/>
  <c r="AA103" i="7"/>
  <c r="Z103" i="7"/>
  <c r="AB102" i="7"/>
  <c r="AA102" i="7"/>
  <c r="AD102" i="7" s="1"/>
  <c r="Z102" i="7"/>
  <c r="Z100" i="7"/>
  <c r="AA100" i="7" s="1"/>
  <c r="AB99" i="7"/>
  <c r="AA99" i="7"/>
  <c r="AD99" i="7" s="1"/>
  <c r="Z99" i="7"/>
  <c r="Z97" i="7"/>
  <c r="AA97" i="7" s="1"/>
  <c r="AB96" i="7"/>
  <c r="Z96" i="7"/>
  <c r="AA96" i="7" s="1"/>
  <c r="AA94" i="7"/>
  <c r="Z94" i="7"/>
  <c r="AB93" i="7"/>
  <c r="Z93" i="7"/>
  <c r="AA93" i="7" s="1"/>
  <c r="AA91" i="7"/>
  <c r="Z91" i="7"/>
  <c r="AB90" i="7"/>
  <c r="AA90" i="7"/>
  <c r="AD90" i="7" s="1"/>
  <c r="Z90" i="7"/>
  <c r="Z88" i="7"/>
  <c r="AA88" i="7" s="1"/>
  <c r="AB87" i="7"/>
  <c r="AA87" i="7"/>
  <c r="AD87" i="7" s="1"/>
  <c r="Z87" i="7"/>
  <c r="Z85" i="7"/>
  <c r="AA85" i="7" s="1"/>
  <c r="AB84" i="7"/>
  <c r="Z84" i="7"/>
  <c r="AA84" i="7" s="1"/>
  <c r="AA82" i="7"/>
  <c r="Z82" i="7"/>
  <c r="AB81" i="7"/>
  <c r="Z81" i="7"/>
  <c r="AA81" i="7" s="1"/>
  <c r="AA79" i="7"/>
  <c r="Z79" i="7"/>
  <c r="AB78" i="7"/>
  <c r="AA78" i="7"/>
  <c r="AD78" i="7" s="1"/>
  <c r="Z78" i="7"/>
  <c r="Z76" i="7"/>
  <c r="AA76" i="7" s="1"/>
  <c r="AB75" i="7"/>
  <c r="AA75" i="7"/>
  <c r="AD75" i="7" s="1"/>
  <c r="Z75" i="7"/>
  <c r="Z73" i="7"/>
  <c r="AA73" i="7" s="1"/>
  <c r="AB72" i="7"/>
  <c r="Z72" i="7"/>
  <c r="AA72" i="7" s="1"/>
  <c r="AA70" i="7"/>
  <c r="Z70" i="7"/>
  <c r="AB69" i="7"/>
  <c r="Z69" i="7"/>
  <c r="AA69" i="7" s="1"/>
  <c r="AA67" i="7"/>
  <c r="Z67" i="7"/>
  <c r="AB66" i="7"/>
  <c r="AA66" i="7"/>
  <c r="AD66" i="7" s="1"/>
  <c r="Z66" i="7"/>
  <c r="Z64" i="7"/>
  <c r="AA64" i="7" s="1"/>
  <c r="AB63" i="7"/>
  <c r="AA63" i="7"/>
  <c r="AD63" i="7" s="1"/>
  <c r="Z63" i="7"/>
  <c r="Z61" i="7"/>
  <c r="AA61" i="7" s="1"/>
  <c r="AB60" i="7"/>
  <c r="Z60" i="7"/>
  <c r="AA60" i="7" s="1"/>
  <c r="AA58" i="7"/>
  <c r="Z58" i="7"/>
  <c r="AB57" i="7"/>
  <c r="Z57" i="7"/>
  <c r="AA57" i="7" s="1"/>
  <c r="AA55" i="7"/>
  <c r="Z55" i="7"/>
  <c r="AB54" i="7"/>
  <c r="AA54" i="7"/>
  <c r="AD54" i="7" s="1"/>
  <c r="Z54" i="7"/>
  <c r="Z52" i="7"/>
  <c r="AA52" i="7" s="1"/>
  <c r="AB51" i="7"/>
  <c r="AA51" i="7"/>
  <c r="AD51" i="7" s="1"/>
  <c r="Z51" i="7"/>
  <c r="Z49" i="7"/>
  <c r="AA49" i="7" s="1"/>
  <c r="AB48" i="7"/>
  <c r="Z48" i="7"/>
  <c r="AA48" i="7" s="1"/>
  <c r="AA46" i="7"/>
  <c r="Z46" i="7"/>
  <c r="AB45" i="7"/>
  <c r="Z45" i="7"/>
  <c r="AA45" i="7" s="1"/>
  <c r="AA43" i="7"/>
  <c r="Z43" i="7"/>
  <c r="AB42" i="7"/>
  <c r="AA42" i="7"/>
  <c r="AD42" i="7" s="1"/>
  <c r="Z42" i="7"/>
  <c r="Z40" i="7"/>
  <c r="AA40" i="7" s="1"/>
  <c r="AB39" i="7"/>
  <c r="AA39" i="7"/>
  <c r="AD39" i="7" s="1"/>
  <c r="Z39" i="7"/>
  <c r="Z37" i="7"/>
  <c r="AA37" i="7" s="1"/>
  <c r="AB36" i="7"/>
  <c r="Z36" i="7"/>
  <c r="AA36" i="7" s="1"/>
  <c r="AA34" i="7"/>
  <c r="Z34" i="7"/>
  <c r="AB33" i="7"/>
  <c r="Z33" i="7"/>
  <c r="AA33" i="7" s="1"/>
  <c r="AA31" i="7"/>
  <c r="Z31" i="7"/>
  <c r="AB30" i="7"/>
  <c r="AA30" i="7"/>
  <c r="AD30" i="7" s="1"/>
  <c r="Z30" i="7"/>
  <c r="Z28" i="7"/>
  <c r="AA28" i="7" s="1"/>
  <c r="AB27" i="7"/>
  <c r="AA27" i="7"/>
  <c r="AD27" i="7" s="1"/>
  <c r="Z27" i="7"/>
  <c r="Z25" i="7"/>
  <c r="AA25" i="7" s="1"/>
  <c r="AB24" i="7"/>
  <c r="Z24" i="7"/>
  <c r="AA24" i="7" s="1"/>
  <c r="AA22" i="7"/>
  <c r="Z22" i="7"/>
  <c r="AB21" i="7"/>
  <c r="Z21" i="7"/>
  <c r="AA21" i="7" s="1"/>
  <c r="AA19" i="7"/>
  <c r="Z19" i="7"/>
  <c r="AB18" i="7"/>
  <c r="AA18" i="7"/>
  <c r="AD18" i="7" s="1"/>
  <c r="Z18" i="7"/>
  <c r="Z16" i="7"/>
  <c r="AA16" i="7" s="1"/>
  <c r="AB15" i="7"/>
  <c r="AA15" i="7"/>
  <c r="AD15" i="7" s="1"/>
  <c r="Z15" i="7"/>
  <c r="Z13" i="7"/>
  <c r="AA13" i="7" s="1"/>
  <c r="AB12" i="7"/>
  <c r="Z12" i="7"/>
  <c r="AA12" i="7" s="1"/>
  <c r="AA10" i="7"/>
  <c r="Z10" i="7"/>
  <c r="AB9" i="7"/>
  <c r="Z9" i="7"/>
  <c r="AA9" i="7" s="1"/>
  <c r="Z7" i="7"/>
  <c r="AA7" i="7" s="1"/>
  <c r="AB6" i="7"/>
  <c r="AA6" i="7"/>
  <c r="Z6" i="7"/>
  <c r="Z4" i="7"/>
  <c r="AA4" i="7" s="1"/>
  <c r="AB3" i="7"/>
  <c r="Z3" i="7"/>
  <c r="AA3" i="7" s="1"/>
  <c r="U172" i="7"/>
  <c r="V172" i="7" s="1"/>
  <c r="W171" i="7"/>
  <c r="V171" i="7"/>
  <c r="Y171" i="7" s="1"/>
  <c r="U171" i="7"/>
  <c r="U169" i="7"/>
  <c r="V169" i="7" s="1"/>
  <c r="W168" i="7"/>
  <c r="U168" i="7"/>
  <c r="V168" i="7" s="1"/>
  <c r="V166" i="7"/>
  <c r="U166" i="7"/>
  <c r="W165" i="7"/>
  <c r="U165" i="7"/>
  <c r="V165" i="7" s="1"/>
  <c r="V163" i="7"/>
  <c r="U163" i="7"/>
  <c r="W162" i="7"/>
  <c r="V162" i="7"/>
  <c r="Y162" i="7" s="1"/>
  <c r="U162" i="7"/>
  <c r="U160" i="7"/>
  <c r="V160" i="7" s="1"/>
  <c r="W159" i="7"/>
  <c r="V159" i="7"/>
  <c r="Y159" i="7" s="1"/>
  <c r="U159" i="7"/>
  <c r="U157" i="7"/>
  <c r="V157" i="7" s="1"/>
  <c r="W156" i="7"/>
  <c r="U156" i="7"/>
  <c r="V156" i="7" s="1"/>
  <c r="V154" i="7"/>
  <c r="U154" i="7"/>
  <c r="W153" i="7"/>
  <c r="U153" i="7"/>
  <c r="V153" i="7" s="1"/>
  <c r="V151" i="7"/>
  <c r="U151" i="7"/>
  <c r="W150" i="7"/>
  <c r="V150" i="7"/>
  <c r="Y150" i="7" s="1"/>
  <c r="U150" i="7"/>
  <c r="U148" i="7"/>
  <c r="V148" i="7" s="1"/>
  <c r="W147" i="7"/>
  <c r="V147" i="7"/>
  <c r="Y147" i="7" s="1"/>
  <c r="U147" i="7"/>
  <c r="U145" i="7"/>
  <c r="V145" i="7" s="1"/>
  <c r="W144" i="7"/>
  <c r="U144" i="7"/>
  <c r="V144" i="7" s="1"/>
  <c r="V142" i="7"/>
  <c r="U142" i="7"/>
  <c r="W141" i="7"/>
  <c r="U141" i="7"/>
  <c r="V141" i="7" s="1"/>
  <c r="V139" i="7"/>
  <c r="U139" i="7"/>
  <c r="W138" i="7"/>
  <c r="V138" i="7"/>
  <c r="Y138" i="7" s="1"/>
  <c r="U138" i="7"/>
  <c r="U136" i="7"/>
  <c r="V136" i="7" s="1"/>
  <c r="W135" i="7"/>
  <c r="V135" i="7"/>
  <c r="Y135" i="7" s="1"/>
  <c r="U135" i="7"/>
  <c r="U133" i="7"/>
  <c r="V133" i="7" s="1"/>
  <c r="W132" i="7"/>
  <c r="U132" i="7"/>
  <c r="V132" i="7" s="1"/>
  <c r="V130" i="7"/>
  <c r="U130" i="7"/>
  <c r="W129" i="7"/>
  <c r="U129" i="7"/>
  <c r="V129" i="7" s="1"/>
  <c r="V127" i="7"/>
  <c r="U127" i="7"/>
  <c r="W126" i="7"/>
  <c r="V126" i="7"/>
  <c r="Y126" i="7" s="1"/>
  <c r="U126" i="7"/>
  <c r="U124" i="7"/>
  <c r="V124" i="7" s="1"/>
  <c r="W123" i="7"/>
  <c r="V123" i="7"/>
  <c r="Y123" i="7" s="1"/>
  <c r="U123" i="7"/>
  <c r="U121" i="7"/>
  <c r="V121" i="7" s="1"/>
  <c r="W120" i="7"/>
  <c r="U120" i="7"/>
  <c r="V120" i="7" s="1"/>
  <c r="V118" i="7"/>
  <c r="U118" i="7"/>
  <c r="W117" i="7"/>
  <c r="U117" i="7"/>
  <c r="V117" i="7" s="1"/>
  <c r="V115" i="7"/>
  <c r="U115" i="7"/>
  <c r="W114" i="7"/>
  <c r="V114" i="7"/>
  <c r="Y114" i="7" s="1"/>
  <c r="U114" i="7"/>
  <c r="U112" i="7"/>
  <c r="V112" i="7" s="1"/>
  <c r="W111" i="7"/>
  <c r="U111" i="7"/>
  <c r="V111" i="7" s="1"/>
  <c r="U109" i="7"/>
  <c r="V109" i="7" s="1"/>
  <c r="W108" i="7"/>
  <c r="U108" i="7"/>
  <c r="V108" i="7" s="1"/>
  <c r="V106" i="7"/>
  <c r="U106" i="7"/>
  <c r="W105" i="7"/>
  <c r="U105" i="7"/>
  <c r="V105" i="7" s="1"/>
  <c r="U103" i="7"/>
  <c r="V103" i="7" s="1"/>
  <c r="W102" i="7"/>
  <c r="V102" i="7"/>
  <c r="U102" i="7"/>
  <c r="U100" i="7"/>
  <c r="V100" i="7" s="1"/>
  <c r="W99" i="7"/>
  <c r="U99" i="7"/>
  <c r="V99" i="7" s="1"/>
  <c r="U97" i="7"/>
  <c r="V97" i="7" s="1"/>
  <c r="W96" i="7"/>
  <c r="U96" i="7"/>
  <c r="V96" i="7" s="1"/>
  <c r="V94" i="7"/>
  <c r="U94" i="7"/>
  <c r="W93" i="7"/>
  <c r="U93" i="7"/>
  <c r="V93" i="7" s="1"/>
  <c r="U91" i="7"/>
  <c r="V91" i="7" s="1"/>
  <c r="W90" i="7"/>
  <c r="V90" i="7"/>
  <c r="Y90" i="7" s="1"/>
  <c r="U90" i="7"/>
  <c r="U88" i="7"/>
  <c r="V88" i="7" s="1"/>
  <c r="W87" i="7"/>
  <c r="U87" i="7"/>
  <c r="V87" i="7" s="1"/>
  <c r="U85" i="7"/>
  <c r="V85" i="7" s="1"/>
  <c r="W84" i="7"/>
  <c r="U84" i="7"/>
  <c r="V84" i="7" s="1"/>
  <c r="V82" i="7"/>
  <c r="U82" i="7"/>
  <c r="W81" i="7"/>
  <c r="U81" i="7"/>
  <c r="V81" i="7" s="1"/>
  <c r="U79" i="7"/>
  <c r="V79" i="7" s="1"/>
  <c r="W78" i="7"/>
  <c r="V78" i="7"/>
  <c r="U78" i="7"/>
  <c r="U76" i="7"/>
  <c r="V76" i="7" s="1"/>
  <c r="W75" i="7"/>
  <c r="U75" i="7"/>
  <c r="V75" i="7" s="1"/>
  <c r="U73" i="7"/>
  <c r="V73" i="7" s="1"/>
  <c r="W72" i="7"/>
  <c r="U72" i="7"/>
  <c r="V72" i="7" s="1"/>
  <c r="V70" i="7"/>
  <c r="U70" i="7"/>
  <c r="W69" i="7"/>
  <c r="U69" i="7"/>
  <c r="V69" i="7" s="1"/>
  <c r="U67" i="7"/>
  <c r="V67" i="7" s="1"/>
  <c r="W66" i="7"/>
  <c r="V66" i="7"/>
  <c r="U66" i="7"/>
  <c r="U64" i="7"/>
  <c r="V64" i="7" s="1"/>
  <c r="W63" i="7"/>
  <c r="U63" i="7"/>
  <c r="V63" i="7" s="1"/>
  <c r="U61" i="7"/>
  <c r="V61" i="7" s="1"/>
  <c r="W60" i="7"/>
  <c r="U60" i="7"/>
  <c r="V60" i="7" s="1"/>
  <c r="V58" i="7"/>
  <c r="U58" i="7"/>
  <c r="W57" i="7"/>
  <c r="U57" i="7"/>
  <c r="V57" i="7" s="1"/>
  <c r="U55" i="7"/>
  <c r="V55" i="7" s="1"/>
  <c r="W54" i="7"/>
  <c r="V54" i="7"/>
  <c r="U54" i="7"/>
  <c r="U52" i="7"/>
  <c r="V52" i="7" s="1"/>
  <c r="W51" i="7"/>
  <c r="U51" i="7"/>
  <c r="V51" i="7" s="1"/>
  <c r="U49" i="7"/>
  <c r="V49" i="7" s="1"/>
  <c r="W48" i="7"/>
  <c r="U48" i="7"/>
  <c r="V48" i="7" s="1"/>
  <c r="V46" i="7"/>
  <c r="U46" i="7"/>
  <c r="W45" i="7"/>
  <c r="U45" i="7"/>
  <c r="V45" i="7" s="1"/>
  <c r="U43" i="7"/>
  <c r="V43" i="7" s="1"/>
  <c r="W42" i="7"/>
  <c r="V42" i="7"/>
  <c r="U42" i="7"/>
  <c r="U40" i="7"/>
  <c r="V40" i="7" s="1"/>
  <c r="W39" i="7"/>
  <c r="U39" i="7"/>
  <c r="V39" i="7" s="1"/>
  <c r="U37" i="7"/>
  <c r="V37" i="7" s="1"/>
  <c r="W36" i="7"/>
  <c r="U36" i="7"/>
  <c r="V36" i="7" s="1"/>
  <c r="V34" i="7"/>
  <c r="U34" i="7"/>
  <c r="W33" i="7"/>
  <c r="U33" i="7"/>
  <c r="V33" i="7" s="1"/>
  <c r="U31" i="7"/>
  <c r="V31" i="7" s="1"/>
  <c r="W30" i="7"/>
  <c r="V30" i="7"/>
  <c r="U30" i="7"/>
  <c r="U28" i="7"/>
  <c r="V28" i="7" s="1"/>
  <c r="W27" i="7"/>
  <c r="U27" i="7"/>
  <c r="V27" i="7" s="1"/>
  <c r="U25" i="7"/>
  <c r="V25" i="7" s="1"/>
  <c r="W24" i="7"/>
  <c r="U24" i="7"/>
  <c r="V24" i="7" s="1"/>
  <c r="V22" i="7"/>
  <c r="U22" i="7"/>
  <c r="W21" i="7"/>
  <c r="U21" i="7"/>
  <c r="V21" i="7" s="1"/>
  <c r="U19" i="7"/>
  <c r="V19" i="7" s="1"/>
  <c r="W18" i="7"/>
  <c r="V18" i="7"/>
  <c r="U18" i="7"/>
  <c r="U16" i="7"/>
  <c r="V16" i="7" s="1"/>
  <c r="W15" i="7"/>
  <c r="U15" i="7"/>
  <c r="V15" i="7" s="1"/>
  <c r="U13" i="7"/>
  <c r="V13" i="7" s="1"/>
  <c r="W12" i="7"/>
  <c r="U12" i="7"/>
  <c r="V12" i="7" s="1"/>
  <c r="V10" i="7"/>
  <c r="U10" i="7"/>
  <c r="W9" i="7"/>
  <c r="U9" i="7"/>
  <c r="V9" i="7" s="1"/>
  <c r="U7" i="7"/>
  <c r="V7" i="7" s="1"/>
  <c r="W6" i="7"/>
  <c r="V6" i="7"/>
  <c r="U6" i="7"/>
  <c r="U4" i="7"/>
  <c r="V4" i="7" s="1"/>
  <c r="W3" i="7"/>
  <c r="U3" i="7"/>
  <c r="V3" i="7" s="1"/>
  <c r="P172" i="7"/>
  <c r="Q172" i="7" s="1"/>
  <c r="R171" i="7"/>
  <c r="Q171" i="7"/>
  <c r="T171" i="7" s="1"/>
  <c r="P171" i="7"/>
  <c r="Q169" i="7"/>
  <c r="P169" i="7"/>
  <c r="R168" i="7"/>
  <c r="P168" i="7"/>
  <c r="Q168" i="7" s="1"/>
  <c r="P166" i="7"/>
  <c r="Q166" i="7" s="1"/>
  <c r="S165" i="7" s="1"/>
  <c r="R165" i="7"/>
  <c r="Q165" i="7"/>
  <c r="T165" i="7" s="1"/>
  <c r="P165" i="7"/>
  <c r="Q163" i="7"/>
  <c r="P163" i="7"/>
  <c r="R162" i="7"/>
  <c r="P162" i="7"/>
  <c r="Q162" i="7" s="1"/>
  <c r="P160" i="7"/>
  <c r="Q160" i="7" s="1"/>
  <c r="R159" i="7"/>
  <c r="Q159" i="7"/>
  <c r="T159" i="7" s="1"/>
  <c r="P159" i="7"/>
  <c r="Q157" i="7"/>
  <c r="P157" i="7"/>
  <c r="R156" i="7"/>
  <c r="P156" i="7"/>
  <c r="Q156" i="7" s="1"/>
  <c r="P154" i="7"/>
  <c r="Q154" i="7" s="1"/>
  <c r="S153" i="7" s="1"/>
  <c r="R153" i="7"/>
  <c r="Q153" i="7"/>
  <c r="T153" i="7" s="1"/>
  <c r="P153" i="7"/>
  <c r="Q151" i="7"/>
  <c r="P151" i="7"/>
  <c r="R150" i="7"/>
  <c r="P150" i="7"/>
  <c r="Q150" i="7" s="1"/>
  <c r="P148" i="7"/>
  <c r="Q148" i="7" s="1"/>
  <c r="R147" i="7"/>
  <c r="Q147" i="7"/>
  <c r="P147" i="7"/>
  <c r="Q145" i="7"/>
  <c r="P145" i="7"/>
  <c r="R144" i="7"/>
  <c r="P144" i="7"/>
  <c r="Q144" i="7" s="1"/>
  <c r="P142" i="7"/>
  <c r="Q142" i="7" s="1"/>
  <c r="S141" i="7" s="1"/>
  <c r="R141" i="7"/>
  <c r="Q141" i="7"/>
  <c r="T141" i="7" s="1"/>
  <c r="P141" i="7"/>
  <c r="Q139" i="7"/>
  <c r="P139" i="7"/>
  <c r="R138" i="7"/>
  <c r="P138" i="7"/>
  <c r="Q138" i="7" s="1"/>
  <c r="P136" i="7"/>
  <c r="Q136" i="7" s="1"/>
  <c r="R135" i="7"/>
  <c r="Q135" i="7"/>
  <c r="P135" i="7"/>
  <c r="Q133" i="7"/>
  <c r="P133" i="7"/>
  <c r="R132" i="7"/>
  <c r="P132" i="7"/>
  <c r="Q132" i="7" s="1"/>
  <c r="P130" i="7"/>
  <c r="Q130" i="7" s="1"/>
  <c r="S129" i="7" s="1"/>
  <c r="R129" i="7"/>
  <c r="Q129" i="7"/>
  <c r="P129" i="7"/>
  <c r="Q127" i="7"/>
  <c r="P127" i="7"/>
  <c r="R126" i="7"/>
  <c r="P126" i="7"/>
  <c r="Q126" i="7" s="1"/>
  <c r="P124" i="7"/>
  <c r="Q124" i="7" s="1"/>
  <c r="R123" i="7"/>
  <c r="Q123" i="7"/>
  <c r="P123" i="7"/>
  <c r="Q121" i="7"/>
  <c r="P121" i="7"/>
  <c r="R120" i="7"/>
  <c r="P120" i="7"/>
  <c r="Q120" i="7" s="1"/>
  <c r="P118" i="7"/>
  <c r="Q118" i="7" s="1"/>
  <c r="S117" i="7" s="1"/>
  <c r="R117" i="7"/>
  <c r="Q117" i="7"/>
  <c r="P117" i="7"/>
  <c r="Q115" i="7"/>
  <c r="P115" i="7"/>
  <c r="R114" i="7"/>
  <c r="P114" i="7"/>
  <c r="Q114" i="7" s="1"/>
  <c r="P112" i="7"/>
  <c r="Q112" i="7" s="1"/>
  <c r="R111" i="7"/>
  <c r="Q111" i="7"/>
  <c r="P111" i="7"/>
  <c r="Q109" i="7"/>
  <c r="P109" i="7"/>
  <c r="R108" i="7"/>
  <c r="P108" i="7"/>
  <c r="Q108" i="7" s="1"/>
  <c r="P106" i="7"/>
  <c r="Q106" i="7" s="1"/>
  <c r="S105" i="7" s="1"/>
  <c r="R105" i="7"/>
  <c r="Q105" i="7"/>
  <c r="P105" i="7"/>
  <c r="Q103" i="7"/>
  <c r="P103" i="7"/>
  <c r="R102" i="7"/>
  <c r="P102" i="7"/>
  <c r="Q102" i="7" s="1"/>
  <c r="P100" i="7"/>
  <c r="Q100" i="7" s="1"/>
  <c r="R99" i="7"/>
  <c r="Q99" i="7"/>
  <c r="P99" i="7"/>
  <c r="Q97" i="7"/>
  <c r="P97" i="7"/>
  <c r="R96" i="7"/>
  <c r="P96" i="7"/>
  <c r="Q96" i="7" s="1"/>
  <c r="P94" i="7"/>
  <c r="Q94" i="7" s="1"/>
  <c r="S93" i="7" s="1"/>
  <c r="R93" i="7"/>
  <c r="Q93" i="7"/>
  <c r="P93" i="7"/>
  <c r="Q91" i="7"/>
  <c r="P91" i="7"/>
  <c r="R90" i="7"/>
  <c r="P90" i="7"/>
  <c r="Q90" i="7" s="1"/>
  <c r="P88" i="7"/>
  <c r="Q88" i="7" s="1"/>
  <c r="R87" i="7"/>
  <c r="Q87" i="7"/>
  <c r="P87" i="7"/>
  <c r="Q85" i="7"/>
  <c r="P85" i="7"/>
  <c r="R84" i="7"/>
  <c r="P84" i="7"/>
  <c r="Q84" i="7" s="1"/>
  <c r="P82" i="7"/>
  <c r="Q82" i="7" s="1"/>
  <c r="S81" i="7" s="1"/>
  <c r="R81" i="7"/>
  <c r="Q81" i="7"/>
  <c r="P81" i="7"/>
  <c r="Q79" i="7"/>
  <c r="P79" i="7"/>
  <c r="R78" i="7"/>
  <c r="P78" i="7"/>
  <c r="Q78" i="7" s="1"/>
  <c r="P76" i="7"/>
  <c r="Q76" i="7" s="1"/>
  <c r="R75" i="7"/>
  <c r="Q75" i="7"/>
  <c r="P75" i="7"/>
  <c r="Q73" i="7"/>
  <c r="P73" i="7"/>
  <c r="R72" i="7"/>
  <c r="P72" i="7"/>
  <c r="Q72" i="7" s="1"/>
  <c r="P70" i="7"/>
  <c r="Q70" i="7" s="1"/>
  <c r="S69" i="7" s="1"/>
  <c r="R69" i="7"/>
  <c r="Q69" i="7"/>
  <c r="P69" i="7"/>
  <c r="Q67" i="7"/>
  <c r="P67" i="7"/>
  <c r="R66" i="7"/>
  <c r="P66" i="7"/>
  <c r="Q66" i="7" s="1"/>
  <c r="P64" i="7"/>
  <c r="Q64" i="7" s="1"/>
  <c r="R63" i="7"/>
  <c r="Q63" i="7"/>
  <c r="P63" i="7"/>
  <c r="Q61" i="7"/>
  <c r="P61" i="7"/>
  <c r="R60" i="7"/>
  <c r="P60" i="7"/>
  <c r="Q60" i="7" s="1"/>
  <c r="P58" i="7"/>
  <c r="Q58" i="7" s="1"/>
  <c r="S57" i="7" s="1"/>
  <c r="R57" i="7"/>
  <c r="Q57" i="7"/>
  <c r="P57" i="7"/>
  <c r="Q55" i="7"/>
  <c r="P55" i="7"/>
  <c r="R54" i="7"/>
  <c r="P54" i="7"/>
  <c r="Q54" i="7" s="1"/>
  <c r="P52" i="7"/>
  <c r="Q52" i="7" s="1"/>
  <c r="R51" i="7"/>
  <c r="Q51" i="7"/>
  <c r="P51" i="7"/>
  <c r="Q49" i="7"/>
  <c r="P49" i="7"/>
  <c r="R48" i="7"/>
  <c r="P48" i="7"/>
  <c r="Q48" i="7" s="1"/>
  <c r="P46" i="7"/>
  <c r="Q46" i="7" s="1"/>
  <c r="S45" i="7" s="1"/>
  <c r="R45" i="7"/>
  <c r="Q45" i="7"/>
  <c r="P45" i="7"/>
  <c r="Q43" i="7"/>
  <c r="P43" i="7"/>
  <c r="R42" i="7"/>
  <c r="P42" i="7"/>
  <c r="Q42" i="7" s="1"/>
  <c r="P40" i="7"/>
  <c r="Q40" i="7" s="1"/>
  <c r="R39" i="7"/>
  <c r="Q39" i="7"/>
  <c r="P39" i="7"/>
  <c r="Q37" i="7"/>
  <c r="P37" i="7"/>
  <c r="R36" i="7"/>
  <c r="P36" i="7"/>
  <c r="Q36" i="7" s="1"/>
  <c r="P34" i="7"/>
  <c r="Q34" i="7" s="1"/>
  <c r="S33" i="7" s="1"/>
  <c r="R33" i="7"/>
  <c r="Q33" i="7"/>
  <c r="P33" i="7"/>
  <c r="Q31" i="7"/>
  <c r="P31" i="7"/>
  <c r="R30" i="7"/>
  <c r="P30" i="7"/>
  <c r="Q30" i="7" s="1"/>
  <c r="P28" i="7"/>
  <c r="Q28" i="7" s="1"/>
  <c r="R27" i="7"/>
  <c r="Q27" i="7"/>
  <c r="P27" i="7"/>
  <c r="Q25" i="7"/>
  <c r="P25" i="7"/>
  <c r="R24" i="7"/>
  <c r="P24" i="7"/>
  <c r="Q24" i="7" s="1"/>
  <c r="P22" i="7"/>
  <c r="Q22" i="7" s="1"/>
  <c r="S21" i="7" s="1"/>
  <c r="R21" i="7"/>
  <c r="Q21" i="7"/>
  <c r="P21" i="7"/>
  <c r="Q19" i="7"/>
  <c r="P19" i="7"/>
  <c r="R18" i="7"/>
  <c r="P18" i="7"/>
  <c r="Q18" i="7" s="1"/>
  <c r="P16" i="7"/>
  <c r="Q16" i="7" s="1"/>
  <c r="R15" i="7"/>
  <c r="Q15" i="7"/>
  <c r="P15" i="7"/>
  <c r="Q13" i="7"/>
  <c r="P13" i="7"/>
  <c r="R12" i="7"/>
  <c r="P12" i="7"/>
  <c r="Q12" i="7" s="1"/>
  <c r="P10" i="7"/>
  <c r="Q10" i="7" s="1"/>
  <c r="S9" i="7" s="1"/>
  <c r="R9" i="7"/>
  <c r="Q9" i="7"/>
  <c r="P9" i="7"/>
  <c r="Q7" i="7"/>
  <c r="P7" i="7"/>
  <c r="R6" i="7"/>
  <c r="P6" i="7"/>
  <c r="Q6" i="7" s="1"/>
  <c r="P4" i="7"/>
  <c r="Q4" i="7" s="1"/>
  <c r="R3" i="7"/>
  <c r="Q3" i="7"/>
  <c r="P3" i="7"/>
  <c r="K178" i="7"/>
  <c r="L178" i="7" s="1"/>
  <c r="E178" i="7"/>
  <c r="K177" i="7"/>
  <c r="L177" i="7" s="1"/>
  <c r="E177" i="7"/>
  <c r="E175" i="7"/>
  <c r="E174" i="7"/>
  <c r="M100" i="9" l="1"/>
  <c r="J100" i="9"/>
  <c r="L98" i="9"/>
  <c r="O98" i="9" s="1"/>
  <c r="R98" i="9" s="1"/>
  <c r="M97" i="9"/>
  <c r="J97" i="9"/>
  <c r="P178" i="7"/>
  <c r="P177" i="7"/>
  <c r="U174" i="7"/>
  <c r="L174" i="7"/>
  <c r="Q174" i="7" s="1"/>
  <c r="L175" i="7"/>
  <c r="Q175" i="7" s="1"/>
  <c r="V175" i="7" s="1"/>
  <c r="AA175" i="7" s="1"/>
  <c r="AD9" i="7"/>
  <c r="AC9" i="7"/>
  <c r="AD21" i="7"/>
  <c r="AC21" i="7"/>
  <c r="AD33" i="7"/>
  <c r="AC33" i="7"/>
  <c r="AC36" i="7"/>
  <c r="AD36" i="7"/>
  <c r="AC45" i="7"/>
  <c r="AD45" i="7"/>
  <c r="AC48" i="7"/>
  <c r="AD48" i="7"/>
  <c r="AC57" i="7"/>
  <c r="AD57" i="7"/>
  <c r="AC60" i="7"/>
  <c r="AD60" i="7"/>
  <c r="AC69" i="7"/>
  <c r="AD69" i="7"/>
  <c r="AC72" i="7"/>
  <c r="AD72" i="7"/>
  <c r="AD81" i="7"/>
  <c r="AC81" i="7"/>
  <c r="AC84" i="7"/>
  <c r="AD84" i="7"/>
  <c r="AC93" i="7"/>
  <c r="AD93" i="7"/>
  <c r="AC96" i="7"/>
  <c r="AD96" i="7"/>
  <c r="AC105" i="7"/>
  <c r="AD105" i="7"/>
  <c r="AC108" i="7"/>
  <c r="AD108" i="7"/>
  <c r="AD117" i="7"/>
  <c r="AC117" i="7"/>
  <c r="AC120" i="7"/>
  <c r="AD120" i="7"/>
  <c r="AC129" i="7"/>
  <c r="AD129" i="7"/>
  <c r="AC132" i="7"/>
  <c r="AD132" i="7"/>
  <c r="AC141" i="7"/>
  <c r="AD141" i="7"/>
  <c r="AC144" i="7"/>
  <c r="AD144" i="7"/>
  <c r="AD153" i="7"/>
  <c r="AC153" i="7"/>
  <c r="AC156" i="7"/>
  <c r="AD156" i="7"/>
  <c r="AC165" i="7"/>
  <c r="AD165" i="7"/>
  <c r="AC168" i="7"/>
  <c r="AD168" i="7"/>
  <c r="AC12" i="7"/>
  <c r="AD12" i="7"/>
  <c r="AC24" i="7"/>
  <c r="AD24" i="7"/>
  <c r="AD3" i="7"/>
  <c r="AC3" i="7"/>
  <c r="AD6" i="7"/>
  <c r="AC6" i="7"/>
  <c r="AC18" i="7"/>
  <c r="AC30" i="7"/>
  <c r="AC42" i="7"/>
  <c r="AC54" i="7"/>
  <c r="AC66" i="7"/>
  <c r="AC78" i="7"/>
  <c r="AC90" i="7"/>
  <c r="AC102" i="7"/>
  <c r="AC114" i="7"/>
  <c r="AC126" i="7"/>
  <c r="AC138" i="7"/>
  <c r="AC150" i="7"/>
  <c r="AC162" i="7"/>
  <c r="AC15" i="7"/>
  <c r="AC27" i="7"/>
  <c r="AC39" i="7"/>
  <c r="AC51" i="7"/>
  <c r="AC63" i="7"/>
  <c r="AC75" i="7"/>
  <c r="AC87" i="7"/>
  <c r="AC99" i="7"/>
  <c r="AC111" i="7"/>
  <c r="AC123" i="7"/>
  <c r="AC135" i="7"/>
  <c r="AC147" i="7"/>
  <c r="AC159" i="7"/>
  <c r="AC171" i="7"/>
  <c r="X117" i="7"/>
  <c r="Y117" i="7"/>
  <c r="X132" i="7"/>
  <c r="Y132" i="7"/>
  <c r="X141" i="7"/>
  <c r="Y141" i="7"/>
  <c r="X144" i="7"/>
  <c r="Y144" i="7"/>
  <c r="Y153" i="7"/>
  <c r="X153" i="7"/>
  <c r="X156" i="7"/>
  <c r="Y156" i="7"/>
  <c r="X165" i="7"/>
  <c r="Y165" i="7"/>
  <c r="X3" i="7"/>
  <c r="Y9" i="7"/>
  <c r="X9" i="7"/>
  <c r="X15" i="7"/>
  <c r="X27" i="7"/>
  <c r="Y33" i="7"/>
  <c r="X33" i="7"/>
  <c r="Y36" i="7"/>
  <c r="X39" i="7"/>
  <c r="X45" i="7"/>
  <c r="Y45" i="7"/>
  <c r="Y48" i="7"/>
  <c r="X51" i="7"/>
  <c r="X57" i="7"/>
  <c r="Y57" i="7"/>
  <c r="Y60" i="7"/>
  <c r="X63" i="7"/>
  <c r="X69" i="7"/>
  <c r="Y69" i="7"/>
  <c r="Y72" i="7"/>
  <c r="X75" i="7"/>
  <c r="Y81" i="7"/>
  <c r="X81" i="7"/>
  <c r="X84" i="7"/>
  <c r="Y84" i="7"/>
  <c r="Y105" i="7"/>
  <c r="X105" i="7"/>
  <c r="X108" i="7"/>
  <c r="Y108" i="7"/>
  <c r="Y87" i="7"/>
  <c r="X87" i="7"/>
  <c r="X120" i="7"/>
  <c r="Y120" i="7"/>
  <c r="X129" i="7"/>
  <c r="Y129" i="7"/>
  <c r="X168" i="7"/>
  <c r="Y168" i="7"/>
  <c r="Y12" i="7"/>
  <c r="X21" i="7"/>
  <c r="Y21" i="7"/>
  <c r="Y18" i="7"/>
  <c r="X18" i="7"/>
  <c r="Y30" i="7"/>
  <c r="X30" i="7"/>
  <c r="Y42" i="7"/>
  <c r="X42" i="7"/>
  <c r="Y54" i="7"/>
  <c r="X54" i="7"/>
  <c r="Y66" i="7"/>
  <c r="X66" i="7"/>
  <c r="Y78" i="7"/>
  <c r="Y99" i="7"/>
  <c r="X99" i="7"/>
  <c r="Y102" i="7"/>
  <c r="Y111" i="7"/>
  <c r="X111" i="7"/>
  <c r="Y24" i="7"/>
  <c r="Y6" i="7"/>
  <c r="X6" i="7"/>
  <c r="Y3" i="7"/>
  <c r="X12" i="7"/>
  <c r="Y15" i="7"/>
  <c r="X24" i="7"/>
  <c r="Y27" i="7"/>
  <c r="X36" i="7"/>
  <c r="Y39" i="7"/>
  <c r="X48" i="7"/>
  <c r="Y51" i="7"/>
  <c r="X60" i="7"/>
  <c r="Y63" i="7"/>
  <c r="X72" i="7"/>
  <c r="Y75" i="7"/>
  <c r="Y93" i="7"/>
  <c r="X93" i="7"/>
  <c r="X96" i="7"/>
  <c r="Y96" i="7"/>
  <c r="X78" i="7"/>
  <c r="X90" i="7"/>
  <c r="X102" i="7"/>
  <c r="X114" i="7"/>
  <c r="X126" i="7"/>
  <c r="X138" i="7"/>
  <c r="X150" i="7"/>
  <c r="X162" i="7"/>
  <c r="X123" i="7"/>
  <c r="X135" i="7"/>
  <c r="X147" i="7"/>
  <c r="X159" i="7"/>
  <c r="X171" i="7"/>
  <c r="T6" i="7"/>
  <c r="S6" i="7"/>
  <c r="T18" i="7"/>
  <c r="S18" i="7"/>
  <c r="T30" i="7"/>
  <c r="S30" i="7"/>
  <c r="T42" i="7"/>
  <c r="S42" i="7"/>
  <c r="T54" i="7"/>
  <c r="S54" i="7"/>
  <c r="T66" i="7"/>
  <c r="S66" i="7"/>
  <c r="T78" i="7"/>
  <c r="S78" i="7"/>
  <c r="T90" i="7"/>
  <c r="S90" i="7"/>
  <c r="T102" i="7"/>
  <c r="S102" i="7"/>
  <c r="T114" i="7"/>
  <c r="S114" i="7"/>
  <c r="T126" i="7"/>
  <c r="S126" i="7"/>
  <c r="T138" i="7"/>
  <c r="S138" i="7"/>
  <c r="S144" i="7"/>
  <c r="T144" i="7"/>
  <c r="S156" i="7"/>
  <c r="T156" i="7"/>
  <c r="S168" i="7"/>
  <c r="T168" i="7"/>
  <c r="T3" i="7"/>
  <c r="T15" i="7"/>
  <c r="T33" i="7"/>
  <c r="T45" i="7"/>
  <c r="T57" i="7"/>
  <c r="T69" i="7"/>
  <c r="T81" i="7"/>
  <c r="T93" i="7"/>
  <c r="T105" i="7"/>
  <c r="T117" i="7"/>
  <c r="T147" i="7"/>
  <c r="S12" i="7"/>
  <c r="T12" i="7"/>
  <c r="S24" i="7"/>
  <c r="T24" i="7"/>
  <c r="S36" i="7"/>
  <c r="T36" i="7"/>
  <c r="S48" i="7"/>
  <c r="T48" i="7"/>
  <c r="S60" i="7"/>
  <c r="T60" i="7"/>
  <c r="S72" i="7"/>
  <c r="T72" i="7"/>
  <c r="S84" i="7"/>
  <c r="T84" i="7"/>
  <c r="S96" i="7"/>
  <c r="T96" i="7"/>
  <c r="S108" i="7"/>
  <c r="T108" i="7"/>
  <c r="S120" i="7"/>
  <c r="T120" i="7"/>
  <c r="S132" i="7"/>
  <c r="T132" i="7"/>
  <c r="T150" i="7"/>
  <c r="S150" i="7"/>
  <c r="T162" i="7"/>
  <c r="S162" i="7"/>
  <c r="T9" i="7"/>
  <c r="T21" i="7"/>
  <c r="T27" i="7"/>
  <c r="T39" i="7"/>
  <c r="T51" i="7"/>
  <c r="T63" i="7"/>
  <c r="T75" i="7"/>
  <c r="T87" i="7"/>
  <c r="T99" i="7"/>
  <c r="T111" i="7"/>
  <c r="T123" i="7"/>
  <c r="T129" i="7"/>
  <c r="T135" i="7"/>
  <c r="S15" i="7"/>
  <c r="S27" i="7"/>
  <c r="S39" i="7"/>
  <c r="S51" i="7"/>
  <c r="S63" i="7"/>
  <c r="S75" i="7"/>
  <c r="S87" i="7"/>
  <c r="S99" i="7"/>
  <c r="S111" i="7"/>
  <c r="S123" i="7"/>
  <c r="S135" i="7"/>
  <c r="S147" i="7"/>
  <c r="S159" i="7"/>
  <c r="S171" i="7"/>
  <c r="S3" i="7"/>
  <c r="N177" i="7"/>
  <c r="O177" i="7"/>
  <c r="I177" i="7"/>
  <c r="H177" i="7"/>
  <c r="M177" i="7" s="1"/>
  <c r="R177" i="7" s="1"/>
  <c r="W177" i="7" s="1"/>
  <c r="AB177" i="7" s="1"/>
  <c r="H174" i="7"/>
  <c r="M174" i="7" s="1"/>
  <c r="R174" i="7" s="1"/>
  <c r="W174" i="7" s="1"/>
  <c r="AB174" i="7" s="1"/>
  <c r="I174" i="7"/>
  <c r="H95" i="9"/>
  <c r="I95" i="9" s="1"/>
  <c r="K95" i="9" s="1"/>
  <c r="E95" i="9"/>
  <c r="H94" i="9"/>
  <c r="I94" i="9" s="1"/>
  <c r="K94" i="9" s="1"/>
  <c r="L94" i="9" s="1"/>
  <c r="E94" i="9"/>
  <c r="K172" i="7"/>
  <c r="L172" i="7" s="1"/>
  <c r="E172" i="7"/>
  <c r="K171" i="7"/>
  <c r="L171" i="7" s="1"/>
  <c r="E171" i="7"/>
  <c r="K169" i="7"/>
  <c r="L169" i="7" s="1"/>
  <c r="E169" i="7"/>
  <c r="K168" i="7"/>
  <c r="L168" i="7" s="1"/>
  <c r="E168" i="7"/>
  <c r="K166" i="7"/>
  <c r="L166" i="7" s="1"/>
  <c r="E166" i="7"/>
  <c r="K165" i="7"/>
  <c r="L165" i="7" s="1"/>
  <c r="E165" i="7"/>
  <c r="K163" i="7"/>
  <c r="L163" i="7" s="1"/>
  <c r="E163" i="7"/>
  <c r="K162" i="7"/>
  <c r="L162" i="7" s="1"/>
  <c r="E162" i="7"/>
  <c r="K160" i="7"/>
  <c r="L160" i="7" s="1"/>
  <c r="E160" i="7"/>
  <c r="K159" i="7"/>
  <c r="L159" i="7" s="1"/>
  <c r="E159" i="7"/>
  <c r="N95" i="9" l="1"/>
  <c r="L95" i="9"/>
  <c r="M94" i="9" s="1"/>
  <c r="P97" i="9"/>
  <c r="Q178" i="7"/>
  <c r="U178" i="7"/>
  <c r="Z178" i="7" s="1"/>
  <c r="U177" i="7"/>
  <c r="Q177" i="7"/>
  <c r="T174" i="7"/>
  <c r="S174" i="7"/>
  <c r="N174" i="7"/>
  <c r="O174" i="7"/>
  <c r="Z174" i="7"/>
  <c r="AA174" i="7" s="1"/>
  <c r="V174" i="7"/>
  <c r="J94" i="9"/>
  <c r="N171" i="7"/>
  <c r="O171" i="7"/>
  <c r="H171" i="7"/>
  <c r="M171" i="7" s="1"/>
  <c r="I171" i="7"/>
  <c r="N168" i="7"/>
  <c r="O168" i="7"/>
  <c r="I168" i="7"/>
  <c r="H168" i="7"/>
  <c r="M168" i="7" s="1"/>
  <c r="N165" i="7"/>
  <c r="O165" i="7"/>
  <c r="H165" i="7"/>
  <c r="M165" i="7" s="1"/>
  <c r="I165" i="7"/>
  <c r="N162" i="7"/>
  <c r="O162" i="7"/>
  <c r="H162" i="7"/>
  <c r="M162" i="7" s="1"/>
  <c r="I162" i="7"/>
  <c r="N159" i="7"/>
  <c r="O159" i="7"/>
  <c r="H159" i="7"/>
  <c r="M159" i="7" s="1"/>
  <c r="I159" i="7"/>
  <c r="H92" i="9"/>
  <c r="I92" i="9" s="1"/>
  <c r="K92" i="9" s="1"/>
  <c r="L92" i="9" s="1"/>
  <c r="N92" i="9" s="1"/>
  <c r="O92" i="9" s="1"/>
  <c r="Q92" i="9" s="1"/>
  <c r="R92" i="9" s="1"/>
  <c r="E92" i="9"/>
  <c r="H91" i="9"/>
  <c r="I91" i="9" s="1"/>
  <c r="E91" i="9"/>
  <c r="H89" i="9"/>
  <c r="I89" i="9" s="1"/>
  <c r="K89" i="9" s="1"/>
  <c r="L89" i="9" s="1"/>
  <c r="N89" i="9" s="1"/>
  <c r="O89" i="9" s="1"/>
  <c r="Q89" i="9" s="1"/>
  <c r="R89" i="9" s="1"/>
  <c r="E89" i="9"/>
  <c r="H88" i="9"/>
  <c r="I88" i="9" s="1"/>
  <c r="E88" i="9"/>
  <c r="H86" i="9"/>
  <c r="I86" i="9" s="1"/>
  <c r="K86" i="9" s="1"/>
  <c r="L86" i="9" s="1"/>
  <c r="N86" i="9" s="1"/>
  <c r="O86" i="9" s="1"/>
  <c r="Q86" i="9" s="1"/>
  <c r="R86" i="9" s="1"/>
  <c r="E86" i="9"/>
  <c r="H85" i="9"/>
  <c r="I85" i="9" s="1"/>
  <c r="K85" i="9" s="1"/>
  <c r="E85" i="9"/>
  <c r="H83" i="9"/>
  <c r="I83" i="9" s="1"/>
  <c r="K83" i="9" s="1"/>
  <c r="L83" i="9" s="1"/>
  <c r="N83" i="9" s="1"/>
  <c r="O83" i="9" s="1"/>
  <c r="Q83" i="9" s="1"/>
  <c r="R83" i="9" s="1"/>
  <c r="E83" i="9"/>
  <c r="H82" i="9"/>
  <c r="I82" i="9" s="1"/>
  <c r="K82" i="9" s="1"/>
  <c r="E82" i="9"/>
  <c r="H80" i="9"/>
  <c r="I80" i="9" s="1"/>
  <c r="K80" i="9" s="1"/>
  <c r="L80" i="9" s="1"/>
  <c r="E80" i="9"/>
  <c r="H79" i="9"/>
  <c r="I79" i="9" s="1"/>
  <c r="K79" i="9" s="1"/>
  <c r="E79" i="9"/>
  <c r="H77" i="9"/>
  <c r="I77" i="9" s="1"/>
  <c r="K77" i="9" s="1"/>
  <c r="L77" i="9" s="1"/>
  <c r="N77" i="9" s="1"/>
  <c r="O77" i="9" s="1"/>
  <c r="Q77" i="9" s="1"/>
  <c r="R77" i="9" s="1"/>
  <c r="E77" i="9"/>
  <c r="H76" i="9"/>
  <c r="I76" i="9" s="1"/>
  <c r="E76" i="9"/>
  <c r="O95" i="9" l="1"/>
  <c r="Q95" i="9" s="1"/>
  <c r="R95" i="9" s="1"/>
  <c r="N94" i="9"/>
  <c r="O94" i="9" s="1"/>
  <c r="N80" i="9"/>
  <c r="O80" i="9" s="1"/>
  <c r="Q80" i="9" s="1"/>
  <c r="R80" i="9" s="1"/>
  <c r="K91" i="9"/>
  <c r="K76" i="9"/>
  <c r="K88" i="9"/>
  <c r="V178" i="7"/>
  <c r="AA178" i="7" s="1"/>
  <c r="T177" i="7"/>
  <c r="S177" i="7"/>
  <c r="V177" i="7"/>
  <c r="Z177" i="7"/>
  <c r="AA177" i="7" s="1"/>
  <c r="Y174" i="7"/>
  <c r="X174" i="7"/>
  <c r="AD174" i="7"/>
  <c r="AC174" i="7"/>
  <c r="J91" i="9"/>
  <c r="J88" i="9"/>
  <c r="J85" i="9"/>
  <c r="L85" i="9" s="1"/>
  <c r="J82" i="9"/>
  <c r="L82" i="9" s="1"/>
  <c r="J79" i="9"/>
  <c r="L79" i="9" s="1"/>
  <c r="N79" i="9" s="1"/>
  <c r="J76" i="9"/>
  <c r="L91" i="9" l="1"/>
  <c r="M79" i="9"/>
  <c r="O79" i="9" s="1"/>
  <c r="M85" i="9"/>
  <c r="N85" i="9"/>
  <c r="O85" i="9" s="1"/>
  <c r="L88" i="9"/>
  <c r="M82" i="9"/>
  <c r="N82" i="9"/>
  <c r="L76" i="9"/>
  <c r="P94" i="9"/>
  <c r="AD177" i="7"/>
  <c r="AC177" i="7"/>
  <c r="Y177" i="7"/>
  <c r="X177" i="7"/>
  <c r="K157" i="7"/>
  <c r="L157" i="7" s="1"/>
  <c r="E157" i="7"/>
  <c r="K156" i="7"/>
  <c r="L156" i="7" s="1"/>
  <c r="E156" i="7"/>
  <c r="K154" i="7"/>
  <c r="L154" i="7" s="1"/>
  <c r="E154" i="7"/>
  <c r="K153" i="7"/>
  <c r="L153" i="7" s="1"/>
  <c r="E153" i="7"/>
  <c r="K151" i="7"/>
  <c r="L151" i="7" s="1"/>
  <c r="E151" i="7"/>
  <c r="K150" i="7"/>
  <c r="L150" i="7" s="1"/>
  <c r="E150" i="7"/>
  <c r="K148" i="7"/>
  <c r="L148" i="7" s="1"/>
  <c r="E148" i="7"/>
  <c r="K147" i="7"/>
  <c r="L147" i="7" s="1"/>
  <c r="E147" i="7"/>
  <c r="K145" i="7"/>
  <c r="L145" i="7" s="1"/>
  <c r="E145" i="7"/>
  <c r="K144" i="7"/>
  <c r="L144" i="7" s="1"/>
  <c r="E144" i="7"/>
  <c r="K142" i="7"/>
  <c r="L142" i="7" s="1"/>
  <c r="E142" i="7"/>
  <c r="K141" i="7"/>
  <c r="L141" i="7" s="1"/>
  <c r="E141" i="7"/>
  <c r="P79" i="9" l="1"/>
  <c r="Q79" i="9"/>
  <c r="N76" i="9"/>
  <c r="M76" i="9"/>
  <c r="Q94" i="9"/>
  <c r="R94" i="9" s="1"/>
  <c r="S94" i="9" s="1"/>
  <c r="O82" i="9"/>
  <c r="P85" i="9"/>
  <c r="Q85" i="9"/>
  <c r="R85" i="9" s="1"/>
  <c r="S85" i="9" s="1"/>
  <c r="N88" i="9"/>
  <c r="M88" i="9"/>
  <c r="N91" i="9"/>
  <c r="M91" i="9"/>
  <c r="N156" i="7"/>
  <c r="O156" i="7"/>
  <c r="H156" i="7"/>
  <c r="M156" i="7" s="1"/>
  <c r="I156" i="7"/>
  <c r="N153" i="7"/>
  <c r="O153" i="7"/>
  <c r="H153" i="7"/>
  <c r="M153" i="7" s="1"/>
  <c r="I153" i="7"/>
  <c r="N150" i="7"/>
  <c r="O150" i="7"/>
  <c r="H150" i="7"/>
  <c r="M150" i="7" s="1"/>
  <c r="I150" i="7"/>
  <c r="N147" i="7"/>
  <c r="O147" i="7"/>
  <c r="H147" i="7"/>
  <c r="M147" i="7" s="1"/>
  <c r="I147" i="7"/>
  <c r="N144" i="7"/>
  <c r="O144" i="7"/>
  <c r="H144" i="7"/>
  <c r="M144" i="7" s="1"/>
  <c r="I144" i="7"/>
  <c r="N141" i="7"/>
  <c r="O141" i="7"/>
  <c r="H141" i="7"/>
  <c r="M141" i="7" s="1"/>
  <c r="I141" i="7"/>
  <c r="K139" i="7"/>
  <c r="L139" i="7" s="1"/>
  <c r="E139" i="7"/>
  <c r="K138" i="7"/>
  <c r="L138" i="7" s="1"/>
  <c r="E138" i="7"/>
  <c r="K136" i="7"/>
  <c r="L136" i="7" s="1"/>
  <c r="E136" i="7"/>
  <c r="K135" i="7"/>
  <c r="L135" i="7" s="1"/>
  <c r="E135" i="7"/>
  <c r="H74" i="9"/>
  <c r="I74" i="9" s="1"/>
  <c r="K74" i="9" s="1"/>
  <c r="L74" i="9" s="1"/>
  <c r="N74" i="9" s="1"/>
  <c r="O74" i="9" s="1"/>
  <c r="Q74" i="9" s="1"/>
  <c r="R74" i="9" s="1"/>
  <c r="E74" i="9"/>
  <c r="H73" i="9"/>
  <c r="I73" i="9" s="1"/>
  <c r="K73" i="9" s="1"/>
  <c r="E73" i="9"/>
  <c r="H71" i="9"/>
  <c r="I71" i="9" s="1"/>
  <c r="K71" i="9" s="1"/>
  <c r="L71" i="9" s="1"/>
  <c r="N71" i="9" s="1"/>
  <c r="O71" i="9" s="1"/>
  <c r="Q71" i="9" s="1"/>
  <c r="R71" i="9" s="1"/>
  <c r="E71" i="9"/>
  <c r="H70" i="9"/>
  <c r="I70" i="9" s="1"/>
  <c r="K70" i="9" s="1"/>
  <c r="E70" i="9"/>
  <c r="O88" i="9" l="1"/>
  <c r="P82" i="9"/>
  <c r="Q82" i="9"/>
  <c r="O91" i="9"/>
  <c r="P88" i="9"/>
  <c r="Q88" i="9"/>
  <c r="R88" i="9" s="1"/>
  <c r="S88" i="9"/>
  <c r="O76" i="9"/>
  <c r="R79" i="9"/>
  <c r="S79" i="9" s="1"/>
  <c r="N138" i="7"/>
  <c r="O138" i="7"/>
  <c r="H138" i="7"/>
  <c r="M138" i="7" s="1"/>
  <c r="I138" i="7"/>
  <c r="N135" i="7"/>
  <c r="O135" i="7"/>
  <c r="I135" i="7"/>
  <c r="H135" i="7"/>
  <c r="M135" i="7" s="1"/>
  <c r="J73" i="9"/>
  <c r="L73" i="9" s="1"/>
  <c r="J70" i="9"/>
  <c r="L70" i="9" s="1"/>
  <c r="K133" i="7"/>
  <c r="L133" i="7" s="1"/>
  <c r="E133" i="7"/>
  <c r="K132" i="7"/>
  <c r="L132" i="7" s="1"/>
  <c r="E132" i="7"/>
  <c r="K130" i="7"/>
  <c r="L130" i="7" s="1"/>
  <c r="E130" i="7"/>
  <c r="K129" i="7"/>
  <c r="L129" i="7" s="1"/>
  <c r="E129" i="7"/>
  <c r="H68" i="9"/>
  <c r="I68" i="9" s="1"/>
  <c r="K68" i="9" s="1"/>
  <c r="L68" i="9" s="1"/>
  <c r="E68" i="9"/>
  <c r="H67" i="9"/>
  <c r="I67" i="9" s="1"/>
  <c r="K67" i="9" s="1"/>
  <c r="E67" i="9"/>
  <c r="H65" i="9"/>
  <c r="I65" i="9" s="1"/>
  <c r="K65" i="9" s="1"/>
  <c r="L65" i="9" s="1"/>
  <c r="N65" i="9" s="1"/>
  <c r="O65" i="9" s="1"/>
  <c r="Q65" i="9" s="1"/>
  <c r="R65" i="9" s="1"/>
  <c r="E65" i="9"/>
  <c r="H64" i="9"/>
  <c r="I64" i="9" s="1"/>
  <c r="E64" i="9"/>
  <c r="M73" i="9" l="1"/>
  <c r="N73" i="9"/>
  <c r="O73" i="9" s="1"/>
  <c r="K64" i="9"/>
  <c r="P76" i="9"/>
  <c r="Q76" i="9"/>
  <c r="P91" i="9"/>
  <c r="Q91" i="9"/>
  <c r="N68" i="9"/>
  <c r="O68" i="9" s="1"/>
  <c r="Q68" i="9" s="1"/>
  <c r="R68" i="9" s="1"/>
  <c r="M70" i="9"/>
  <c r="N70" i="9"/>
  <c r="R82" i="9"/>
  <c r="S82" i="9" s="1"/>
  <c r="N132" i="7"/>
  <c r="O132" i="7"/>
  <c r="H132" i="7"/>
  <c r="M132" i="7" s="1"/>
  <c r="I132" i="7"/>
  <c r="N129" i="7"/>
  <c r="O129" i="7"/>
  <c r="H129" i="7"/>
  <c r="M129" i="7" s="1"/>
  <c r="I129" i="7"/>
  <c r="J67" i="9"/>
  <c r="L67" i="9" s="1"/>
  <c r="N67" i="9" s="1"/>
  <c r="J64" i="9"/>
  <c r="R91" i="9" l="1"/>
  <c r="S91" i="9" s="1"/>
  <c r="R76" i="9"/>
  <c r="S76" i="9" s="1"/>
  <c r="M67" i="9"/>
  <c r="O67" i="9" s="1"/>
  <c r="L64" i="9"/>
  <c r="P73" i="9"/>
  <c r="Q73" i="9"/>
  <c r="O70" i="9"/>
  <c r="H62" i="9"/>
  <c r="I62" i="9" s="1"/>
  <c r="K62" i="9" s="1"/>
  <c r="L62" i="9" s="1"/>
  <c r="N62" i="9" s="1"/>
  <c r="O62" i="9" s="1"/>
  <c r="Q62" i="9" s="1"/>
  <c r="R62" i="9" s="1"/>
  <c r="E62" i="9"/>
  <c r="H61" i="9"/>
  <c r="I61" i="9" s="1"/>
  <c r="K61" i="9" s="1"/>
  <c r="E61" i="9"/>
  <c r="H59" i="9"/>
  <c r="I59" i="9" s="1"/>
  <c r="K59" i="9" s="1"/>
  <c r="L59" i="9" s="1"/>
  <c r="N59" i="9" s="1"/>
  <c r="O59" i="9" s="1"/>
  <c r="Q59" i="9" s="1"/>
  <c r="R59" i="9" s="1"/>
  <c r="E59" i="9"/>
  <c r="H58" i="9"/>
  <c r="I58" i="9" s="1"/>
  <c r="K58" i="9" s="1"/>
  <c r="E58" i="9"/>
  <c r="H56" i="9"/>
  <c r="I56" i="9" s="1"/>
  <c r="K56" i="9" s="1"/>
  <c r="L56" i="9" s="1"/>
  <c r="E56" i="9"/>
  <c r="H55" i="9"/>
  <c r="I55" i="9" s="1"/>
  <c r="K55" i="9" s="1"/>
  <c r="E55" i="9"/>
  <c r="K127" i="7"/>
  <c r="L127" i="7" s="1"/>
  <c r="E127" i="7"/>
  <c r="K126" i="7"/>
  <c r="L126" i="7" s="1"/>
  <c r="E126" i="7"/>
  <c r="K124" i="7"/>
  <c r="L124" i="7" s="1"/>
  <c r="E124" i="7"/>
  <c r="K123" i="7"/>
  <c r="L123" i="7" s="1"/>
  <c r="E123" i="7"/>
  <c r="K121" i="7"/>
  <c r="L121" i="7" s="1"/>
  <c r="E121" i="7"/>
  <c r="K120" i="7"/>
  <c r="L120" i="7" s="1"/>
  <c r="E120" i="7"/>
  <c r="P67" i="9" l="1"/>
  <c r="Q67" i="9"/>
  <c r="P70" i="9"/>
  <c r="R70" i="9" s="1"/>
  <c r="S70" i="9" s="1"/>
  <c r="Q70" i="9"/>
  <c r="N64" i="9"/>
  <c r="M64" i="9"/>
  <c r="O64" i="9" s="1"/>
  <c r="N56" i="9"/>
  <c r="O56" i="9" s="1"/>
  <c r="Q56" i="9" s="1"/>
  <c r="R56" i="9" s="1"/>
  <c r="R73" i="9"/>
  <c r="S73" i="9" s="1"/>
  <c r="J61" i="9"/>
  <c r="L61" i="9" s="1"/>
  <c r="J58" i="9"/>
  <c r="L58" i="9" s="1"/>
  <c r="J55" i="9"/>
  <c r="L55" i="9" s="1"/>
  <c r="N55" i="9" s="1"/>
  <c r="N126" i="7"/>
  <c r="O126" i="7"/>
  <c r="H126" i="7"/>
  <c r="M126" i="7" s="1"/>
  <c r="I126" i="7"/>
  <c r="N123" i="7"/>
  <c r="O123" i="7"/>
  <c r="H123" i="7"/>
  <c r="M123" i="7" s="1"/>
  <c r="I123" i="7"/>
  <c r="N120" i="7"/>
  <c r="O120" i="7"/>
  <c r="H120" i="7"/>
  <c r="M120" i="7" s="1"/>
  <c r="I120" i="7"/>
  <c r="R67" i="9" l="1"/>
  <c r="S67" i="9" s="1"/>
  <c r="M61" i="9"/>
  <c r="N61" i="9"/>
  <c r="P64" i="9"/>
  <c r="Q64" i="9"/>
  <c r="O55" i="9"/>
  <c r="M58" i="9"/>
  <c r="N58" i="9"/>
  <c r="M55" i="9"/>
  <c r="H53" i="9"/>
  <c r="I53" i="9" s="1"/>
  <c r="K53" i="9" s="1"/>
  <c r="L53" i="9" s="1"/>
  <c r="N53" i="9" s="1"/>
  <c r="O53" i="9" s="1"/>
  <c r="Q53" i="9" s="1"/>
  <c r="R53" i="9" s="1"/>
  <c r="E53" i="9"/>
  <c r="H52" i="9"/>
  <c r="E52" i="9"/>
  <c r="H50" i="9"/>
  <c r="I50" i="9" s="1"/>
  <c r="K50" i="9" s="1"/>
  <c r="L50" i="9" s="1"/>
  <c r="N50" i="9" s="1"/>
  <c r="O50" i="9" s="1"/>
  <c r="Q50" i="9" s="1"/>
  <c r="R50" i="9" s="1"/>
  <c r="E50" i="9"/>
  <c r="H49" i="9"/>
  <c r="E49" i="9"/>
  <c r="H47" i="9"/>
  <c r="I47" i="9" s="1"/>
  <c r="K47" i="9" s="1"/>
  <c r="L47" i="9" s="1"/>
  <c r="N47" i="9" s="1"/>
  <c r="O47" i="9" s="1"/>
  <c r="Q47" i="9" s="1"/>
  <c r="R47" i="9" s="1"/>
  <c r="E47" i="9"/>
  <c r="H46" i="9"/>
  <c r="E46" i="9"/>
  <c r="K118" i="7"/>
  <c r="L118" i="7" s="1"/>
  <c r="E118" i="7"/>
  <c r="K117" i="7"/>
  <c r="L117" i="7" s="1"/>
  <c r="E117" i="7"/>
  <c r="K115" i="7"/>
  <c r="L115" i="7" s="1"/>
  <c r="E115" i="7"/>
  <c r="K114" i="7"/>
  <c r="L114" i="7" s="1"/>
  <c r="E114" i="7"/>
  <c r="K112" i="7"/>
  <c r="L112" i="7" s="1"/>
  <c r="E112" i="7"/>
  <c r="K111" i="7"/>
  <c r="L111" i="7" s="1"/>
  <c r="E111" i="7"/>
  <c r="O58" i="9" l="1"/>
  <c r="R64" i="9"/>
  <c r="S64" i="9" s="1"/>
  <c r="P55" i="9"/>
  <c r="Q55" i="9"/>
  <c r="O61" i="9"/>
  <c r="I52" i="9"/>
  <c r="I49" i="9"/>
  <c r="I46" i="9"/>
  <c r="N117" i="7"/>
  <c r="O117" i="7"/>
  <c r="H117" i="7"/>
  <c r="M117" i="7" s="1"/>
  <c r="I117" i="7"/>
  <c r="N114" i="7"/>
  <c r="O114" i="7"/>
  <c r="H114" i="7"/>
  <c r="M114" i="7" s="1"/>
  <c r="I114" i="7"/>
  <c r="N111" i="7"/>
  <c r="O111" i="7"/>
  <c r="H111" i="7"/>
  <c r="M111" i="7" s="1"/>
  <c r="I111" i="7"/>
  <c r="K109" i="7"/>
  <c r="L109" i="7" s="1"/>
  <c r="E109" i="7"/>
  <c r="K108" i="7"/>
  <c r="L108" i="7" s="1"/>
  <c r="E108" i="7"/>
  <c r="K106" i="7"/>
  <c r="L106" i="7" s="1"/>
  <c r="E106" i="7"/>
  <c r="K105" i="7"/>
  <c r="L105" i="7" s="1"/>
  <c r="E105" i="7"/>
  <c r="I105" i="7" s="1"/>
  <c r="K103" i="7"/>
  <c r="L103" i="7" s="1"/>
  <c r="E103" i="7"/>
  <c r="K102" i="7"/>
  <c r="L102" i="7" s="1"/>
  <c r="E102" i="7"/>
  <c r="K100" i="7"/>
  <c r="L100" i="7" s="1"/>
  <c r="E100" i="7"/>
  <c r="K99" i="7"/>
  <c r="L99" i="7" s="1"/>
  <c r="E99" i="7"/>
  <c r="I99" i="7" s="1"/>
  <c r="R55" i="9" l="1"/>
  <c r="S55" i="9" s="1"/>
  <c r="J49" i="9"/>
  <c r="K49" i="9"/>
  <c r="L49" i="9" s="1"/>
  <c r="P61" i="9"/>
  <c r="Q61" i="9"/>
  <c r="J52" i="9"/>
  <c r="K52" i="9"/>
  <c r="L52" i="9" s="1"/>
  <c r="N52" i="9" s="1"/>
  <c r="J46" i="9"/>
  <c r="L46" i="9" s="1"/>
  <c r="K46" i="9"/>
  <c r="P58" i="9"/>
  <c r="Q58" i="9"/>
  <c r="N108" i="7"/>
  <c r="O108" i="7"/>
  <c r="H108" i="7"/>
  <c r="M108" i="7" s="1"/>
  <c r="I108" i="7"/>
  <c r="N105" i="7"/>
  <c r="O105" i="7"/>
  <c r="H105" i="7"/>
  <c r="M105" i="7" s="1"/>
  <c r="N102" i="7"/>
  <c r="O102" i="7"/>
  <c r="H102" i="7"/>
  <c r="M102" i="7" s="1"/>
  <c r="I102" i="7"/>
  <c r="N99" i="7"/>
  <c r="O99" i="7"/>
  <c r="H99" i="7"/>
  <c r="M99" i="7" s="1"/>
  <c r="K97" i="7"/>
  <c r="L97" i="7" s="1"/>
  <c r="E97" i="7"/>
  <c r="K96" i="7"/>
  <c r="L96" i="7" s="1"/>
  <c r="E96" i="7"/>
  <c r="R58" i="9" l="1"/>
  <c r="S58" i="9" s="1"/>
  <c r="R61" i="9"/>
  <c r="S61" i="9" s="1"/>
  <c r="M46" i="9"/>
  <c r="N46" i="9"/>
  <c r="M52" i="9"/>
  <c r="O52" i="9" s="1"/>
  <c r="M49" i="9"/>
  <c r="N49" i="9"/>
  <c r="N96" i="7"/>
  <c r="O96" i="7"/>
  <c r="H96" i="7"/>
  <c r="M96" i="7" s="1"/>
  <c r="I96" i="7"/>
  <c r="K94" i="7"/>
  <c r="L94" i="7" s="1"/>
  <c r="E94" i="7"/>
  <c r="K93" i="7"/>
  <c r="L93" i="7" s="1"/>
  <c r="H93" i="7"/>
  <c r="M93" i="7" s="1"/>
  <c r="E93" i="7"/>
  <c r="O46" i="9" l="1"/>
  <c r="P52" i="9"/>
  <c r="Q52" i="9"/>
  <c r="O49" i="9"/>
  <c r="P46" i="9"/>
  <c r="Q46" i="9"/>
  <c r="I93" i="7"/>
  <c r="O93" i="7"/>
  <c r="N93" i="7"/>
  <c r="R46" i="9" l="1"/>
  <c r="S46" i="9" s="1"/>
  <c r="P49" i="9"/>
  <c r="Q49" i="9"/>
  <c r="R52" i="9"/>
  <c r="S52" i="9" s="1"/>
  <c r="L81" i="3"/>
  <c r="M81" i="3" s="1"/>
  <c r="E81" i="3"/>
  <c r="L80" i="3"/>
  <c r="M80" i="3" s="1"/>
  <c r="O80" i="3" s="1"/>
  <c r="E80" i="3"/>
  <c r="I80" i="3" s="1"/>
  <c r="M78" i="3"/>
  <c r="L78" i="3"/>
  <c r="E78" i="3"/>
  <c r="L77" i="3"/>
  <c r="M77" i="3" s="1"/>
  <c r="O77" i="3" s="1"/>
  <c r="E77" i="3"/>
  <c r="I77" i="3" s="1"/>
  <c r="L75" i="3"/>
  <c r="M75" i="3" s="1"/>
  <c r="E75" i="3"/>
  <c r="L74" i="3"/>
  <c r="M74" i="3" s="1"/>
  <c r="E74" i="3"/>
  <c r="I74" i="3" s="1"/>
  <c r="L72" i="3"/>
  <c r="M72" i="3" s="1"/>
  <c r="E72" i="3"/>
  <c r="L71" i="3"/>
  <c r="M71" i="3" s="1"/>
  <c r="O71" i="3" s="1"/>
  <c r="E71" i="3"/>
  <c r="I71" i="3" s="1"/>
  <c r="L69" i="3"/>
  <c r="M69" i="3" s="1"/>
  <c r="E69" i="3"/>
  <c r="L68" i="3"/>
  <c r="M68" i="3" s="1"/>
  <c r="O68" i="3" s="1"/>
  <c r="E68" i="3"/>
  <c r="I68" i="3" s="1"/>
  <c r="L66" i="3"/>
  <c r="M66" i="3" s="1"/>
  <c r="E66" i="3"/>
  <c r="L65" i="3"/>
  <c r="M65" i="3" s="1"/>
  <c r="O65" i="3" s="1"/>
  <c r="E65" i="3"/>
  <c r="I65" i="3" s="1"/>
  <c r="L63" i="3"/>
  <c r="M63" i="3" s="1"/>
  <c r="E63" i="3"/>
  <c r="L62" i="3"/>
  <c r="M62" i="3" s="1"/>
  <c r="O62" i="3" s="1"/>
  <c r="E62" i="3"/>
  <c r="I62" i="3" s="1"/>
  <c r="L60" i="3"/>
  <c r="M60" i="3" s="1"/>
  <c r="E60" i="3"/>
  <c r="L59" i="3"/>
  <c r="M59" i="3" s="1"/>
  <c r="O59" i="3" s="1"/>
  <c r="E59" i="3"/>
  <c r="I59" i="3" s="1"/>
  <c r="L57" i="3"/>
  <c r="M57" i="3" s="1"/>
  <c r="E57" i="3"/>
  <c r="L56" i="3"/>
  <c r="M56" i="3" s="1"/>
  <c r="O56" i="3" s="1"/>
  <c r="E56" i="3"/>
  <c r="I56" i="3" s="1"/>
  <c r="L54" i="3"/>
  <c r="M54" i="3" s="1"/>
  <c r="E54" i="3"/>
  <c r="L53" i="3"/>
  <c r="M53" i="3" s="1"/>
  <c r="O53" i="3" s="1"/>
  <c r="E53" i="3"/>
  <c r="I53" i="3" s="1"/>
  <c r="L51" i="3"/>
  <c r="M51" i="3" s="1"/>
  <c r="E51" i="3"/>
  <c r="L50" i="3"/>
  <c r="M50" i="3" s="1"/>
  <c r="E50" i="3"/>
  <c r="I50" i="3" s="1"/>
  <c r="R49" i="9" l="1"/>
  <c r="S49" i="9" s="1"/>
  <c r="H80" i="3"/>
  <c r="N80" i="3" s="1"/>
  <c r="P80" i="3" s="1"/>
  <c r="H77" i="3"/>
  <c r="N77" i="3" s="1"/>
  <c r="P77" i="3" s="1"/>
  <c r="O74" i="3"/>
  <c r="H74" i="3"/>
  <c r="N74" i="3" s="1"/>
  <c r="H71" i="3"/>
  <c r="N71" i="3" s="1"/>
  <c r="P71" i="3" s="1"/>
  <c r="H68" i="3"/>
  <c r="N68" i="3" s="1"/>
  <c r="P68" i="3" s="1"/>
  <c r="H65" i="3"/>
  <c r="N65" i="3" s="1"/>
  <c r="P65" i="3" s="1"/>
  <c r="J62" i="3"/>
  <c r="H62" i="3"/>
  <c r="N62" i="3" s="1"/>
  <c r="P62" i="3" s="1"/>
  <c r="H59" i="3"/>
  <c r="N59" i="3" s="1"/>
  <c r="P59" i="3" s="1"/>
  <c r="H56" i="3"/>
  <c r="N56" i="3" s="1"/>
  <c r="P56" i="3" s="1"/>
  <c r="H53" i="3"/>
  <c r="N53" i="3" s="1"/>
  <c r="P53" i="3" s="1"/>
  <c r="O50" i="3"/>
  <c r="H50" i="3"/>
  <c r="N50" i="3" s="1"/>
  <c r="K91" i="7"/>
  <c r="L91" i="7" s="1"/>
  <c r="E91" i="7"/>
  <c r="K90" i="7"/>
  <c r="L90" i="7" s="1"/>
  <c r="E90" i="7"/>
  <c r="K88" i="7"/>
  <c r="L88" i="7" s="1"/>
  <c r="E88" i="7"/>
  <c r="K87" i="7"/>
  <c r="L87" i="7" s="1"/>
  <c r="E87" i="7"/>
  <c r="K85" i="7"/>
  <c r="L85" i="7" s="1"/>
  <c r="E85" i="7"/>
  <c r="K84" i="7"/>
  <c r="L84" i="7" s="1"/>
  <c r="E84" i="7"/>
  <c r="K82" i="7"/>
  <c r="L82" i="7" s="1"/>
  <c r="E82" i="7"/>
  <c r="K81" i="7"/>
  <c r="L81" i="7" s="1"/>
  <c r="E81" i="7"/>
  <c r="K79" i="7"/>
  <c r="L79" i="7" s="1"/>
  <c r="E79" i="7"/>
  <c r="K78" i="7"/>
  <c r="L78" i="7" s="1"/>
  <c r="E78" i="7"/>
  <c r="K76" i="7"/>
  <c r="L76" i="7" s="1"/>
  <c r="E76" i="7"/>
  <c r="K75" i="7"/>
  <c r="L75" i="7" s="1"/>
  <c r="E75" i="7"/>
  <c r="K73" i="7"/>
  <c r="L73" i="7" s="1"/>
  <c r="E73" i="7"/>
  <c r="K72" i="7"/>
  <c r="L72" i="7" s="1"/>
  <c r="E72" i="7"/>
  <c r="K70" i="7"/>
  <c r="L70" i="7" s="1"/>
  <c r="E70" i="7"/>
  <c r="K69" i="7"/>
  <c r="L69" i="7" s="1"/>
  <c r="E69" i="7"/>
  <c r="R26" i="6" s="1"/>
  <c r="K67" i="7"/>
  <c r="L67" i="7" s="1"/>
  <c r="E67" i="7"/>
  <c r="K66" i="7"/>
  <c r="L66" i="7" s="1"/>
  <c r="E66" i="7"/>
  <c r="K64" i="7"/>
  <c r="L64" i="7" s="1"/>
  <c r="E64" i="7"/>
  <c r="K63" i="7"/>
  <c r="L63" i="7" s="1"/>
  <c r="E63" i="7"/>
  <c r="K61" i="7"/>
  <c r="L61" i="7" s="1"/>
  <c r="E61" i="7"/>
  <c r="K60" i="7"/>
  <c r="L60" i="7" s="1"/>
  <c r="E60" i="7"/>
  <c r="K58" i="7"/>
  <c r="L58" i="7" s="1"/>
  <c r="E58" i="7"/>
  <c r="K57" i="7"/>
  <c r="L57" i="7" s="1"/>
  <c r="E57" i="7"/>
  <c r="K55" i="7"/>
  <c r="L55" i="7" s="1"/>
  <c r="E55" i="7"/>
  <c r="K54" i="7"/>
  <c r="L54" i="7" s="1"/>
  <c r="E54" i="7"/>
  <c r="K52" i="7"/>
  <c r="L52" i="7" s="1"/>
  <c r="E52" i="7"/>
  <c r="K51" i="7"/>
  <c r="L51" i="7" s="1"/>
  <c r="E51" i="7"/>
  <c r="J80" i="3" l="1"/>
  <c r="J77" i="3"/>
  <c r="J74" i="3"/>
  <c r="P74" i="3"/>
  <c r="J71" i="3"/>
  <c r="J68" i="3"/>
  <c r="J65" i="3"/>
  <c r="J59" i="3"/>
  <c r="J56" i="3"/>
  <c r="J53" i="3"/>
  <c r="P50" i="3"/>
  <c r="J50" i="3"/>
  <c r="N90" i="7"/>
  <c r="O90" i="7"/>
  <c r="H90" i="7"/>
  <c r="M90" i="7" s="1"/>
  <c r="I90" i="7"/>
  <c r="N87" i="7"/>
  <c r="O87" i="7"/>
  <c r="H87" i="7"/>
  <c r="M87" i="7" s="1"/>
  <c r="I87" i="7"/>
  <c r="N84" i="7"/>
  <c r="O84" i="7"/>
  <c r="H84" i="7"/>
  <c r="M84" i="7" s="1"/>
  <c r="I84" i="7"/>
  <c r="N81" i="7"/>
  <c r="O81" i="7"/>
  <c r="H81" i="7"/>
  <c r="M81" i="7" s="1"/>
  <c r="I81" i="7"/>
  <c r="N78" i="7"/>
  <c r="O78" i="7"/>
  <c r="H78" i="7"/>
  <c r="M78" i="7" s="1"/>
  <c r="I78" i="7"/>
  <c r="N75" i="7"/>
  <c r="O75" i="7"/>
  <c r="I75" i="7"/>
  <c r="H75" i="7"/>
  <c r="M75" i="7" s="1"/>
  <c r="N72" i="7"/>
  <c r="O72" i="7"/>
  <c r="H72" i="7"/>
  <c r="M72" i="7" s="1"/>
  <c r="I72" i="7"/>
  <c r="N69" i="7"/>
  <c r="O69" i="7"/>
  <c r="H69" i="7"/>
  <c r="M69" i="7" s="1"/>
  <c r="I69" i="7"/>
  <c r="N66" i="7"/>
  <c r="O66" i="7"/>
  <c r="H66" i="7"/>
  <c r="M66" i="7" s="1"/>
  <c r="I66" i="7"/>
  <c r="N63" i="7"/>
  <c r="O63" i="7"/>
  <c r="H63" i="7"/>
  <c r="M63" i="7" s="1"/>
  <c r="I63" i="7"/>
  <c r="N60" i="7"/>
  <c r="O60" i="7"/>
  <c r="I60" i="7"/>
  <c r="H60" i="7"/>
  <c r="M60" i="7" s="1"/>
  <c r="N57" i="7"/>
  <c r="O57" i="7"/>
  <c r="H57" i="7"/>
  <c r="M57" i="7" s="1"/>
  <c r="I57" i="7"/>
  <c r="N54" i="7"/>
  <c r="O54" i="7"/>
  <c r="H54" i="7"/>
  <c r="M54" i="7" s="1"/>
  <c r="I54" i="7"/>
  <c r="N51" i="7"/>
  <c r="O51" i="7"/>
  <c r="H51" i="7"/>
  <c r="M51" i="7" s="1"/>
  <c r="I51" i="7"/>
  <c r="K49" i="7"/>
  <c r="L49" i="7" s="1"/>
  <c r="E49" i="7"/>
  <c r="K48" i="7"/>
  <c r="L48" i="7" s="1"/>
  <c r="E48" i="7"/>
  <c r="L48" i="3"/>
  <c r="M48" i="3" s="1"/>
  <c r="E48" i="3"/>
  <c r="H47" i="3" s="1"/>
  <c r="N47" i="3" s="1"/>
  <c r="L47" i="3"/>
  <c r="M47" i="3" s="1"/>
  <c r="E47" i="3"/>
  <c r="I47" i="3" s="1"/>
  <c r="N48" i="7" l="1"/>
  <c r="O48" i="7"/>
  <c r="H48" i="7"/>
  <c r="M48" i="7" s="1"/>
  <c r="I48" i="7"/>
  <c r="O47" i="3"/>
  <c r="P47" i="3"/>
  <c r="J47" i="3"/>
  <c r="X26" i="6"/>
  <c r="K46" i="7"/>
  <c r="L46" i="7" s="1"/>
  <c r="E46" i="7"/>
  <c r="K45" i="7"/>
  <c r="L45" i="7" s="1"/>
  <c r="E45" i="7"/>
  <c r="I45" i="7" s="1"/>
  <c r="L45" i="3"/>
  <c r="M45" i="3" s="1"/>
  <c r="E45" i="3"/>
  <c r="L44" i="3"/>
  <c r="M44" i="3" s="1"/>
  <c r="E44" i="3"/>
  <c r="I44" i="3" s="1"/>
  <c r="D30" i="10" l="1"/>
  <c r="N45" i="7"/>
  <c r="O45" i="7"/>
  <c r="H45" i="7"/>
  <c r="M45" i="7" s="1"/>
  <c r="O44" i="3"/>
  <c r="H44" i="3"/>
  <c r="N44" i="3" s="1"/>
  <c r="P44" i="3" s="1"/>
  <c r="K43" i="7"/>
  <c r="L43" i="7" s="1"/>
  <c r="K42" i="7"/>
  <c r="L42" i="7" s="1"/>
  <c r="E43" i="7"/>
  <c r="E42" i="7"/>
  <c r="L42" i="3"/>
  <c r="L41" i="3"/>
  <c r="M41" i="3" s="1"/>
  <c r="M42" i="3"/>
  <c r="E42" i="3"/>
  <c r="E41" i="3"/>
  <c r="I41" i="3" s="1"/>
  <c r="I42" i="7" l="1"/>
  <c r="J44" i="3"/>
  <c r="N42" i="7"/>
  <c r="O42" i="7"/>
  <c r="H42" i="7"/>
  <c r="M42" i="7" s="1"/>
  <c r="O41" i="3"/>
  <c r="H41" i="3"/>
  <c r="N41" i="3" s="1"/>
  <c r="F4" i="11"/>
  <c r="F3" i="11"/>
  <c r="F2" i="11"/>
  <c r="F1" i="11"/>
  <c r="K40" i="7"/>
  <c r="L40" i="7" s="1"/>
  <c r="E40" i="7"/>
  <c r="K39" i="7"/>
  <c r="L39" i="7" s="1"/>
  <c r="E39" i="7"/>
  <c r="P41" i="3" l="1"/>
  <c r="J41" i="3"/>
  <c r="N39" i="7"/>
  <c r="O39" i="7"/>
  <c r="H39" i="7"/>
  <c r="M39" i="7" s="1"/>
  <c r="I39" i="7"/>
  <c r="L39" i="3"/>
  <c r="M39" i="3" s="1"/>
  <c r="E39" i="3"/>
  <c r="L38" i="3"/>
  <c r="M38" i="3" s="1"/>
  <c r="E38" i="3"/>
  <c r="I38" i="3" s="1"/>
  <c r="K37" i="7"/>
  <c r="L37" i="7" s="1"/>
  <c r="K36" i="7"/>
  <c r="L36" i="7" s="1"/>
  <c r="O38" i="3" l="1"/>
  <c r="H38" i="3"/>
  <c r="N38" i="3" s="1"/>
  <c r="E33" i="9"/>
  <c r="E34" i="9"/>
  <c r="E36" i="9"/>
  <c r="E37" i="9"/>
  <c r="E39" i="9"/>
  <c r="E40" i="9"/>
  <c r="E42" i="9"/>
  <c r="E43" i="9"/>
  <c r="H34" i="9"/>
  <c r="I34" i="9" s="1"/>
  <c r="K34" i="9" s="1"/>
  <c r="L34" i="9" s="1"/>
  <c r="N34" i="9" s="1"/>
  <c r="O34" i="9" s="1"/>
  <c r="Q34" i="9" s="1"/>
  <c r="R34" i="9" s="1"/>
  <c r="H36" i="9"/>
  <c r="H37" i="9"/>
  <c r="I37" i="9" s="1"/>
  <c r="K37" i="9" s="1"/>
  <c r="L37" i="9" s="1"/>
  <c r="N37" i="9" s="1"/>
  <c r="O37" i="9" s="1"/>
  <c r="Q37" i="9" s="1"/>
  <c r="R37" i="9" s="1"/>
  <c r="H39" i="9"/>
  <c r="H40" i="9"/>
  <c r="H42" i="9"/>
  <c r="I42" i="9" s="1"/>
  <c r="K42" i="9" s="1"/>
  <c r="H43" i="9"/>
  <c r="P38" i="3" l="1"/>
  <c r="I40" i="9"/>
  <c r="K40" i="9" s="1"/>
  <c r="L40" i="9" s="1"/>
  <c r="N40" i="9" s="1"/>
  <c r="O40" i="9" s="1"/>
  <c r="Q40" i="9" s="1"/>
  <c r="R40" i="9" s="1"/>
  <c r="J38" i="3"/>
  <c r="I43" i="9"/>
  <c r="K43" i="9" s="1"/>
  <c r="L43" i="9" s="1"/>
  <c r="I36" i="9"/>
  <c r="K36" i="9" s="1"/>
  <c r="H33" i="9"/>
  <c r="I39" i="9"/>
  <c r="K34" i="7"/>
  <c r="L34" i="7" s="1"/>
  <c r="K33" i="7"/>
  <c r="L33" i="7" s="1"/>
  <c r="N43" i="9" l="1"/>
  <c r="O43" i="9" s="1"/>
  <c r="Q43" i="9" s="1"/>
  <c r="R43" i="9" s="1"/>
  <c r="K39" i="9"/>
  <c r="J42" i="9"/>
  <c r="L42" i="9" s="1"/>
  <c r="N42" i="9" s="1"/>
  <c r="I33" i="9"/>
  <c r="J39" i="9"/>
  <c r="J36" i="9"/>
  <c r="L36" i="9" s="1"/>
  <c r="W26" i="10"/>
  <c r="I26" i="10"/>
  <c r="H31" i="9"/>
  <c r="I31" i="9" s="1"/>
  <c r="K31" i="9" s="1"/>
  <c r="L31" i="9" s="1"/>
  <c r="E31" i="9"/>
  <c r="H30" i="9"/>
  <c r="E30" i="9"/>
  <c r="H28" i="9"/>
  <c r="I28" i="9" s="1"/>
  <c r="K28" i="9" s="1"/>
  <c r="L28" i="9" s="1"/>
  <c r="N28" i="9" s="1"/>
  <c r="O28" i="9" s="1"/>
  <c r="Q28" i="9" s="1"/>
  <c r="R28" i="9" s="1"/>
  <c r="E28" i="9"/>
  <c r="H27" i="9"/>
  <c r="E27" i="9"/>
  <c r="H25" i="9"/>
  <c r="I25" i="9" s="1"/>
  <c r="K25" i="9" s="1"/>
  <c r="L25" i="9" s="1"/>
  <c r="N25" i="9" s="1"/>
  <c r="O25" i="9" s="1"/>
  <c r="Q25" i="9" s="1"/>
  <c r="R25" i="9" s="1"/>
  <c r="E25" i="9"/>
  <c r="H24" i="9"/>
  <c r="E24" i="9"/>
  <c r="H22" i="9"/>
  <c r="I22" i="9" s="1"/>
  <c r="K22" i="9" s="1"/>
  <c r="L22" i="9" s="1"/>
  <c r="N22" i="9" s="1"/>
  <c r="O22" i="9" s="1"/>
  <c r="Q22" i="9" s="1"/>
  <c r="R22" i="9" s="1"/>
  <c r="E22" i="9"/>
  <c r="H21" i="9"/>
  <c r="E21" i="9"/>
  <c r="H19" i="9"/>
  <c r="I19" i="9" s="1"/>
  <c r="K19" i="9" s="1"/>
  <c r="L19" i="9" s="1"/>
  <c r="E19" i="9"/>
  <c r="H18" i="9"/>
  <c r="E18" i="9"/>
  <c r="H16" i="9"/>
  <c r="I16" i="9" s="1"/>
  <c r="K16" i="9" s="1"/>
  <c r="L16" i="9" s="1"/>
  <c r="N16" i="9" s="1"/>
  <c r="O16" i="9" s="1"/>
  <c r="Q16" i="9" s="1"/>
  <c r="R16" i="9" s="1"/>
  <c r="E16" i="9"/>
  <c r="H15" i="9"/>
  <c r="E15" i="9"/>
  <c r="H13" i="9"/>
  <c r="I13" i="9" s="1"/>
  <c r="K13" i="9" s="1"/>
  <c r="L13" i="9" s="1"/>
  <c r="N13" i="9" s="1"/>
  <c r="O13" i="9" s="1"/>
  <c r="Q13" i="9" s="1"/>
  <c r="R13" i="9" s="1"/>
  <c r="E13" i="9"/>
  <c r="H12" i="9"/>
  <c r="E12" i="9"/>
  <c r="H10" i="9"/>
  <c r="I10" i="9" s="1"/>
  <c r="K10" i="9" s="1"/>
  <c r="L10" i="9" s="1"/>
  <c r="N10" i="9" s="1"/>
  <c r="O10" i="9" s="1"/>
  <c r="Q10" i="9" s="1"/>
  <c r="R10" i="9" s="1"/>
  <c r="E10" i="9"/>
  <c r="H9" i="9"/>
  <c r="E9" i="9"/>
  <c r="H7" i="9"/>
  <c r="I7" i="9" s="1"/>
  <c r="K7" i="9" s="1"/>
  <c r="L7" i="9" s="1"/>
  <c r="E7" i="9"/>
  <c r="H6" i="9"/>
  <c r="E6" i="9"/>
  <c r="H4" i="9"/>
  <c r="I4" i="9" s="1"/>
  <c r="K4" i="9" s="1"/>
  <c r="L4" i="9" s="1"/>
  <c r="N4" i="9" s="1"/>
  <c r="O4" i="9" s="1"/>
  <c r="Q4" i="9" s="1"/>
  <c r="R4" i="9" s="1"/>
  <c r="E4" i="9"/>
  <c r="H3" i="9"/>
  <c r="E3" i="9"/>
  <c r="M36" i="9" l="1"/>
  <c r="N36" i="9"/>
  <c r="N19" i="9"/>
  <c r="O19" i="9" s="1"/>
  <c r="Q19" i="9" s="1"/>
  <c r="R19" i="9" s="1"/>
  <c r="N31" i="9"/>
  <c r="O31" i="9" s="1"/>
  <c r="Q31" i="9" s="1"/>
  <c r="R31" i="9" s="1"/>
  <c r="J33" i="9"/>
  <c r="K33" i="9"/>
  <c r="L39" i="9"/>
  <c r="N7" i="9"/>
  <c r="O7" i="9" s="1"/>
  <c r="Q7" i="9" s="1"/>
  <c r="R7" i="9" s="1"/>
  <c r="M42" i="9"/>
  <c r="O42" i="9" s="1"/>
  <c r="I3" i="9"/>
  <c r="I6" i="9"/>
  <c r="I9" i="9"/>
  <c r="I12" i="9"/>
  <c r="I15" i="9"/>
  <c r="I18" i="9"/>
  <c r="I21" i="9"/>
  <c r="I24" i="9"/>
  <c r="I27" i="9"/>
  <c r="I30" i="9"/>
  <c r="K31" i="7"/>
  <c r="L31" i="7" s="1"/>
  <c r="K30" i="7"/>
  <c r="L30" i="7" s="1"/>
  <c r="P42" i="9" l="1"/>
  <c r="Q42" i="9"/>
  <c r="J6" i="9"/>
  <c r="K6" i="9"/>
  <c r="J18" i="9"/>
  <c r="K18" i="9"/>
  <c r="J27" i="9"/>
  <c r="K27" i="9"/>
  <c r="J15" i="9"/>
  <c r="K15" i="9"/>
  <c r="J3" i="9"/>
  <c r="K3" i="9"/>
  <c r="L33" i="9"/>
  <c r="J30" i="9"/>
  <c r="K30" i="9"/>
  <c r="J24" i="9"/>
  <c r="K24" i="9"/>
  <c r="J12" i="9"/>
  <c r="K12" i="9"/>
  <c r="O36" i="9"/>
  <c r="J21" i="9"/>
  <c r="K21" i="9"/>
  <c r="J9" i="9"/>
  <c r="L9" i="9" s="1"/>
  <c r="K9" i="9"/>
  <c r="N39" i="9"/>
  <c r="M39" i="9"/>
  <c r="O39" i="9" s="1"/>
  <c r="R30" i="10"/>
  <c r="O30" i="7"/>
  <c r="E37" i="7"/>
  <c r="O36" i="7" s="1"/>
  <c r="E36" i="7"/>
  <c r="N36" i="7" s="1"/>
  <c r="E34" i="7"/>
  <c r="E33" i="7"/>
  <c r="E31" i="7"/>
  <c r="E30" i="7"/>
  <c r="E28" i="7"/>
  <c r="E27" i="7"/>
  <c r="E25" i="7"/>
  <c r="E24" i="7"/>
  <c r="E22" i="7"/>
  <c r="E21" i="7"/>
  <c r="E19" i="7"/>
  <c r="E18" i="7"/>
  <c r="E16" i="7"/>
  <c r="E15" i="7"/>
  <c r="E13" i="7"/>
  <c r="E12" i="7"/>
  <c r="E10" i="7"/>
  <c r="E9" i="7"/>
  <c r="E7" i="7"/>
  <c r="E6" i="7"/>
  <c r="E4" i="7"/>
  <c r="E3" i="7"/>
  <c r="K28" i="7"/>
  <c r="L28" i="7" s="1"/>
  <c r="K27" i="7"/>
  <c r="L27" i="7" s="1"/>
  <c r="K25" i="7"/>
  <c r="L25" i="7" s="1"/>
  <c r="K24" i="7"/>
  <c r="L24" i="7" s="1"/>
  <c r="K22" i="7"/>
  <c r="L22" i="7" s="1"/>
  <c r="K21" i="7"/>
  <c r="L21" i="7" s="1"/>
  <c r="K19" i="7"/>
  <c r="L19" i="7" s="1"/>
  <c r="K18" i="7"/>
  <c r="L18" i="7" s="1"/>
  <c r="O18" i="7" s="1"/>
  <c r="K16" i="7"/>
  <c r="L16" i="7" s="1"/>
  <c r="K15" i="7"/>
  <c r="L15" i="7" s="1"/>
  <c r="K13" i="7"/>
  <c r="L13" i="7" s="1"/>
  <c r="K12" i="7"/>
  <c r="L12" i="7" s="1"/>
  <c r="O12" i="7" s="1"/>
  <c r="K10" i="7"/>
  <c r="L10" i="7" s="1"/>
  <c r="K9" i="7"/>
  <c r="L9" i="7" s="1"/>
  <c r="K7" i="7"/>
  <c r="L7" i="7" s="1"/>
  <c r="K6" i="7"/>
  <c r="L6" i="7" s="1"/>
  <c r="O6" i="7" s="1"/>
  <c r="K4" i="7"/>
  <c r="L4" i="7" s="1"/>
  <c r="K3" i="7"/>
  <c r="L3" i="7" s="1"/>
  <c r="L30" i="9" l="1"/>
  <c r="N30" i="9" s="1"/>
  <c r="L21" i="9"/>
  <c r="L18" i="9"/>
  <c r="N18" i="9" s="1"/>
  <c r="L3" i="9"/>
  <c r="N3" i="9" s="1"/>
  <c r="L27" i="9"/>
  <c r="N27" i="9" s="1"/>
  <c r="R42" i="9"/>
  <c r="S42" i="9" s="1"/>
  <c r="M21" i="9"/>
  <c r="N21" i="9"/>
  <c r="M30" i="9"/>
  <c r="P36" i="9"/>
  <c r="Q36" i="9"/>
  <c r="R36" i="9" s="1"/>
  <c r="S36" i="9" s="1"/>
  <c r="L24" i="9"/>
  <c r="M27" i="9"/>
  <c r="O27" i="9" s="1"/>
  <c r="L6" i="9"/>
  <c r="P39" i="9"/>
  <c r="Q39" i="9"/>
  <c r="M9" i="9"/>
  <c r="N9" i="9"/>
  <c r="M33" i="9"/>
  <c r="N33" i="9"/>
  <c r="L12" i="9"/>
  <c r="L15" i="9"/>
  <c r="O30" i="9"/>
  <c r="O24" i="7"/>
  <c r="O33" i="7"/>
  <c r="R26" i="10"/>
  <c r="O3" i="7"/>
  <c r="O9" i="7"/>
  <c r="O15" i="7"/>
  <c r="O21" i="7"/>
  <c r="O27" i="7"/>
  <c r="I18" i="7"/>
  <c r="I12" i="7"/>
  <c r="I24" i="7"/>
  <c r="I30" i="7"/>
  <c r="I33" i="7"/>
  <c r="I6" i="7"/>
  <c r="N33" i="7"/>
  <c r="I36" i="7"/>
  <c r="I3" i="7"/>
  <c r="I9" i="7"/>
  <c r="I15" i="7"/>
  <c r="I21" i="7"/>
  <c r="I27" i="7"/>
  <c r="N18" i="7"/>
  <c r="N12" i="7"/>
  <c r="N24" i="7"/>
  <c r="N30" i="7"/>
  <c r="N9" i="7"/>
  <c r="N15" i="7"/>
  <c r="N21" i="7"/>
  <c r="N27" i="7"/>
  <c r="N6" i="7"/>
  <c r="N3" i="7"/>
  <c r="H3" i="7"/>
  <c r="M3" i="7" s="1"/>
  <c r="H6" i="7"/>
  <c r="M6" i="7" s="1"/>
  <c r="H9" i="7"/>
  <c r="M9" i="7" s="1"/>
  <c r="H12" i="7"/>
  <c r="M12" i="7" s="1"/>
  <c r="H15" i="7"/>
  <c r="M15" i="7" s="1"/>
  <c r="H18" i="7"/>
  <c r="M18" i="7" s="1"/>
  <c r="H21" i="7"/>
  <c r="M21" i="7" s="1"/>
  <c r="H24" i="7"/>
  <c r="M24" i="7" s="1"/>
  <c r="H27" i="7"/>
  <c r="M27" i="7" s="1"/>
  <c r="H30" i="7"/>
  <c r="M30" i="7" s="1"/>
  <c r="H33" i="7"/>
  <c r="M33" i="7" s="1"/>
  <c r="H36" i="7"/>
  <c r="M36" i="7" s="1"/>
  <c r="I25" i="6"/>
  <c r="E27" i="3"/>
  <c r="E26" i="3"/>
  <c r="O33" i="9" l="1"/>
  <c r="O21" i="9"/>
  <c r="M3" i="9"/>
  <c r="O3" i="9" s="1"/>
  <c r="P3" i="9" s="1"/>
  <c r="R39" i="9"/>
  <c r="S39" i="9" s="1"/>
  <c r="M18" i="9"/>
  <c r="O18" i="9" s="1"/>
  <c r="P27" i="9"/>
  <c r="Q27" i="9"/>
  <c r="P33" i="9"/>
  <c r="R33" i="9" s="1"/>
  <c r="S33" i="9" s="1"/>
  <c r="Q33" i="9"/>
  <c r="Q3" i="9"/>
  <c r="N15" i="9"/>
  <c r="M15" i="9"/>
  <c r="O15" i="9" s="1"/>
  <c r="M12" i="9"/>
  <c r="N12" i="9"/>
  <c r="O12" i="9" s="1"/>
  <c r="O9" i="9"/>
  <c r="M24" i="9"/>
  <c r="N24" i="9"/>
  <c r="O24" i="9" s="1"/>
  <c r="P30" i="9"/>
  <c r="R30" i="9" s="1"/>
  <c r="S30" i="9" s="1"/>
  <c r="Q30" i="9"/>
  <c r="P18" i="9"/>
  <c r="Q18" i="9"/>
  <c r="N6" i="9"/>
  <c r="M6" i="9"/>
  <c r="P21" i="9"/>
  <c r="Q21" i="9"/>
  <c r="R30" i="6"/>
  <c r="E36" i="3"/>
  <c r="E35" i="3"/>
  <c r="E33" i="3"/>
  <c r="E32" i="3"/>
  <c r="E30" i="3"/>
  <c r="E29" i="3"/>
  <c r="E24" i="3"/>
  <c r="E23" i="3"/>
  <c r="E21" i="3"/>
  <c r="E20" i="3"/>
  <c r="E18" i="3"/>
  <c r="E17" i="3"/>
  <c r="E15" i="3"/>
  <c r="E14" i="3"/>
  <c r="E12" i="3"/>
  <c r="E11" i="3"/>
  <c r="E9" i="3"/>
  <c r="E8" i="3"/>
  <c r="E6" i="3"/>
  <c r="E5" i="3"/>
  <c r="E3" i="3"/>
  <c r="E2" i="3"/>
  <c r="L24" i="3"/>
  <c r="L23" i="3"/>
  <c r="L21" i="3"/>
  <c r="L20" i="3"/>
  <c r="L18" i="3"/>
  <c r="L17" i="3"/>
  <c r="L15" i="3"/>
  <c r="L14" i="3"/>
  <c r="L12" i="3"/>
  <c r="L11" i="3"/>
  <c r="L9" i="3"/>
  <c r="L8" i="3"/>
  <c r="L6" i="3"/>
  <c r="L5" i="3"/>
  <c r="L3" i="3"/>
  <c r="M3" i="3" s="1"/>
  <c r="L2" i="3"/>
  <c r="M2" i="3" s="1"/>
  <c r="R21" i="9" l="1"/>
  <c r="S21" i="9" s="1"/>
  <c r="R3" i="9"/>
  <c r="S3" i="9" s="1"/>
  <c r="P12" i="9"/>
  <c r="Q12" i="9"/>
  <c r="R18" i="9"/>
  <c r="S18" i="9" s="1"/>
  <c r="P24" i="9"/>
  <c r="Q24" i="9"/>
  <c r="R24" i="9" s="1"/>
  <c r="S24" i="9" s="1"/>
  <c r="O6" i="9"/>
  <c r="P15" i="9"/>
  <c r="Q15" i="9"/>
  <c r="R27" i="9"/>
  <c r="S27" i="9" s="1"/>
  <c r="P9" i="9"/>
  <c r="R9" i="9" s="1"/>
  <c r="S9" i="9" s="1"/>
  <c r="Q9" i="9"/>
  <c r="H2" i="3"/>
  <c r="N2" i="3" s="1"/>
  <c r="I2" i="3"/>
  <c r="O2" i="3"/>
  <c r="I26" i="3"/>
  <c r="H26" i="3"/>
  <c r="N26" i="3" s="1"/>
  <c r="I23" i="3"/>
  <c r="H23" i="3"/>
  <c r="N23" i="3" s="1"/>
  <c r="L36" i="3"/>
  <c r="M36" i="3" s="1"/>
  <c r="L35" i="3"/>
  <c r="M35" i="3" s="1"/>
  <c r="L33" i="3"/>
  <c r="M33" i="3" s="1"/>
  <c r="L32" i="3"/>
  <c r="M32" i="3" s="1"/>
  <c r="L30" i="3"/>
  <c r="M30" i="3" s="1"/>
  <c r="L29" i="3"/>
  <c r="M29" i="3" s="1"/>
  <c r="L27" i="3"/>
  <c r="M27" i="3" s="1"/>
  <c r="L26" i="3"/>
  <c r="M26" i="3" s="1"/>
  <c r="I35" i="3"/>
  <c r="H35" i="3"/>
  <c r="N35" i="3" s="1"/>
  <c r="I32" i="3"/>
  <c r="H32" i="3"/>
  <c r="N32" i="3" s="1"/>
  <c r="I29" i="3"/>
  <c r="H29" i="3"/>
  <c r="N29" i="3" s="1"/>
  <c r="M6" i="3"/>
  <c r="M5" i="3"/>
  <c r="I5" i="3"/>
  <c r="H5" i="3"/>
  <c r="N5" i="3" s="1"/>
  <c r="M24" i="3"/>
  <c r="M23" i="3"/>
  <c r="M21" i="3"/>
  <c r="M20" i="3"/>
  <c r="I20" i="3"/>
  <c r="H20" i="3"/>
  <c r="N20" i="3" s="1"/>
  <c r="M18" i="3"/>
  <c r="M17" i="3"/>
  <c r="I17" i="3"/>
  <c r="H17" i="3"/>
  <c r="N17" i="3" s="1"/>
  <c r="M15" i="3"/>
  <c r="M14" i="3"/>
  <c r="I14" i="3"/>
  <c r="H14" i="3"/>
  <c r="N14" i="3" s="1"/>
  <c r="M12" i="3"/>
  <c r="M11" i="3"/>
  <c r="I11" i="3"/>
  <c r="H11" i="3"/>
  <c r="N11" i="3" s="1"/>
  <c r="M9" i="3"/>
  <c r="M8" i="3"/>
  <c r="I8" i="3"/>
  <c r="H8" i="3"/>
  <c r="N8" i="3" s="1"/>
  <c r="R15" i="9" l="1"/>
  <c r="S15" i="9" s="1"/>
  <c r="P6" i="9"/>
  <c r="Q6" i="9"/>
  <c r="R12" i="9"/>
  <c r="S12" i="9" s="1"/>
  <c r="J2" i="3"/>
  <c r="I30" i="10"/>
  <c r="P2" i="3"/>
  <c r="O35" i="3"/>
  <c r="P35" i="3" s="1"/>
  <c r="J29" i="3"/>
  <c r="J35" i="3"/>
  <c r="J26" i="3"/>
  <c r="I29" i="6"/>
  <c r="J17" i="3"/>
  <c r="J32" i="3"/>
  <c r="O32" i="3"/>
  <c r="P32" i="3" s="1"/>
  <c r="J20" i="3"/>
  <c r="J23" i="3"/>
  <c r="O26" i="3"/>
  <c r="P26" i="3" s="1"/>
  <c r="O29" i="3"/>
  <c r="P29" i="3" s="1"/>
  <c r="J14" i="3"/>
  <c r="J5" i="3"/>
  <c r="O5" i="3"/>
  <c r="P5" i="3" s="1"/>
  <c r="O14" i="3"/>
  <c r="P14" i="3" s="1"/>
  <c r="O20" i="3"/>
  <c r="P20" i="3" s="1"/>
  <c r="J11" i="3"/>
  <c r="O8" i="3"/>
  <c r="P8" i="3" s="1"/>
  <c r="J8" i="3"/>
  <c r="O23" i="3"/>
  <c r="P23" i="3" s="1"/>
  <c r="O17" i="3"/>
  <c r="P17" i="3" s="1"/>
  <c r="O11" i="3"/>
  <c r="P11" i="3" s="1"/>
  <c r="R6" i="9" l="1"/>
  <c r="S6" i="9" s="1"/>
  <c r="D26" i="10"/>
  <c r="D29" i="6"/>
  <c r="D25" i="6"/>
</calcChain>
</file>

<file path=xl/sharedStrings.xml><?xml version="1.0" encoding="utf-8"?>
<sst xmlns="http://schemas.openxmlformats.org/spreadsheetml/2006/main" count="340" uniqueCount="42">
  <si>
    <t>Conditions</t>
  </si>
  <si>
    <t>1. Create Straddle at 1 PM Sharp</t>
  </si>
  <si>
    <t>2 How to create Short Starddle sell ATM call option and put option at 1 PM Sharp</t>
  </si>
  <si>
    <t>3. Stop Loss - Keep 30% of premium collected for each leg</t>
  </si>
  <si>
    <t>Ex - if PE is sold at 330 , Stop Loss = 330 + 30% = 429</t>
  </si>
  <si>
    <t>Ex - if CE is sold at 300 , Stop Loss = 300 + 30% = 390</t>
  </si>
  <si>
    <t>CE</t>
  </si>
  <si>
    <t>PE</t>
  </si>
  <si>
    <t>Buy - 1 PM</t>
  </si>
  <si>
    <t>Sell - 2:55PM</t>
  </si>
  <si>
    <t>Invested</t>
  </si>
  <si>
    <t>Strkie Price</t>
  </si>
  <si>
    <t>Date</t>
  </si>
  <si>
    <t xml:space="preserve">Option </t>
  </si>
  <si>
    <t>Earning</t>
  </si>
  <si>
    <t>NIFTY</t>
  </si>
  <si>
    <t>Sold Price</t>
  </si>
  <si>
    <t>Lots</t>
  </si>
  <si>
    <t>Final Sell Price</t>
  </si>
  <si>
    <t>SL Limit</t>
  </si>
  <si>
    <t>SL</t>
  </si>
  <si>
    <t>SL-EARN</t>
  </si>
  <si>
    <t>Total Earning</t>
  </si>
  <si>
    <t>Total Earning
With SL</t>
  </si>
  <si>
    <t>ALWAYS PUT THE STOP LOSS</t>
  </si>
  <si>
    <t>Total Days</t>
  </si>
  <si>
    <t>Average Investment</t>
  </si>
  <si>
    <t>No. of LOTS</t>
  </si>
  <si>
    <t>SHORT STRADDLE</t>
  </si>
  <si>
    <t>LONG STRADDLE</t>
  </si>
  <si>
    <t>Need to buy the lots in this</t>
  </si>
  <si>
    <t>Need to short the lots in this</t>
  </si>
  <si>
    <t>Sell - 1PM</t>
  </si>
  <si>
    <t>Buy - 2:55PM</t>
  </si>
  <si>
    <t>-</t>
  </si>
  <si>
    <t>ce</t>
  </si>
  <si>
    <t>pe</t>
  </si>
  <si>
    <t>SL Limit (15)</t>
  </si>
  <si>
    <t>SL Limit (20)</t>
  </si>
  <si>
    <t>SL Limit (25</t>
  </si>
  <si>
    <t>SL Limit (30)</t>
  </si>
  <si>
    <t>SL Limit (25)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</si>
</sst>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2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0" borderId="1" xfId="0" applyBorder="1" applyAlignment="1">
      <alignment horizontal="center"/>
    </xf>
    <xf numFmtId="0" fontId="1" fillId="3" borderId="1" xfId="0" applyFon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/>
    <xf numFmtId="0" fontId="0" fillId="0" borderId="4" xfId="0" applyBorder="1"/>
    <xf numFmtId="0" fontId="0" fillId="0" borderId="4" xfId="0" applyBorder="1" applyProtection="1">
      <protection locked="0"/>
    </xf>
    <xf numFmtId="0" fontId="0" fillId="0" borderId="1" xfId="0" applyBorder="1" applyAlignment="1">
      <alignment horizontal="center"/>
    </xf>
    <xf numFmtId="9" fontId="0" fillId="0" borderId="0" xfId="1" applyFont="1"/>
    <xf numFmtId="0" fontId="1" fillId="3" borderId="1" xfId="0" applyFont="1" applyFill="1" applyBorder="1" applyAlignment="1"/>
    <xf numFmtId="0" fontId="0" fillId="0" borderId="5" xfId="0" applyBorder="1" applyProtection="1">
      <protection locked="0"/>
    </xf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875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Long Straddle Back Testing - NIFTY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'Back Testing_Long Straddle_NFTY'!$J$1</c:f>
              <c:strCache>
                <c:ptCount val="1"/>
                <c:pt idx="0">
                  <c:v>Earning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'Back Testing_Long Straddle_NFTY'!$A$2:$A$36</c:f>
              <c:numCache>
                <c:formatCode>General</c:formatCode>
                <c:ptCount val="35"/>
                <c:pt idx="0" formatCode="d\-mmm">
                  <c:v>44620</c:v>
                </c:pt>
                <c:pt idx="3" formatCode="d\-mmm">
                  <c:v>44622</c:v>
                </c:pt>
                <c:pt idx="6" formatCode="d\-mmm">
                  <c:v>44623</c:v>
                </c:pt>
                <c:pt idx="9" formatCode="d\-mmm">
                  <c:v>44624</c:v>
                </c:pt>
                <c:pt idx="12" formatCode="d\-mmm">
                  <c:v>44627</c:v>
                </c:pt>
                <c:pt idx="15" formatCode="d\-mmm">
                  <c:v>44628</c:v>
                </c:pt>
                <c:pt idx="18" formatCode="d\-mmm">
                  <c:v>44629</c:v>
                </c:pt>
                <c:pt idx="21" formatCode="d\-mmm">
                  <c:v>44630</c:v>
                </c:pt>
                <c:pt idx="24" formatCode="d\-mmm">
                  <c:v>44631</c:v>
                </c:pt>
                <c:pt idx="27" formatCode="d\-mmm">
                  <c:v>44634</c:v>
                </c:pt>
                <c:pt idx="30" formatCode="d\-mmm">
                  <c:v>44635</c:v>
                </c:pt>
                <c:pt idx="33" formatCode="d\-mmm">
                  <c:v>44636</c:v>
                </c:pt>
              </c:numCache>
            </c:numRef>
          </c:cat>
          <c:val>
            <c:numRef>
              <c:f>'Back Testing_Long Straddle_NFTY'!$J$2:$J$36</c:f>
              <c:numCache>
                <c:formatCode>General</c:formatCode>
                <c:ptCount val="35"/>
                <c:pt idx="0">
                  <c:v>150</c:v>
                </c:pt>
                <c:pt idx="3">
                  <c:v>-1350</c:v>
                </c:pt>
                <c:pt idx="6">
                  <c:v>-422.5</c:v>
                </c:pt>
                <c:pt idx="9">
                  <c:v>-510</c:v>
                </c:pt>
                <c:pt idx="12">
                  <c:v>1000</c:v>
                </c:pt>
                <c:pt idx="15">
                  <c:v>2150</c:v>
                </c:pt>
                <c:pt idx="18">
                  <c:v>-400</c:v>
                </c:pt>
                <c:pt idx="21">
                  <c:v>350</c:v>
                </c:pt>
                <c:pt idx="24">
                  <c:v>-750</c:v>
                </c:pt>
                <c:pt idx="27">
                  <c:v>1232.5</c:v>
                </c:pt>
                <c:pt idx="30">
                  <c:v>1812.5</c:v>
                </c:pt>
                <c:pt idx="33">
                  <c:v>-675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6F-4F1B-A39D-678EFD93DAEB}"/>
            </c:ext>
          </c:extLst>
        </c:ser>
        <c:ser>
          <c:idx val="1"/>
          <c:order val="1"/>
          <c:tx>
            <c:strRef>
              <c:f>'Back Testing_Long Straddle_NFTY'!$P$1</c:f>
              <c:strCache>
                <c:ptCount val="1"/>
                <c:pt idx="0">
                  <c:v>SL-EARN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'Back Testing_Long Straddle_NFTY'!$A$2:$A$36</c:f>
              <c:numCache>
                <c:formatCode>General</c:formatCode>
                <c:ptCount val="35"/>
                <c:pt idx="0" formatCode="d\-mmm">
                  <c:v>44620</c:v>
                </c:pt>
                <c:pt idx="3" formatCode="d\-mmm">
                  <c:v>44622</c:v>
                </c:pt>
                <c:pt idx="6" formatCode="d\-mmm">
                  <c:v>44623</c:v>
                </c:pt>
                <c:pt idx="9" formatCode="d\-mmm">
                  <c:v>44624</c:v>
                </c:pt>
                <c:pt idx="12" formatCode="d\-mmm">
                  <c:v>44627</c:v>
                </c:pt>
                <c:pt idx="15" formatCode="d\-mmm">
                  <c:v>44628</c:v>
                </c:pt>
                <c:pt idx="18" formatCode="d\-mmm">
                  <c:v>44629</c:v>
                </c:pt>
                <c:pt idx="21" formatCode="d\-mmm">
                  <c:v>44630</c:v>
                </c:pt>
                <c:pt idx="24" formatCode="d\-mmm">
                  <c:v>44631</c:v>
                </c:pt>
                <c:pt idx="27" formatCode="d\-mmm">
                  <c:v>44634</c:v>
                </c:pt>
                <c:pt idx="30" formatCode="d\-mmm">
                  <c:v>44635</c:v>
                </c:pt>
                <c:pt idx="33" formatCode="d\-mmm">
                  <c:v>44636</c:v>
                </c:pt>
              </c:numCache>
            </c:numRef>
          </c:cat>
          <c:val>
            <c:numRef>
              <c:f>'Back Testing_Long Straddle_NFTY'!$P$2:$P$36</c:f>
              <c:numCache>
                <c:formatCode>General</c:formatCode>
                <c:ptCount val="35"/>
                <c:pt idx="0">
                  <c:v>150</c:v>
                </c:pt>
                <c:pt idx="3">
                  <c:v>-1350</c:v>
                </c:pt>
                <c:pt idx="6">
                  <c:v>-422.5</c:v>
                </c:pt>
                <c:pt idx="9">
                  <c:v>-510</c:v>
                </c:pt>
                <c:pt idx="12">
                  <c:v>1155</c:v>
                </c:pt>
                <c:pt idx="15">
                  <c:v>6475</c:v>
                </c:pt>
                <c:pt idx="18">
                  <c:v>2240</c:v>
                </c:pt>
                <c:pt idx="21">
                  <c:v>350</c:v>
                </c:pt>
                <c:pt idx="24">
                  <c:v>-750</c:v>
                </c:pt>
                <c:pt idx="27">
                  <c:v>1625</c:v>
                </c:pt>
                <c:pt idx="30">
                  <c:v>1812.5</c:v>
                </c:pt>
                <c:pt idx="33">
                  <c:v>-675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6F-4F1B-A39D-678EFD93D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543327"/>
        <c:axId val="1248549983"/>
      </c:lineChart>
      <c:dateAx>
        <c:axId val="124854332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549983"/>
        <c:crosses val="autoZero"/>
        <c:auto val="1"/>
        <c:lblOffset val="100"/>
        <c:baseTimeUnit val="days"/>
      </c:dateAx>
      <c:valAx>
        <c:axId val="124854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54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325556200578412"/>
          <c:y val="0.92173698119753023"/>
          <c:w val="0.35163250020074693"/>
          <c:h val="6.05454590266316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Short Straddle</a:t>
            </a:r>
            <a:r>
              <a:rPr lang="en-IN" baseline="0"/>
              <a:t> Back Testing - NIFTY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BackTesting_Short_Straddle_NFTY!#REF!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BackTesting_Short_Straddle_NFTY!$A$3:$A$37</c:f>
              <c:numCache>
                <c:formatCode>General</c:formatCode>
                <c:ptCount val="35"/>
                <c:pt idx="0" formatCode="d\-mmm">
                  <c:v>44620</c:v>
                </c:pt>
                <c:pt idx="3" formatCode="d\-mmm">
                  <c:v>44622</c:v>
                </c:pt>
                <c:pt idx="6" formatCode="d\-mmm">
                  <c:v>44623</c:v>
                </c:pt>
                <c:pt idx="9" formatCode="d\-mmm">
                  <c:v>44624</c:v>
                </c:pt>
                <c:pt idx="12" formatCode="d\-mmm">
                  <c:v>44627</c:v>
                </c:pt>
                <c:pt idx="15" formatCode="d\-mmm">
                  <c:v>44628</c:v>
                </c:pt>
                <c:pt idx="18" formatCode="d\-mmm">
                  <c:v>44629</c:v>
                </c:pt>
                <c:pt idx="21" formatCode="d\-mmm">
                  <c:v>44630</c:v>
                </c:pt>
                <c:pt idx="24" formatCode="d\-mmm">
                  <c:v>44631</c:v>
                </c:pt>
                <c:pt idx="27" formatCode="d\-mmm">
                  <c:v>44634</c:v>
                </c:pt>
                <c:pt idx="30" formatCode="d\-mmm">
                  <c:v>44635</c:v>
                </c:pt>
                <c:pt idx="33" formatCode="d\-mmm">
                  <c:v>44636</c:v>
                </c:pt>
              </c:numCache>
            </c:numRef>
          </c:cat>
          <c:val>
            <c:numRef>
              <c:f>BackTesting_Short_Straddle_NFTY!#REF!</c:f>
              <c:numCache>
                <c:formatCode>General</c:formatCode>
                <c:ptCount val="35"/>
                <c:pt idx="0">
                  <c:v>-150</c:v>
                </c:pt>
                <c:pt idx="3">
                  <c:v>1350</c:v>
                </c:pt>
                <c:pt idx="6">
                  <c:v>422.50000000000227</c:v>
                </c:pt>
                <c:pt idx="9">
                  <c:v>509.99999999999943</c:v>
                </c:pt>
                <c:pt idx="12">
                  <c:v>-1000</c:v>
                </c:pt>
                <c:pt idx="15">
                  <c:v>-2150</c:v>
                </c:pt>
                <c:pt idx="18">
                  <c:v>400</c:v>
                </c:pt>
                <c:pt idx="21">
                  <c:v>-350</c:v>
                </c:pt>
                <c:pt idx="24">
                  <c:v>750</c:v>
                </c:pt>
                <c:pt idx="27">
                  <c:v>-209.99999999999943</c:v>
                </c:pt>
                <c:pt idx="30">
                  <c:v>-69.999999999998863</c:v>
                </c:pt>
                <c:pt idx="33">
                  <c:v>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4-405C-AAA8-A413711228F9}"/>
            </c:ext>
          </c:extLst>
        </c:ser>
        <c:ser>
          <c:idx val="1"/>
          <c:order val="1"/>
          <c:tx>
            <c:strRef>
              <c:f>BackTesting_Short_Straddle_NFTY!$O$1</c:f>
              <c:strCache>
                <c:ptCount val="1"/>
                <c:pt idx="0">
                  <c:v>SL-EARN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BackTesting_Short_Straddle_NFTY!$A$3:$A$37</c:f>
              <c:numCache>
                <c:formatCode>General</c:formatCode>
                <c:ptCount val="35"/>
                <c:pt idx="0" formatCode="d\-mmm">
                  <c:v>44620</c:v>
                </c:pt>
                <c:pt idx="3" formatCode="d\-mmm">
                  <c:v>44622</c:v>
                </c:pt>
                <c:pt idx="6" formatCode="d\-mmm">
                  <c:v>44623</c:v>
                </c:pt>
                <c:pt idx="9" formatCode="d\-mmm">
                  <c:v>44624</c:v>
                </c:pt>
                <c:pt idx="12" formatCode="d\-mmm">
                  <c:v>44627</c:v>
                </c:pt>
                <c:pt idx="15" formatCode="d\-mmm">
                  <c:v>44628</c:v>
                </c:pt>
                <c:pt idx="18" formatCode="d\-mmm">
                  <c:v>44629</c:v>
                </c:pt>
                <c:pt idx="21" formatCode="d\-mmm">
                  <c:v>44630</c:v>
                </c:pt>
                <c:pt idx="24" formatCode="d\-mmm">
                  <c:v>44631</c:v>
                </c:pt>
                <c:pt idx="27" formatCode="d\-mmm">
                  <c:v>44634</c:v>
                </c:pt>
                <c:pt idx="30" formatCode="d\-mmm">
                  <c:v>44635</c:v>
                </c:pt>
                <c:pt idx="33" formatCode="d\-mmm">
                  <c:v>44636</c:v>
                </c:pt>
              </c:numCache>
            </c:numRef>
          </c:cat>
          <c:val>
            <c:numRef>
              <c:f>BackTesting_Short_Straddle_NFTY!$O$3:$O$37</c:f>
              <c:numCache>
                <c:formatCode>General</c:formatCode>
                <c:ptCount val="35"/>
                <c:pt idx="0">
                  <c:v>-150</c:v>
                </c:pt>
                <c:pt idx="3">
                  <c:v>1350</c:v>
                </c:pt>
                <c:pt idx="6">
                  <c:v>422.50000000000227</c:v>
                </c:pt>
                <c:pt idx="9">
                  <c:v>509.99999999999943</c:v>
                </c:pt>
                <c:pt idx="12">
                  <c:v>-667.50000000000114</c:v>
                </c:pt>
                <c:pt idx="15">
                  <c:v>4012.5</c:v>
                </c:pt>
                <c:pt idx="18">
                  <c:v>2370.0000000000005</c:v>
                </c:pt>
                <c:pt idx="21">
                  <c:v>-350</c:v>
                </c:pt>
                <c:pt idx="24">
                  <c:v>750</c:v>
                </c:pt>
                <c:pt idx="27">
                  <c:v>1127.7500000000005</c:v>
                </c:pt>
                <c:pt idx="30">
                  <c:v>661.50000000000091</c:v>
                </c:pt>
                <c:pt idx="33">
                  <c:v>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4-405C-AAA8-A41371122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396608"/>
        <c:axId val="921395360"/>
      </c:lineChart>
      <c:dateAx>
        <c:axId val="9213966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395360"/>
        <c:crosses val="autoZero"/>
        <c:auto val="1"/>
        <c:lblOffset val="100"/>
        <c:baseTimeUnit val="days"/>
      </c:dateAx>
      <c:valAx>
        <c:axId val="9213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39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Long Straddle Back Testing - BANKNIFTY</a:t>
            </a:r>
            <a:endParaRPr lang="en-IN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251-437E-92B0-0909B51427F6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251-437E-92B0-0909B5142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679359"/>
        <c:axId val="1093675615"/>
      </c:lineChart>
      <c:catAx>
        <c:axId val="109367935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75615"/>
        <c:crosses val="autoZero"/>
        <c:auto val="1"/>
        <c:lblAlgn val="ctr"/>
        <c:lblOffset val="100"/>
        <c:noMultiLvlLbl val="1"/>
      </c:catAx>
      <c:valAx>
        <c:axId val="109367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7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526194225721784"/>
          <c:y val="0.93222187226596687"/>
          <c:w val="0.30947611548556431"/>
          <c:h val="5.0000349956255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Short Straddle Back Testing</a:t>
            </a:r>
            <a:r>
              <a:rPr lang="en-IN" baseline="0"/>
              <a:t> - BANKNIFTY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'BackTesting_ShortStradle_ BNFTY'!#REF!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'BackTesting_ShortStradle_ BNFTY'!$A$3:$A$32</c:f>
              <c:numCache>
                <c:formatCode>General</c:formatCode>
                <c:ptCount val="30"/>
                <c:pt idx="0" formatCode="d\-mmm">
                  <c:v>44620</c:v>
                </c:pt>
                <c:pt idx="3" formatCode="d\-mmm">
                  <c:v>44622</c:v>
                </c:pt>
                <c:pt idx="6" formatCode="d\-mmm">
                  <c:v>44623</c:v>
                </c:pt>
                <c:pt idx="9" formatCode="d\-mmm">
                  <c:v>44624</c:v>
                </c:pt>
                <c:pt idx="12" formatCode="d\-mmm">
                  <c:v>44627</c:v>
                </c:pt>
                <c:pt idx="15" formatCode="d\-mmm">
                  <c:v>44628</c:v>
                </c:pt>
                <c:pt idx="18" formatCode="d\-mmm">
                  <c:v>44629</c:v>
                </c:pt>
                <c:pt idx="21" formatCode="d\-mmm">
                  <c:v>44630</c:v>
                </c:pt>
                <c:pt idx="24" formatCode="d\-mmm">
                  <c:v>44631</c:v>
                </c:pt>
                <c:pt idx="27" formatCode="d\-mmm">
                  <c:v>44634</c:v>
                </c:pt>
              </c:numCache>
            </c:numRef>
          </c:cat>
          <c:val>
            <c:numRef>
              <c:f>'BackTesting_ShortStradle_ BNFTY'!#REF!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D-4EFA-A756-4CF6F3917B55}"/>
            </c:ext>
          </c:extLst>
        </c:ser>
        <c:ser>
          <c:idx val="1"/>
          <c:order val="1"/>
          <c:tx>
            <c:strRef>
              <c:f>'BackTesting_ShortStradle_ BNFTY'!$J$1</c:f>
              <c:strCache>
                <c:ptCount val="1"/>
                <c:pt idx="0">
                  <c:v>SL-EARN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'BackTesting_ShortStradle_ BNFTY'!$A$3:$A$32</c:f>
              <c:numCache>
                <c:formatCode>General</c:formatCode>
                <c:ptCount val="30"/>
                <c:pt idx="0" formatCode="d\-mmm">
                  <c:v>44620</c:v>
                </c:pt>
                <c:pt idx="3" formatCode="d\-mmm">
                  <c:v>44622</c:v>
                </c:pt>
                <c:pt idx="6" formatCode="d\-mmm">
                  <c:v>44623</c:v>
                </c:pt>
                <c:pt idx="9" formatCode="d\-mmm">
                  <c:v>44624</c:v>
                </c:pt>
                <c:pt idx="12" formatCode="d\-mmm">
                  <c:v>44627</c:v>
                </c:pt>
                <c:pt idx="15" formatCode="d\-mmm">
                  <c:v>44628</c:v>
                </c:pt>
                <c:pt idx="18" formatCode="d\-mmm">
                  <c:v>44629</c:v>
                </c:pt>
                <c:pt idx="21" formatCode="d\-mmm">
                  <c:v>44630</c:v>
                </c:pt>
                <c:pt idx="24" formatCode="d\-mmm">
                  <c:v>44631</c:v>
                </c:pt>
                <c:pt idx="27" formatCode="d\-mmm">
                  <c:v>44634</c:v>
                </c:pt>
              </c:numCache>
            </c:numRef>
          </c:cat>
          <c:val>
            <c:numRef>
              <c:f>'BackTesting_ShortStradle_ BNFTY'!$J$3:$J$32</c:f>
              <c:numCache>
                <c:formatCode>General</c:formatCode>
                <c:ptCount val="30"/>
                <c:pt idx="0">
                  <c:v>700</c:v>
                </c:pt>
                <c:pt idx="3">
                  <c:v>3975</c:v>
                </c:pt>
                <c:pt idx="6">
                  <c:v>1100</c:v>
                </c:pt>
                <c:pt idx="9">
                  <c:v>873.75000000000114</c:v>
                </c:pt>
                <c:pt idx="12">
                  <c:v>-1305.0000000000011</c:v>
                </c:pt>
                <c:pt idx="15">
                  <c:v>9037.5</c:v>
                </c:pt>
                <c:pt idx="18">
                  <c:v>4251.25</c:v>
                </c:pt>
                <c:pt idx="21">
                  <c:v>2237.5</c:v>
                </c:pt>
                <c:pt idx="24">
                  <c:v>875</c:v>
                </c:pt>
                <c:pt idx="27">
                  <c:v>-3500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D-4EFA-A756-4CF6F3917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957312"/>
        <c:axId val="926961888"/>
      </c:lineChart>
      <c:dateAx>
        <c:axId val="9269573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61888"/>
        <c:crosses val="autoZero"/>
        <c:auto val="1"/>
        <c:lblOffset val="100"/>
        <c:baseTimeUnit val="days"/>
      </c:dateAx>
      <c:valAx>
        <c:axId val="9269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5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248773</xdr:colOff>
      <xdr:row>22</xdr:row>
      <xdr:rowOff>109818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598713</xdr:colOff>
      <xdr:row>0</xdr:row>
      <xdr:rowOff>40822</xdr:rowOff>
    </xdr:from>
    <xdr:to>
      <xdr:col>28</xdr:col>
      <xdr:colOff>122463</xdr:colOff>
      <xdr:row>23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27215</xdr:colOff>
      <xdr:row>0</xdr:row>
      <xdr:rowOff>0</xdr:rowOff>
    </xdr:from>
    <xdr:to>
      <xdr:col>14</xdr:col>
      <xdr:colOff>27215</xdr:colOff>
      <xdr:row>22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585107</xdr:colOff>
      <xdr:row>0</xdr:row>
      <xdr:rowOff>0</xdr:rowOff>
    </xdr:from>
    <xdr:to>
      <xdr:col>28</xdr:col>
      <xdr:colOff>530679</xdr:colOff>
      <xdr:row>22</xdr:row>
      <xdr:rowOff>136070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A5" sqref="A5:A6"/>
    </sheetView>
  </sheetViews>
  <sheetFormatPr defaultRowHeight="15" x14ac:dyDescent="0.25"/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t="s">
        <v>2</v>
      </c>
    </row>
    <row r="4" spans="1:11" x14ac:dyDescent="0.25">
      <c r="A4" t="s">
        <v>3</v>
      </c>
    </row>
    <row r="5" spans="1:11" x14ac:dyDescent="0.25">
      <c r="B5" t="s">
        <v>5</v>
      </c>
    </row>
    <row r="6" spans="1:11" x14ac:dyDescent="0.25">
      <c r="B6" t="s">
        <v>4</v>
      </c>
    </row>
    <row r="8" spans="1:11" x14ac:dyDescent="0.25">
      <c r="A8" s="35" t="s">
        <v>24</v>
      </c>
      <c r="B8" s="35"/>
      <c r="C8" s="35"/>
      <c r="D8" s="35"/>
      <c r="E8" s="35"/>
      <c r="F8" s="35"/>
      <c r="G8" s="35"/>
      <c r="H8" s="35"/>
      <c r="I8" s="35"/>
      <c r="J8" s="35"/>
      <c r="K8" s="35"/>
    </row>
    <row r="9" spans="1:11" x14ac:dyDescent="0.25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</row>
    <row r="10" spans="1:11" x14ac:dyDescent="0.25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</row>
    <row r="11" spans="1:11" x14ac:dyDescent="0.25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</row>
    <row r="12" spans="1:11" x14ac:dyDescent="0.25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</row>
    <row r="13" spans="1:11" x14ac:dyDescent="0.25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</row>
    <row r="14" spans="1:11" x14ac:dyDescent="0.25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</row>
    <row r="15" spans="1:11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</row>
    <row r="17" spans="1:11" x14ac:dyDescent="0.25">
      <c r="A17" s="36" t="s">
        <v>28</v>
      </c>
      <c r="B17" s="36"/>
      <c r="C17" s="36"/>
      <c r="D17" s="36"/>
      <c r="E17" s="1"/>
      <c r="F17" s="36" t="s">
        <v>31</v>
      </c>
      <c r="G17" s="36"/>
      <c r="H17" s="36"/>
      <c r="I17" s="36"/>
      <c r="J17" s="36"/>
      <c r="K17" s="36"/>
    </row>
    <row r="18" spans="1:11" x14ac:dyDescent="0.25">
      <c r="A18" s="36"/>
      <c r="B18" s="36"/>
      <c r="C18" s="36"/>
      <c r="D18" s="36"/>
      <c r="E18" s="1"/>
      <c r="F18" s="36"/>
      <c r="G18" s="36"/>
      <c r="H18" s="36"/>
      <c r="I18" s="36"/>
      <c r="J18" s="36"/>
      <c r="K18" s="36"/>
    </row>
    <row r="20" spans="1:11" x14ac:dyDescent="0.25">
      <c r="A20" s="36" t="s">
        <v>29</v>
      </c>
      <c r="B20" s="36"/>
      <c r="C20" s="36"/>
      <c r="D20" s="36"/>
      <c r="E20" s="1"/>
      <c r="F20" s="36" t="s">
        <v>30</v>
      </c>
      <c r="G20" s="36"/>
      <c r="H20" s="36"/>
      <c r="I20" s="36"/>
      <c r="J20" s="36"/>
      <c r="K20" s="36"/>
    </row>
    <row r="21" spans="1:11" x14ac:dyDescent="0.25">
      <c r="A21" s="36"/>
      <c r="B21" s="36"/>
      <c r="C21" s="36"/>
      <c r="D21" s="36"/>
      <c r="E21" s="1"/>
      <c r="F21" s="36"/>
      <c r="G21" s="36"/>
      <c r="H21" s="36"/>
      <c r="I21" s="36"/>
      <c r="J21" s="36"/>
      <c r="K21" s="36"/>
    </row>
  </sheetData>
  <mergeCells count="5">
    <mergeCell ref="A8:K15"/>
    <mergeCell ref="A17:D18"/>
    <mergeCell ref="A20:D21"/>
    <mergeCell ref="F17:K18"/>
    <mergeCell ref="F20:K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B25:Y36"/>
  <sheetViews>
    <sheetView topLeftCell="A7" zoomScale="70" zoomScaleNormal="70" workbookViewId="0">
      <selection activeCell="R30" sqref="R30:S32"/>
    </sheetView>
  </sheetViews>
  <sheetFormatPr defaultRowHeight="15" x14ac:dyDescent="0.25"/>
  <sheetData>
    <row r="25" spans="2:25" x14ac:dyDescent="0.25">
      <c r="B25" s="42" t="s">
        <v>22</v>
      </c>
      <c r="C25" s="42"/>
      <c r="D25" s="42">
        <f>SUM('Back Testing_Long Straddle_NFTY'!J2:J36)</f>
        <v>2587.5</v>
      </c>
      <c r="E25" s="42"/>
      <c r="G25" s="37" t="s">
        <v>25</v>
      </c>
      <c r="H25" s="37"/>
      <c r="I25" s="38">
        <f>COUNT('Back Testing_Long Straddle_NFTY'!A2:A200)</f>
        <v>18</v>
      </c>
      <c r="J25" s="38"/>
    </row>
    <row r="26" spans="2:25" x14ac:dyDescent="0.25">
      <c r="B26" s="42"/>
      <c r="C26" s="42"/>
      <c r="D26" s="42"/>
      <c r="E26" s="42"/>
      <c r="G26" s="37"/>
      <c r="H26" s="37"/>
      <c r="I26" s="38"/>
      <c r="J26" s="38"/>
      <c r="P26" s="42" t="s">
        <v>22</v>
      </c>
      <c r="Q26" s="42"/>
      <c r="R26" s="42" t="e">
        <f>SUM(BackTesting_Short_Straddle_NFTY!#REF!)</f>
        <v>#REF!</v>
      </c>
      <c r="S26" s="42"/>
      <c r="V26" s="37" t="s">
        <v>25</v>
      </c>
      <c r="W26" s="37"/>
      <c r="X26" s="38">
        <f>COUNT(BackTesting_Short_Straddle_NFTY!A3:A361)</f>
        <v>59</v>
      </c>
      <c r="Y26" s="38"/>
    </row>
    <row r="27" spans="2:25" x14ac:dyDescent="0.25">
      <c r="B27" s="42"/>
      <c r="C27" s="42"/>
      <c r="D27" s="42"/>
      <c r="E27" s="42"/>
      <c r="G27" s="37"/>
      <c r="H27" s="37"/>
      <c r="I27" s="38"/>
      <c r="J27" s="38"/>
      <c r="P27" s="42"/>
      <c r="Q27" s="42"/>
      <c r="R27" s="42"/>
      <c r="S27" s="42"/>
      <c r="V27" s="37"/>
      <c r="W27" s="37"/>
      <c r="X27" s="38"/>
      <c r="Y27" s="38"/>
    </row>
    <row r="28" spans="2:25" x14ac:dyDescent="0.25">
      <c r="P28" s="42"/>
      <c r="Q28" s="42"/>
      <c r="R28" s="42"/>
      <c r="S28" s="42"/>
      <c r="V28" s="37"/>
      <c r="W28" s="37"/>
      <c r="X28" s="38"/>
      <c r="Y28" s="38"/>
    </row>
    <row r="29" spans="2:25" ht="15" customHeight="1" x14ac:dyDescent="0.25">
      <c r="B29" s="41" t="s">
        <v>23</v>
      </c>
      <c r="C29" s="42"/>
      <c r="D29" s="42">
        <f>SUM('Back Testing_Long Straddle_NFTY'!P6:P39)</f>
        <v>11165</v>
      </c>
      <c r="E29" s="42"/>
      <c r="G29" s="39" t="s">
        <v>26</v>
      </c>
      <c r="H29" s="39"/>
      <c r="I29" s="40">
        <f>AVERAGE('Back Testing_Long Straddle_NFTY'!H2:H36)</f>
        <v>23876.666666666668</v>
      </c>
      <c r="J29" s="40"/>
    </row>
    <row r="30" spans="2:25" x14ac:dyDescent="0.25">
      <c r="B30" s="42"/>
      <c r="C30" s="42"/>
      <c r="D30" s="42"/>
      <c r="E30" s="42"/>
      <c r="G30" s="39"/>
      <c r="H30" s="39"/>
      <c r="I30" s="40"/>
      <c r="J30" s="40"/>
      <c r="P30" s="41" t="s">
        <v>23</v>
      </c>
      <c r="Q30" s="42"/>
      <c r="R30" s="42">
        <f>SUM(BackTesting_Short_Straddle_NFTY!O3:O431)</f>
        <v>35312.750000000007</v>
      </c>
      <c r="S30" s="42"/>
      <c r="V30" s="39" t="s">
        <v>26</v>
      </c>
      <c r="W30" s="39"/>
      <c r="X30" s="40" t="s">
        <v>34</v>
      </c>
      <c r="Y30" s="40"/>
    </row>
    <row r="31" spans="2:25" x14ac:dyDescent="0.25">
      <c r="B31" s="42"/>
      <c r="C31" s="42"/>
      <c r="D31" s="42"/>
      <c r="E31" s="42"/>
      <c r="G31" s="39"/>
      <c r="H31" s="39"/>
      <c r="I31" s="40"/>
      <c r="J31" s="40"/>
      <c r="P31" s="42"/>
      <c r="Q31" s="42"/>
      <c r="R31" s="42"/>
      <c r="S31" s="42"/>
      <c r="V31" s="39"/>
      <c r="W31" s="39"/>
      <c r="X31" s="40"/>
      <c r="Y31" s="40"/>
    </row>
    <row r="32" spans="2:25" x14ac:dyDescent="0.25">
      <c r="P32" s="42"/>
      <c r="Q32" s="42"/>
      <c r="R32" s="42"/>
      <c r="S32" s="42"/>
      <c r="V32" s="39"/>
      <c r="W32" s="39"/>
      <c r="X32" s="40"/>
      <c r="Y32" s="40"/>
    </row>
    <row r="33" spans="2:19" ht="15" customHeight="1" x14ac:dyDescent="0.25">
      <c r="B33" s="41" t="s">
        <v>27</v>
      </c>
      <c r="C33" s="42"/>
      <c r="D33" s="38">
        <v>1</v>
      </c>
      <c r="E33" s="38"/>
    </row>
    <row r="34" spans="2:19" x14ac:dyDescent="0.25">
      <c r="B34" s="42"/>
      <c r="C34" s="42"/>
      <c r="D34" s="38"/>
      <c r="E34" s="38"/>
      <c r="P34" s="41" t="s">
        <v>27</v>
      </c>
      <c r="Q34" s="42"/>
      <c r="R34" s="38">
        <v>1</v>
      </c>
      <c r="S34" s="38"/>
    </row>
    <row r="35" spans="2:19" x14ac:dyDescent="0.25">
      <c r="B35" s="42"/>
      <c r="C35" s="42"/>
      <c r="D35" s="38"/>
      <c r="E35" s="38"/>
      <c r="P35" s="42"/>
      <c r="Q35" s="42"/>
      <c r="R35" s="38"/>
      <c r="S35" s="38"/>
    </row>
    <row r="36" spans="2:19" x14ac:dyDescent="0.25">
      <c r="P36" s="42"/>
      <c r="Q36" s="42"/>
      <c r="R36" s="38"/>
      <c r="S36" s="38"/>
    </row>
  </sheetData>
  <mergeCells count="20">
    <mergeCell ref="D25:E27"/>
    <mergeCell ref="B29:C31"/>
    <mergeCell ref="D29:E31"/>
    <mergeCell ref="P26:Q28"/>
    <mergeCell ref="V26:W28"/>
    <mergeCell ref="X26:Y28"/>
    <mergeCell ref="V30:W32"/>
    <mergeCell ref="X30:Y32"/>
    <mergeCell ref="B33:C35"/>
    <mergeCell ref="D33:E35"/>
    <mergeCell ref="P34:Q36"/>
    <mergeCell ref="R34:S36"/>
    <mergeCell ref="R26:S28"/>
    <mergeCell ref="P30:Q32"/>
    <mergeCell ref="R30:S32"/>
    <mergeCell ref="G25:H27"/>
    <mergeCell ref="I25:J27"/>
    <mergeCell ref="G29:H31"/>
    <mergeCell ref="I29:J31"/>
    <mergeCell ref="B25:C27"/>
  </mergeCells>
  <conditionalFormatting sqref="D25:E27">
    <cfRule type="cellIs" dxfId="1874" priority="15" operator="lessThan">
      <formula>0</formula>
    </cfRule>
    <cfRule type="cellIs" dxfId="1873" priority="17" operator="greaterThan">
      <formula>0</formula>
    </cfRule>
  </conditionalFormatting>
  <conditionalFormatting sqref="D29:E31">
    <cfRule type="cellIs" dxfId="1872" priority="13" operator="lessThan">
      <formula>0</formula>
    </cfRule>
    <cfRule type="cellIs" dxfId="1871" priority="14" operator="greaterThan">
      <formula>0</formula>
    </cfRule>
  </conditionalFormatting>
  <conditionalFormatting sqref="R26:S28">
    <cfRule type="cellIs" dxfId="1870" priority="3" operator="lessThan">
      <formula>0</formula>
    </cfRule>
    <cfRule type="cellIs" dxfId="1869" priority="4" operator="greaterThan">
      <formula>0</formula>
    </cfRule>
  </conditionalFormatting>
  <conditionalFormatting sqref="R30:S32">
    <cfRule type="cellIs" dxfId="1868" priority="1" operator="lessThan">
      <formula>0</formula>
    </cfRule>
    <cfRule type="cellIs" dxfId="1867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Q81"/>
  <sheetViews>
    <sheetView zoomScaleNormal="100" workbookViewId="0">
      <pane ySplit="1" topLeftCell="A41" activePane="bottomLeft" state="frozen"/>
      <selection activeCell="A8" sqref="A8:K15"/>
      <selection pane="bottomLeft" activeCell="F54" sqref="F54"/>
    </sheetView>
  </sheetViews>
  <sheetFormatPr defaultRowHeight="15" x14ac:dyDescent="0.25"/>
  <cols>
    <col min="1" max="1" width="12.28515625" bestFit="1" customWidth="1"/>
    <col min="3" max="3" width="9.140625" style="12"/>
    <col min="4" max="4" width="11" style="12" bestFit="1" customWidth="1"/>
    <col min="5" max="5" width="11" customWidth="1"/>
    <col min="6" max="6" width="10.140625" style="12" bestFit="1" customWidth="1"/>
    <col min="7" max="7" width="12.28515625" style="12" bestFit="1" customWidth="1"/>
    <col min="9" max="9" width="9.7109375" bestFit="1" customWidth="1"/>
    <col min="11" max="11" width="9.140625" style="19"/>
    <col min="13" max="13" width="11.7109375" customWidth="1"/>
  </cols>
  <sheetData>
    <row r="1" spans="1:16" x14ac:dyDescent="0.25">
      <c r="A1" s="8" t="s">
        <v>12</v>
      </c>
      <c r="B1" s="8" t="s">
        <v>13</v>
      </c>
      <c r="C1" s="10" t="s">
        <v>15</v>
      </c>
      <c r="D1" s="10" t="s">
        <v>11</v>
      </c>
      <c r="E1" s="8" t="s">
        <v>17</v>
      </c>
      <c r="F1" s="10" t="s">
        <v>8</v>
      </c>
      <c r="G1" s="13" t="s">
        <v>9</v>
      </c>
      <c r="H1" s="7" t="s">
        <v>10</v>
      </c>
      <c r="I1" s="7" t="s">
        <v>16</v>
      </c>
      <c r="J1" s="7" t="s">
        <v>14</v>
      </c>
      <c r="K1" s="19" t="s">
        <v>20</v>
      </c>
      <c r="L1" s="7" t="s">
        <v>19</v>
      </c>
      <c r="M1" s="7" t="s">
        <v>18</v>
      </c>
      <c r="N1" s="7" t="s">
        <v>10</v>
      </c>
      <c r="O1" s="7" t="s">
        <v>16</v>
      </c>
      <c r="P1" s="7" t="s">
        <v>21</v>
      </c>
    </row>
    <row r="2" spans="1:16" x14ac:dyDescent="0.25">
      <c r="A2" s="2">
        <v>44620</v>
      </c>
      <c r="B2" s="2" t="s">
        <v>6</v>
      </c>
      <c r="C2" s="11">
        <v>16695</v>
      </c>
      <c r="D2" s="11">
        <v>16700</v>
      </c>
      <c r="E2" s="1">
        <f>Graph_NFTY!$D$33</f>
        <v>1</v>
      </c>
      <c r="F2" s="11">
        <v>367</v>
      </c>
      <c r="G2" s="11">
        <v>391</v>
      </c>
      <c r="H2" s="44">
        <f>(F2*(50*E2)+F3*(50*E3))</f>
        <v>37350</v>
      </c>
      <c r="I2" s="44">
        <f>(G2*(50*E2)+G3*(50*E3))</f>
        <v>37500</v>
      </c>
      <c r="J2" s="44">
        <f t="shared" ref="J2" si="0">I2-H2</f>
        <v>150</v>
      </c>
      <c r="K2" s="19">
        <v>10</v>
      </c>
      <c r="L2" s="1">
        <f>F2-(F2*$K$2/100)</f>
        <v>330.3</v>
      </c>
      <c r="M2" s="1">
        <f>IF(G2&gt;L2,G2,L2)</f>
        <v>391</v>
      </c>
      <c r="N2" s="44">
        <f>H2</f>
        <v>37350</v>
      </c>
      <c r="O2" s="44">
        <f>(M2*(50*E2)+M3*(50*E3))</f>
        <v>37500</v>
      </c>
      <c r="P2" s="44">
        <f t="shared" ref="P2" si="1">O2-N2</f>
        <v>150</v>
      </c>
    </row>
    <row r="3" spans="1:16" ht="15" customHeight="1" x14ac:dyDescent="0.25">
      <c r="A3" s="1"/>
      <c r="B3" s="1" t="s">
        <v>7</v>
      </c>
      <c r="C3" s="11">
        <v>16695</v>
      </c>
      <c r="D3" s="11">
        <v>16700</v>
      </c>
      <c r="E3" s="1">
        <f>Graph_NFTY!$D$33</f>
        <v>1</v>
      </c>
      <c r="F3" s="11">
        <v>380</v>
      </c>
      <c r="G3" s="11">
        <v>359</v>
      </c>
      <c r="H3" s="45"/>
      <c r="I3" s="45"/>
      <c r="J3" s="45"/>
      <c r="L3" s="1">
        <f>F3-(F3*$K$2/100)</f>
        <v>342</v>
      </c>
      <c r="M3" s="1">
        <f>IF(G3&gt;L3,G3,L3)</f>
        <v>359</v>
      </c>
      <c r="N3" s="45"/>
      <c r="O3" s="45"/>
      <c r="P3" s="45"/>
    </row>
    <row r="4" spans="1:16" x14ac:dyDescent="0.25">
      <c r="A4" s="1"/>
      <c r="B4" s="1"/>
      <c r="C4" s="11"/>
      <c r="D4" s="11"/>
      <c r="E4" s="1"/>
      <c r="F4" s="11"/>
      <c r="G4" s="11"/>
      <c r="H4" s="1"/>
      <c r="I4" s="1"/>
      <c r="J4" s="1"/>
      <c r="L4" s="1"/>
      <c r="M4" s="1"/>
      <c r="N4" s="1"/>
      <c r="O4" s="1"/>
      <c r="P4" s="1"/>
    </row>
    <row r="5" spans="1:16" x14ac:dyDescent="0.25">
      <c r="A5" s="2">
        <v>44622</v>
      </c>
      <c r="B5" s="2" t="s">
        <v>6</v>
      </c>
      <c r="C5" s="11">
        <v>16530</v>
      </c>
      <c r="D5" s="11">
        <v>16550</v>
      </c>
      <c r="E5" s="1">
        <f>Graph_NFTY!$D$33</f>
        <v>1</v>
      </c>
      <c r="F5" s="11">
        <v>344</v>
      </c>
      <c r="G5" s="11">
        <v>322</v>
      </c>
      <c r="H5" s="43">
        <f>(F5*(50*E5)+F6*(50*E6))</f>
        <v>35850</v>
      </c>
      <c r="I5" s="43">
        <f>(G5*(50*E5)+G6*(50*E6))</f>
        <v>34500</v>
      </c>
      <c r="J5" s="43">
        <f>I5-H5</f>
        <v>-1350</v>
      </c>
      <c r="L5" s="1">
        <f>F5-(F5*$K$2/100)</f>
        <v>309.60000000000002</v>
      </c>
      <c r="M5" s="1">
        <f>IF(G5&gt;L5,G5,L5)</f>
        <v>322</v>
      </c>
      <c r="N5" s="43">
        <f>H5</f>
        <v>35850</v>
      </c>
      <c r="O5" s="43">
        <f>(M5*(50*E5)+M6*(50*E6))</f>
        <v>34500</v>
      </c>
      <c r="P5" s="43">
        <f t="shared" ref="P5" si="2">O5-N5</f>
        <v>-1350</v>
      </c>
    </row>
    <row r="6" spans="1:16" x14ac:dyDescent="0.25">
      <c r="A6" s="1"/>
      <c r="B6" s="1" t="s">
        <v>7</v>
      </c>
      <c r="C6" s="11">
        <v>16530</v>
      </c>
      <c r="D6" s="11">
        <v>16550</v>
      </c>
      <c r="E6" s="1">
        <f>Graph_NFTY!$D$33</f>
        <v>1</v>
      </c>
      <c r="F6" s="11">
        <v>373</v>
      </c>
      <c r="G6" s="11">
        <v>368</v>
      </c>
      <c r="H6" s="43"/>
      <c r="I6" s="43"/>
      <c r="J6" s="43"/>
      <c r="L6" s="1">
        <f>F6-(F6*$K$2/100)</f>
        <v>335.7</v>
      </c>
      <c r="M6" s="1">
        <f>IF(G6&gt;L6,G6,L6)</f>
        <v>368</v>
      </c>
      <c r="N6" s="43"/>
      <c r="O6" s="43"/>
      <c r="P6" s="43"/>
    </row>
    <row r="7" spans="1:16" x14ac:dyDescent="0.25">
      <c r="A7" s="1"/>
      <c r="B7" s="1"/>
      <c r="C7" s="11"/>
      <c r="D7" s="11"/>
      <c r="E7" s="1"/>
      <c r="F7" s="11"/>
      <c r="G7" s="11"/>
      <c r="H7" s="4"/>
      <c r="I7" s="4"/>
      <c r="J7" s="1"/>
      <c r="L7" s="1"/>
      <c r="M7" s="1"/>
      <c r="N7" s="4"/>
      <c r="O7" s="4"/>
      <c r="P7" s="1"/>
    </row>
    <row r="8" spans="1:16" x14ac:dyDescent="0.25">
      <c r="A8" s="2">
        <v>44623</v>
      </c>
      <c r="B8" s="2" t="s">
        <v>6</v>
      </c>
      <c r="C8" s="11">
        <v>16536</v>
      </c>
      <c r="D8" s="11">
        <v>16550</v>
      </c>
      <c r="E8" s="1">
        <f>Graph_NFTY!$D$33</f>
        <v>1</v>
      </c>
      <c r="F8" s="11">
        <v>261</v>
      </c>
      <c r="G8" s="11">
        <v>253</v>
      </c>
      <c r="H8" s="43">
        <f>(F8*(50*E8)+F9*(50*E9))</f>
        <v>27792.5</v>
      </c>
      <c r="I8" s="43">
        <f>(G8*(50*E8)+G9*(50*E9))</f>
        <v>27370</v>
      </c>
      <c r="J8" s="43">
        <f t="shared" ref="J8" si="3">I8-H8</f>
        <v>-422.5</v>
      </c>
      <c r="L8" s="1">
        <f>F8-(F8*$K$2/100)</f>
        <v>234.9</v>
      </c>
      <c r="M8" s="1">
        <f>IF(G8&gt;L8,G8,L8)</f>
        <v>253</v>
      </c>
      <c r="N8" s="43">
        <f>H8</f>
        <v>27792.5</v>
      </c>
      <c r="O8" s="43">
        <f>(M8*(50*E8)+M9*(50*E9))</f>
        <v>27370</v>
      </c>
      <c r="P8" s="43">
        <f t="shared" ref="P8" si="4">O8-N8</f>
        <v>-422.5</v>
      </c>
    </row>
    <row r="9" spans="1:16" ht="15" customHeight="1" x14ac:dyDescent="0.25">
      <c r="A9" s="1"/>
      <c r="B9" s="1" t="s">
        <v>7</v>
      </c>
      <c r="C9" s="11">
        <v>16536</v>
      </c>
      <c r="D9" s="11">
        <v>16550</v>
      </c>
      <c r="E9" s="1">
        <f>Graph_NFTY!$D$33</f>
        <v>1</v>
      </c>
      <c r="F9" s="11">
        <v>294.85000000000002</v>
      </c>
      <c r="G9" s="11">
        <v>294.39999999999998</v>
      </c>
      <c r="H9" s="43"/>
      <c r="I9" s="43"/>
      <c r="J9" s="43"/>
      <c r="L9" s="1">
        <f>F9-(F9*$K$2/100)</f>
        <v>265.36500000000001</v>
      </c>
      <c r="M9" s="1">
        <f>IF(G9&gt;L9,G9,L9)</f>
        <v>294.39999999999998</v>
      </c>
      <c r="N9" s="43"/>
      <c r="O9" s="43"/>
      <c r="P9" s="43"/>
    </row>
    <row r="10" spans="1:16" x14ac:dyDescent="0.25">
      <c r="A10" s="1"/>
      <c r="B10" s="1"/>
      <c r="C10" s="11"/>
      <c r="D10" s="11"/>
      <c r="E10" s="1"/>
      <c r="F10" s="11"/>
      <c r="G10" s="11"/>
      <c r="H10" s="1"/>
      <c r="I10" s="1"/>
      <c r="J10" s="1"/>
      <c r="L10" s="1"/>
      <c r="M10" s="1"/>
      <c r="N10" s="1"/>
      <c r="O10" s="1"/>
      <c r="P10" s="1"/>
    </row>
    <row r="11" spans="1:16" x14ac:dyDescent="0.25">
      <c r="A11" s="2">
        <v>44624</v>
      </c>
      <c r="B11" s="2" t="s">
        <v>6</v>
      </c>
      <c r="C11" s="11">
        <v>16359</v>
      </c>
      <c r="D11" s="11">
        <v>16400</v>
      </c>
      <c r="E11" s="1">
        <f>Graph_NFTY!$D$33</f>
        <v>1</v>
      </c>
      <c r="F11" s="11">
        <v>349.2</v>
      </c>
      <c r="G11" s="11">
        <v>340</v>
      </c>
      <c r="H11" s="43">
        <f>(F11*(50*E11)+F12*(50*E12))</f>
        <v>29010</v>
      </c>
      <c r="I11" s="43">
        <f>(G11*(50*E11)+G12*(50*E12))</f>
        <v>28500</v>
      </c>
      <c r="J11" s="43">
        <f>I11-H11</f>
        <v>-510</v>
      </c>
      <c r="L11" s="1">
        <f>F11-(F11*$K$2/100)</f>
        <v>314.27999999999997</v>
      </c>
      <c r="M11" s="1">
        <f>IF(G11&gt;L11,G11,L11)</f>
        <v>340</v>
      </c>
      <c r="N11" s="43">
        <f>H11</f>
        <v>29010</v>
      </c>
      <c r="O11" s="43">
        <f>(M11*(50*E11)+M12*(50*E12))</f>
        <v>28500</v>
      </c>
      <c r="P11" s="43">
        <f>O11-N11</f>
        <v>-510</v>
      </c>
    </row>
    <row r="12" spans="1:16" x14ac:dyDescent="0.25">
      <c r="A12" s="1"/>
      <c r="B12" s="1" t="s">
        <v>7</v>
      </c>
      <c r="C12" s="11">
        <v>16359</v>
      </c>
      <c r="D12" s="11">
        <v>16400</v>
      </c>
      <c r="E12" s="1">
        <f>Graph_NFTY!$D$33</f>
        <v>1</v>
      </c>
      <c r="F12" s="11">
        <v>231</v>
      </c>
      <c r="G12" s="11">
        <v>230</v>
      </c>
      <c r="H12" s="43"/>
      <c r="I12" s="43"/>
      <c r="J12" s="43"/>
      <c r="L12" s="1">
        <f>F12-(F12*$K$2/100)</f>
        <v>207.9</v>
      </c>
      <c r="M12" s="1">
        <f>IF(G12&gt;L12,G12,L12)</f>
        <v>230</v>
      </c>
      <c r="N12" s="43"/>
      <c r="O12" s="43"/>
      <c r="P12" s="43"/>
    </row>
    <row r="13" spans="1:16" x14ac:dyDescent="0.25">
      <c r="A13" s="1"/>
      <c r="B13" s="1"/>
      <c r="C13" s="11"/>
      <c r="D13" s="11"/>
      <c r="E13" s="1"/>
      <c r="F13" s="11"/>
      <c r="G13" s="11"/>
      <c r="H13" s="1"/>
      <c r="I13" s="3"/>
      <c r="J13" s="1"/>
      <c r="L13" s="1"/>
      <c r="M13" s="1"/>
      <c r="N13" s="1"/>
      <c r="O13" s="3"/>
      <c r="P13" s="1"/>
    </row>
    <row r="14" spans="1:16" x14ac:dyDescent="0.25">
      <c r="A14" s="2">
        <v>44627</v>
      </c>
      <c r="B14" s="2" t="s">
        <v>6</v>
      </c>
      <c r="C14" s="11">
        <v>15915</v>
      </c>
      <c r="D14" s="11">
        <v>15950</v>
      </c>
      <c r="E14" s="1">
        <f>Graph_NFTY!$D$33</f>
        <v>1</v>
      </c>
      <c r="F14" s="11">
        <v>209</v>
      </c>
      <c r="G14" s="11">
        <v>185</v>
      </c>
      <c r="H14" s="43">
        <f>(F14*(50*E14)+F15*(50*E15))</f>
        <v>22900</v>
      </c>
      <c r="I14" s="43">
        <f>(G14*(50*E14)+G15*(50*E15))</f>
        <v>23900</v>
      </c>
      <c r="J14" s="43">
        <f>I14-H14</f>
        <v>1000</v>
      </c>
      <c r="L14" s="1">
        <f>F14-(F14*$K$2/100)</f>
        <v>188.1</v>
      </c>
      <c r="M14" s="1">
        <f>IF(G14&gt;L14,G14,L14)</f>
        <v>188.1</v>
      </c>
      <c r="N14" s="43">
        <f>H14</f>
        <v>22900</v>
      </c>
      <c r="O14" s="43">
        <f>(M14*(50*E14)+M15*(50*E15))</f>
        <v>24055</v>
      </c>
      <c r="P14" s="43">
        <f>O14-N14</f>
        <v>1155</v>
      </c>
    </row>
    <row r="15" spans="1:16" x14ac:dyDescent="0.25">
      <c r="A15" s="1"/>
      <c r="B15" s="1" t="s">
        <v>7</v>
      </c>
      <c r="C15" s="11">
        <v>15915</v>
      </c>
      <c r="D15" s="11">
        <v>15950</v>
      </c>
      <c r="E15" s="1">
        <f>Graph_NFTY!$D$33</f>
        <v>1</v>
      </c>
      <c r="F15" s="11">
        <v>249</v>
      </c>
      <c r="G15" s="11">
        <v>293</v>
      </c>
      <c r="H15" s="43"/>
      <c r="I15" s="43"/>
      <c r="J15" s="43"/>
      <c r="L15" s="1">
        <f>F15-(F15*$K$2/100)</f>
        <v>224.1</v>
      </c>
      <c r="M15" s="1">
        <f>IF(G15&gt;L15,G15,L15)</f>
        <v>293</v>
      </c>
      <c r="N15" s="43"/>
      <c r="O15" s="43"/>
      <c r="P15" s="43"/>
    </row>
    <row r="16" spans="1:16" x14ac:dyDescent="0.25">
      <c r="A16" s="1"/>
      <c r="B16" s="1"/>
      <c r="C16" s="11"/>
      <c r="D16" s="11"/>
      <c r="E16" s="1"/>
      <c r="F16" s="11"/>
      <c r="G16" s="11"/>
      <c r="H16" s="1"/>
      <c r="I16" s="3"/>
      <c r="J16" s="1"/>
      <c r="L16" s="1"/>
      <c r="M16" s="1"/>
      <c r="N16" s="1"/>
      <c r="O16" s="3"/>
      <c r="P16" s="1"/>
    </row>
    <row r="17" spans="1:16" x14ac:dyDescent="0.25">
      <c r="A17" s="2">
        <v>44628</v>
      </c>
      <c r="B17" s="2" t="s">
        <v>6</v>
      </c>
      <c r="C17" s="11">
        <v>15714</v>
      </c>
      <c r="D17" s="11">
        <v>15750</v>
      </c>
      <c r="E17" s="1">
        <f>Graph_NFTY!$D$33</f>
        <v>1</v>
      </c>
      <c r="F17" s="11">
        <v>185</v>
      </c>
      <c r="G17" s="11">
        <v>336</v>
      </c>
      <c r="H17" s="43">
        <f>(F17*(50*E17)+F18*(50*E18))</f>
        <v>20000</v>
      </c>
      <c r="I17" s="43">
        <f>(G17*(50*E17)+G18*(50*E18))</f>
        <v>22150</v>
      </c>
      <c r="J17" s="43">
        <f>I17-H17</f>
        <v>2150</v>
      </c>
      <c r="L17" s="1">
        <f>F17-(F17*$K$2/100)</f>
        <v>166.5</v>
      </c>
      <c r="M17" s="1">
        <f>IF(G17&gt;L17,G17,L17)</f>
        <v>336</v>
      </c>
      <c r="N17" s="43">
        <f>H17</f>
        <v>20000</v>
      </c>
      <c r="O17" s="43">
        <f>(M17*(50*E17)+M18*(50*E18))</f>
        <v>26475</v>
      </c>
      <c r="P17" s="43">
        <f>O17-N17</f>
        <v>6475</v>
      </c>
    </row>
    <row r="18" spans="1:16" x14ac:dyDescent="0.25">
      <c r="A18" s="1"/>
      <c r="B18" s="1" t="s">
        <v>7</v>
      </c>
      <c r="C18" s="11">
        <v>15714</v>
      </c>
      <c r="D18" s="11">
        <v>15750</v>
      </c>
      <c r="E18" s="1">
        <f>Graph_NFTY!$D$33</f>
        <v>1</v>
      </c>
      <c r="F18" s="11">
        <v>215</v>
      </c>
      <c r="G18" s="11">
        <v>107</v>
      </c>
      <c r="H18" s="43"/>
      <c r="I18" s="43"/>
      <c r="J18" s="43"/>
      <c r="L18" s="1">
        <f>F18-(F18*$K$2/100)</f>
        <v>193.5</v>
      </c>
      <c r="M18" s="1">
        <f>IF(G18&gt;L18,G18,L18)</f>
        <v>193.5</v>
      </c>
      <c r="N18" s="43"/>
      <c r="O18" s="43"/>
      <c r="P18" s="43"/>
    </row>
    <row r="19" spans="1:16" x14ac:dyDescent="0.25">
      <c r="A19" s="1"/>
      <c r="B19" s="1"/>
      <c r="C19" s="11"/>
      <c r="D19" s="11"/>
      <c r="E19" s="1"/>
      <c r="F19" s="11"/>
      <c r="G19" s="11"/>
      <c r="H19" s="1"/>
      <c r="I19" s="3"/>
      <c r="J19" s="1"/>
      <c r="L19" s="1"/>
      <c r="M19" s="1"/>
      <c r="N19" s="1"/>
      <c r="O19" s="3"/>
      <c r="P19" s="1"/>
    </row>
    <row r="20" spans="1:16" x14ac:dyDescent="0.25">
      <c r="A20" s="2">
        <v>44629</v>
      </c>
      <c r="B20" s="2" t="s">
        <v>6</v>
      </c>
      <c r="C20" s="11">
        <v>16296</v>
      </c>
      <c r="D20" s="11">
        <v>16300</v>
      </c>
      <c r="E20" s="1">
        <f>Graph_NFTY!$D$33</f>
        <v>1</v>
      </c>
      <c r="F20" s="11">
        <v>124</v>
      </c>
      <c r="G20" s="11">
        <v>182</v>
      </c>
      <c r="H20" s="43">
        <f>(F20*(50*E20)+F21*(50*E21))</f>
        <v>12800</v>
      </c>
      <c r="I20" s="43">
        <f>(G20*(50*E20)+G21*(50*E21))</f>
        <v>12400</v>
      </c>
      <c r="J20" s="43">
        <f>I20-H20</f>
        <v>-400</v>
      </c>
      <c r="L20" s="1">
        <f>F20-(F20*$K$2/100)</f>
        <v>111.6</v>
      </c>
      <c r="M20" s="1">
        <f>IF(G20&gt;L20,G20,L20)</f>
        <v>182</v>
      </c>
      <c r="N20" s="43">
        <f>H20</f>
        <v>12800</v>
      </c>
      <c r="O20" s="43">
        <f>(M20*(50*E20)+M21*(50*E21))</f>
        <v>15040</v>
      </c>
      <c r="P20" s="43">
        <f>O20-N20</f>
        <v>2240</v>
      </c>
    </row>
    <row r="21" spans="1:16" x14ac:dyDescent="0.25">
      <c r="A21" s="1"/>
      <c r="B21" s="1" t="s">
        <v>7</v>
      </c>
      <c r="C21" s="11">
        <v>16296</v>
      </c>
      <c r="D21" s="11">
        <v>16300</v>
      </c>
      <c r="E21" s="1">
        <f>Graph_NFTY!$D$33</f>
        <v>1</v>
      </c>
      <c r="F21" s="11">
        <v>132</v>
      </c>
      <c r="G21" s="11">
        <v>66</v>
      </c>
      <c r="H21" s="43"/>
      <c r="I21" s="43"/>
      <c r="J21" s="43"/>
      <c r="L21" s="1">
        <f>F21-(F21*$K$2/100)</f>
        <v>118.8</v>
      </c>
      <c r="M21" s="1">
        <f>IF(G21&gt;L21,G21,L21)</f>
        <v>118.8</v>
      </c>
      <c r="N21" s="43"/>
      <c r="O21" s="43"/>
      <c r="P21" s="43"/>
    </row>
    <row r="22" spans="1:16" x14ac:dyDescent="0.25">
      <c r="A22" s="1"/>
      <c r="B22" s="1"/>
      <c r="C22" s="11"/>
      <c r="D22" s="11"/>
      <c r="E22" s="1"/>
      <c r="F22" s="11"/>
      <c r="G22" s="11"/>
      <c r="H22" s="1"/>
      <c r="I22" s="3"/>
      <c r="J22" s="1"/>
      <c r="L22" s="1"/>
      <c r="M22" s="1"/>
      <c r="N22" s="1"/>
      <c r="O22" s="3"/>
      <c r="P22" s="1"/>
    </row>
    <row r="23" spans="1:16" x14ac:dyDescent="0.25">
      <c r="A23" s="2">
        <v>44630</v>
      </c>
      <c r="B23" s="2" t="s">
        <v>6</v>
      </c>
      <c r="C23" s="11">
        <v>16659</v>
      </c>
      <c r="D23" s="11">
        <v>16700</v>
      </c>
      <c r="E23" s="1">
        <f>Graph_NFTY!$D$33</f>
        <v>1</v>
      </c>
      <c r="F23" s="11">
        <v>229</v>
      </c>
      <c r="G23" s="11">
        <v>207</v>
      </c>
      <c r="H23" s="43">
        <f>(F23*(50*E23)+F24*(50*E24))</f>
        <v>24800</v>
      </c>
      <c r="I23" s="43">
        <f>(G23*(50*E23)+G24*(50*E24))</f>
        <v>25150</v>
      </c>
      <c r="J23" s="43">
        <f>I23-H23</f>
        <v>350</v>
      </c>
      <c r="L23" s="1">
        <f>F23-(F23*$K$2/100)</f>
        <v>206.1</v>
      </c>
      <c r="M23" s="1">
        <f>IF(G23&gt;L23,G23,L23)</f>
        <v>207</v>
      </c>
      <c r="N23" s="43">
        <f>H23</f>
        <v>24800</v>
      </c>
      <c r="O23" s="43">
        <f>(M23*(50*E23)+M24*(50*E24))</f>
        <v>25150</v>
      </c>
      <c r="P23" s="43">
        <f>O23-N23</f>
        <v>350</v>
      </c>
    </row>
    <row r="24" spans="1:16" x14ac:dyDescent="0.25">
      <c r="A24" s="1"/>
      <c r="B24" s="1" t="s">
        <v>7</v>
      </c>
      <c r="C24" s="11">
        <v>16659</v>
      </c>
      <c r="D24" s="11">
        <v>16700</v>
      </c>
      <c r="E24" s="1">
        <f>Graph_NFTY!$D$33</f>
        <v>1</v>
      </c>
      <c r="F24" s="11">
        <v>267</v>
      </c>
      <c r="G24" s="11">
        <v>296</v>
      </c>
      <c r="H24" s="43"/>
      <c r="I24" s="43"/>
      <c r="J24" s="43"/>
      <c r="L24" s="1">
        <f>F24-(F24*$K$2/100)</f>
        <v>240.3</v>
      </c>
      <c r="M24" s="1">
        <f>IF(G24&gt;L24,G24,L24)</f>
        <v>296</v>
      </c>
      <c r="N24" s="43"/>
      <c r="O24" s="43"/>
      <c r="P24" s="43"/>
    </row>
    <row r="25" spans="1:16" x14ac:dyDescent="0.25">
      <c r="A25" s="1"/>
      <c r="B25" s="1"/>
      <c r="C25" s="11"/>
      <c r="D25" s="11"/>
      <c r="E25" s="1"/>
      <c r="F25" s="11"/>
      <c r="G25" s="11"/>
      <c r="H25" s="1"/>
      <c r="I25" s="3"/>
      <c r="J25" s="1"/>
      <c r="L25" s="1"/>
      <c r="M25" s="1"/>
      <c r="N25" s="1"/>
      <c r="O25" s="3"/>
      <c r="P25" s="1"/>
    </row>
    <row r="26" spans="1:16" x14ac:dyDescent="0.25">
      <c r="A26" s="2">
        <v>44631</v>
      </c>
      <c r="B26" s="2" t="s">
        <v>6</v>
      </c>
      <c r="C26" s="11">
        <v>16625</v>
      </c>
      <c r="D26" s="11">
        <v>16650</v>
      </c>
      <c r="E26" s="1">
        <f>Graph_NFTY!$D$33</f>
        <v>1</v>
      </c>
      <c r="F26" s="11">
        <v>219</v>
      </c>
      <c r="G26" s="11">
        <v>219</v>
      </c>
      <c r="H26" s="43">
        <f>(F26*(50*E26)+F27*(50*E27))</f>
        <v>23300</v>
      </c>
      <c r="I26" s="43">
        <f>(G26*(50*E26)+G27*(50*E27))</f>
        <v>22550</v>
      </c>
      <c r="J26" s="43">
        <f>I26-H26</f>
        <v>-750</v>
      </c>
      <c r="L26" s="1">
        <f>F26-(F26*$K$2/100)</f>
        <v>197.1</v>
      </c>
      <c r="M26" s="1">
        <f>IF(G26&gt;L26,G26,L26)</f>
        <v>219</v>
      </c>
      <c r="N26" s="43">
        <f>H26</f>
        <v>23300</v>
      </c>
      <c r="O26" s="43">
        <f>(M26*(50*E26)+M27*(50*E27))</f>
        <v>22550</v>
      </c>
      <c r="P26" s="43">
        <f>O26-N26</f>
        <v>-750</v>
      </c>
    </row>
    <row r="27" spans="1:16" x14ac:dyDescent="0.25">
      <c r="A27" s="1"/>
      <c r="B27" s="1" t="s">
        <v>7</v>
      </c>
      <c r="C27" s="11">
        <v>16625</v>
      </c>
      <c r="D27" s="11">
        <v>16650</v>
      </c>
      <c r="E27" s="1">
        <f>Graph_NFTY!$D$33</f>
        <v>1</v>
      </c>
      <c r="F27" s="11">
        <v>247</v>
      </c>
      <c r="G27" s="11">
        <v>232</v>
      </c>
      <c r="H27" s="43"/>
      <c r="I27" s="43"/>
      <c r="J27" s="43"/>
      <c r="L27" s="1">
        <f>F27-(F27*$K$2/100)</f>
        <v>222.3</v>
      </c>
      <c r="M27" s="1">
        <f>IF(G27&gt;L27,G27,L27)</f>
        <v>232</v>
      </c>
      <c r="N27" s="43"/>
      <c r="O27" s="43"/>
      <c r="P27" s="43"/>
    </row>
    <row r="28" spans="1:16" x14ac:dyDescent="0.25">
      <c r="A28" s="1"/>
      <c r="B28" s="1"/>
      <c r="C28" s="11"/>
      <c r="D28" s="11"/>
      <c r="E28" s="1"/>
      <c r="F28" s="11"/>
      <c r="G28" s="11"/>
      <c r="H28" s="1"/>
      <c r="I28" s="3"/>
      <c r="J28" s="1"/>
      <c r="L28" s="1"/>
      <c r="M28" s="1"/>
      <c r="N28" s="1"/>
      <c r="O28" s="3"/>
      <c r="P28" s="1"/>
    </row>
    <row r="29" spans="1:16" x14ac:dyDescent="0.25">
      <c r="A29" s="2">
        <v>44634</v>
      </c>
      <c r="B29" s="2" t="s">
        <v>6</v>
      </c>
      <c r="C29" s="11">
        <v>16772</v>
      </c>
      <c r="D29" s="11">
        <v>16800</v>
      </c>
      <c r="E29" s="1">
        <f>Graph_NFTY!$D$33</f>
        <v>1</v>
      </c>
      <c r="F29" s="11">
        <v>186.3</v>
      </c>
      <c r="G29" s="11">
        <v>241.95</v>
      </c>
      <c r="H29" s="43">
        <f>(F29*(50*E29)+F30*(50*E30))</f>
        <v>20890</v>
      </c>
      <c r="I29" s="43">
        <f>(G29*(50*E29)+G30*(50*E30))</f>
        <v>22122.5</v>
      </c>
      <c r="J29" s="43">
        <f>I29-H29</f>
        <v>1232.5</v>
      </c>
      <c r="L29" s="1">
        <f>F29-(F29*$K$2/100)</f>
        <v>167.67000000000002</v>
      </c>
      <c r="M29" s="1">
        <f>IF(G29&gt;L29,G29,L29)</f>
        <v>241.95</v>
      </c>
      <c r="N29" s="43">
        <f>H29</f>
        <v>20890</v>
      </c>
      <c r="O29" s="43">
        <f>(M29*(50*E29)+M30*(50*E30))</f>
        <v>22515</v>
      </c>
      <c r="P29" s="43">
        <f>O29-N29</f>
        <v>1625</v>
      </c>
    </row>
    <row r="30" spans="1:16" x14ac:dyDescent="0.25">
      <c r="A30" s="1"/>
      <c r="B30" s="1" t="s">
        <v>7</v>
      </c>
      <c r="C30" s="11">
        <v>16772</v>
      </c>
      <c r="D30" s="11">
        <v>16800</v>
      </c>
      <c r="E30" s="1">
        <f>Graph_NFTY!$D$33</f>
        <v>1</v>
      </c>
      <c r="F30" s="11">
        <v>231.5</v>
      </c>
      <c r="G30" s="11">
        <v>200.5</v>
      </c>
      <c r="H30" s="43"/>
      <c r="I30" s="43"/>
      <c r="J30" s="43"/>
      <c r="L30" s="1">
        <f>F30-(F30*$K$2/100)</f>
        <v>208.35</v>
      </c>
      <c r="M30" s="1">
        <f>IF(G30&gt;L30,G30,L30)</f>
        <v>208.35</v>
      </c>
      <c r="N30" s="43"/>
      <c r="O30" s="43"/>
      <c r="P30" s="43"/>
    </row>
    <row r="31" spans="1:16" x14ac:dyDescent="0.25">
      <c r="A31" s="1"/>
      <c r="B31" s="1"/>
      <c r="C31" s="11"/>
      <c r="D31" s="11"/>
      <c r="E31" s="1"/>
      <c r="F31" s="11"/>
      <c r="G31" s="11"/>
      <c r="H31" s="1"/>
      <c r="I31" s="3"/>
      <c r="J31" s="1"/>
      <c r="L31" s="1"/>
      <c r="M31" s="1"/>
      <c r="N31" s="1"/>
      <c r="O31" s="3"/>
      <c r="P31" s="1"/>
    </row>
    <row r="32" spans="1:16" x14ac:dyDescent="0.25">
      <c r="A32" s="2">
        <v>44635</v>
      </c>
      <c r="B32" s="2" t="s">
        <v>6</v>
      </c>
      <c r="C32" s="11">
        <v>16770</v>
      </c>
      <c r="D32" s="11">
        <v>16800</v>
      </c>
      <c r="E32" s="1">
        <f>Graph_NFTY!$D$33</f>
        <v>1</v>
      </c>
      <c r="F32" s="11">
        <v>158.80000000000001</v>
      </c>
      <c r="G32" s="11">
        <v>143.85</v>
      </c>
      <c r="H32" s="43">
        <f>(F32*(50*E32)+F33*(50*E33))</f>
        <v>19130</v>
      </c>
      <c r="I32" s="43">
        <f>(G32*(50*E32)+G33*(50*E33))</f>
        <v>20942.5</v>
      </c>
      <c r="J32" s="43">
        <f>I32-H32</f>
        <v>1812.5</v>
      </c>
      <c r="L32" s="1">
        <f>F32-(F32*$K$2/100)</f>
        <v>142.92000000000002</v>
      </c>
      <c r="M32" s="1">
        <f>IF(G32&gt;L32,G32,L32)</f>
        <v>143.85</v>
      </c>
      <c r="N32" s="43">
        <f>H32</f>
        <v>19130</v>
      </c>
      <c r="O32" s="43">
        <f>(M32*(50*E32)+M33*(50*E33))</f>
        <v>20942.5</v>
      </c>
      <c r="P32" s="43">
        <f>O32-N32</f>
        <v>1812.5</v>
      </c>
    </row>
    <row r="33" spans="1:17" x14ac:dyDescent="0.25">
      <c r="A33" s="1"/>
      <c r="B33" s="1" t="s">
        <v>7</v>
      </c>
      <c r="C33" s="11">
        <v>16770</v>
      </c>
      <c r="D33" s="11">
        <v>16800</v>
      </c>
      <c r="E33" s="1">
        <f>Graph_NFTY!$D$33</f>
        <v>1</v>
      </c>
      <c r="F33" s="11">
        <v>223.8</v>
      </c>
      <c r="G33" s="11">
        <v>275</v>
      </c>
      <c r="H33" s="43"/>
      <c r="I33" s="43"/>
      <c r="J33" s="43"/>
      <c r="L33" s="1">
        <f>F33-(F33*$K$2/100)</f>
        <v>201.42000000000002</v>
      </c>
      <c r="M33" s="1">
        <f>IF(G33&gt;L33,G33,L33)</f>
        <v>275</v>
      </c>
      <c r="N33" s="43"/>
      <c r="O33" s="43"/>
      <c r="P33" s="43"/>
    </row>
    <row r="34" spans="1:17" x14ac:dyDescent="0.25">
      <c r="A34" s="1"/>
      <c r="B34" s="1"/>
      <c r="C34" s="11"/>
      <c r="D34" s="11"/>
      <c r="E34" s="1"/>
      <c r="F34" s="11"/>
      <c r="G34" s="11"/>
      <c r="H34" s="1"/>
      <c r="I34" s="3"/>
      <c r="J34" s="1"/>
      <c r="L34" s="1"/>
      <c r="M34" s="1"/>
      <c r="N34" s="1"/>
      <c r="O34" s="3"/>
      <c r="P34" s="1"/>
    </row>
    <row r="35" spans="1:17" x14ac:dyDescent="0.25">
      <c r="A35" s="2">
        <v>44636</v>
      </c>
      <c r="B35" s="2" t="s">
        <v>6</v>
      </c>
      <c r="C35" s="11">
        <v>16908</v>
      </c>
      <c r="D35" s="11">
        <v>16950</v>
      </c>
      <c r="E35" s="1">
        <f>Graph_NFTY!$D$33</f>
        <v>1</v>
      </c>
      <c r="F35" s="11">
        <v>147</v>
      </c>
      <c r="G35" s="11">
        <v>144.15</v>
      </c>
      <c r="H35" s="43">
        <f>(F35*(50*E35)+F36*(50*E36))</f>
        <v>12697.5</v>
      </c>
      <c r="I35" s="43">
        <f>(G35*(50*E35)+G36*(50*E36))</f>
        <v>12022.5</v>
      </c>
      <c r="J35" s="43">
        <f>I35-H35</f>
        <v>-675</v>
      </c>
      <c r="L35" s="1">
        <f>F35-(F35*$K$2/100)</f>
        <v>132.30000000000001</v>
      </c>
      <c r="M35" s="1">
        <f>IF(G35&gt;L35,G35,L35)</f>
        <v>144.15</v>
      </c>
      <c r="N35" s="43">
        <f>H35</f>
        <v>12697.5</v>
      </c>
      <c r="O35" s="43">
        <f>(M35*(50*E35)+M36*(50*E36))</f>
        <v>12022.5</v>
      </c>
      <c r="P35" s="43">
        <f>O35-N35</f>
        <v>-675</v>
      </c>
    </row>
    <row r="36" spans="1:17" x14ac:dyDescent="0.25">
      <c r="A36" s="1"/>
      <c r="B36" s="1" t="s">
        <v>7</v>
      </c>
      <c r="C36" s="11">
        <v>16908</v>
      </c>
      <c r="D36" s="11">
        <v>16950</v>
      </c>
      <c r="E36" s="1">
        <f>Graph_NFTY!$D$33</f>
        <v>1</v>
      </c>
      <c r="F36" s="11">
        <v>106.95</v>
      </c>
      <c r="G36" s="11">
        <v>96.3</v>
      </c>
      <c r="H36" s="43"/>
      <c r="I36" s="43"/>
      <c r="J36" s="43"/>
      <c r="L36" s="1">
        <f>F36-(F36*$K$2/100)</f>
        <v>96.254999999999995</v>
      </c>
      <c r="M36" s="1">
        <f>IF(G36&gt;L36,G36,L36)</f>
        <v>96.3</v>
      </c>
      <c r="N36" s="43"/>
      <c r="O36" s="43"/>
      <c r="P36" s="43"/>
      <c r="Q36" s="18"/>
    </row>
    <row r="37" spans="1:17" x14ac:dyDescent="0.25">
      <c r="A37" s="1"/>
      <c r="B37" s="1"/>
      <c r="C37" s="11"/>
      <c r="D37" s="11"/>
      <c r="E37" s="1"/>
      <c r="F37" s="11"/>
      <c r="G37" s="11"/>
      <c r="H37" s="1"/>
      <c r="I37" s="3"/>
      <c r="J37" s="1"/>
      <c r="L37" s="1"/>
      <c r="M37" s="1"/>
      <c r="N37" s="1"/>
      <c r="O37" s="3"/>
      <c r="P37" s="1"/>
    </row>
    <row r="38" spans="1:17" x14ac:dyDescent="0.25">
      <c r="A38" s="2">
        <v>44637</v>
      </c>
      <c r="B38" s="2" t="s">
        <v>6</v>
      </c>
      <c r="C38" s="11">
        <v>17309</v>
      </c>
      <c r="D38" s="11">
        <v>17350</v>
      </c>
      <c r="E38" s="1">
        <f>Graph_NFTY!$D$33</f>
        <v>1</v>
      </c>
      <c r="F38" s="11">
        <v>189.2</v>
      </c>
      <c r="G38" s="11">
        <v>193</v>
      </c>
      <c r="H38" s="43">
        <f>(F38*(50*E38)+F39*(50*E39))</f>
        <v>20765</v>
      </c>
      <c r="I38" s="43">
        <f>(G38*(50*E38)+G39*(50*E39))</f>
        <v>20630</v>
      </c>
      <c r="J38" s="43">
        <f>I38-H38</f>
        <v>-135</v>
      </c>
      <c r="L38" s="1">
        <f>F38-(F38*$K$2/100)</f>
        <v>170.27999999999997</v>
      </c>
      <c r="M38" s="1">
        <f>IF(G38&gt;L38,G38,L38)</f>
        <v>193</v>
      </c>
      <c r="N38" s="43">
        <f>H38</f>
        <v>20765</v>
      </c>
      <c r="O38" s="43">
        <f>(M38*(50*E38)+M39*(50*E39))</f>
        <v>20630</v>
      </c>
      <c r="P38" s="43">
        <f>O38-N38</f>
        <v>-135</v>
      </c>
    </row>
    <row r="39" spans="1:17" x14ac:dyDescent="0.25">
      <c r="A39" s="1"/>
      <c r="B39" s="1" t="s">
        <v>7</v>
      </c>
      <c r="C39" s="11">
        <v>17309</v>
      </c>
      <c r="D39" s="11">
        <v>17350</v>
      </c>
      <c r="E39" s="1">
        <f>Graph_NFTY!$D$33</f>
        <v>1</v>
      </c>
      <c r="F39" s="11">
        <v>226.1</v>
      </c>
      <c r="G39" s="11">
        <v>219.6</v>
      </c>
      <c r="H39" s="43"/>
      <c r="I39" s="43"/>
      <c r="J39" s="43"/>
      <c r="L39" s="1">
        <f>F39-(F39*$K$2/100)</f>
        <v>203.49</v>
      </c>
      <c r="M39" s="1">
        <f>IF(G39&gt;L39,G39,L39)</f>
        <v>219.6</v>
      </c>
      <c r="N39" s="43"/>
      <c r="O39" s="43"/>
      <c r="P39" s="43"/>
    </row>
    <row r="40" spans="1:17" x14ac:dyDescent="0.25">
      <c r="A40" s="1"/>
      <c r="B40" s="1"/>
      <c r="C40" s="11"/>
      <c r="D40" s="11"/>
      <c r="E40" s="1"/>
      <c r="F40" s="11"/>
      <c r="G40" s="11"/>
      <c r="H40" s="1"/>
      <c r="I40" s="3"/>
      <c r="J40" s="1"/>
      <c r="L40" s="1"/>
      <c r="M40" s="1"/>
      <c r="N40" s="1"/>
      <c r="O40" s="3"/>
      <c r="P40" s="1"/>
    </row>
    <row r="41" spans="1:17" x14ac:dyDescent="0.25">
      <c r="A41" s="2">
        <v>44641</v>
      </c>
      <c r="B41" s="2" t="s">
        <v>6</v>
      </c>
      <c r="C41" s="11">
        <v>17147</v>
      </c>
      <c r="D41" s="11">
        <v>17200</v>
      </c>
      <c r="E41" s="1">
        <f>Graph_NFTY!$D$33</f>
        <v>1</v>
      </c>
      <c r="F41" s="11">
        <v>218.55</v>
      </c>
      <c r="G41" s="11">
        <v>185.75</v>
      </c>
      <c r="H41" s="43">
        <f>(F41*(50*E41)+F42*(50*E42))</f>
        <v>19200</v>
      </c>
      <c r="I41" s="43">
        <f>(G41*(50*E41)+G42*(50*E42))</f>
        <v>17117.5</v>
      </c>
      <c r="J41" s="43">
        <f>I41-H41</f>
        <v>-2082.5</v>
      </c>
      <c r="K41" s="19">
        <v>15</v>
      </c>
      <c r="L41" s="1">
        <f>F41-(F41*K41/100)</f>
        <v>185.76750000000001</v>
      </c>
      <c r="M41" s="1">
        <f>IF(G41&gt;L41,G41,L41)</f>
        <v>185.76750000000001</v>
      </c>
      <c r="N41" s="43">
        <f>H41</f>
        <v>19200</v>
      </c>
      <c r="O41" s="43">
        <f>(M41*(50*E41)+M42*(50*E42))</f>
        <v>17118.375</v>
      </c>
      <c r="P41" s="43">
        <f>O41-N41</f>
        <v>-2081.625</v>
      </c>
    </row>
    <row r="42" spans="1:17" x14ac:dyDescent="0.25">
      <c r="A42" s="1"/>
      <c r="B42" s="1" t="s">
        <v>7</v>
      </c>
      <c r="C42" s="11">
        <v>17147</v>
      </c>
      <c r="D42" s="11">
        <v>17200</v>
      </c>
      <c r="E42" s="1">
        <f>Graph_NFTY!$D$33</f>
        <v>1</v>
      </c>
      <c r="F42" s="11">
        <v>165.45</v>
      </c>
      <c r="G42" s="11">
        <v>156.6</v>
      </c>
      <c r="H42" s="43"/>
      <c r="I42" s="43"/>
      <c r="J42" s="43"/>
      <c r="K42" s="19">
        <v>15</v>
      </c>
      <c r="L42" s="1">
        <f>F42-(F42*K42/100)</f>
        <v>140.63249999999999</v>
      </c>
      <c r="M42" s="1">
        <f>IF(G42&gt;L42,G42,L42)</f>
        <v>156.6</v>
      </c>
      <c r="N42" s="43"/>
      <c r="O42" s="43"/>
      <c r="P42" s="43"/>
    </row>
    <row r="43" spans="1:17" x14ac:dyDescent="0.25">
      <c r="A43" s="1"/>
      <c r="B43" s="1"/>
      <c r="C43" s="11"/>
      <c r="D43" s="11"/>
      <c r="E43" s="1"/>
      <c r="F43" s="11"/>
      <c r="G43" s="11"/>
      <c r="H43" s="1"/>
      <c r="I43" s="3"/>
      <c r="J43" s="1"/>
      <c r="L43" s="1"/>
      <c r="M43" s="1"/>
      <c r="N43" s="1"/>
      <c r="O43" s="3"/>
      <c r="P43" s="1"/>
    </row>
    <row r="44" spans="1:17" x14ac:dyDescent="0.25">
      <c r="A44" s="2">
        <v>44642</v>
      </c>
      <c r="B44" s="2" t="s">
        <v>6</v>
      </c>
      <c r="C44" s="11">
        <v>17181</v>
      </c>
      <c r="D44" s="11">
        <v>17200</v>
      </c>
      <c r="E44" s="1">
        <f>Graph_NFTY!$D$33</f>
        <v>1</v>
      </c>
      <c r="F44" s="11">
        <v>153.94999999999999</v>
      </c>
      <c r="G44" s="11">
        <v>215</v>
      </c>
      <c r="H44" s="43">
        <f>(F44*(50*E44)+F45*(50*E45))</f>
        <v>15617.5</v>
      </c>
      <c r="I44" s="43">
        <f>(G44*(50*E44)+G45*(50*E45))</f>
        <v>17878</v>
      </c>
      <c r="J44" s="43">
        <f>I44-H44</f>
        <v>2260.5</v>
      </c>
      <c r="K44" s="19">
        <v>10</v>
      </c>
      <c r="L44" s="1">
        <f>F44-(F44*K44/100)</f>
        <v>138.55499999999998</v>
      </c>
      <c r="M44" s="1">
        <f>IF(G44&gt;L44,G44,L44)</f>
        <v>215</v>
      </c>
      <c r="N44" s="43">
        <f>H44</f>
        <v>15617.5</v>
      </c>
      <c r="O44" s="43">
        <f>(M44*(50*E44)+M45*(50*E45))</f>
        <v>17878</v>
      </c>
      <c r="P44" s="43">
        <f>O44-N44</f>
        <v>2260.5</v>
      </c>
    </row>
    <row r="45" spans="1:17" x14ac:dyDescent="0.25">
      <c r="A45" s="1"/>
      <c r="B45" s="1" t="s">
        <v>7</v>
      </c>
      <c r="C45" s="11">
        <v>17181</v>
      </c>
      <c r="D45" s="11">
        <v>17200</v>
      </c>
      <c r="E45" s="1">
        <f>Graph_NFTY!$D$33</f>
        <v>1</v>
      </c>
      <c r="F45" s="11">
        <v>158.4</v>
      </c>
      <c r="G45" s="11">
        <v>142.56</v>
      </c>
      <c r="H45" s="43"/>
      <c r="I45" s="43"/>
      <c r="J45" s="43"/>
      <c r="K45" s="19">
        <v>10</v>
      </c>
      <c r="L45" s="1">
        <f>F45-(F45*K45/100)</f>
        <v>142.56</v>
      </c>
      <c r="M45" s="1">
        <f>IF(G45&gt;L45,G45,L45)</f>
        <v>142.56</v>
      </c>
      <c r="N45" s="43"/>
      <c r="O45" s="43"/>
      <c r="P45" s="43"/>
    </row>
    <row r="46" spans="1:17" x14ac:dyDescent="0.25">
      <c r="A46" s="1"/>
      <c r="B46" s="1"/>
      <c r="C46" s="11"/>
      <c r="D46" s="11"/>
      <c r="E46" s="1"/>
      <c r="F46" s="11"/>
      <c r="G46" s="11"/>
      <c r="H46" s="1"/>
      <c r="I46" s="3"/>
      <c r="J46" s="1"/>
      <c r="L46" s="1"/>
      <c r="M46" s="1"/>
      <c r="N46" s="1"/>
      <c r="O46" s="3"/>
      <c r="P46" s="1"/>
    </row>
    <row r="47" spans="1:17" x14ac:dyDescent="0.25">
      <c r="A47" s="2">
        <v>44643</v>
      </c>
      <c r="B47" s="2" t="s">
        <v>6</v>
      </c>
      <c r="C47" s="11">
        <v>17235</v>
      </c>
      <c r="D47" s="11">
        <v>17250</v>
      </c>
      <c r="E47" s="1">
        <f>Graph_NFTY!$D$33</f>
        <v>1</v>
      </c>
      <c r="F47" s="11">
        <v>107.75</v>
      </c>
      <c r="G47" s="11">
        <v>106.45</v>
      </c>
      <c r="H47" s="43">
        <f>(F47*(50*E47)+F48*(50*E48))</f>
        <v>11337.5</v>
      </c>
      <c r="I47" s="43">
        <f>(G47*(50*E47)+G48*(50*E48))</f>
        <v>9992.5</v>
      </c>
      <c r="J47" s="43">
        <f>I47-H47</f>
        <v>-1345</v>
      </c>
      <c r="K47" s="19">
        <v>10</v>
      </c>
      <c r="L47" s="1">
        <f>F47-(F47*K47/100)</f>
        <v>96.974999999999994</v>
      </c>
      <c r="M47" s="1">
        <f>IF(G47&gt;L47,G47,L47)</f>
        <v>106.45</v>
      </c>
      <c r="N47" s="43">
        <f>H47</f>
        <v>11337.5</v>
      </c>
      <c r="O47" s="43">
        <f>(M47*(50*E47)+M48*(50*E48))</f>
        <v>10677.5</v>
      </c>
      <c r="P47" s="43">
        <f>O47-N47</f>
        <v>-660</v>
      </c>
    </row>
    <row r="48" spans="1:17" x14ac:dyDescent="0.25">
      <c r="A48" s="1"/>
      <c r="B48" s="1" t="s">
        <v>7</v>
      </c>
      <c r="C48" s="11">
        <v>17235</v>
      </c>
      <c r="D48" s="11">
        <v>17250</v>
      </c>
      <c r="E48" s="1">
        <f>Graph_NFTY!$D$33</f>
        <v>1</v>
      </c>
      <c r="F48" s="11">
        <v>119</v>
      </c>
      <c r="G48" s="11">
        <v>93.4</v>
      </c>
      <c r="H48" s="43"/>
      <c r="I48" s="43"/>
      <c r="J48" s="43"/>
      <c r="K48" s="19">
        <v>10</v>
      </c>
      <c r="L48" s="1">
        <f>F48-(F48*K48/100)</f>
        <v>107.1</v>
      </c>
      <c r="M48" s="1">
        <f>IF(G48&gt;L48,G48,L48)</f>
        <v>107.1</v>
      </c>
      <c r="N48" s="43"/>
      <c r="O48" s="43"/>
      <c r="P48" s="43"/>
    </row>
    <row r="49" spans="1:16" x14ac:dyDescent="0.25">
      <c r="A49" s="1"/>
      <c r="B49" s="1"/>
      <c r="C49" s="11"/>
      <c r="D49" s="11"/>
      <c r="E49" s="1"/>
      <c r="F49" s="11"/>
      <c r="G49" s="11"/>
      <c r="H49" s="1"/>
      <c r="I49" s="3"/>
      <c r="J49" s="1"/>
      <c r="L49" s="1"/>
      <c r="M49" s="1"/>
      <c r="N49" s="1"/>
      <c r="O49" s="3"/>
      <c r="P49" s="1"/>
    </row>
    <row r="50" spans="1:16" x14ac:dyDescent="0.25">
      <c r="A50" s="2">
        <v>44700</v>
      </c>
      <c r="B50" s="2" t="s">
        <v>6</v>
      </c>
      <c r="C50" s="11">
        <v>15838</v>
      </c>
      <c r="D50" s="11">
        <v>17850</v>
      </c>
      <c r="E50" s="1">
        <f>Graph_NFTY!$D$33</f>
        <v>1</v>
      </c>
      <c r="F50" s="11">
        <v>255</v>
      </c>
      <c r="G50" s="11">
        <v>244</v>
      </c>
      <c r="H50" s="43">
        <f>(F50*(50*E50)+F51*(50*E51))</f>
        <v>27500</v>
      </c>
      <c r="I50" s="43">
        <f>(G50*(50*E50)+G51*(50*E51))</f>
        <v>27750</v>
      </c>
      <c r="J50" s="43">
        <f>I50-H50</f>
        <v>250</v>
      </c>
      <c r="K50" s="19">
        <v>10</v>
      </c>
      <c r="L50" s="1">
        <f>F50-(F50*K50/100)</f>
        <v>229.5</v>
      </c>
      <c r="M50" s="1">
        <f>IF(G50&gt;L50,G50,L50)</f>
        <v>244</v>
      </c>
      <c r="N50" s="43">
        <f>H50</f>
        <v>27500</v>
      </c>
      <c r="O50" s="43">
        <f>(M50*(50*E50)+M51*(50*E51))</f>
        <v>27750</v>
      </c>
      <c r="P50" s="43">
        <f>O50-N50</f>
        <v>250</v>
      </c>
    </row>
    <row r="51" spans="1:16" x14ac:dyDescent="0.25">
      <c r="A51" s="1"/>
      <c r="B51" s="1" t="s">
        <v>7</v>
      </c>
      <c r="C51" s="11">
        <v>15838</v>
      </c>
      <c r="D51" s="11">
        <v>17850</v>
      </c>
      <c r="E51" s="1">
        <f>Graph_NFTY!$D$33</f>
        <v>1</v>
      </c>
      <c r="F51" s="11">
        <v>295</v>
      </c>
      <c r="G51" s="11">
        <v>311</v>
      </c>
      <c r="H51" s="43"/>
      <c r="I51" s="43"/>
      <c r="J51" s="43"/>
      <c r="K51" s="19">
        <v>10</v>
      </c>
      <c r="L51" s="1">
        <f>F51-(F51*K51/100)</f>
        <v>265.5</v>
      </c>
      <c r="M51" s="1">
        <f>IF(G51&gt;L51,G51,L51)</f>
        <v>311</v>
      </c>
      <c r="N51" s="43"/>
      <c r="O51" s="43"/>
      <c r="P51" s="43"/>
    </row>
    <row r="52" spans="1:16" x14ac:dyDescent="0.25">
      <c r="A52" s="1"/>
      <c r="B52" s="1"/>
      <c r="C52" s="11"/>
      <c r="D52" s="11"/>
      <c r="E52" s="1"/>
      <c r="F52" s="11"/>
      <c r="G52" s="11"/>
      <c r="H52" s="1"/>
      <c r="I52" s="3"/>
      <c r="J52" s="1"/>
      <c r="L52" s="1"/>
      <c r="M52" s="1"/>
      <c r="N52" s="1"/>
      <c r="O52" s="3"/>
      <c r="P52" s="1"/>
    </row>
    <row r="53" spans="1:16" x14ac:dyDescent="0.25">
      <c r="A53" s="2">
        <v>44701</v>
      </c>
      <c r="B53" s="2" t="s">
        <v>6</v>
      </c>
      <c r="C53" s="11">
        <v>16182</v>
      </c>
      <c r="D53" s="11">
        <v>16200</v>
      </c>
      <c r="E53" s="1">
        <f>Graph_NFTY!$D$33</f>
        <v>1</v>
      </c>
      <c r="F53" s="11">
        <v>240</v>
      </c>
      <c r="G53" s="11">
        <v>280</v>
      </c>
      <c r="H53" s="43">
        <f>(F53*(50*E53)+F54*(50*E54))</f>
        <v>12000</v>
      </c>
      <c r="I53" s="43">
        <f>(G53*(50*E53)+G54*(50*E54))</f>
        <v>14000</v>
      </c>
      <c r="J53" s="43">
        <f>I53-H53</f>
        <v>2000</v>
      </c>
      <c r="K53" s="19">
        <v>10</v>
      </c>
      <c r="L53" s="1">
        <f>F53-(F53*K53/100)</f>
        <v>216</v>
      </c>
      <c r="M53" s="1">
        <f>IF(G53&gt;L53,G53,L53)</f>
        <v>280</v>
      </c>
      <c r="N53" s="43">
        <f>H53</f>
        <v>12000</v>
      </c>
      <c r="O53" s="43">
        <f>(M53*(50*E53)+M54*(50*E54))</f>
        <v>14000</v>
      </c>
      <c r="P53" s="43">
        <f>O53-N53</f>
        <v>2000</v>
      </c>
    </row>
    <row r="54" spans="1:16" x14ac:dyDescent="0.25">
      <c r="A54" s="1"/>
      <c r="B54" s="1" t="s">
        <v>7</v>
      </c>
      <c r="C54" s="11">
        <v>16182</v>
      </c>
      <c r="D54" s="11">
        <v>16200</v>
      </c>
      <c r="E54" s="1">
        <f>Graph_NFTY!$D$33</f>
        <v>1</v>
      </c>
      <c r="F54" s="11"/>
      <c r="G54" s="11"/>
      <c r="H54" s="43"/>
      <c r="I54" s="43"/>
      <c r="J54" s="43"/>
      <c r="K54" s="19">
        <v>10</v>
      </c>
      <c r="L54" s="1">
        <f>F54-(F54*K54/100)</f>
        <v>0</v>
      </c>
      <c r="M54" s="1">
        <f>IF(G54&gt;L54,G54,L54)</f>
        <v>0</v>
      </c>
      <c r="N54" s="43"/>
      <c r="O54" s="43"/>
      <c r="P54" s="43"/>
    </row>
    <row r="55" spans="1:16" x14ac:dyDescent="0.25">
      <c r="A55" s="1"/>
      <c r="B55" s="1"/>
      <c r="C55" s="11"/>
      <c r="D55" s="11"/>
      <c r="E55" s="1"/>
      <c r="F55" s="11"/>
      <c r="G55" s="11"/>
      <c r="H55" s="1"/>
      <c r="I55" s="3"/>
      <c r="J55" s="1"/>
      <c r="L55" s="1"/>
      <c r="M55" s="1"/>
      <c r="N55" s="1"/>
      <c r="O55" s="3"/>
      <c r="P55" s="1"/>
    </row>
    <row r="56" spans="1:16" x14ac:dyDescent="0.25">
      <c r="A56" s="2"/>
      <c r="B56" s="2" t="s">
        <v>6</v>
      </c>
      <c r="C56" s="11"/>
      <c r="D56" s="11"/>
      <c r="E56" s="1">
        <f>Graph_NFTY!$D$33</f>
        <v>1</v>
      </c>
      <c r="F56" s="11"/>
      <c r="G56" s="11"/>
      <c r="H56" s="43">
        <f>(F56*(50*E56)+F57*(50*E57))</f>
        <v>0</v>
      </c>
      <c r="I56" s="43">
        <f>(G56*(50*E56)+G57*(50*E57))</f>
        <v>0</v>
      </c>
      <c r="J56" s="43">
        <f>I56-H56</f>
        <v>0</v>
      </c>
      <c r="K56" s="19">
        <v>10</v>
      </c>
      <c r="L56" s="1">
        <f>F56-(F56*K56/100)</f>
        <v>0</v>
      </c>
      <c r="M56" s="1">
        <f>IF(G56&gt;L56,G56,L56)</f>
        <v>0</v>
      </c>
      <c r="N56" s="43">
        <f>H56</f>
        <v>0</v>
      </c>
      <c r="O56" s="43">
        <f>(M56*(50*E56)+M57*(50*E57))</f>
        <v>0</v>
      </c>
      <c r="P56" s="43">
        <f>O56-N56</f>
        <v>0</v>
      </c>
    </row>
    <row r="57" spans="1:16" x14ac:dyDescent="0.25">
      <c r="A57" s="1"/>
      <c r="B57" s="1" t="s">
        <v>7</v>
      </c>
      <c r="C57" s="11"/>
      <c r="D57" s="11"/>
      <c r="E57" s="1">
        <f>Graph_NFTY!$D$33</f>
        <v>1</v>
      </c>
      <c r="F57" s="11"/>
      <c r="G57" s="11"/>
      <c r="H57" s="43"/>
      <c r="I57" s="43"/>
      <c r="J57" s="43"/>
      <c r="K57" s="19">
        <v>10</v>
      </c>
      <c r="L57" s="1">
        <f>F57-(F57*K57/100)</f>
        <v>0</v>
      </c>
      <c r="M57" s="1">
        <f>IF(G57&gt;L57,G57,L57)</f>
        <v>0</v>
      </c>
      <c r="N57" s="43"/>
      <c r="O57" s="43"/>
      <c r="P57" s="43"/>
    </row>
    <row r="58" spans="1:16" x14ac:dyDescent="0.25">
      <c r="A58" s="1"/>
      <c r="B58" s="1"/>
      <c r="C58" s="11"/>
      <c r="D58" s="11"/>
      <c r="E58" s="1"/>
      <c r="F58" s="11"/>
      <c r="G58" s="11"/>
      <c r="H58" s="1"/>
      <c r="I58" s="3"/>
      <c r="J58" s="1"/>
      <c r="L58" s="1"/>
      <c r="M58" s="1"/>
      <c r="N58" s="1"/>
      <c r="O58" s="3"/>
      <c r="P58" s="1"/>
    </row>
    <row r="59" spans="1:16" x14ac:dyDescent="0.25">
      <c r="A59" s="2"/>
      <c r="B59" s="2" t="s">
        <v>6</v>
      </c>
      <c r="C59" s="11"/>
      <c r="D59" s="11"/>
      <c r="E59" s="1">
        <f>Graph_NFTY!$D$33</f>
        <v>1</v>
      </c>
      <c r="F59" s="11"/>
      <c r="G59" s="11"/>
      <c r="H59" s="43">
        <f>(F59*(50*E59)+F60*(50*E60))</f>
        <v>0</v>
      </c>
      <c r="I59" s="43">
        <f>(G59*(50*E59)+G60*(50*E60))</f>
        <v>0</v>
      </c>
      <c r="J59" s="43">
        <f>I59-H59</f>
        <v>0</v>
      </c>
      <c r="K59" s="19">
        <v>10</v>
      </c>
      <c r="L59" s="1">
        <f>F59-(F59*K59/100)</f>
        <v>0</v>
      </c>
      <c r="M59" s="1">
        <f>IF(G59&gt;L59,G59,L59)</f>
        <v>0</v>
      </c>
      <c r="N59" s="43">
        <f>H59</f>
        <v>0</v>
      </c>
      <c r="O59" s="43">
        <f>(M59*(50*E59)+M60*(50*E60))</f>
        <v>0</v>
      </c>
      <c r="P59" s="43">
        <f>O59-N59</f>
        <v>0</v>
      </c>
    </row>
    <row r="60" spans="1:16" x14ac:dyDescent="0.25">
      <c r="A60" s="1"/>
      <c r="B60" s="1" t="s">
        <v>7</v>
      </c>
      <c r="C60" s="11"/>
      <c r="D60" s="11"/>
      <c r="E60" s="1">
        <f>Graph_NFTY!$D$33</f>
        <v>1</v>
      </c>
      <c r="F60" s="11"/>
      <c r="G60" s="11"/>
      <c r="H60" s="43"/>
      <c r="I60" s="43"/>
      <c r="J60" s="43"/>
      <c r="K60" s="19">
        <v>10</v>
      </c>
      <c r="L60" s="1">
        <f>F60-(F60*K60/100)</f>
        <v>0</v>
      </c>
      <c r="M60" s="1">
        <f>IF(G60&gt;L60,G60,L60)</f>
        <v>0</v>
      </c>
      <c r="N60" s="43"/>
      <c r="O60" s="43"/>
      <c r="P60" s="43"/>
    </row>
    <row r="61" spans="1:16" x14ac:dyDescent="0.25">
      <c r="A61" s="1"/>
      <c r="B61" s="1"/>
      <c r="C61" s="11"/>
      <c r="D61" s="11"/>
      <c r="E61" s="1"/>
      <c r="F61" s="11"/>
      <c r="G61" s="11"/>
      <c r="H61" s="1"/>
      <c r="I61" s="3"/>
      <c r="J61" s="1"/>
      <c r="L61" s="1"/>
      <c r="M61" s="1"/>
      <c r="N61" s="1"/>
      <c r="O61" s="3"/>
      <c r="P61" s="1"/>
    </row>
    <row r="62" spans="1:16" x14ac:dyDescent="0.25">
      <c r="A62" s="2"/>
      <c r="B62" s="2" t="s">
        <v>6</v>
      </c>
      <c r="C62" s="11"/>
      <c r="D62" s="11"/>
      <c r="E62" s="1">
        <f>Graph_NFTY!$D$33</f>
        <v>1</v>
      </c>
      <c r="F62" s="11"/>
      <c r="G62" s="11"/>
      <c r="H62" s="43">
        <f>(F62*(50*E62)+F63*(50*E63))</f>
        <v>0</v>
      </c>
      <c r="I62" s="43">
        <f>(G62*(50*E62)+G63*(50*E63))</f>
        <v>0</v>
      </c>
      <c r="J62" s="43">
        <f>I62-H62</f>
        <v>0</v>
      </c>
      <c r="K62" s="19">
        <v>10</v>
      </c>
      <c r="L62" s="1">
        <f>F62-(F62*K62/100)</f>
        <v>0</v>
      </c>
      <c r="M62" s="1">
        <f>IF(G62&gt;L62,G62,L62)</f>
        <v>0</v>
      </c>
      <c r="N62" s="43">
        <f>H62</f>
        <v>0</v>
      </c>
      <c r="O62" s="43">
        <f>(M62*(50*E62)+M63*(50*E63))</f>
        <v>0</v>
      </c>
      <c r="P62" s="43">
        <f>O62-N62</f>
        <v>0</v>
      </c>
    </row>
    <row r="63" spans="1:16" x14ac:dyDescent="0.25">
      <c r="A63" s="1"/>
      <c r="B63" s="1" t="s">
        <v>7</v>
      </c>
      <c r="C63" s="11"/>
      <c r="D63" s="11"/>
      <c r="E63" s="1">
        <f>Graph_NFTY!$D$33</f>
        <v>1</v>
      </c>
      <c r="F63" s="11"/>
      <c r="G63" s="11"/>
      <c r="H63" s="43"/>
      <c r="I63" s="43"/>
      <c r="J63" s="43"/>
      <c r="K63" s="19">
        <v>10</v>
      </c>
      <c r="L63" s="1">
        <f>F63-(F63*K63/100)</f>
        <v>0</v>
      </c>
      <c r="M63" s="1">
        <f>IF(G63&gt;L63,G63,L63)</f>
        <v>0</v>
      </c>
      <c r="N63" s="43"/>
      <c r="O63" s="43"/>
      <c r="P63" s="43"/>
    </row>
    <row r="64" spans="1:16" x14ac:dyDescent="0.25">
      <c r="A64" s="1"/>
      <c r="B64" s="1"/>
      <c r="C64" s="11"/>
      <c r="D64" s="11"/>
      <c r="E64" s="1"/>
      <c r="F64" s="11"/>
      <c r="G64" s="11"/>
      <c r="H64" s="1"/>
      <c r="I64" s="3"/>
      <c r="J64" s="1"/>
      <c r="L64" s="1"/>
      <c r="M64" s="1"/>
      <c r="N64" s="1"/>
      <c r="O64" s="3"/>
      <c r="P64" s="1"/>
    </row>
    <row r="65" spans="1:16" x14ac:dyDescent="0.25">
      <c r="A65" s="2"/>
      <c r="B65" s="2" t="s">
        <v>6</v>
      </c>
      <c r="C65" s="11"/>
      <c r="D65" s="11"/>
      <c r="E65" s="1">
        <f>Graph_NFTY!$D$33</f>
        <v>1</v>
      </c>
      <c r="F65" s="11"/>
      <c r="G65" s="11"/>
      <c r="H65" s="43">
        <f>(F65*(50*E65)+F66*(50*E66))</f>
        <v>0</v>
      </c>
      <c r="I65" s="43">
        <f>(G65*(50*E65)+G66*(50*E66))</f>
        <v>0</v>
      </c>
      <c r="J65" s="43">
        <f>I65-H65</f>
        <v>0</v>
      </c>
      <c r="K65" s="19">
        <v>10</v>
      </c>
      <c r="L65" s="1">
        <f>F65-(F65*K65/100)</f>
        <v>0</v>
      </c>
      <c r="M65" s="1">
        <f>IF(G65&gt;L65,G65,L65)</f>
        <v>0</v>
      </c>
      <c r="N65" s="43">
        <f>H65</f>
        <v>0</v>
      </c>
      <c r="O65" s="43">
        <f>(M65*(50*E65)+M66*(50*E66))</f>
        <v>0</v>
      </c>
      <c r="P65" s="43">
        <f>O65-N65</f>
        <v>0</v>
      </c>
    </row>
    <row r="66" spans="1:16" x14ac:dyDescent="0.25">
      <c r="A66" s="1"/>
      <c r="B66" s="1" t="s">
        <v>7</v>
      </c>
      <c r="C66" s="11"/>
      <c r="D66" s="11"/>
      <c r="E66" s="1">
        <f>Graph_NFTY!$D$33</f>
        <v>1</v>
      </c>
      <c r="F66" s="11"/>
      <c r="G66" s="11"/>
      <c r="H66" s="43"/>
      <c r="I66" s="43"/>
      <c r="J66" s="43"/>
      <c r="K66" s="19">
        <v>10</v>
      </c>
      <c r="L66" s="1">
        <f>F66-(F66*K66/100)</f>
        <v>0</v>
      </c>
      <c r="M66" s="1">
        <f>IF(G66&gt;L66,G66,L66)</f>
        <v>0</v>
      </c>
      <c r="N66" s="43"/>
      <c r="O66" s="43"/>
      <c r="P66" s="43"/>
    </row>
    <row r="67" spans="1:16" x14ac:dyDescent="0.25">
      <c r="A67" s="1"/>
      <c r="B67" s="1"/>
      <c r="C67" s="11"/>
      <c r="D67" s="11"/>
      <c r="E67" s="1"/>
      <c r="F67" s="11"/>
      <c r="G67" s="11"/>
      <c r="H67" s="1"/>
      <c r="I67" s="3"/>
      <c r="J67" s="1"/>
      <c r="L67" s="1"/>
      <c r="M67" s="1"/>
      <c r="N67" s="1"/>
      <c r="O67" s="3"/>
      <c r="P67" s="1"/>
    </row>
    <row r="68" spans="1:16" x14ac:dyDescent="0.25">
      <c r="A68" s="2"/>
      <c r="B68" s="2" t="s">
        <v>6</v>
      </c>
      <c r="C68" s="11"/>
      <c r="D68" s="11"/>
      <c r="E68" s="1">
        <f>Graph_NFTY!$D$33</f>
        <v>1</v>
      </c>
      <c r="F68" s="11"/>
      <c r="G68" s="11"/>
      <c r="H68" s="43">
        <f>(F68*(50*E68)+F69*(50*E69))</f>
        <v>0</v>
      </c>
      <c r="I68" s="43">
        <f>(G68*(50*E68)+G69*(50*E69))</f>
        <v>0</v>
      </c>
      <c r="J68" s="43">
        <f>I68-H68</f>
        <v>0</v>
      </c>
      <c r="K68" s="19">
        <v>10</v>
      </c>
      <c r="L68" s="1">
        <f>F68-(F68*K68/100)</f>
        <v>0</v>
      </c>
      <c r="M68" s="1">
        <f>IF(G68&gt;L68,G68,L68)</f>
        <v>0</v>
      </c>
      <c r="N68" s="43">
        <f>H68</f>
        <v>0</v>
      </c>
      <c r="O68" s="43">
        <f>(M68*(50*E68)+M69*(50*E69))</f>
        <v>0</v>
      </c>
      <c r="P68" s="43">
        <f>O68-N68</f>
        <v>0</v>
      </c>
    </row>
    <row r="69" spans="1:16" x14ac:dyDescent="0.25">
      <c r="A69" s="1"/>
      <c r="B69" s="1" t="s">
        <v>7</v>
      </c>
      <c r="C69" s="11"/>
      <c r="D69" s="11"/>
      <c r="E69" s="1">
        <f>Graph_NFTY!$D$33</f>
        <v>1</v>
      </c>
      <c r="F69" s="11"/>
      <c r="G69" s="11"/>
      <c r="H69" s="43"/>
      <c r="I69" s="43"/>
      <c r="J69" s="43"/>
      <c r="K69" s="19">
        <v>10</v>
      </c>
      <c r="L69" s="1">
        <f>F69-(F69*K69/100)</f>
        <v>0</v>
      </c>
      <c r="M69" s="1">
        <f>IF(G69&gt;L69,G69,L69)</f>
        <v>0</v>
      </c>
      <c r="N69" s="43"/>
      <c r="O69" s="43"/>
      <c r="P69" s="43"/>
    </row>
    <row r="70" spans="1:16" x14ac:dyDescent="0.25">
      <c r="A70" s="1"/>
      <c r="B70" s="1"/>
      <c r="C70" s="11"/>
      <c r="D70" s="11"/>
      <c r="E70" s="1"/>
      <c r="F70" s="11"/>
      <c r="G70" s="11"/>
      <c r="H70" s="1"/>
      <c r="I70" s="3"/>
      <c r="J70" s="1"/>
      <c r="L70" s="1"/>
      <c r="M70" s="1"/>
      <c r="N70" s="1"/>
      <c r="O70" s="3"/>
      <c r="P70" s="1"/>
    </row>
    <row r="71" spans="1:16" x14ac:dyDescent="0.25">
      <c r="A71" s="2"/>
      <c r="B71" s="2" t="s">
        <v>6</v>
      </c>
      <c r="C71" s="11"/>
      <c r="D71" s="11"/>
      <c r="E71" s="1">
        <f>Graph_NFTY!$D$33</f>
        <v>1</v>
      </c>
      <c r="F71" s="11"/>
      <c r="G71" s="11"/>
      <c r="H71" s="43">
        <f>(F71*(50*E71)+F72*(50*E72))</f>
        <v>0</v>
      </c>
      <c r="I71" s="43">
        <f>(G71*(50*E71)+G72*(50*E72))</f>
        <v>0</v>
      </c>
      <c r="J71" s="43">
        <f>I71-H71</f>
        <v>0</v>
      </c>
      <c r="K71" s="19">
        <v>10</v>
      </c>
      <c r="L71" s="1">
        <f>F71-(F71*K71/100)</f>
        <v>0</v>
      </c>
      <c r="M71" s="1">
        <f>IF(G71&gt;L71,G71,L71)</f>
        <v>0</v>
      </c>
      <c r="N71" s="43">
        <f>H71</f>
        <v>0</v>
      </c>
      <c r="O71" s="43">
        <f>(M71*(50*E71)+M72*(50*E72))</f>
        <v>0</v>
      </c>
      <c r="P71" s="43">
        <f>O71-N71</f>
        <v>0</v>
      </c>
    </row>
    <row r="72" spans="1:16" x14ac:dyDescent="0.25">
      <c r="A72" s="1"/>
      <c r="B72" s="1" t="s">
        <v>7</v>
      </c>
      <c r="C72" s="11"/>
      <c r="D72" s="11"/>
      <c r="E72" s="1">
        <f>Graph_NFTY!$D$33</f>
        <v>1</v>
      </c>
      <c r="F72" s="11"/>
      <c r="G72" s="11"/>
      <c r="H72" s="43"/>
      <c r="I72" s="43"/>
      <c r="J72" s="43"/>
      <c r="K72" s="19">
        <v>10</v>
      </c>
      <c r="L72" s="1">
        <f>F72-(F72*K72/100)</f>
        <v>0</v>
      </c>
      <c r="M72" s="1">
        <f>IF(G72&gt;L72,G72,L72)</f>
        <v>0</v>
      </c>
      <c r="N72" s="43"/>
      <c r="O72" s="43"/>
      <c r="P72" s="43"/>
    </row>
    <row r="73" spans="1:16" x14ac:dyDescent="0.25">
      <c r="A73" s="1"/>
      <c r="B73" s="1"/>
      <c r="C73" s="11"/>
      <c r="D73" s="11"/>
      <c r="E73" s="1"/>
      <c r="F73" s="11"/>
      <c r="G73" s="11"/>
      <c r="H73" s="1"/>
      <c r="I73" s="3"/>
      <c r="J73" s="1"/>
      <c r="L73" s="1"/>
      <c r="M73" s="1"/>
      <c r="N73" s="1"/>
      <c r="O73" s="3"/>
      <c r="P73" s="1"/>
    </row>
    <row r="74" spans="1:16" x14ac:dyDescent="0.25">
      <c r="A74" s="2"/>
      <c r="B74" s="2" t="s">
        <v>6</v>
      </c>
      <c r="C74" s="11"/>
      <c r="D74" s="11"/>
      <c r="E74" s="1">
        <f>Graph_NFTY!$D$33</f>
        <v>1</v>
      </c>
      <c r="F74" s="11"/>
      <c r="G74" s="11"/>
      <c r="H74" s="43">
        <f>(F74*(50*E74)+F75*(50*E75))</f>
        <v>0</v>
      </c>
      <c r="I74" s="43">
        <f>(G74*(50*E74)+G75*(50*E75))</f>
        <v>0</v>
      </c>
      <c r="J74" s="43">
        <f>I74-H74</f>
        <v>0</v>
      </c>
      <c r="K74" s="19">
        <v>10</v>
      </c>
      <c r="L74" s="1">
        <f>F74-(F74*K74/100)</f>
        <v>0</v>
      </c>
      <c r="M74" s="1">
        <f>IF(G74&gt;L74,G74,L74)</f>
        <v>0</v>
      </c>
      <c r="N74" s="43">
        <f>H74</f>
        <v>0</v>
      </c>
      <c r="O74" s="43">
        <f>(M74*(50*E74)+M75*(50*E75))</f>
        <v>0</v>
      </c>
      <c r="P74" s="43">
        <f>O74-N74</f>
        <v>0</v>
      </c>
    </row>
    <row r="75" spans="1:16" x14ac:dyDescent="0.25">
      <c r="A75" s="1"/>
      <c r="B75" s="1" t="s">
        <v>7</v>
      </c>
      <c r="C75" s="11"/>
      <c r="D75" s="11"/>
      <c r="E75" s="1">
        <f>Graph_NFTY!$D$33</f>
        <v>1</v>
      </c>
      <c r="F75" s="11"/>
      <c r="G75" s="11"/>
      <c r="H75" s="43"/>
      <c r="I75" s="43"/>
      <c r="J75" s="43"/>
      <c r="K75" s="19">
        <v>10</v>
      </c>
      <c r="L75" s="1">
        <f>F75-(F75*K75/100)</f>
        <v>0</v>
      </c>
      <c r="M75" s="1">
        <f>IF(G75&gt;L75,G75,L75)</f>
        <v>0</v>
      </c>
      <c r="N75" s="43"/>
      <c r="O75" s="43"/>
      <c r="P75" s="43"/>
    </row>
    <row r="76" spans="1:16" x14ac:dyDescent="0.25">
      <c r="A76" s="1"/>
      <c r="B76" s="1"/>
      <c r="C76" s="11"/>
      <c r="D76" s="11"/>
      <c r="E76" s="1"/>
      <c r="F76" s="11"/>
      <c r="G76" s="11"/>
      <c r="H76" s="1"/>
      <c r="I76" s="3"/>
      <c r="J76" s="1"/>
      <c r="L76" s="1"/>
      <c r="M76" s="1"/>
      <c r="N76" s="1"/>
      <c r="O76" s="3"/>
      <c r="P76" s="1"/>
    </row>
    <row r="77" spans="1:16" x14ac:dyDescent="0.25">
      <c r="A77" s="2"/>
      <c r="B77" s="2" t="s">
        <v>6</v>
      </c>
      <c r="C77" s="11"/>
      <c r="D77" s="11"/>
      <c r="E77" s="1">
        <f>Graph_NFTY!$D$33</f>
        <v>1</v>
      </c>
      <c r="F77" s="11"/>
      <c r="G77" s="11"/>
      <c r="H77" s="43">
        <f>(F77*(50*E77)+F78*(50*E78))</f>
        <v>0</v>
      </c>
      <c r="I77" s="43">
        <f>(G77*(50*E77)+G78*(50*E78))</f>
        <v>0</v>
      </c>
      <c r="J77" s="43">
        <f>I77-H77</f>
        <v>0</v>
      </c>
      <c r="K77" s="19">
        <v>10</v>
      </c>
      <c r="L77" s="1">
        <f>F77-(F77*K77/100)</f>
        <v>0</v>
      </c>
      <c r="M77" s="1">
        <f>IF(G77&gt;L77,G77,L77)</f>
        <v>0</v>
      </c>
      <c r="N77" s="43">
        <f>H77</f>
        <v>0</v>
      </c>
      <c r="O77" s="43">
        <f>(M77*(50*E77)+M78*(50*E78))</f>
        <v>0</v>
      </c>
      <c r="P77" s="43">
        <f>O77-N77</f>
        <v>0</v>
      </c>
    </row>
    <row r="78" spans="1:16" x14ac:dyDescent="0.25">
      <c r="A78" s="1"/>
      <c r="B78" s="1" t="s">
        <v>7</v>
      </c>
      <c r="C78" s="11"/>
      <c r="D78" s="11"/>
      <c r="E78" s="1">
        <f>Graph_NFTY!$D$33</f>
        <v>1</v>
      </c>
      <c r="F78" s="11"/>
      <c r="G78" s="11"/>
      <c r="H78" s="43"/>
      <c r="I78" s="43"/>
      <c r="J78" s="43"/>
      <c r="K78" s="19">
        <v>10</v>
      </c>
      <c r="L78" s="1">
        <f>F78-(F78*K78/100)</f>
        <v>0</v>
      </c>
      <c r="M78" s="1">
        <f>IF(G78&gt;L78,G78,L78)</f>
        <v>0</v>
      </c>
      <c r="N78" s="43"/>
      <c r="O78" s="43"/>
      <c r="P78" s="43"/>
    </row>
    <row r="79" spans="1:16" x14ac:dyDescent="0.25">
      <c r="A79" s="1"/>
      <c r="B79" s="1"/>
      <c r="C79" s="11"/>
      <c r="D79" s="11"/>
      <c r="E79" s="1"/>
      <c r="F79" s="11"/>
      <c r="G79" s="11"/>
      <c r="H79" s="1"/>
      <c r="I79" s="3"/>
      <c r="J79" s="1"/>
      <c r="L79" s="1"/>
      <c r="M79" s="1"/>
      <c r="N79" s="1"/>
      <c r="O79" s="3"/>
      <c r="P79" s="1"/>
    </row>
    <row r="80" spans="1:16" x14ac:dyDescent="0.25">
      <c r="A80" s="2"/>
      <c r="B80" s="2" t="s">
        <v>6</v>
      </c>
      <c r="C80" s="11"/>
      <c r="D80" s="11"/>
      <c r="E80" s="1">
        <f>Graph_NFTY!$D$33</f>
        <v>1</v>
      </c>
      <c r="F80" s="11"/>
      <c r="G80" s="11"/>
      <c r="H80" s="43">
        <f>(F80*(50*E80)+F81*(50*E81))</f>
        <v>0</v>
      </c>
      <c r="I80" s="43">
        <f>(G80*(50*E80)+G81*(50*E81))</f>
        <v>0</v>
      </c>
      <c r="J80" s="43">
        <f>I80-H80</f>
        <v>0</v>
      </c>
      <c r="K80" s="19">
        <v>10</v>
      </c>
      <c r="L80" s="1">
        <f>F80-(F80*K80/100)</f>
        <v>0</v>
      </c>
      <c r="M80" s="1">
        <f>IF(G80&gt;L80,G80,L80)</f>
        <v>0</v>
      </c>
      <c r="N80" s="43">
        <f>H80</f>
        <v>0</v>
      </c>
      <c r="O80" s="43">
        <f>(M80*(50*E80)+M81*(50*E81))</f>
        <v>0</v>
      </c>
      <c r="P80" s="43">
        <f>O80-N80</f>
        <v>0</v>
      </c>
    </row>
    <row r="81" spans="1:16" x14ac:dyDescent="0.25">
      <c r="A81" s="1"/>
      <c r="B81" s="1" t="s">
        <v>7</v>
      </c>
      <c r="C81" s="11"/>
      <c r="D81" s="11"/>
      <c r="E81" s="1">
        <f>Graph_NFTY!$D$33</f>
        <v>1</v>
      </c>
      <c r="F81" s="11"/>
      <c r="G81" s="11"/>
      <c r="H81" s="43"/>
      <c r="I81" s="43"/>
      <c r="J81" s="43"/>
      <c r="K81" s="19">
        <v>10</v>
      </c>
      <c r="L81" s="1">
        <f>F81-(F81*K81/100)</f>
        <v>0</v>
      </c>
      <c r="M81" s="1">
        <f>IF(G81&gt;L81,G81,L81)</f>
        <v>0</v>
      </c>
      <c r="N81" s="43"/>
      <c r="O81" s="43"/>
      <c r="P81" s="43"/>
    </row>
  </sheetData>
  <mergeCells count="162">
    <mergeCell ref="I38:I39"/>
    <mergeCell ref="J38:J39"/>
    <mergeCell ref="N38:N39"/>
    <mergeCell ref="O38:O39"/>
    <mergeCell ref="O14:O15"/>
    <mergeCell ref="P14:P15"/>
    <mergeCell ref="P17:P18"/>
    <mergeCell ref="N20:N21"/>
    <mergeCell ref="O20:O21"/>
    <mergeCell ref="P20:P21"/>
    <mergeCell ref="I20:I21"/>
    <mergeCell ref="J20:J21"/>
    <mergeCell ref="I14:I15"/>
    <mergeCell ref="J14:J15"/>
    <mergeCell ref="N5:N6"/>
    <mergeCell ref="O5:O6"/>
    <mergeCell ref="P5:P6"/>
    <mergeCell ref="H23:H24"/>
    <mergeCell ref="I23:I24"/>
    <mergeCell ref="J23:J24"/>
    <mergeCell ref="N23:N24"/>
    <mergeCell ref="O23:O24"/>
    <mergeCell ref="N8:N9"/>
    <mergeCell ref="O8:O9"/>
    <mergeCell ref="N17:N18"/>
    <mergeCell ref="O17:O18"/>
    <mergeCell ref="P8:P9"/>
    <mergeCell ref="N11:N12"/>
    <mergeCell ref="H8:H9"/>
    <mergeCell ref="I8:I9"/>
    <mergeCell ref="J8:J9"/>
    <mergeCell ref="H11:H12"/>
    <mergeCell ref="I11:I12"/>
    <mergeCell ref="J11:J12"/>
    <mergeCell ref="H20:H21"/>
    <mergeCell ref="H14:H15"/>
    <mergeCell ref="P41:P42"/>
    <mergeCell ref="H41:H42"/>
    <mergeCell ref="I41:I42"/>
    <mergeCell ref="J41:J42"/>
    <mergeCell ref="N41:N42"/>
    <mergeCell ref="O41:O42"/>
    <mergeCell ref="O11:O12"/>
    <mergeCell ref="P11:P12"/>
    <mergeCell ref="N14:N15"/>
    <mergeCell ref="N32:N33"/>
    <mergeCell ref="O32:O33"/>
    <mergeCell ref="N29:N30"/>
    <mergeCell ref="O29:O30"/>
    <mergeCell ref="N26:N27"/>
    <mergeCell ref="O26:O27"/>
    <mergeCell ref="H17:H18"/>
    <mergeCell ref="I17:I18"/>
    <mergeCell ref="J17:J18"/>
    <mergeCell ref="P32:P33"/>
    <mergeCell ref="P29:P30"/>
    <mergeCell ref="P26:P27"/>
    <mergeCell ref="P23:P24"/>
    <mergeCell ref="P38:P39"/>
    <mergeCell ref="H38:H39"/>
    <mergeCell ref="P2:P3"/>
    <mergeCell ref="P35:P36"/>
    <mergeCell ref="H35:H36"/>
    <mergeCell ref="I35:I36"/>
    <mergeCell ref="J35:J36"/>
    <mergeCell ref="N35:N36"/>
    <mergeCell ref="O35:O36"/>
    <mergeCell ref="H32:H33"/>
    <mergeCell ref="I32:I33"/>
    <mergeCell ref="J32:J33"/>
    <mergeCell ref="O2:O3"/>
    <mergeCell ref="N2:N3"/>
    <mergeCell ref="J2:J3"/>
    <mergeCell ref="I2:I3"/>
    <mergeCell ref="H2:H3"/>
    <mergeCell ref="H26:H27"/>
    <mergeCell ref="I26:I27"/>
    <mergeCell ref="J26:J27"/>
    <mergeCell ref="H29:H30"/>
    <mergeCell ref="I29:I30"/>
    <mergeCell ref="J29:J30"/>
    <mergeCell ref="H5:H6"/>
    <mergeCell ref="I5:I6"/>
    <mergeCell ref="J5:J6"/>
    <mergeCell ref="P47:P48"/>
    <mergeCell ref="H47:H48"/>
    <mergeCell ref="I47:I48"/>
    <mergeCell ref="J47:J48"/>
    <mergeCell ref="N47:N48"/>
    <mergeCell ref="O47:O48"/>
    <mergeCell ref="P44:P45"/>
    <mergeCell ref="H44:H45"/>
    <mergeCell ref="I44:I45"/>
    <mergeCell ref="J44:J45"/>
    <mergeCell ref="N44:N45"/>
    <mergeCell ref="O44:O45"/>
    <mergeCell ref="P50:P51"/>
    <mergeCell ref="H53:H54"/>
    <mergeCell ref="I53:I54"/>
    <mergeCell ref="J53:J54"/>
    <mergeCell ref="N53:N54"/>
    <mergeCell ref="O53:O54"/>
    <mergeCell ref="P53:P54"/>
    <mergeCell ref="H50:H51"/>
    <mergeCell ref="I50:I51"/>
    <mergeCell ref="J50:J51"/>
    <mergeCell ref="N50:N51"/>
    <mergeCell ref="O50:O51"/>
    <mergeCell ref="P56:P57"/>
    <mergeCell ref="H59:H60"/>
    <mergeCell ref="I59:I60"/>
    <mergeCell ref="J59:J60"/>
    <mergeCell ref="N59:N60"/>
    <mergeCell ref="O59:O60"/>
    <mergeCell ref="P59:P60"/>
    <mergeCell ref="H56:H57"/>
    <mergeCell ref="I56:I57"/>
    <mergeCell ref="J56:J57"/>
    <mergeCell ref="N56:N57"/>
    <mergeCell ref="O56:O57"/>
    <mergeCell ref="P62:P63"/>
    <mergeCell ref="H65:H66"/>
    <mergeCell ref="I65:I66"/>
    <mergeCell ref="J65:J66"/>
    <mergeCell ref="N65:N66"/>
    <mergeCell ref="O65:O66"/>
    <mergeCell ref="P65:P66"/>
    <mergeCell ref="H62:H63"/>
    <mergeCell ref="I62:I63"/>
    <mergeCell ref="J62:J63"/>
    <mergeCell ref="N62:N63"/>
    <mergeCell ref="O62:O63"/>
    <mergeCell ref="P68:P69"/>
    <mergeCell ref="H71:H72"/>
    <mergeCell ref="I71:I72"/>
    <mergeCell ref="J71:J72"/>
    <mergeCell ref="N71:N72"/>
    <mergeCell ref="O71:O72"/>
    <mergeCell ref="P71:P72"/>
    <mergeCell ref="H68:H69"/>
    <mergeCell ref="I68:I69"/>
    <mergeCell ref="J68:J69"/>
    <mergeCell ref="N68:N69"/>
    <mergeCell ref="O68:O69"/>
    <mergeCell ref="P80:P81"/>
    <mergeCell ref="H80:H81"/>
    <mergeCell ref="I80:I81"/>
    <mergeCell ref="J80:J81"/>
    <mergeCell ref="N80:N81"/>
    <mergeCell ref="O80:O81"/>
    <mergeCell ref="P74:P75"/>
    <mergeCell ref="H77:H78"/>
    <mergeCell ref="I77:I78"/>
    <mergeCell ref="J77:J78"/>
    <mergeCell ref="N77:N78"/>
    <mergeCell ref="O77:O78"/>
    <mergeCell ref="P77:P78"/>
    <mergeCell ref="H74:H75"/>
    <mergeCell ref="I74:I75"/>
    <mergeCell ref="J74:J75"/>
    <mergeCell ref="N74:N75"/>
    <mergeCell ref="O74:O75"/>
  </mergeCells>
  <conditionalFormatting sqref="P17:P18 J7">
    <cfRule type="cellIs" dxfId="1866" priority="281" operator="greaterThan">
      <formula>0</formula>
    </cfRule>
    <cfRule type="cellIs" dxfId="1865" priority="283" operator="lessThan">
      <formula>0</formula>
    </cfRule>
  </conditionalFormatting>
  <conditionalFormatting sqref="P17:P18">
    <cfRule type="cellIs" dxfId="1864" priority="282" operator="greaterThan">
      <formula>0</formula>
    </cfRule>
  </conditionalFormatting>
  <conditionalFormatting sqref="J5:J6">
    <cfRule type="cellIs" dxfId="1863" priority="264" operator="greaterThan">
      <formula>0</formula>
    </cfRule>
    <cfRule type="cellIs" dxfId="1862" priority="266" operator="lessThan">
      <formula>0</formula>
    </cfRule>
  </conditionalFormatting>
  <conditionalFormatting sqref="J5:J6">
    <cfRule type="cellIs" dxfId="1861" priority="265" operator="greaterThan">
      <formula>0</formula>
    </cfRule>
  </conditionalFormatting>
  <conditionalFormatting sqref="P23:P24">
    <cfRule type="cellIs" dxfId="1860" priority="267" operator="greaterThan">
      <formula>0</formula>
    </cfRule>
    <cfRule type="cellIs" dxfId="1859" priority="269" operator="lessThan">
      <formula>0</formula>
    </cfRule>
  </conditionalFormatting>
  <conditionalFormatting sqref="P23:P24">
    <cfRule type="cellIs" dxfId="1858" priority="268" operator="greaterThan">
      <formula>0</formula>
    </cfRule>
  </conditionalFormatting>
  <conditionalFormatting sqref="J16 J19 J22">
    <cfRule type="cellIs" dxfId="1857" priority="314" operator="greaterThan">
      <formula>0</formula>
    </cfRule>
    <cfRule type="cellIs" dxfId="1856" priority="315" operator="lessThan">
      <formula>0</formula>
    </cfRule>
  </conditionalFormatting>
  <conditionalFormatting sqref="J7">
    <cfRule type="cellIs" dxfId="1855" priority="316" operator="lessThan">
      <formula>0</formula>
    </cfRule>
  </conditionalFormatting>
  <conditionalFormatting sqref="J13">
    <cfRule type="cellIs" dxfId="1854" priority="312" operator="greaterThan">
      <formula>0</formula>
    </cfRule>
    <cfRule type="cellIs" dxfId="1853" priority="313" operator="lessThan">
      <formula>0</formula>
    </cfRule>
  </conditionalFormatting>
  <conditionalFormatting sqref="J11:J12">
    <cfRule type="cellIs" dxfId="1852" priority="309" operator="greaterThan">
      <formula>0</formula>
    </cfRule>
    <cfRule type="cellIs" dxfId="1851" priority="311" operator="lessThan">
      <formula>0</formula>
    </cfRule>
  </conditionalFormatting>
  <conditionalFormatting sqref="J11:J12">
    <cfRule type="cellIs" dxfId="1850" priority="310" operator="greaterThan">
      <formula>0</formula>
    </cfRule>
  </conditionalFormatting>
  <conditionalFormatting sqref="J14:J15">
    <cfRule type="cellIs" dxfId="1849" priority="306" operator="greaterThan">
      <formula>0</formula>
    </cfRule>
    <cfRule type="cellIs" dxfId="1848" priority="308" operator="lessThan">
      <formula>0</formula>
    </cfRule>
  </conditionalFormatting>
  <conditionalFormatting sqref="J14:J15">
    <cfRule type="cellIs" dxfId="1847" priority="307" operator="greaterThan">
      <formula>0</formula>
    </cfRule>
  </conditionalFormatting>
  <conditionalFormatting sqref="J17:J18">
    <cfRule type="cellIs" dxfId="1846" priority="303" operator="greaterThan">
      <formula>0</formula>
    </cfRule>
    <cfRule type="cellIs" dxfId="1845" priority="305" operator="lessThan">
      <formula>0</formula>
    </cfRule>
  </conditionalFormatting>
  <conditionalFormatting sqref="J17:J18">
    <cfRule type="cellIs" dxfId="1844" priority="304" operator="greaterThan">
      <formula>0</formula>
    </cfRule>
  </conditionalFormatting>
  <conditionalFormatting sqref="J10">
    <cfRule type="cellIs" dxfId="1843" priority="301" operator="greaterThan">
      <formula>0</formula>
    </cfRule>
    <cfRule type="cellIs" dxfId="1842" priority="302" operator="lessThan">
      <formula>0</formula>
    </cfRule>
  </conditionalFormatting>
  <conditionalFormatting sqref="J8:J9">
    <cfRule type="cellIs" dxfId="1841" priority="298" operator="greaterThan">
      <formula>0</formula>
    </cfRule>
    <cfRule type="cellIs" dxfId="1840" priority="300" operator="lessThan">
      <formula>0</formula>
    </cfRule>
  </conditionalFormatting>
  <conditionalFormatting sqref="J8:J9">
    <cfRule type="cellIs" dxfId="1839" priority="299" operator="greaterThan">
      <formula>0</formula>
    </cfRule>
  </conditionalFormatting>
  <conditionalFormatting sqref="J20:J21">
    <cfRule type="cellIs" dxfId="1838" priority="295" operator="greaterThan">
      <formula>0</formula>
    </cfRule>
    <cfRule type="cellIs" dxfId="1837" priority="297" operator="lessThan">
      <formula>0</formula>
    </cfRule>
  </conditionalFormatting>
  <conditionalFormatting sqref="J20:J21">
    <cfRule type="cellIs" dxfId="1836" priority="296" operator="greaterThan">
      <formula>0</formula>
    </cfRule>
  </conditionalFormatting>
  <conditionalFormatting sqref="P16 P19 P22 P7">
    <cfRule type="cellIs" dxfId="1835" priority="292" operator="greaterThan">
      <formula>0</formula>
    </cfRule>
    <cfRule type="cellIs" dxfId="1834" priority="293" operator="lessThan">
      <formula>0</formula>
    </cfRule>
  </conditionalFormatting>
  <conditionalFormatting sqref="P7">
    <cfRule type="cellIs" dxfId="1833" priority="294" operator="lessThan">
      <formula>0</formula>
    </cfRule>
  </conditionalFormatting>
  <conditionalFormatting sqref="P13">
    <cfRule type="cellIs" dxfId="1832" priority="290" operator="greaterThan">
      <formula>0</formula>
    </cfRule>
    <cfRule type="cellIs" dxfId="1831" priority="291" operator="lessThan">
      <formula>0</formula>
    </cfRule>
  </conditionalFormatting>
  <conditionalFormatting sqref="P11:P12">
    <cfRule type="cellIs" dxfId="1830" priority="287" operator="greaterThan">
      <formula>0</formula>
    </cfRule>
    <cfRule type="cellIs" dxfId="1829" priority="289" operator="lessThan">
      <formula>0</formula>
    </cfRule>
  </conditionalFormatting>
  <conditionalFormatting sqref="P11:P12">
    <cfRule type="cellIs" dxfId="1828" priority="288" operator="greaterThan">
      <formula>0</formula>
    </cfRule>
  </conditionalFormatting>
  <conditionalFormatting sqref="P14:P15">
    <cfRule type="cellIs" dxfId="1827" priority="284" operator="greaterThan">
      <formula>0</formula>
    </cfRule>
    <cfRule type="cellIs" dxfId="1826" priority="286" operator="lessThan">
      <formula>0</formula>
    </cfRule>
  </conditionalFormatting>
  <conditionalFormatting sqref="P14:P15">
    <cfRule type="cellIs" dxfId="1825" priority="285" operator="greaterThan">
      <formula>0</formula>
    </cfRule>
  </conditionalFormatting>
  <conditionalFormatting sqref="P10">
    <cfRule type="cellIs" dxfId="1824" priority="279" operator="greaterThan">
      <formula>0</formula>
    </cfRule>
    <cfRule type="cellIs" dxfId="1823" priority="280" operator="lessThan">
      <formula>0</formula>
    </cfRule>
  </conditionalFormatting>
  <conditionalFormatting sqref="P8:P9">
    <cfRule type="cellIs" dxfId="1822" priority="276" operator="greaterThan">
      <formula>0</formula>
    </cfRule>
    <cfRule type="cellIs" dxfId="1821" priority="278" operator="lessThan">
      <formula>0</formula>
    </cfRule>
  </conditionalFormatting>
  <conditionalFormatting sqref="P8:P9">
    <cfRule type="cellIs" dxfId="1820" priority="277" operator="greaterThan">
      <formula>0</formula>
    </cfRule>
  </conditionalFormatting>
  <conditionalFormatting sqref="P20:P21">
    <cfRule type="cellIs" dxfId="1819" priority="273" operator="greaterThan">
      <formula>0</formula>
    </cfRule>
    <cfRule type="cellIs" dxfId="1818" priority="275" operator="lessThan">
      <formula>0</formula>
    </cfRule>
  </conditionalFormatting>
  <conditionalFormatting sqref="P20:P21">
    <cfRule type="cellIs" dxfId="1817" priority="274" operator="greaterThan">
      <formula>0</formula>
    </cfRule>
  </conditionalFormatting>
  <conditionalFormatting sqref="P5:P6">
    <cfRule type="cellIs" dxfId="1816" priority="249" operator="greaterThan">
      <formula>0</formula>
    </cfRule>
    <cfRule type="cellIs" dxfId="1815" priority="251" operator="lessThan">
      <formula>0</formula>
    </cfRule>
  </conditionalFormatting>
  <conditionalFormatting sqref="P5:P6">
    <cfRule type="cellIs" dxfId="1814" priority="250" operator="greaterThan">
      <formula>0</formula>
    </cfRule>
  </conditionalFormatting>
  <conditionalFormatting sqref="J4">
    <cfRule type="cellIs" dxfId="1813" priority="262" operator="greaterThan">
      <formula>0</formula>
    </cfRule>
    <cfRule type="cellIs" dxfId="1812" priority="263" operator="lessThan">
      <formula>0</formula>
    </cfRule>
  </conditionalFormatting>
  <conditionalFormatting sqref="J2:J3">
    <cfRule type="cellIs" dxfId="1811" priority="259" operator="greaterThan">
      <formula>0</formula>
    </cfRule>
    <cfRule type="cellIs" dxfId="1810" priority="261" operator="lessThan">
      <formula>0</formula>
    </cfRule>
  </conditionalFormatting>
  <conditionalFormatting sqref="J2:J3">
    <cfRule type="cellIs" dxfId="1809" priority="260" operator="greaterThan">
      <formula>0</formula>
    </cfRule>
  </conditionalFormatting>
  <conditionalFormatting sqref="P4">
    <cfRule type="cellIs" dxfId="1808" priority="257" operator="greaterThan">
      <formula>0</formula>
    </cfRule>
    <cfRule type="cellIs" dxfId="1807" priority="258" operator="lessThan">
      <formula>0</formula>
    </cfRule>
  </conditionalFormatting>
  <conditionalFormatting sqref="P2:P3">
    <cfRule type="cellIs" dxfId="1806" priority="254" operator="greaterThan">
      <formula>0</formula>
    </cfRule>
    <cfRule type="cellIs" dxfId="1805" priority="256" operator="lessThan">
      <formula>0</formula>
    </cfRule>
  </conditionalFormatting>
  <conditionalFormatting sqref="P2:P3">
    <cfRule type="cellIs" dxfId="1804" priority="255" operator="greaterThan">
      <formula>0</formula>
    </cfRule>
  </conditionalFormatting>
  <conditionalFormatting sqref="J25">
    <cfRule type="cellIs" dxfId="1803" priority="247" operator="greaterThan">
      <formula>0</formula>
    </cfRule>
    <cfRule type="cellIs" dxfId="1802" priority="248" operator="lessThan">
      <formula>0</formula>
    </cfRule>
  </conditionalFormatting>
  <conditionalFormatting sqref="J29:J30">
    <cfRule type="cellIs" dxfId="1801" priority="239" operator="greaterThan">
      <formula>0</formula>
    </cfRule>
    <cfRule type="cellIs" dxfId="1800" priority="241" operator="lessThan">
      <formula>0</formula>
    </cfRule>
  </conditionalFormatting>
  <conditionalFormatting sqref="J29:J30">
    <cfRule type="cellIs" dxfId="1799" priority="240" operator="greaterThan">
      <formula>0</formula>
    </cfRule>
  </conditionalFormatting>
  <conditionalFormatting sqref="J28">
    <cfRule type="cellIs" dxfId="1798" priority="242" operator="greaterThan">
      <formula>0</formula>
    </cfRule>
    <cfRule type="cellIs" dxfId="1797" priority="243" operator="lessThan">
      <formula>0</formula>
    </cfRule>
  </conditionalFormatting>
  <conditionalFormatting sqref="J32:J33">
    <cfRule type="cellIs" dxfId="1796" priority="234" operator="greaterThan">
      <formula>0</formula>
    </cfRule>
    <cfRule type="cellIs" dxfId="1795" priority="236" operator="lessThan">
      <formula>0</formula>
    </cfRule>
  </conditionalFormatting>
  <conditionalFormatting sqref="J32:J33">
    <cfRule type="cellIs" dxfId="1794" priority="235" operator="greaterThan">
      <formula>0</formula>
    </cfRule>
  </conditionalFormatting>
  <conditionalFormatting sqref="J31">
    <cfRule type="cellIs" dxfId="1793" priority="237" operator="greaterThan">
      <formula>0</formula>
    </cfRule>
    <cfRule type="cellIs" dxfId="1792" priority="238" operator="lessThan">
      <formula>0</formula>
    </cfRule>
  </conditionalFormatting>
  <conditionalFormatting sqref="J35:J36">
    <cfRule type="cellIs" dxfId="1791" priority="229" operator="greaterThan">
      <formula>0</formula>
    </cfRule>
    <cfRule type="cellIs" dxfId="1790" priority="231" operator="lessThan">
      <formula>0</formula>
    </cfRule>
  </conditionalFormatting>
  <conditionalFormatting sqref="J35:J36">
    <cfRule type="cellIs" dxfId="1789" priority="230" operator="greaterThan">
      <formula>0</formula>
    </cfRule>
  </conditionalFormatting>
  <conditionalFormatting sqref="J34">
    <cfRule type="cellIs" dxfId="1788" priority="232" operator="greaterThan">
      <formula>0</formula>
    </cfRule>
    <cfRule type="cellIs" dxfId="1787" priority="233" operator="lessThan">
      <formula>0</formula>
    </cfRule>
  </conditionalFormatting>
  <conditionalFormatting sqref="P26:P27">
    <cfRule type="cellIs" dxfId="1786" priority="224" operator="greaterThan">
      <formula>0</formula>
    </cfRule>
    <cfRule type="cellIs" dxfId="1785" priority="226" operator="lessThan">
      <formula>0</formula>
    </cfRule>
  </conditionalFormatting>
  <conditionalFormatting sqref="P26:P27">
    <cfRule type="cellIs" dxfId="1784" priority="225" operator="greaterThan">
      <formula>0</formula>
    </cfRule>
  </conditionalFormatting>
  <conditionalFormatting sqref="P25">
    <cfRule type="cellIs" dxfId="1783" priority="227" operator="greaterThan">
      <formula>0</formula>
    </cfRule>
    <cfRule type="cellIs" dxfId="1782" priority="228" operator="lessThan">
      <formula>0</formula>
    </cfRule>
  </conditionalFormatting>
  <conditionalFormatting sqref="P29:P30">
    <cfRule type="cellIs" dxfId="1781" priority="219" operator="greaterThan">
      <formula>0</formula>
    </cfRule>
    <cfRule type="cellIs" dxfId="1780" priority="221" operator="lessThan">
      <formula>0</formula>
    </cfRule>
  </conditionalFormatting>
  <conditionalFormatting sqref="P29:P30">
    <cfRule type="cellIs" dxfId="1779" priority="220" operator="greaterThan">
      <formula>0</formula>
    </cfRule>
  </conditionalFormatting>
  <conditionalFormatting sqref="P28">
    <cfRule type="cellIs" dxfId="1778" priority="222" operator="greaterThan">
      <formula>0</formula>
    </cfRule>
    <cfRule type="cellIs" dxfId="1777" priority="223" operator="lessThan">
      <formula>0</formula>
    </cfRule>
  </conditionalFormatting>
  <conditionalFormatting sqref="P32:P33">
    <cfRule type="cellIs" dxfId="1776" priority="214" operator="greaterThan">
      <formula>0</formula>
    </cfRule>
    <cfRule type="cellIs" dxfId="1775" priority="216" operator="lessThan">
      <formula>0</formula>
    </cfRule>
  </conditionalFormatting>
  <conditionalFormatting sqref="P32:P33">
    <cfRule type="cellIs" dxfId="1774" priority="215" operator="greaterThan">
      <formula>0</formula>
    </cfRule>
  </conditionalFormatting>
  <conditionalFormatting sqref="P31">
    <cfRule type="cellIs" dxfId="1773" priority="217" operator="greaterThan">
      <formula>0</formula>
    </cfRule>
    <cfRule type="cellIs" dxfId="1772" priority="218" operator="lessThan">
      <formula>0</formula>
    </cfRule>
  </conditionalFormatting>
  <conditionalFormatting sqref="P35:P36">
    <cfRule type="cellIs" dxfId="1771" priority="209" operator="greaterThan">
      <formula>0</formula>
    </cfRule>
    <cfRule type="cellIs" dxfId="1770" priority="211" operator="lessThan">
      <formula>0</formula>
    </cfRule>
  </conditionalFormatting>
  <conditionalFormatting sqref="P35:P36">
    <cfRule type="cellIs" dxfId="1769" priority="210" operator="greaterThan">
      <formula>0</formula>
    </cfRule>
  </conditionalFormatting>
  <conditionalFormatting sqref="P34">
    <cfRule type="cellIs" dxfId="1768" priority="212" operator="greaterThan">
      <formula>0</formula>
    </cfRule>
    <cfRule type="cellIs" dxfId="1767" priority="213" operator="lessThan">
      <formula>0</formula>
    </cfRule>
  </conditionalFormatting>
  <conditionalFormatting sqref="J23:J24">
    <cfRule type="cellIs" dxfId="1766" priority="206" operator="greaterThan">
      <formula>0</formula>
    </cfRule>
    <cfRule type="cellIs" dxfId="1765" priority="208" operator="lessThan">
      <formula>0</formula>
    </cfRule>
  </conditionalFormatting>
  <conditionalFormatting sqref="J23:J24">
    <cfRule type="cellIs" dxfId="1764" priority="207" operator="greaterThan">
      <formula>0</formula>
    </cfRule>
  </conditionalFormatting>
  <conditionalFormatting sqref="J26:J27">
    <cfRule type="cellIs" dxfId="1763" priority="203" operator="greaterThan">
      <formula>0</formula>
    </cfRule>
    <cfRule type="cellIs" dxfId="1762" priority="205" operator="lessThan">
      <formula>0</formula>
    </cfRule>
  </conditionalFormatting>
  <conditionalFormatting sqref="J26:J27">
    <cfRule type="cellIs" dxfId="1761" priority="204" operator="greaterThan">
      <formula>0</formula>
    </cfRule>
  </conditionalFormatting>
  <conditionalFormatting sqref="J38:J39">
    <cfRule type="cellIs" dxfId="1760" priority="146" operator="greaterThan">
      <formula>0</formula>
    </cfRule>
    <cfRule type="cellIs" dxfId="1759" priority="148" operator="lessThan">
      <formula>0</formula>
    </cfRule>
  </conditionalFormatting>
  <conditionalFormatting sqref="J38:J39">
    <cfRule type="cellIs" dxfId="1758" priority="147" operator="greaterThan">
      <formula>0</formula>
    </cfRule>
  </conditionalFormatting>
  <conditionalFormatting sqref="J37">
    <cfRule type="cellIs" dxfId="1757" priority="149" operator="greaterThan">
      <formula>0</formula>
    </cfRule>
    <cfRule type="cellIs" dxfId="1756" priority="150" operator="lessThan">
      <formula>0</formula>
    </cfRule>
  </conditionalFormatting>
  <conditionalFormatting sqref="P38:P39">
    <cfRule type="cellIs" dxfId="1755" priority="141" operator="greaterThan">
      <formula>0</formula>
    </cfRule>
    <cfRule type="cellIs" dxfId="1754" priority="143" operator="lessThan">
      <formula>0</formula>
    </cfRule>
  </conditionalFormatting>
  <conditionalFormatting sqref="P38:P39">
    <cfRule type="cellIs" dxfId="1753" priority="142" operator="greaterThan">
      <formula>0</formula>
    </cfRule>
  </conditionalFormatting>
  <conditionalFormatting sqref="P37">
    <cfRule type="cellIs" dxfId="1752" priority="144" operator="greaterThan">
      <formula>0</formula>
    </cfRule>
    <cfRule type="cellIs" dxfId="1751" priority="145" operator="lessThan">
      <formula>0</formula>
    </cfRule>
  </conditionalFormatting>
  <conditionalFormatting sqref="J41:J42">
    <cfRule type="cellIs" dxfId="1750" priority="136" operator="greaterThan">
      <formula>0</formula>
    </cfRule>
    <cfRule type="cellIs" dxfId="1749" priority="138" operator="lessThan">
      <formula>0</formula>
    </cfRule>
  </conditionalFormatting>
  <conditionalFormatting sqref="J41:J42">
    <cfRule type="cellIs" dxfId="1748" priority="137" operator="greaterThan">
      <formula>0</formula>
    </cfRule>
  </conditionalFormatting>
  <conditionalFormatting sqref="J40">
    <cfRule type="cellIs" dxfId="1747" priority="139" operator="greaterThan">
      <formula>0</formula>
    </cfRule>
    <cfRule type="cellIs" dxfId="1746" priority="140" operator="lessThan">
      <formula>0</formula>
    </cfRule>
  </conditionalFormatting>
  <conditionalFormatting sqref="P41:P42">
    <cfRule type="cellIs" dxfId="1745" priority="131" operator="greaterThan">
      <formula>0</formula>
    </cfRule>
    <cfRule type="cellIs" dxfId="1744" priority="133" operator="lessThan">
      <formula>0</formula>
    </cfRule>
  </conditionalFormatting>
  <conditionalFormatting sqref="P41:P42">
    <cfRule type="cellIs" dxfId="1743" priority="132" operator="greaterThan">
      <formula>0</formula>
    </cfRule>
  </conditionalFormatting>
  <conditionalFormatting sqref="P40">
    <cfRule type="cellIs" dxfId="1742" priority="134" operator="greaterThan">
      <formula>0</formula>
    </cfRule>
    <cfRule type="cellIs" dxfId="1741" priority="135" operator="lessThan">
      <formula>0</formula>
    </cfRule>
  </conditionalFormatting>
  <conditionalFormatting sqref="J44:J45">
    <cfRule type="cellIs" dxfId="1740" priority="126" operator="greaterThan">
      <formula>0</formula>
    </cfRule>
    <cfRule type="cellIs" dxfId="1739" priority="128" operator="lessThan">
      <formula>0</formula>
    </cfRule>
  </conditionalFormatting>
  <conditionalFormatting sqref="J44:J45">
    <cfRule type="cellIs" dxfId="1738" priority="127" operator="greaterThan">
      <formula>0</formula>
    </cfRule>
  </conditionalFormatting>
  <conditionalFormatting sqref="J43">
    <cfRule type="cellIs" dxfId="1737" priority="129" operator="greaterThan">
      <formula>0</formula>
    </cfRule>
    <cfRule type="cellIs" dxfId="1736" priority="130" operator="lessThan">
      <formula>0</formula>
    </cfRule>
  </conditionalFormatting>
  <conditionalFormatting sqref="P44:P45">
    <cfRule type="cellIs" dxfId="1735" priority="121" operator="greaterThan">
      <formula>0</formula>
    </cfRule>
    <cfRule type="cellIs" dxfId="1734" priority="123" operator="lessThan">
      <formula>0</formula>
    </cfRule>
  </conditionalFormatting>
  <conditionalFormatting sqref="P44:P45">
    <cfRule type="cellIs" dxfId="1733" priority="122" operator="greaterThan">
      <formula>0</formula>
    </cfRule>
  </conditionalFormatting>
  <conditionalFormatting sqref="P43">
    <cfRule type="cellIs" dxfId="1732" priority="124" operator="greaterThan">
      <formula>0</formula>
    </cfRule>
    <cfRule type="cellIs" dxfId="1731" priority="125" operator="lessThan">
      <formula>0</formula>
    </cfRule>
  </conditionalFormatting>
  <conditionalFormatting sqref="J47:J48">
    <cfRule type="cellIs" dxfId="1730" priority="116" operator="greaterThan">
      <formula>0</formula>
    </cfRule>
    <cfRule type="cellIs" dxfId="1729" priority="118" operator="lessThan">
      <formula>0</formula>
    </cfRule>
  </conditionalFormatting>
  <conditionalFormatting sqref="J47:J48">
    <cfRule type="cellIs" dxfId="1728" priority="117" operator="greaterThan">
      <formula>0</formula>
    </cfRule>
  </conditionalFormatting>
  <conditionalFormatting sqref="J46">
    <cfRule type="cellIs" dxfId="1727" priority="119" operator="greaterThan">
      <formula>0</formula>
    </cfRule>
    <cfRule type="cellIs" dxfId="1726" priority="120" operator="lessThan">
      <formula>0</formula>
    </cfRule>
  </conditionalFormatting>
  <conditionalFormatting sqref="P47:P48">
    <cfRule type="cellIs" dxfId="1725" priority="111" operator="greaterThan">
      <formula>0</formula>
    </cfRule>
    <cfRule type="cellIs" dxfId="1724" priority="113" operator="lessThan">
      <formula>0</formula>
    </cfRule>
  </conditionalFormatting>
  <conditionalFormatting sqref="P47:P48">
    <cfRule type="cellIs" dxfId="1723" priority="112" operator="greaterThan">
      <formula>0</formula>
    </cfRule>
  </conditionalFormatting>
  <conditionalFormatting sqref="P46">
    <cfRule type="cellIs" dxfId="1722" priority="114" operator="greaterThan">
      <formula>0</formula>
    </cfRule>
    <cfRule type="cellIs" dxfId="1721" priority="115" operator="lessThan">
      <formula>0</formula>
    </cfRule>
  </conditionalFormatting>
  <conditionalFormatting sqref="J50:J51">
    <cfRule type="cellIs" dxfId="1720" priority="106" operator="greaterThan">
      <formula>0</formula>
    </cfRule>
    <cfRule type="cellIs" dxfId="1719" priority="108" operator="lessThan">
      <formula>0</formula>
    </cfRule>
  </conditionalFormatting>
  <conditionalFormatting sqref="J50:J51">
    <cfRule type="cellIs" dxfId="1718" priority="107" operator="greaterThan">
      <formula>0</formula>
    </cfRule>
  </conditionalFormatting>
  <conditionalFormatting sqref="J49">
    <cfRule type="cellIs" dxfId="1717" priority="109" operator="greaterThan">
      <formula>0</formula>
    </cfRule>
    <cfRule type="cellIs" dxfId="1716" priority="110" operator="lessThan">
      <formula>0</formula>
    </cfRule>
  </conditionalFormatting>
  <conditionalFormatting sqref="P50:P51">
    <cfRule type="cellIs" dxfId="1715" priority="101" operator="greaterThan">
      <formula>0</formula>
    </cfRule>
    <cfRule type="cellIs" dxfId="1714" priority="103" operator="lessThan">
      <formula>0</formula>
    </cfRule>
  </conditionalFormatting>
  <conditionalFormatting sqref="P50:P51">
    <cfRule type="cellIs" dxfId="1713" priority="102" operator="greaterThan">
      <formula>0</formula>
    </cfRule>
  </conditionalFormatting>
  <conditionalFormatting sqref="P49">
    <cfRule type="cellIs" dxfId="1712" priority="104" operator="greaterThan">
      <formula>0</formula>
    </cfRule>
    <cfRule type="cellIs" dxfId="1711" priority="105" operator="lessThan">
      <formula>0</formula>
    </cfRule>
  </conditionalFormatting>
  <conditionalFormatting sqref="J53:J54">
    <cfRule type="cellIs" dxfId="1710" priority="96" operator="greaterThan">
      <formula>0</formula>
    </cfRule>
    <cfRule type="cellIs" dxfId="1709" priority="98" operator="lessThan">
      <formula>0</formula>
    </cfRule>
  </conditionalFormatting>
  <conditionalFormatting sqref="J53:J54">
    <cfRule type="cellIs" dxfId="1708" priority="97" operator="greaterThan">
      <formula>0</formula>
    </cfRule>
  </conditionalFormatting>
  <conditionalFormatting sqref="J52">
    <cfRule type="cellIs" dxfId="1707" priority="99" operator="greaterThan">
      <formula>0</formula>
    </cfRule>
    <cfRule type="cellIs" dxfId="1706" priority="100" operator="lessThan">
      <formula>0</formula>
    </cfRule>
  </conditionalFormatting>
  <conditionalFormatting sqref="P53:P54">
    <cfRule type="cellIs" dxfId="1705" priority="91" operator="greaterThan">
      <formula>0</formula>
    </cfRule>
    <cfRule type="cellIs" dxfId="1704" priority="93" operator="lessThan">
      <formula>0</formula>
    </cfRule>
  </conditionalFormatting>
  <conditionalFormatting sqref="P53:P54">
    <cfRule type="cellIs" dxfId="1703" priority="92" operator="greaterThan">
      <formula>0</formula>
    </cfRule>
  </conditionalFormatting>
  <conditionalFormatting sqref="P52">
    <cfRule type="cellIs" dxfId="1702" priority="94" operator="greaterThan">
      <formula>0</formula>
    </cfRule>
    <cfRule type="cellIs" dxfId="1701" priority="95" operator="lessThan">
      <formula>0</formula>
    </cfRule>
  </conditionalFormatting>
  <conditionalFormatting sqref="J56:J57">
    <cfRule type="cellIs" dxfId="1700" priority="86" operator="greaterThan">
      <formula>0</formula>
    </cfRule>
    <cfRule type="cellIs" dxfId="1699" priority="88" operator="lessThan">
      <formula>0</formula>
    </cfRule>
  </conditionalFormatting>
  <conditionalFormatting sqref="J56:J57">
    <cfRule type="cellIs" dxfId="1698" priority="87" operator="greaterThan">
      <formula>0</formula>
    </cfRule>
  </conditionalFormatting>
  <conditionalFormatting sqref="J55">
    <cfRule type="cellIs" dxfId="1697" priority="89" operator="greaterThan">
      <formula>0</formula>
    </cfRule>
    <cfRule type="cellIs" dxfId="1696" priority="90" operator="lessThan">
      <formula>0</formula>
    </cfRule>
  </conditionalFormatting>
  <conditionalFormatting sqref="P56:P57">
    <cfRule type="cellIs" dxfId="1695" priority="81" operator="greaterThan">
      <formula>0</formula>
    </cfRule>
    <cfRule type="cellIs" dxfId="1694" priority="83" operator="lessThan">
      <formula>0</formula>
    </cfRule>
  </conditionalFormatting>
  <conditionalFormatting sqref="P56:P57">
    <cfRule type="cellIs" dxfId="1693" priority="82" operator="greaterThan">
      <formula>0</formula>
    </cfRule>
  </conditionalFormatting>
  <conditionalFormatting sqref="P55">
    <cfRule type="cellIs" dxfId="1692" priority="84" operator="greaterThan">
      <formula>0</formula>
    </cfRule>
    <cfRule type="cellIs" dxfId="1691" priority="85" operator="lessThan">
      <formula>0</formula>
    </cfRule>
  </conditionalFormatting>
  <conditionalFormatting sqref="J59:J60">
    <cfRule type="cellIs" dxfId="1690" priority="76" operator="greaterThan">
      <formula>0</formula>
    </cfRule>
    <cfRule type="cellIs" dxfId="1689" priority="78" operator="lessThan">
      <formula>0</formula>
    </cfRule>
  </conditionalFormatting>
  <conditionalFormatting sqref="J59:J60">
    <cfRule type="cellIs" dxfId="1688" priority="77" operator="greaterThan">
      <formula>0</formula>
    </cfRule>
  </conditionalFormatting>
  <conditionalFormatting sqref="J58">
    <cfRule type="cellIs" dxfId="1687" priority="79" operator="greaterThan">
      <formula>0</formula>
    </cfRule>
    <cfRule type="cellIs" dxfId="1686" priority="80" operator="lessThan">
      <formula>0</formula>
    </cfRule>
  </conditionalFormatting>
  <conditionalFormatting sqref="P59:P60">
    <cfRule type="cellIs" dxfId="1685" priority="71" operator="greaterThan">
      <formula>0</formula>
    </cfRule>
    <cfRule type="cellIs" dxfId="1684" priority="73" operator="lessThan">
      <formula>0</formula>
    </cfRule>
  </conditionalFormatting>
  <conditionalFormatting sqref="P59:P60">
    <cfRule type="cellIs" dxfId="1683" priority="72" operator="greaterThan">
      <formula>0</formula>
    </cfRule>
  </conditionalFormatting>
  <conditionalFormatting sqref="P58">
    <cfRule type="cellIs" dxfId="1682" priority="74" operator="greaterThan">
      <formula>0</formula>
    </cfRule>
    <cfRule type="cellIs" dxfId="1681" priority="75" operator="lessThan">
      <formula>0</formula>
    </cfRule>
  </conditionalFormatting>
  <conditionalFormatting sqref="J62:J63">
    <cfRule type="cellIs" dxfId="1680" priority="66" operator="greaterThan">
      <formula>0</formula>
    </cfRule>
    <cfRule type="cellIs" dxfId="1679" priority="68" operator="lessThan">
      <formula>0</formula>
    </cfRule>
  </conditionalFormatting>
  <conditionalFormatting sqref="J62:J63">
    <cfRule type="cellIs" dxfId="1678" priority="67" operator="greaterThan">
      <formula>0</formula>
    </cfRule>
  </conditionalFormatting>
  <conditionalFormatting sqref="J61">
    <cfRule type="cellIs" dxfId="1677" priority="69" operator="greaterThan">
      <formula>0</formula>
    </cfRule>
    <cfRule type="cellIs" dxfId="1676" priority="70" operator="lessThan">
      <formula>0</formula>
    </cfRule>
  </conditionalFormatting>
  <conditionalFormatting sqref="P62:P63">
    <cfRule type="cellIs" dxfId="1675" priority="61" operator="greaterThan">
      <formula>0</formula>
    </cfRule>
    <cfRule type="cellIs" dxfId="1674" priority="63" operator="lessThan">
      <formula>0</formula>
    </cfRule>
  </conditionalFormatting>
  <conditionalFormatting sqref="P62:P63">
    <cfRule type="cellIs" dxfId="1673" priority="62" operator="greaterThan">
      <formula>0</formula>
    </cfRule>
  </conditionalFormatting>
  <conditionalFormatting sqref="P61">
    <cfRule type="cellIs" dxfId="1672" priority="64" operator="greaterThan">
      <formula>0</formula>
    </cfRule>
    <cfRule type="cellIs" dxfId="1671" priority="65" operator="lessThan">
      <formula>0</formula>
    </cfRule>
  </conditionalFormatting>
  <conditionalFormatting sqref="J65:J66">
    <cfRule type="cellIs" dxfId="1670" priority="56" operator="greaterThan">
      <formula>0</formula>
    </cfRule>
    <cfRule type="cellIs" dxfId="1669" priority="58" operator="lessThan">
      <formula>0</formula>
    </cfRule>
  </conditionalFormatting>
  <conditionalFormatting sqref="J65:J66">
    <cfRule type="cellIs" dxfId="1668" priority="57" operator="greaterThan">
      <formula>0</formula>
    </cfRule>
  </conditionalFormatting>
  <conditionalFormatting sqref="J64">
    <cfRule type="cellIs" dxfId="1667" priority="59" operator="greaterThan">
      <formula>0</formula>
    </cfRule>
    <cfRule type="cellIs" dxfId="1666" priority="60" operator="lessThan">
      <formula>0</formula>
    </cfRule>
  </conditionalFormatting>
  <conditionalFormatting sqref="P65:P66">
    <cfRule type="cellIs" dxfId="1665" priority="51" operator="greaterThan">
      <formula>0</formula>
    </cfRule>
    <cfRule type="cellIs" dxfId="1664" priority="53" operator="lessThan">
      <formula>0</formula>
    </cfRule>
  </conditionalFormatting>
  <conditionalFormatting sqref="P65:P66">
    <cfRule type="cellIs" dxfId="1663" priority="52" operator="greaterThan">
      <formula>0</formula>
    </cfRule>
  </conditionalFormatting>
  <conditionalFormatting sqref="P64">
    <cfRule type="cellIs" dxfId="1662" priority="54" operator="greaterThan">
      <formula>0</formula>
    </cfRule>
    <cfRule type="cellIs" dxfId="1661" priority="55" operator="lessThan">
      <formula>0</formula>
    </cfRule>
  </conditionalFormatting>
  <conditionalFormatting sqref="J68:J69">
    <cfRule type="cellIs" dxfId="1660" priority="46" operator="greaterThan">
      <formula>0</formula>
    </cfRule>
    <cfRule type="cellIs" dxfId="1659" priority="48" operator="lessThan">
      <formula>0</formula>
    </cfRule>
  </conditionalFormatting>
  <conditionalFormatting sqref="J68:J69">
    <cfRule type="cellIs" dxfId="1658" priority="47" operator="greaterThan">
      <formula>0</formula>
    </cfRule>
  </conditionalFormatting>
  <conditionalFormatting sqref="J67">
    <cfRule type="cellIs" dxfId="1657" priority="49" operator="greaterThan">
      <formula>0</formula>
    </cfRule>
    <cfRule type="cellIs" dxfId="1656" priority="50" operator="lessThan">
      <formula>0</formula>
    </cfRule>
  </conditionalFormatting>
  <conditionalFormatting sqref="P68:P69">
    <cfRule type="cellIs" dxfId="1655" priority="41" operator="greaterThan">
      <formula>0</formula>
    </cfRule>
    <cfRule type="cellIs" dxfId="1654" priority="43" operator="lessThan">
      <formula>0</formula>
    </cfRule>
  </conditionalFormatting>
  <conditionalFormatting sqref="P68:P69">
    <cfRule type="cellIs" dxfId="1653" priority="42" operator="greaterThan">
      <formula>0</formula>
    </cfRule>
  </conditionalFormatting>
  <conditionalFormatting sqref="P67">
    <cfRule type="cellIs" dxfId="1652" priority="44" operator="greaterThan">
      <formula>0</formula>
    </cfRule>
    <cfRule type="cellIs" dxfId="1651" priority="45" operator="lessThan">
      <formula>0</formula>
    </cfRule>
  </conditionalFormatting>
  <conditionalFormatting sqref="J71:J72">
    <cfRule type="cellIs" dxfId="1650" priority="36" operator="greaterThan">
      <formula>0</formula>
    </cfRule>
    <cfRule type="cellIs" dxfId="1649" priority="38" operator="lessThan">
      <formula>0</formula>
    </cfRule>
  </conditionalFormatting>
  <conditionalFormatting sqref="J71:J72">
    <cfRule type="cellIs" dxfId="1648" priority="37" operator="greaterThan">
      <formula>0</formula>
    </cfRule>
  </conditionalFormatting>
  <conditionalFormatting sqref="J70">
    <cfRule type="cellIs" dxfId="1647" priority="39" operator="greaterThan">
      <formula>0</formula>
    </cfRule>
    <cfRule type="cellIs" dxfId="1646" priority="40" operator="lessThan">
      <formula>0</formula>
    </cfRule>
  </conditionalFormatting>
  <conditionalFormatting sqref="P71:P72">
    <cfRule type="cellIs" dxfId="1645" priority="31" operator="greaterThan">
      <formula>0</formula>
    </cfRule>
    <cfRule type="cellIs" dxfId="1644" priority="33" operator="lessThan">
      <formula>0</formula>
    </cfRule>
  </conditionalFormatting>
  <conditionalFormatting sqref="P71:P72">
    <cfRule type="cellIs" dxfId="1643" priority="32" operator="greaterThan">
      <formula>0</formula>
    </cfRule>
  </conditionalFormatting>
  <conditionalFormatting sqref="P70">
    <cfRule type="cellIs" dxfId="1642" priority="34" operator="greaterThan">
      <formula>0</formula>
    </cfRule>
    <cfRule type="cellIs" dxfId="1641" priority="35" operator="lessThan">
      <formula>0</formula>
    </cfRule>
  </conditionalFormatting>
  <conditionalFormatting sqref="J74:J75">
    <cfRule type="cellIs" dxfId="1640" priority="26" operator="greaterThan">
      <formula>0</formula>
    </cfRule>
    <cfRule type="cellIs" dxfId="1639" priority="28" operator="lessThan">
      <formula>0</formula>
    </cfRule>
  </conditionalFormatting>
  <conditionalFormatting sqref="J74:J75">
    <cfRule type="cellIs" dxfId="1638" priority="27" operator="greaterThan">
      <formula>0</formula>
    </cfRule>
  </conditionalFormatting>
  <conditionalFormatting sqref="J73">
    <cfRule type="cellIs" dxfId="1637" priority="29" operator="greaterThan">
      <formula>0</formula>
    </cfRule>
    <cfRule type="cellIs" dxfId="1636" priority="30" operator="lessThan">
      <formula>0</formula>
    </cfRule>
  </conditionalFormatting>
  <conditionalFormatting sqref="P74:P75">
    <cfRule type="cellIs" dxfId="1635" priority="21" operator="greaterThan">
      <formula>0</formula>
    </cfRule>
    <cfRule type="cellIs" dxfId="1634" priority="23" operator="lessThan">
      <formula>0</formula>
    </cfRule>
  </conditionalFormatting>
  <conditionalFormatting sqref="P74:P75">
    <cfRule type="cellIs" dxfId="1633" priority="22" operator="greaterThan">
      <formula>0</formula>
    </cfRule>
  </conditionalFormatting>
  <conditionalFormatting sqref="P73">
    <cfRule type="cellIs" dxfId="1632" priority="24" operator="greaterThan">
      <formula>0</formula>
    </cfRule>
    <cfRule type="cellIs" dxfId="1631" priority="25" operator="lessThan">
      <formula>0</formula>
    </cfRule>
  </conditionalFormatting>
  <conditionalFormatting sqref="J77:J78">
    <cfRule type="cellIs" dxfId="1630" priority="16" operator="greaterThan">
      <formula>0</formula>
    </cfRule>
    <cfRule type="cellIs" dxfId="1629" priority="18" operator="lessThan">
      <formula>0</formula>
    </cfRule>
  </conditionalFormatting>
  <conditionalFormatting sqref="J77:J78">
    <cfRule type="cellIs" dxfId="1628" priority="17" operator="greaterThan">
      <formula>0</formula>
    </cfRule>
  </conditionalFormatting>
  <conditionalFormatting sqref="J76">
    <cfRule type="cellIs" dxfId="1627" priority="19" operator="greaterThan">
      <formula>0</formula>
    </cfRule>
    <cfRule type="cellIs" dxfId="1626" priority="20" operator="lessThan">
      <formula>0</formula>
    </cfRule>
  </conditionalFormatting>
  <conditionalFormatting sqref="P77:P78">
    <cfRule type="cellIs" dxfId="1625" priority="11" operator="greaterThan">
      <formula>0</formula>
    </cfRule>
    <cfRule type="cellIs" dxfId="1624" priority="13" operator="lessThan">
      <formula>0</formula>
    </cfRule>
  </conditionalFormatting>
  <conditionalFormatting sqref="P77:P78">
    <cfRule type="cellIs" dxfId="1623" priority="12" operator="greaterThan">
      <formula>0</formula>
    </cfRule>
  </conditionalFormatting>
  <conditionalFormatting sqref="P76">
    <cfRule type="cellIs" dxfId="1622" priority="14" operator="greaterThan">
      <formula>0</formula>
    </cfRule>
    <cfRule type="cellIs" dxfId="1621" priority="15" operator="lessThan">
      <formula>0</formula>
    </cfRule>
  </conditionalFormatting>
  <conditionalFormatting sqref="J80:J81">
    <cfRule type="cellIs" dxfId="1620" priority="6" operator="greaterThan">
      <formula>0</formula>
    </cfRule>
    <cfRule type="cellIs" dxfId="1619" priority="8" operator="lessThan">
      <formula>0</formula>
    </cfRule>
  </conditionalFormatting>
  <conditionalFormatting sqref="J80:J81">
    <cfRule type="cellIs" dxfId="1618" priority="7" operator="greaterThan">
      <formula>0</formula>
    </cfRule>
  </conditionalFormatting>
  <conditionalFormatting sqref="J79">
    <cfRule type="cellIs" dxfId="1617" priority="9" operator="greaterThan">
      <formula>0</formula>
    </cfRule>
    <cfRule type="cellIs" dxfId="1616" priority="10" operator="lessThan">
      <formula>0</formula>
    </cfRule>
  </conditionalFormatting>
  <conditionalFormatting sqref="P80:P81">
    <cfRule type="cellIs" dxfId="1615" priority="1" operator="greaterThan">
      <formula>0</formula>
    </cfRule>
    <cfRule type="cellIs" dxfId="1614" priority="3" operator="lessThan">
      <formula>0</formula>
    </cfRule>
  </conditionalFormatting>
  <conditionalFormatting sqref="P80:P81">
    <cfRule type="cellIs" dxfId="1613" priority="2" operator="greaterThan">
      <formula>0</formula>
    </cfRule>
  </conditionalFormatting>
  <conditionalFormatting sqref="P79">
    <cfRule type="cellIs" dxfId="1612" priority="4" operator="greaterThan">
      <formula>0</formula>
    </cfRule>
    <cfRule type="cellIs" dxfId="1611" priority="5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D178"/>
  <sheetViews>
    <sheetView zoomScale="85" zoomScaleNormal="85" workbookViewId="0">
      <pane ySplit="1" topLeftCell="A164" activePane="bottomLeft" state="frozen"/>
      <selection pane="bottomLeft" activeCell="K181" sqref="K181"/>
    </sheetView>
  </sheetViews>
  <sheetFormatPr defaultRowHeight="15" x14ac:dyDescent="0.25"/>
  <cols>
    <col min="1" max="1" width="12.28515625" bestFit="1" customWidth="1"/>
    <col min="2" max="2" width="5.5703125" customWidth="1"/>
    <col min="3" max="3" width="9.140625" style="12"/>
    <col min="4" max="4" width="11" style="12" bestFit="1" customWidth="1"/>
    <col min="5" max="5" width="4.7109375" bestFit="1" customWidth="1"/>
    <col min="6" max="6" width="10.140625" style="12" bestFit="1" customWidth="1"/>
    <col min="7" max="7" width="12.28515625" style="12" bestFit="1" customWidth="1"/>
    <col min="8" max="8" width="9.140625" hidden="1" customWidth="1"/>
    <col min="9" max="9" width="9.7109375" hidden="1" customWidth="1"/>
    <col min="10" max="10" width="9.140625" style="6" hidden="1" customWidth="1"/>
    <col min="11" max="11" width="11.85546875" bestFit="1" customWidth="1"/>
    <col min="12" max="12" width="14" bestFit="1" customWidth="1"/>
    <col min="13" max="13" width="0" hidden="1" customWidth="1"/>
    <col min="14" max="14" width="11.140625" hidden="1" customWidth="1"/>
    <col min="16" max="16" width="11.85546875" bestFit="1" customWidth="1"/>
    <col min="17" max="17" width="14" customWidth="1"/>
    <col min="18" max="18" width="9.140625" hidden="1" customWidth="1"/>
    <col min="19" max="19" width="11.140625" hidden="1" customWidth="1"/>
    <col min="21" max="21" width="11.85546875" bestFit="1" customWidth="1"/>
    <col min="22" max="22" width="14" customWidth="1"/>
    <col min="23" max="23" width="9.140625" hidden="1" customWidth="1"/>
    <col min="24" max="24" width="11.140625" hidden="1" customWidth="1"/>
    <col min="26" max="26" width="11.85546875" bestFit="1" customWidth="1"/>
    <col min="27" max="27" width="14" customWidth="1"/>
    <col min="28" max="28" width="9.140625" hidden="1" customWidth="1"/>
    <col min="29" max="29" width="11.140625" hidden="1" customWidth="1"/>
  </cols>
  <sheetData>
    <row r="1" spans="1:30" x14ac:dyDescent="0.25">
      <c r="A1" s="8" t="s">
        <v>12</v>
      </c>
      <c r="B1" s="8" t="s">
        <v>13</v>
      </c>
      <c r="C1" s="10" t="s">
        <v>15</v>
      </c>
      <c r="D1" s="10" t="s">
        <v>11</v>
      </c>
      <c r="E1" s="8" t="s">
        <v>17</v>
      </c>
      <c r="F1" s="10" t="s">
        <v>32</v>
      </c>
      <c r="G1" s="13" t="s">
        <v>33</v>
      </c>
      <c r="H1" s="7" t="s">
        <v>10</v>
      </c>
      <c r="I1" s="7" t="s">
        <v>16</v>
      </c>
      <c r="J1" s="7" t="s">
        <v>20</v>
      </c>
      <c r="K1" s="51" t="s">
        <v>37</v>
      </c>
      <c r="L1" s="51" t="s">
        <v>18</v>
      </c>
      <c r="M1" s="51" t="s">
        <v>10</v>
      </c>
      <c r="N1" s="51" t="s">
        <v>16</v>
      </c>
      <c r="O1" s="51" t="s">
        <v>21</v>
      </c>
      <c r="P1" s="48" t="s">
        <v>38</v>
      </c>
      <c r="Q1" s="48" t="s">
        <v>18</v>
      </c>
      <c r="R1" s="48" t="s">
        <v>10</v>
      </c>
      <c r="S1" s="48" t="s">
        <v>16</v>
      </c>
      <c r="T1" s="48" t="s">
        <v>21</v>
      </c>
      <c r="U1" s="49" t="s">
        <v>39</v>
      </c>
      <c r="V1" s="49" t="s">
        <v>18</v>
      </c>
      <c r="W1" s="49" t="s">
        <v>10</v>
      </c>
      <c r="X1" s="49" t="s">
        <v>16</v>
      </c>
      <c r="Y1" s="49" t="s">
        <v>21</v>
      </c>
      <c r="Z1" s="50" t="s">
        <v>40</v>
      </c>
      <c r="AA1" s="50" t="s">
        <v>18</v>
      </c>
      <c r="AB1" s="50" t="s">
        <v>10</v>
      </c>
      <c r="AC1" s="50" t="s">
        <v>16</v>
      </c>
      <c r="AD1" s="50" t="s">
        <v>21</v>
      </c>
    </row>
    <row r="2" spans="1:30" x14ac:dyDescent="0.25">
      <c r="A2" s="8"/>
      <c r="B2" s="8"/>
      <c r="C2" s="10"/>
      <c r="D2" s="10"/>
      <c r="E2" s="8"/>
      <c r="F2" s="10"/>
      <c r="G2" s="13"/>
      <c r="H2" s="47"/>
      <c r="I2" s="47"/>
      <c r="J2" s="7"/>
      <c r="K2" s="14">
        <v>15</v>
      </c>
      <c r="L2" s="7"/>
      <c r="M2" s="47"/>
      <c r="N2" s="47"/>
      <c r="O2" s="7"/>
      <c r="P2" s="14">
        <v>20</v>
      </c>
      <c r="Q2" s="7"/>
      <c r="R2" s="47"/>
      <c r="S2" s="47"/>
      <c r="T2" s="7"/>
      <c r="U2" s="14">
        <v>25</v>
      </c>
      <c r="V2" s="7"/>
      <c r="W2" s="47"/>
      <c r="X2" s="47"/>
      <c r="Y2" s="7"/>
      <c r="Z2" s="14">
        <v>30</v>
      </c>
      <c r="AA2" s="7"/>
      <c r="AB2" s="47"/>
      <c r="AC2" s="47"/>
      <c r="AD2" s="7"/>
    </row>
    <row r="3" spans="1:30" x14ac:dyDescent="0.25">
      <c r="A3" s="2">
        <v>44620</v>
      </c>
      <c r="B3" s="2" t="s">
        <v>6</v>
      </c>
      <c r="C3" s="11">
        <v>16695</v>
      </c>
      <c r="D3" s="11">
        <v>16700</v>
      </c>
      <c r="E3" s="1">
        <f>Graph_NFTY!$R$34</f>
        <v>1</v>
      </c>
      <c r="F3" s="11">
        <v>367</v>
      </c>
      <c r="G3" s="11">
        <v>391</v>
      </c>
      <c r="H3" s="44">
        <f>(F3*(50*E3)+F4*(50*E4))</f>
        <v>37350</v>
      </c>
      <c r="I3" s="44">
        <f>(G3*(50*E3)+G4*(50*E4))</f>
        <v>37500</v>
      </c>
      <c r="K3" s="1">
        <f>F3+(F3*$K$2/100)</f>
        <v>422.05</v>
      </c>
      <c r="L3" s="1">
        <f>IF(G3&lt;K3,G3,K3)</f>
        <v>391</v>
      </c>
      <c r="M3" s="44">
        <f>H3</f>
        <v>37350</v>
      </c>
      <c r="N3" s="44">
        <f>(L3*(50*E3)+L4*(50*E4))</f>
        <v>37500</v>
      </c>
      <c r="O3" s="43">
        <f>((F3-L3)+(F4-L4))*50*E4</f>
        <v>-150</v>
      </c>
      <c r="P3" s="1">
        <f>K3+(K3*$K$2/100)</f>
        <v>485.35750000000002</v>
      </c>
      <c r="Q3" s="1">
        <f>IF(L3&lt;P3,L3,P3)</f>
        <v>391</v>
      </c>
      <c r="R3" s="44">
        <f>M3</f>
        <v>37350</v>
      </c>
      <c r="S3" s="44">
        <f>(Q3*(50*J3)+Q4*(50*J4))</f>
        <v>0</v>
      </c>
      <c r="T3" s="43">
        <f>((K3-Q3)+(K4-Q4))*50*J4</f>
        <v>0</v>
      </c>
      <c r="U3" s="1">
        <f>P3+(P3*$K$2/100)</f>
        <v>558.16112499999997</v>
      </c>
      <c r="V3" s="1">
        <f>IF(Q3&lt;U3,Q3,U3)</f>
        <v>391</v>
      </c>
      <c r="W3" s="44">
        <f>R3</f>
        <v>37350</v>
      </c>
      <c r="X3" s="44">
        <f>(V3*(50*O3)+V4*(50*O4))</f>
        <v>-2932500</v>
      </c>
      <c r="Y3" s="43">
        <f>((P3-V3)+(P4-V4))*50*O4</f>
        <v>0</v>
      </c>
      <c r="Z3" s="1">
        <f>U3+(U3*$K$2/100)</f>
        <v>641.88529374999996</v>
      </c>
      <c r="AA3" s="1">
        <f>IF(V3&lt;Z3,V3,Z3)</f>
        <v>391</v>
      </c>
      <c r="AB3" s="44">
        <f>W3</f>
        <v>37350</v>
      </c>
      <c r="AC3" s="44">
        <f>(AA3*(50*T3)+AA4*(50*T4))</f>
        <v>0</v>
      </c>
      <c r="AD3" s="43">
        <f>((U3-AA3)+(U4-AA4))*50*T4</f>
        <v>0</v>
      </c>
    </row>
    <row r="4" spans="1:30" ht="15" customHeight="1" x14ac:dyDescent="0.25">
      <c r="A4" s="1"/>
      <c r="B4" s="1" t="s">
        <v>7</v>
      </c>
      <c r="C4" s="11">
        <v>16695</v>
      </c>
      <c r="D4" s="11">
        <v>16700</v>
      </c>
      <c r="E4" s="1">
        <f>Graph_NFTY!$R$34</f>
        <v>1</v>
      </c>
      <c r="F4" s="11">
        <v>380</v>
      </c>
      <c r="G4" s="11">
        <v>359</v>
      </c>
      <c r="H4" s="45"/>
      <c r="I4" s="45"/>
      <c r="J4" s="14"/>
      <c r="K4" s="1">
        <f>F4+(F4*$K$2/100)</f>
        <v>437</v>
      </c>
      <c r="L4" s="1">
        <f>IF(G4&lt;K4,G4,K4)</f>
        <v>359</v>
      </c>
      <c r="M4" s="45"/>
      <c r="N4" s="45"/>
      <c r="O4" s="43"/>
      <c r="P4" s="1">
        <f>K4+(K4*$K$2/100)</f>
        <v>502.55</v>
      </c>
      <c r="Q4" s="1">
        <f>IF(L4&lt;P4,L4,P4)</f>
        <v>359</v>
      </c>
      <c r="R4" s="45"/>
      <c r="S4" s="45"/>
      <c r="T4" s="43"/>
      <c r="U4" s="1">
        <f>P4+(P4*$K$2/100)</f>
        <v>577.9325</v>
      </c>
      <c r="V4" s="1">
        <f>IF(Q4&lt;U4,Q4,U4)</f>
        <v>359</v>
      </c>
      <c r="W4" s="45"/>
      <c r="X4" s="45"/>
      <c r="Y4" s="43"/>
      <c r="Z4" s="1">
        <f>U4+(U4*$K$2/100)</f>
        <v>664.62237500000003</v>
      </c>
      <c r="AA4" s="1">
        <f>IF(V4&lt;Z4,V4,Z4)</f>
        <v>359</v>
      </c>
      <c r="AB4" s="45"/>
      <c r="AC4" s="45"/>
      <c r="AD4" s="43"/>
    </row>
    <row r="5" spans="1:30" x14ac:dyDescent="0.25">
      <c r="A5" s="1"/>
      <c r="B5" s="1"/>
      <c r="C5" s="11"/>
      <c r="D5" s="11"/>
      <c r="E5" s="1"/>
      <c r="F5" s="11"/>
      <c r="G5" s="11"/>
      <c r="H5" s="1"/>
      <c r="I5" s="1"/>
      <c r="J5" s="1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5">
      <c r="A6" s="2">
        <v>44622</v>
      </c>
      <c r="B6" s="2" t="s">
        <v>6</v>
      </c>
      <c r="C6" s="11">
        <v>16530</v>
      </c>
      <c r="D6" s="11">
        <v>16550</v>
      </c>
      <c r="E6" s="1">
        <f>Graph_NFTY!$R$34</f>
        <v>1</v>
      </c>
      <c r="F6" s="11">
        <v>344</v>
      </c>
      <c r="G6" s="11">
        <v>322</v>
      </c>
      <c r="H6" s="43">
        <f>(F6*(50*E6)+F7*(50*E7))</f>
        <v>35850</v>
      </c>
      <c r="I6" s="43">
        <f>(G6*(50*E6)+G7*(50*E7))</f>
        <v>34500</v>
      </c>
      <c r="J6" s="14"/>
      <c r="K6" s="1">
        <f>F6+(F6*$K$2/100)</f>
        <v>395.6</v>
      </c>
      <c r="L6" s="1">
        <f>IF(G6&lt;K6,G6,K6)</f>
        <v>322</v>
      </c>
      <c r="M6" s="43">
        <f>H6</f>
        <v>35850</v>
      </c>
      <c r="N6" s="43">
        <f>(L6*(50*E6)+L7*(50*E7))</f>
        <v>34500</v>
      </c>
      <c r="O6" s="44">
        <f>((F6-L6)+(F7-L7))*50*E7</f>
        <v>1350</v>
      </c>
      <c r="P6" s="1">
        <f>K6+(K6*$K$2/100)</f>
        <v>454.94000000000005</v>
      </c>
      <c r="Q6" s="1">
        <f>IF(L6&lt;P6,L6,P6)</f>
        <v>322</v>
      </c>
      <c r="R6" s="43">
        <f>M6</f>
        <v>35850</v>
      </c>
      <c r="S6" s="43">
        <f>(Q6*(50*J6)+Q7*(50*J7))</f>
        <v>0</v>
      </c>
      <c r="T6" s="44">
        <f>((K6-Q6)+(K7-Q7))*50*J7</f>
        <v>0</v>
      </c>
      <c r="U6" s="1">
        <f>P6+(P6*$K$2/100)</f>
        <v>523.18100000000004</v>
      </c>
      <c r="V6" s="1">
        <f>IF(Q6&lt;U6,Q6,U6)</f>
        <v>322</v>
      </c>
      <c r="W6" s="43">
        <f>R6</f>
        <v>35850</v>
      </c>
      <c r="X6" s="43">
        <f>(V6*(50*O6)+V7*(50*O7))</f>
        <v>21735000</v>
      </c>
      <c r="Y6" s="44">
        <f>((P6-V6)+(P7-V7))*50*O7</f>
        <v>0</v>
      </c>
      <c r="Z6" s="1">
        <f>U6+(U6*$K$2/100)</f>
        <v>601.65814999999998</v>
      </c>
      <c r="AA6" s="1">
        <f>IF(V6&lt;Z6,V6,Z6)</f>
        <v>322</v>
      </c>
      <c r="AB6" s="43">
        <f>W6</f>
        <v>35850</v>
      </c>
      <c r="AC6" s="43">
        <f>(AA6*(50*T6)+AA7*(50*T7))</f>
        <v>0</v>
      </c>
      <c r="AD6" s="44">
        <f>((U6-AA6)+(U7-AA7))*50*T7</f>
        <v>0</v>
      </c>
    </row>
    <row r="7" spans="1:30" x14ac:dyDescent="0.25">
      <c r="A7" s="1"/>
      <c r="B7" s="1" t="s">
        <v>7</v>
      </c>
      <c r="C7" s="11">
        <v>16530</v>
      </c>
      <c r="D7" s="11">
        <v>16550</v>
      </c>
      <c r="E7" s="1">
        <f>Graph_NFTY!$R$34</f>
        <v>1</v>
      </c>
      <c r="F7" s="11">
        <v>373</v>
      </c>
      <c r="G7" s="11">
        <v>368</v>
      </c>
      <c r="H7" s="43"/>
      <c r="I7" s="43"/>
      <c r="J7" s="14"/>
      <c r="K7" s="1">
        <f>F7+(F7*$K$2/100)</f>
        <v>428.95</v>
      </c>
      <c r="L7" s="1">
        <f>IF(G7&lt;K7,G7,K7)</f>
        <v>368</v>
      </c>
      <c r="M7" s="43"/>
      <c r="N7" s="43"/>
      <c r="O7" s="45"/>
      <c r="P7" s="1">
        <f>K7+(K7*$K$2/100)</f>
        <v>493.29250000000002</v>
      </c>
      <c r="Q7" s="1">
        <f>IF(L7&lt;P7,L7,P7)</f>
        <v>368</v>
      </c>
      <c r="R7" s="43"/>
      <c r="S7" s="43"/>
      <c r="T7" s="45"/>
      <c r="U7" s="1">
        <f>P7+(P7*$K$2/100)</f>
        <v>567.28637500000002</v>
      </c>
      <c r="V7" s="1">
        <f>IF(Q7&lt;U7,Q7,U7)</f>
        <v>368</v>
      </c>
      <c r="W7" s="43"/>
      <c r="X7" s="43"/>
      <c r="Y7" s="45"/>
      <c r="Z7" s="1">
        <f>U7+(U7*$K$2/100)</f>
        <v>652.37933125000006</v>
      </c>
      <c r="AA7" s="1">
        <f>IF(V7&lt;Z7,V7,Z7)</f>
        <v>368</v>
      </c>
      <c r="AB7" s="43"/>
      <c r="AC7" s="43"/>
      <c r="AD7" s="45"/>
    </row>
    <row r="8" spans="1:30" x14ac:dyDescent="0.25">
      <c r="A8" s="1"/>
      <c r="B8" s="1"/>
      <c r="C8" s="11"/>
      <c r="D8" s="11"/>
      <c r="E8" s="1"/>
      <c r="F8" s="11"/>
      <c r="G8" s="11"/>
      <c r="H8" s="9"/>
      <c r="I8" s="9"/>
      <c r="J8" s="14"/>
      <c r="K8" s="1"/>
      <c r="L8" s="1"/>
      <c r="M8" s="9"/>
      <c r="N8" s="9"/>
      <c r="O8" s="1"/>
      <c r="P8" s="1"/>
      <c r="Q8" s="1"/>
      <c r="R8" s="34"/>
      <c r="S8" s="34"/>
      <c r="T8" s="1"/>
      <c r="U8" s="1"/>
      <c r="V8" s="1"/>
      <c r="W8" s="34"/>
      <c r="X8" s="34"/>
      <c r="Y8" s="1"/>
      <c r="Z8" s="1"/>
      <c r="AA8" s="1"/>
      <c r="AB8" s="34"/>
      <c r="AC8" s="34"/>
      <c r="AD8" s="1"/>
    </row>
    <row r="9" spans="1:30" x14ac:dyDescent="0.25">
      <c r="A9" s="2">
        <v>44623</v>
      </c>
      <c r="B9" s="2" t="s">
        <v>6</v>
      </c>
      <c r="C9" s="11">
        <v>16536</v>
      </c>
      <c r="D9" s="11">
        <v>16550</v>
      </c>
      <c r="E9" s="1">
        <f>Graph_NFTY!$R$34</f>
        <v>1</v>
      </c>
      <c r="F9" s="11">
        <v>261</v>
      </c>
      <c r="G9" s="11">
        <v>253</v>
      </c>
      <c r="H9" s="43">
        <f>(F9*(50*E9)+F10*(50*E10))</f>
        <v>27792.5</v>
      </c>
      <c r="I9" s="43">
        <f>(G9*(50*E9)+G10*(50*E10))</f>
        <v>27370</v>
      </c>
      <c r="J9" s="14"/>
      <c r="K9" s="1">
        <f>F9+(F9*$K$2/100)</f>
        <v>300.14999999999998</v>
      </c>
      <c r="L9" s="1">
        <f>IF(G9&lt;K9,G9,K9)</f>
        <v>253</v>
      </c>
      <c r="M9" s="43">
        <f>H9</f>
        <v>27792.5</v>
      </c>
      <c r="N9" s="43">
        <f>(L9*(50*E9)+L10*(50*E10))</f>
        <v>27370</v>
      </c>
      <c r="O9" s="44">
        <f>((F9-L9)+(F10-L10))*50*E10</f>
        <v>422.50000000000227</v>
      </c>
      <c r="P9" s="1">
        <f>K9+(K9*$K$2/100)</f>
        <v>345.17249999999996</v>
      </c>
      <c r="Q9" s="1">
        <f>IF(L9&lt;P9,L9,P9)</f>
        <v>253</v>
      </c>
      <c r="R9" s="43">
        <f>M9</f>
        <v>27792.5</v>
      </c>
      <c r="S9" s="43">
        <f>(Q9*(50*J9)+Q10*(50*J10))</f>
        <v>0</v>
      </c>
      <c r="T9" s="44">
        <f>((K9-Q9)+(K10-Q10))*50*J10</f>
        <v>0</v>
      </c>
      <c r="U9" s="1">
        <f>P9+(P9*$K$2/100)</f>
        <v>396.94837499999994</v>
      </c>
      <c r="V9" s="1">
        <f>IF(Q9&lt;U9,Q9,U9)</f>
        <v>253</v>
      </c>
      <c r="W9" s="43">
        <f>R9</f>
        <v>27792.5</v>
      </c>
      <c r="X9" s="43">
        <f>(V9*(50*O9)+V10*(50*O10))</f>
        <v>5344625.0000000289</v>
      </c>
      <c r="Y9" s="44">
        <f>((P9-V9)+(P10-V10))*50*O10</f>
        <v>0</v>
      </c>
      <c r="Z9" s="1">
        <f>U9+(U9*$K$2/100)</f>
        <v>456.49063124999992</v>
      </c>
      <c r="AA9" s="1">
        <f>IF(V9&lt;Z9,V9,Z9)</f>
        <v>253</v>
      </c>
      <c r="AB9" s="43">
        <f>W9</f>
        <v>27792.5</v>
      </c>
      <c r="AC9" s="43">
        <f>(AA9*(50*T9)+AA10*(50*T10))</f>
        <v>0</v>
      </c>
      <c r="AD9" s="44">
        <f>((U9-AA9)+(U10-AA10))*50*T10</f>
        <v>0</v>
      </c>
    </row>
    <row r="10" spans="1:30" ht="15" customHeight="1" x14ac:dyDescent="0.25">
      <c r="A10" s="1"/>
      <c r="B10" s="1" t="s">
        <v>7</v>
      </c>
      <c r="C10" s="11">
        <v>16536</v>
      </c>
      <c r="D10" s="11">
        <v>16550</v>
      </c>
      <c r="E10" s="1">
        <f>Graph_NFTY!$R$34</f>
        <v>1</v>
      </c>
      <c r="F10" s="11">
        <v>294.85000000000002</v>
      </c>
      <c r="G10" s="11">
        <v>294.39999999999998</v>
      </c>
      <c r="H10" s="43"/>
      <c r="I10" s="43"/>
      <c r="J10" s="14"/>
      <c r="K10" s="1">
        <f>F10+(F10*$K$2/100)</f>
        <v>339.07750000000004</v>
      </c>
      <c r="L10" s="1">
        <f>IF(G10&lt;K10,G10,K10)</f>
        <v>294.39999999999998</v>
      </c>
      <c r="M10" s="43"/>
      <c r="N10" s="43"/>
      <c r="O10" s="45"/>
      <c r="P10" s="1">
        <f>K10+(K10*$K$2/100)</f>
        <v>389.93912500000005</v>
      </c>
      <c r="Q10" s="1">
        <f>IF(L10&lt;P10,L10,P10)</f>
        <v>294.39999999999998</v>
      </c>
      <c r="R10" s="43"/>
      <c r="S10" s="43"/>
      <c r="T10" s="45"/>
      <c r="U10" s="1">
        <f>P10+(P10*$K$2/100)</f>
        <v>448.42999375000005</v>
      </c>
      <c r="V10" s="1">
        <f>IF(Q10&lt;U10,Q10,U10)</f>
        <v>294.39999999999998</v>
      </c>
      <c r="W10" s="43"/>
      <c r="X10" s="43"/>
      <c r="Y10" s="45"/>
      <c r="Z10" s="1">
        <f>U10+(U10*$K$2/100)</f>
        <v>515.69449281250002</v>
      </c>
      <c r="AA10" s="1">
        <f>IF(V10&lt;Z10,V10,Z10)</f>
        <v>294.39999999999998</v>
      </c>
      <c r="AB10" s="43"/>
      <c r="AC10" s="43"/>
      <c r="AD10" s="45"/>
    </row>
    <row r="11" spans="1:30" x14ac:dyDescent="0.25">
      <c r="A11" s="1"/>
      <c r="B11" s="1"/>
      <c r="C11" s="11"/>
      <c r="D11" s="11"/>
      <c r="E11" s="1"/>
      <c r="F11" s="11"/>
      <c r="G11" s="11"/>
      <c r="H11" s="1"/>
      <c r="I11" s="1"/>
      <c r="J11" s="14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5">
      <c r="A12" s="2">
        <v>44624</v>
      </c>
      <c r="B12" s="2" t="s">
        <v>6</v>
      </c>
      <c r="C12" s="11">
        <v>16359</v>
      </c>
      <c r="D12" s="11">
        <v>16400</v>
      </c>
      <c r="E12" s="1">
        <f>Graph_NFTY!$R$34</f>
        <v>1</v>
      </c>
      <c r="F12" s="11">
        <v>349.2</v>
      </c>
      <c r="G12" s="11">
        <v>340</v>
      </c>
      <c r="H12" s="43">
        <f>(F12*(50*E12)+F13*(50*E13))</f>
        <v>29010</v>
      </c>
      <c r="I12" s="43">
        <f>(G12*(50*E12)+G13*(50*E13))</f>
        <v>28500</v>
      </c>
      <c r="J12" s="14"/>
      <c r="K12" s="1">
        <f>F12+(F12*$K$2/100)</f>
        <v>401.58</v>
      </c>
      <c r="L12" s="1">
        <f>IF(G12&lt;K12,G12,K12)</f>
        <v>340</v>
      </c>
      <c r="M12" s="43">
        <f>H12</f>
        <v>29010</v>
      </c>
      <c r="N12" s="43">
        <f>(L12*(50*E12)+L13*(50*E13))</f>
        <v>28500</v>
      </c>
      <c r="O12" s="44">
        <f>((F12-L12)+(F13-L13))*50*E13</f>
        <v>509.99999999999943</v>
      </c>
      <c r="P12" s="1">
        <f>K12+(K12*$K$2/100)</f>
        <v>461.81700000000001</v>
      </c>
      <c r="Q12" s="1">
        <f>IF(L12&lt;P12,L12,P12)</f>
        <v>340</v>
      </c>
      <c r="R12" s="43">
        <f>M12</f>
        <v>29010</v>
      </c>
      <c r="S12" s="43">
        <f>(Q12*(50*J12)+Q13*(50*J13))</f>
        <v>0</v>
      </c>
      <c r="T12" s="44">
        <f>((K12-Q12)+(K13-Q13))*50*J13</f>
        <v>0</v>
      </c>
      <c r="U12" s="1">
        <f>P12+(P12*$K$2/100)</f>
        <v>531.08955000000003</v>
      </c>
      <c r="V12" s="1">
        <f>IF(Q12&lt;U12,Q12,U12)</f>
        <v>340</v>
      </c>
      <c r="W12" s="43">
        <f>R12</f>
        <v>29010</v>
      </c>
      <c r="X12" s="43">
        <f>(V12*(50*O12)+V13*(50*O13))</f>
        <v>8669999.9999999907</v>
      </c>
      <c r="Y12" s="44">
        <f>((P12-V12)+(P13-V13))*50*O13</f>
        <v>0</v>
      </c>
      <c r="Z12" s="1">
        <f>U12+(U12*$K$2/100)</f>
        <v>610.75298250000003</v>
      </c>
      <c r="AA12" s="1">
        <f>IF(V12&lt;Z12,V12,Z12)</f>
        <v>340</v>
      </c>
      <c r="AB12" s="43">
        <f>W12</f>
        <v>29010</v>
      </c>
      <c r="AC12" s="43">
        <f>(AA12*(50*T12)+AA13*(50*T13))</f>
        <v>0</v>
      </c>
      <c r="AD12" s="44">
        <f>((U12-AA12)+(U13-AA13))*50*T13</f>
        <v>0</v>
      </c>
    </row>
    <row r="13" spans="1:30" x14ac:dyDescent="0.25">
      <c r="A13" s="1"/>
      <c r="B13" s="1" t="s">
        <v>7</v>
      </c>
      <c r="C13" s="11">
        <v>16359</v>
      </c>
      <c r="D13" s="11">
        <v>16400</v>
      </c>
      <c r="E13" s="1">
        <f>Graph_NFTY!$R$34</f>
        <v>1</v>
      </c>
      <c r="F13" s="11">
        <v>231</v>
      </c>
      <c r="G13" s="11">
        <v>230</v>
      </c>
      <c r="H13" s="43"/>
      <c r="I13" s="43"/>
      <c r="J13" s="14"/>
      <c r="K13" s="1">
        <f>F13+(F13*$K$2/100)</f>
        <v>265.64999999999998</v>
      </c>
      <c r="L13" s="1">
        <f>IF(G13&lt;K13,G13,K13)</f>
        <v>230</v>
      </c>
      <c r="M13" s="43"/>
      <c r="N13" s="43"/>
      <c r="O13" s="45"/>
      <c r="P13" s="1">
        <f>K13+(K13*$K$2/100)</f>
        <v>305.49749999999995</v>
      </c>
      <c r="Q13" s="1">
        <f>IF(L13&lt;P13,L13,P13)</f>
        <v>230</v>
      </c>
      <c r="R13" s="43"/>
      <c r="S13" s="43"/>
      <c r="T13" s="45"/>
      <c r="U13" s="1">
        <f>P13+(P13*$K$2/100)</f>
        <v>351.32212499999991</v>
      </c>
      <c r="V13" s="1">
        <f>IF(Q13&lt;U13,Q13,U13)</f>
        <v>230</v>
      </c>
      <c r="W13" s="43"/>
      <c r="X13" s="43"/>
      <c r="Y13" s="45"/>
      <c r="Z13" s="1">
        <f>U13+(U13*$K$2/100)</f>
        <v>404.02044374999991</v>
      </c>
      <c r="AA13" s="1">
        <f>IF(V13&lt;Z13,V13,Z13)</f>
        <v>230</v>
      </c>
      <c r="AB13" s="43"/>
      <c r="AC13" s="43"/>
      <c r="AD13" s="45"/>
    </row>
    <row r="14" spans="1:30" x14ac:dyDescent="0.25">
      <c r="A14" s="1"/>
      <c r="B14" s="1"/>
      <c r="C14" s="11"/>
      <c r="D14" s="11"/>
      <c r="E14" s="1"/>
      <c r="F14" s="11"/>
      <c r="G14" s="11"/>
      <c r="H14" s="1"/>
      <c r="I14" s="3"/>
      <c r="J14" s="14"/>
      <c r="K14" s="1"/>
      <c r="L14" s="1"/>
      <c r="M14" s="1"/>
      <c r="N14" s="3"/>
      <c r="O14" s="1"/>
      <c r="P14" s="1"/>
      <c r="Q14" s="1"/>
      <c r="R14" s="1"/>
      <c r="S14" s="3"/>
      <c r="T14" s="1"/>
      <c r="U14" s="1"/>
      <c r="V14" s="1"/>
      <c r="W14" s="1"/>
      <c r="X14" s="3"/>
      <c r="Y14" s="1"/>
      <c r="Z14" s="1"/>
      <c r="AA14" s="1"/>
      <c r="AB14" s="1"/>
      <c r="AC14" s="3"/>
      <c r="AD14" s="1"/>
    </row>
    <row r="15" spans="1:30" x14ac:dyDescent="0.25">
      <c r="A15" s="2">
        <v>44627</v>
      </c>
      <c r="B15" s="2" t="s">
        <v>6</v>
      </c>
      <c r="C15" s="11">
        <v>15915</v>
      </c>
      <c r="D15" s="11">
        <v>15950</v>
      </c>
      <c r="E15" s="1">
        <f>Graph_NFTY!$R$34</f>
        <v>1</v>
      </c>
      <c r="F15" s="11">
        <v>209</v>
      </c>
      <c r="G15" s="11">
        <v>185</v>
      </c>
      <c r="H15" s="43">
        <f>(F15*(50*E15)+F16*(50*E16))</f>
        <v>22900</v>
      </c>
      <c r="I15" s="43">
        <f>(G15*(50*E15)+G16*(50*E16))</f>
        <v>23900</v>
      </c>
      <c r="J15" s="14"/>
      <c r="K15" s="1">
        <f>F15+(F15*$K$2/100)</f>
        <v>240.35</v>
      </c>
      <c r="L15" s="1">
        <f>IF(G15&lt;K15,G15,K15)</f>
        <v>185</v>
      </c>
      <c r="M15" s="43">
        <f>H15</f>
        <v>22900</v>
      </c>
      <c r="N15" s="43">
        <f>(L15*(50*E15)+L16*(50*E16))</f>
        <v>23567.5</v>
      </c>
      <c r="O15" s="44">
        <f>((F15-L15)+(F16-L16))*50*E16</f>
        <v>-667.50000000000114</v>
      </c>
      <c r="P15" s="1">
        <f>K15+(K15*$K$2/100)</f>
        <v>276.40249999999997</v>
      </c>
      <c r="Q15" s="1">
        <f>IF(L15&lt;P15,L15,P15)</f>
        <v>185</v>
      </c>
      <c r="R15" s="43">
        <f>M15</f>
        <v>22900</v>
      </c>
      <c r="S15" s="43">
        <f>(Q15*(50*J15)+Q16*(50*J16))</f>
        <v>0</v>
      </c>
      <c r="T15" s="44">
        <f>((K15-Q15)+(K16-Q16))*50*J16</f>
        <v>0</v>
      </c>
      <c r="U15" s="1">
        <f>P15+(P15*$K$2/100)</f>
        <v>317.86287499999997</v>
      </c>
      <c r="V15" s="1">
        <f>IF(Q15&lt;U15,Q15,U15)</f>
        <v>185</v>
      </c>
      <c r="W15" s="43">
        <f>R15</f>
        <v>22900</v>
      </c>
      <c r="X15" s="43">
        <f>(V15*(50*O15)+V16*(50*O16))</f>
        <v>-6174375.0000000112</v>
      </c>
      <c r="Y15" s="44">
        <f>((P15-V15)+(P16-V16))*50*O16</f>
        <v>0</v>
      </c>
      <c r="Z15" s="1">
        <f>U15+(U15*$K$2/100)</f>
        <v>365.54230624999997</v>
      </c>
      <c r="AA15" s="1">
        <f>IF(V15&lt;Z15,V15,Z15)</f>
        <v>185</v>
      </c>
      <c r="AB15" s="43">
        <f>W15</f>
        <v>22900</v>
      </c>
      <c r="AC15" s="43">
        <f>(AA15*(50*T15)+AA16*(50*T16))</f>
        <v>0</v>
      </c>
      <c r="AD15" s="44">
        <f>((U15-AA15)+(U16-AA16))*50*T16</f>
        <v>0</v>
      </c>
    </row>
    <row r="16" spans="1:30" x14ac:dyDescent="0.25">
      <c r="A16" s="1"/>
      <c r="B16" s="1" t="s">
        <v>7</v>
      </c>
      <c r="C16" s="11">
        <v>15915</v>
      </c>
      <c r="D16" s="11">
        <v>15950</v>
      </c>
      <c r="E16" s="1">
        <f>Graph_NFTY!$R$34</f>
        <v>1</v>
      </c>
      <c r="F16" s="11">
        <v>249</v>
      </c>
      <c r="G16" s="11">
        <v>293</v>
      </c>
      <c r="H16" s="43"/>
      <c r="I16" s="43"/>
      <c r="J16" s="14"/>
      <c r="K16" s="1">
        <f>F16+(F16*$K$2/100)</f>
        <v>286.35000000000002</v>
      </c>
      <c r="L16" s="1">
        <f>IF(G16&lt;K16,G16,K16)</f>
        <v>286.35000000000002</v>
      </c>
      <c r="M16" s="43"/>
      <c r="N16" s="43"/>
      <c r="O16" s="45"/>
      <c r="P16" s="1">
        <f>K16+(K16*$K$2/100)</f>
        <v>329.30250000000001</v>
      </c>
      <c r="Q16" s="1">
        <f>IF(L16&lt;P16,L16,P16)</f>
        <v>286.35000000000002</v>
      </c>
      <c r="R16" s="43"/>
      <c r="S16" s="43"/>
      <c r="T16" s="45"/>
      <c r="U16" s="1">
        <f>P16+(P16*$K$2/100)</f>
        <v>378.69787500000001</v>
      </c>
      <c r="V16" s="1">
        <f>IF(Q16&lt;U16,Q16,U16)</f>
        <v>286.35000000000002</v>
      </c>
      <c r="W16" s="43"/>
      <c r="X16" s="43"/>
      <c r="Y16" s="45"/>
      <c r="Z16" s="1">
        <f>U16+(U16*$K$2/100)</f>
        <v>435.50255625</v>
      </c>
      <c r="AA16" s="1">
        <f>IF(V16&lt;Z16,V16,Z16)</f>
        <v>286.35000000000002</v>
      </c>
      <c r="AB16" s="43"/>
      <c r="AC16" s="43"/>
      <c r="AD16" s="45"/>
    </row>
    <row r="17" spans="1:30" x14ac:dyDescent="0.25">
      <c r="A17" s="1"/>
      <c r="B17" s="1"/>
      <c r="C17" s="11"/>
      <c r="D17" s="11"/>
      <c r="E17" s="1"/>
      <c r="F17" s="11"/>
      <c r="G17" s="11"/>
      <c r="H17" s="1"/>
      <c r="I17" s="3"/>
      <c r="J17" s="14"/>
      <c r="K17" s="1"/>
      <c r="L17" s="1"/>
      <c r="M17" s="1"/>
      <c r="N17" s="3"/>
      <c r="O17" s="1"/>
      <c r="P17" s="1"/>
      <c r="Q17" s="1"/>
      <c r="R17" s="1"/>
      <c r="S17" s="3"/>
      <c r="T17" s="1"/>
      <c r="U17" s="1"/>
      <c r="V17" s="1"/>
      <c r="W17" s="1"/>
      <c r="X17" s="3"/>
      <c r="Y17" s="1"/>
      <c r="Z17" s="1"/>
      <c r="AA17" s="1"/>
      <c r="AB17" s="1"/>
      <c r="AC17" s="3"/>
      <c r="AD17" s="1"/>
    </row>
    <row r="18" spans="1:30" x14ac:dyDescent="0.25">
      <c r="A18" s="2">
        <v>44628</v>
      </c>
      <c r="B18" s="2" t="s">
        <v>6</v>
      </c>
      <c r="C18" s="11">
        <v>15714</v>
      </c>
      <c r="D18" s="11">
        <v>15750</v>
      </c>
      <c r="E18" s="1">
        <f>Graph_NFTY!$R$34</f>
        <v>1</v>
      </c>
      <c r="F18" s="11">
        <v>185</v>
      </c>
      <c r="G18" s="11">
        <v>336</v>
      </c>
      <c r="H18" s="43">
        <f>(F18*(50*E18)+F19*(50*E19))</f>
        <v>20000</v>
      </c>
      <c r="I18" s="43">
        <f>(G18*(50*E18)+G19*(50*E19))</f>
        <v>22150</v>
      </c>
      <c r="J18" s="14"/>
      <c r="K18" s="1">
        <f>F18+(F18*$K$2/100)</f>
        <v>212.75</v>
      </c>
      <c r="L18" s="1">
        <f>IF(G18&lt;K18,G18,K18)</f>
        <v>212.75</v>
      </c>
      <c r="M18" s="43">
        <f>H18</f>
        <v>20000</v>
      </c>
      <c r="N18" s="43">
        <f>(L18*(50*E18)+L19*(50*E19))</f>
        <v>15987.5</v>
      </c>
      <c r="O18" s="44">
        <f>((F18-L18)+(F19-L19))*50*E19</f>
        <v>4012.5</v>
      </c>
      <c r="P18" s="1">
        <f>K18+(K18*$K$2/100)</f>
        <v>244.66249999999999</v>
      </c>
      <c r="Q18" s="1">
        <f>IF(L18&lt;P18,L18,P18)</f>
        <v>212.75</v>
      </c>
      <c r="R18" s="43">
        <f>M18</f>
        <v>20000</v>
      </c>
      <c r="S18" s="43">
        <f>(Q18*(50*J18)+Q19*(50*J19))</f>
        <v>0</v>
      </c>
      <c r="T18" s="44">
        <f>((K18-Q18)+(K19-Q19))*50*J19</f>
        <v>0</v>
      </c>
      <c r="U18" s="1">
        <f>P18+(P18*$K$2/100)</f>
        <v>281.361875</v>
      </c>
      <c r="V18" s="1">
        <f>IF(Q18&lt;U18,Q18,U18)</f>
        <v>212.75</v>
      </c>
      <c r="W18" s="43">
        <f>R18</f>
        <v>20000</v>
      </c>
      <c r="X18" s="43">
        <f>(V18*(50*O18)+V19*(50*O19))</f>
        <v>42682968.75</v>
      </c>
      <c r="Y18" s="44">
        <f>((P18-V18)+(P19-V19))*50*O19</f>
        <v>0</v>
      </c>
      <c r="Z18" s="1">
        <f>U18+(U18*$K$2/100)</f>
        <v>323.56615625000001</v>
      </c>
      <c r="AA18" s="1">
        <f>IF(V18&lt;Z18,V18,Z18)</f>
        <v>212.75</v>
      </c>
      <c r="AB18" s="43">
        <f>W18</f>
        <v>20000</v>
      </c>
      <c r="AC18" s="43">
        <f>(AA18*(50*T18)+AA19*(50*T19))</f>
        <v>0</v>
      </c>
      <c r="AD18" s="44">
        <f>((U18-AA18)+(U19-AA19))*50*T19</f>
        <v>0</v>
      </c>
    </row>
    <row r="19" spans="1:30" x14ac:dyDescent="0.25">
      <c r="A19" s="1"/>
      <c r="B19" s="1" t="s">
        <v>7</v>
      </c>
      <c r="C19" s="11">
        <v>15714</v>
      </c>
      <c r="D19" s="11">
        <v>15750</v>
      </c>
      <c r="E19" s="1">
        <f>Graph_NFTY!$R$34</f>
        <v>1</v>
      </c>
      <c r="F19" s="11">
        <v>215</v>
      </c>
      <c r="G19" s="11">
        <v>107</v>
      </c>
      <c r="H19" s="43"/>
      <c r="I19" s="43"/>
      <c r="J19" s="14"/>
      <c r="K19" s="1">
        <f>F19+(F19*$K$2/100)</f>
        <v>247.25</v>
      </c>
      <c r="L19" s="1">
        <f>IF(G19&lt;K19,G19,K19)</f>
        <v>107</v>
      </c>
      <c r="M19" s="43"/>
      <c r="N19" s="43"/>
      <c r="O19" s="45"/>
      <c r="P19" s="1">
        <f>K19+(K19*$K$2/100)</f>
        <v>284.33749999999998</v>
      </c>
      <c r="Q19" s="1">
        <f>IF(L19&lt;P19,L19,P19)</f>
        <v>107</v>
      </c>
      <c r="R19" s="43"/>
      <c r="S19" s="43"/>
      <c r="T19" s="45"/>
      <c r="U19" s="1">
        <f>P19+(P19*$K$2/100)</f>
        <v>326.98812499999997</v>
      </c>
      <c r="V19" s="1">
        <f>IF(Q19&lt;U19,Q19,U19)</f>
        <v>107</v>
      </c>
      <c r="W19" s="43"/>
      <c r="X19" s="43"/>
      <c r="Y19" s="45"/>
      <c r="Z19" s="1">
        <f>U19+(U19*$K$2/100)</f>
        <v>376.03634374999996</v>
      </c>
      <c r="AA19" s="1">
        <f>IF(V19&lt;Z19,V19,Z19)</f>
        <v>107</v>
      </c>
      <c r="AB19" s="43"/>
      <c r="AC19" s="43"/>
      <c r="AD19" s="45"/>
    </row>
    <row r="20" spans="1:30" x14ac:dyDescent="0.25">
      <c r="A20" s="1"/>
      <c r="B20" s="1"/>
      <c r="C20" s="11"/>
      <c r="D20" s="11"/>
      <c r="E20" s="1"/>
      <c r="F20" s="11"/>
      <c r="G20" s="11"/>
      <c r="H20" s="1"/>
      <c r="I20" s="3"/>
      <c r="J20" s="14"/>
      <c r="K20" s="1"/>
      <c r="L20" s="1"/>
      <c r="M20" s="1"/>
      <c r="N20" s="3"/>
      <c r="O20" s="1"/>
      <c r="P20" s="1"/>
      <c r="Q20" s="1"/>
      <c r="R20" s="1"/>
      <c r="S20" s="3"/>
      <c r="T20" s="1"/>
      <c r="U20" s="1"/>
      <c r="V20" s="1"/>
      <c r="W20" s="1"/>
      <c r="X20" s="3"/>
      <c r="Y20" s="1"/>
      <c r="Z20" s="1"/>
      <c r="AA20" s="1"/>
      <c r="AB20" s="1"/>
      <c r="AC20" s="3"/>
      <c r="AD20" s="1"/>
    </row>
    <row r="21" spans="1:30" x14ac:dyDescent="0.25">
      <c r="A21" s="2">
        <v>44629</v>
      </c>
      <c r="B21" s="2" t="s">
        <v>6</v>
      </c>
      <c r="C21" s="11">
        <v>16296</v>
      </c>
      <c r="D21" s="11">
        <v>16300</v>
      </c>
      <c r="E21" s="1">
        <f>Graph_NFTY!$R$34</f>
        <v>1</v>
      </c>
      <c r="F21" s="11">
        <v>124</v>
      </c>
      <c r="G21" s="11">
        <v>182</v>
      </c>
      <c r="H21" s="43">
        <f>(F21*(50*E21)+F22*(50*E22))</f>
        <v>12800</v>
      </c>
      <c r="I21" s="43">
        <f>(G21*(50*E21)+G22*(50*E22))</f>
        <v>12400</v>
      </c>
      <c r="J21" s="14"/>
      <c r="K21" s="1">
        <f>F21+(F21*$K$2/100)</f>
        <v>142.6</v>
      </c>
      <c r="L21" s="1">
        <f>IF(G21&lt;K21,G21,K21)</f>
        <v>142.6</v>
      </c>
      <c r="M21" s="43">
        <f>H21</f>
        <v>12800</v>
      </c>
      <c r="N21" s="43">
        <f>(L21*(50*E21)+L22*(50*E22))</f>
        <v>10430</v>
      </c>
      <c r="O21" s="44">
        <f>((F21-L21)+(F22-L22))*50*E22</f>
        <v>2370.0000000000005</v>
      </c>
      <c r="P21" s="1">
        <f>K21+(K21*$K$2/100)</f>
        <v>163.99</v>
      </c>
      <c r="Q21" s="1">
        <f>IF(L21&lt;P21,L21,P21)</f>
        <v>142.6</v>
      </c>
      <c r="R21" s="43">
        <f>M21</f>
        <v>12800</v>
      </c>
      <c r="S21" s="43">
        <f>(Q21*(50*J21)+Q22*(50*J22))</f>
        <v>0</v>
      </c>
      <c r="T21" s="44">
        <f>((K21-Q21)+(K22-Q22))*50*J22</f>
        <v>0</v>
      </c>
      <c r="U21" s="1">
        <f>P21+(P21*$K$2/100)</f>
        <v>188.58850000000001</v>
      </c>
      <c r="V21" s="1">
        <f>IF(Q21&lt;U21,Q21,U21)</f>
        <v>142.6</v>
      </c>
      <c r="W21" s="43">
        <f>R21</f>
        <v>12800</v>
      </c>
      <c r="X21" s="43">
        <f>(V21*(50*O21)+V22*(50*O22))</f>
        <v>16898100.000000004</v>
      </c>
      <c r="Y21" s="44">
        <f>((P21-V21)+(P22-V22))*50*O22</f>
        <v>0</v>
      </c>
      <c r="Z21" s="1">
        <f>U21+(U21*$K$2/100)</f>
        <v>216.87677500000001</v>
      </c>
      <c r="AA21" s="1">
        <f>IF(V21&lt;Z21,V21,Z21)</f>
        <v>142.6</v>
      </c>
      <c r="AB21" s="43">
        <f>W21</f>
        <v>12800</v>
      </c>
      <c r="AC21" s="43">
        <f>(AA21*(50*T21)+AA22*(50*T22))</f>
        <v>0</v>
      </c>
      <c r="AD21" s="44">
        <f>((U21-AA21)+(U22-AA22))*50*T22</f>
        <v>0</v>
      </c>
    </row>
    <row r="22" spans="1:30" x14ac:dyDescent="0.25">
      <c r="A22" s="1"/>
      <c r="B22" s="1" t="s">
        <v>7</v>
      </c>
      <c r="C22" s="11">
        <v>16296</v>
      </c>
      <c r="D22" s="11">
        <v>16300</v>
      </c>
      <c r="E22" s="1">
        <f>Graph_NFTY!$R$34</f>
        <v>1</v>
      </c>
      <c r="F22" s="11">
        <v>132</v>
      </c>
      <c r="G22" s="11">
        <v>66</v>
      </c>
      <c r="H22" s="43"/>
      <c r="I22" s="43"/>
      <c r="J22" s="14"/>
      <c r="K22" s="1">
        <f>F22+(F22*$K$2/100)</f>
        <v>151.80000000000001</v>
      </c>
      <c r="L22" s="1">
        <f>IF(G22&lt;K22,G22,K22)</f>
        <v>66</v>
      </c>
      <c r="M22" s="43"/>
      <c r="N22" s="43"/>
      <c r="O22" s="45"/>
      <c r="P22" s="1">
        <f>K22+(K22*$K$2/100)</f>
        <v>174.57000000000002</v>
      </c>
      <c r="Q22" s="1">
        <f>IF(L22&lt;P22,L22,P22)</f>
        <v>66</v>
      </c>
      <c r="R22" s="43"/>
      <c r="S22" s="43"/>
      <c r="T22" s="45"/>
      <c r="U22" s="1">
        <f>P22+(P22*$K$2/100)</f>
        <v>200.75550000000001</v>
      </c>
      <c r="V22" s="1">
        <f>IF(Q22&lt;U22,Q22,U22)</f>
        <v>66</v>
      </c>
      <c r="W22" s="43"/>
      <c r="X22" s="43"/>
      <c r="Y22" s="45"/>
      <c r="Z22" s="1">
        <f>U22+(U22*$K$2/100)</f>
        <v>230.86882500000002</v>
      </c>
      <c r="AA22" s="1">
        <f>IF(V22&lt;Z22,V22,Z22)</f>
        <v>66</v>
      </c>
      <c r="AB22" s="43"/>
      <c r="AC22" s="43"/>
      <c r="AD22" s="45"/>
    </row>
    <row r="23" spans="1:30" x14ac:dyDescent="0.25">
      <c r="A23" s="1"/>
      <c r="B23" s="1"/>
      <c r="C23" s="11"/>
      <c r="D23" s="11"/>
      <c r="E23" s="1"/>
      <c r="F23" s="11"/>
      <c r="G23" s="11"/>
      <c r="H23" s="1"/>
      <c r="I23" s="3"/>
      <c r="J23" s="14"/>
      <c r="K23" s="1"/>
      <c r="L23" s="1"/>
      <c r="M23" s="1"/>
      <c r="N23" s="3"/>
      <c r="O23" s="1"/>
      <c r="P23" s="1"/>
      <c r="Q23" s="1"/>
      <c r="R23" s="1"/>
      <c r="S23" s="3"/>
      <c r="T23" s="1"/>
      <c r="U23" s="1"/>
      <c r="V23" s="1"/>
      <c r="W23" s="1"/>
      <c r="X23" s="3"/>
      <c r="Y23" s="1"/>
      <c r="Z23" s="1"/>
      <c r="AA23" s="1"/>
      <c r="AB23" s="1"/>
      <c r="AC23" s="3"/>
      <c r="AD23" s="1"/>
    </row>
    <row r="24" spans="1:30" x14ac:dyDescent="0.25">
      <c r="A24" s="2">
        <v>44630</v>
      </c>
      <c r="B24" s="2" t="s">
        <v>6</v>
      </c>
      <c r="C24" s="11">
        <v>16659</v>
      </c>
      <c r="D24" s="11">
        <v>16700</v>
      </c>
      <c r="E24" s="1">
        <f>Graph_NFTY!$R$34</f>
        <v>1</v>
      </c>
      <c r="F24" s="11">
        <v>229</v>
      </c>
      <c r="G24" s="11">
        <v>207</v>
      </c>
      <c r="H24" s="43">
        <f>(F24*(50*E24)+F25*(50*E25))</f>
        <v>24800</v>
      </c>
      <c r="I24" s="43">
        <f>(G24*(50*E24)+G25*(50*E25))</f>
        <v>25150</v>
      </c>
      <c r="J24" s="14"/>
      <c r="K24" s="1">
        <f>F24+(F24*$K$2/100)</f>
        <v>263.35000000000002</v>
      </c>
      <c r="L24" s="1">
        <f>IF(G24&lt;K24,G24,K24)</f>
        <v>207</v>
      </c>
      <c r="M24" s="43">
        <f>H24</f>
        <v>24800</v>
      </c>
      <c r="N24" s="43">
        <f>(L24*(50*E24)+L25*(50*E25))</f>
        <v>25150</v>
      </c>
      <c r="O24" s="44">
        <f>((F24-L24)+(F25-L25))*50*E25</f>
        <v>-350</v>
      </c>
      <c r="P24" s="1">
        <f>K24+(K24*$K$2/100)</f>
        <v>302.85250000000002</v>
      </c>
      <c r="Q24" s="1">
        <f>IF(L24&lt;P24,L24,P24)</f>
        <v>207</v>
      </c>
      <c r="R24" s="43">
        <f>M24</f>
        <v>24800</v>
      </c>
      <c r="S24" s="43">
        <f>(Q24*(50*J24)+Q25*(50*J25))</f>
        <v>0</v>
      </c>
      <c r="T24" s="44">
        <f>((K24-Q24)+(K25-Q25))*50*J25</f>
        <v>0</v>
      </c>
      <c r="U24" s="1">
        <f>P24+(P24*$K$2/100)</f>
        <v>348.28037500000005</v>
      </c>
      <c r="V24" s="1">
        <f>IF(Q24&lt;U24,Q24,U24)</f>
        <v>207</v>
      </c>
      <c r="W24" s="43">
        <f>R24</f>
        <v>24800</v>
      </c>
      <c r="X24" s="43">
        <f>(V24*(50*O24)+V25*(50*O25))</f>
        <v>-3622500</v>
      </c>
      <c r="Y24" s="44">
        <f>((P24-V24)+(P25-V25))*50*O25</f>
        <v>0</v>
      </c>
      <c r="Z24" s="1">
        <f>U24+(U24*$K$2/100)</f>
        <v>400.52243125000007</v>
      </c>
      <c r="AA24" s="1">
        <f>IF(V24&lt;Z24,V24,Z24)</f>
        <v>207</v>
      </c>
      <c r="AB24" s="43">
        <f>W24</f>
        <v>24800</v>
      </c>
      <c r="AC24" s="43">
        <f>(AA24*(50*T24)+AA25*(50*T25))</f>
        <v>0</v>
      </c>
      <c r="AD24" s="44">
        <f>((U24-AA24)+(U25-AA25))*50*T25</f>
        <v>0</v>
      </c>
    </row>
    <row r="25" spans="1:30" x14ac:dyDescent="0.25">
      <c r="A25" s="1"/>
      <c r="B25" s="1" t="s">
        <v>7</v>
      </c>
      <c r="C25" s="11">
        <v>16659</v>
      </c>
      <c r="D25" s="11">
        <v>16700</v>
      </c>
      <c r="E25" s="1">
        <f>Graph_NFTY!$R$34</f>
        <v>1</v>
      </c>
      <c r="F25" s="11">
        <v>267</v>
      </c>
      <c r="G25" s="11">
        <v>296</v>
      </c>
      <c r="H25" s="43"/>
      <c r="I25" s="43"/>
      <c r="J25" s="14"/>
      <c r="K25" s="1">
        <f>F25+(F25*$K$2/100)</f>
        <v>307.05</v>
      </c>
      <c r="L25" s="1">
        <f>IF(G25&lt;K25,G25,K25)</f>
        <v>296</v>
      </c>
      <c r="M25" s="43"/>
      <c r="N25" s="43"/>
      <c r="O25" s="45"/>
      <c r="P25" s="1">
        <f>K25+(K25*$K$2/100)</f>
        <v>353.10750000000002</v>
      </c>
      <c r="Q25" s="1">
        <f>IF(L25&lt;P25,L25,P25)</f>
        <v>296</v>
      </c>
      <c r="R25" s="43"/>
      <c r="S25" s="43"/>
      <c r="T25" s="45"/>
      <c r="U25" s="1">
        <f>P25+(P25*$K$2/100)</f>
        <v>406.07362499999999</v>
      </c>
      <c r="V25" s="1">
        <f>IF(Q25&lt;U25,Q25,U25)</f>
        <v>296</v>
      </c>
      <c r="W25" s="43"/>
      <c r="X25" s="43"/>
      <c r="Y25" s="45"/>
      <c r="Z25" s="1">
        <f>U25+(U25*$K$2/100)</f>
        <v>466.98466874999997</v>
      </c>
      <c r="AA25" s="1">
        <f>IF(V25&lt;Z25,V25,Z25)</f>
        <v>296</v>
      </c>
      <c r="AB25" s="43"/>
      <c r="AC25" s="43"/>
      <c r="AD25" s="45"/>
    </row>
    <row r="26" spans="1:30" x14ac:dyDescent="0.25">
      <c r="A26" s="1"/>
      <c r="B26" s="1"/>
      <c r="C26" s="11"/>
      <c r="D26" s="11"/>
      <c r="E26" s="1"/>
      <c r="F26" s="11"/>
      <c r="G26" s="11"/>
      <c r="H26" s="1"/>
      <c r="I26" s="3"/>
      <c r="J26" s="14"/>
      <c r="K26" s="1"/>
      <c r="L26" s="1"/>
      <c r="M26" s="1"/>
      <c r="N26" s="3"/>
      <c r="O26" s="1"/>
      <c r="P26" s="1"/>
      <c r="Q26" s="1"/>
      <c r="R26" s="1"/>
      <c r="S26" s="3"/>
      <c r="T26" s="1"/>
      <c r="U26" s="1"/>
      <c r="V26" s="1"/>
      <c r="W26" s="1"/>
      <c r="X26" s="3"/>
      <c r="Y26" s="1"/>
      <c r="Z26" s="1"/>
      <c r="AA26" s="1"/>
      <c r="AB26" s="1"/>
      <c r="AC26" s="3"/>
      <c r="AD26" s="1"/>
    </row>
    <row r="27" spans="1:30" x14ac:dyDescent="0.25">
      <c r="A27" s="2">
        <v>44631</v>
      </c>
      <c r="B27" s="2" t="s">
        <v>6</v>
      </c>
      <c r="C27" s="11">
        <v>16625</v>
      </c>
      <c r="D27" s="11">
        <v>16650</v>
      </c>
      <c r="E27" s="1">
        <f>Graph_NFTY!$R$34</f>
        <v>1</v>
      </c>
      <c r="F27" s="11">
        <v>219</v>
      </c>
      <c r="G27" s="11">
        <v>219</v>
      </c>
      <c r="H27" s="43">
        <f>(F27*(50*E27)+F28*(50*E28))</f>
        <v>23300</v>
      </c>
      <c r="I27" s="43">
        <f>(G27*(50*E27)+G28*(50*E28))</f>
        <v>22550</v>
      </c>
      <c r="J27" s="14"/>
      <c r="K27" s="1">
        <f>F27+(F27*$K$2/100)</f>
        <v>251.85</v>
      </c>
      <c r="L27" s="1">
        <f>IF(G27&lt;K27,G27,K27)</f>
        <v>219</v>
      </c>
      <c r="M27" s="43">
        <f>H27</f>
        <v>23300</v>
      </c>
      <c r="N27" s="43">
        <f>(L27*(50*E27)+L28*(50*E28))</f>
        <v>22550</v>
      </c>
      <c r="O27" s="44">
        <f>((F27-L27)+(F28-L28))*50*E28</f>
        <v>750</v>
      </c>
      <c r="P27" s="1">
        <f>K27+(K27*$K$2/100)</f>
        <v>289.6275</v>
      </c>
      <c r="Q27" s="1">
        <f>IF(L27&lt;P27,L27,P27)</f>
        <v>219</v>
      </c>
      <c r="R27" s="43">
        <f>M27</f>
        <v>23300</v>
      </c>
      <c r="S27" s="43">
        <f>(Q27*(50*J27)+Q28*(50*J28))</f>
        <v>0</v>
      </c>
      <c r="T27" s="44">
        <f>((K27-Q27)+(K28-Q28))*50*J28</f>
        <v>0</v>
      </c>
      <c r="U27" s="1">
        <f>P27+(P27*$K$2/100)</f>
        <v>333.07162499999998</v>
      </c>
      <c r="V27" s="1">
        <f>IF(Q27&lt;U27,Q27,U27)</f>
        <v>219</v>
      </c>
      <c r="W27" s="43">
        <f>R27</f>
        <v>23300</v>
      </c>
      <c r="X27" s="43">
        <f>(V27*(50*O27)+V28*(50*O28))</f>
        <v>8212500</v>
      </c>
      <c r="Y27" s="44">
        <f>((P27-V27)+(P28-V28))*50*O28</f>
        <v>0</v>
      </c>
      <c r="Z27" s="1">
        <f>U27+(U27*$K$2/100)</f>
        <v>383.03236874999999</v>
      </c>
      <c r="AA27" s="1">
        <f>IF(V27&lt;Z27,V27,Z27)</f>
        <v>219</v>
      </c>
      <c r="AB27" s="43">
        <f>W27</f>
        <v>23300</v>
      </c>
      <c r="AC27" s="43">
        <f>(AA27*(50*T27)+AA28*(50*T28))</f>
        <v>0</v>
      </c>
      <c r="AD27" s="44">
        <f>((U27-AA27)+(U28-AA28))*50*T28</f>
        <v>0</v>
      </c>
    </row>
    <row r="28" spans="1:30" x14ac:dyDescent="0.25">
      <c r="A28" s="1"/>
      <c r="B28" s="1" t="s">
        <v>7</v>
      </c>
      <c r="C28" s="11">
        <v>16625</v>
      </c>
      <c r="D28" s="11">
        <v>16650</v>
      </c>
      <c r="E28" s="1">
        <f>Graph_NFTY!$R$34</f>
        <v>1</v>
      </c>
      <c r="F28" s="11">
        <v>247</v>
      </c>
      <c r="G28" s="11">
        <v>232</v>
      </c>
      <c r="H28" s="43"/>
      <c r="I28" s="43"/>
      <c r="J28" s="14"/>
      <c r="K28" s="1">
        <f>F28+(F28*$K$2/100)</f>
        <v>284.05</v>
      </c>
      <c r="L28" s="1">
        <f>IF(G28&lt;K28,G28,K28)</f>
        <v>232</v>
      </c>
      <c r="M28" s="43"/>
      <c r="N28" s="43"/>
      <c r="O28" s="45"/>
      <c r="P28" s="1">
        <f>K28+(K28*$K$2/100)</f>
        <v>326.65750000000003</v>
      </c>
      <c r="Q28" s="1">
        <f>IF(L28&lt;P28,L28,P28)</f>
        <v>232</v>
      </c>
      <c r="R28" s="43"/>
      <c r="S28" s="43"/>
      <c r="T28" s="45"/>
      <c r="U28" s="1">
        <f>P28+(P28*$K$2/100)</f>
        <v>375.65612500000003</v>
      </c>
      <c r="V28" s="1">
        <f>IF(Q28&lt;U28,Q28,U28)</f>
        <v>232</v>
      </c>
      <c r="W28" s="43"/>
      <c r="X28" s="43"/>
      <c r="Y28" s="45"/>
      <c r="Z28" s="1">
        <f>U28+(U28*$K$2/100)</f>
        <v>432.00454375000004</v>
      </c>
      <c r="AA28" s="1">
        <f>IF(V28&lt;Z28,V28,Z28)</f>
        <v>232</v>
      </c>
      <c r="AB28" s="43"/>
      <c r="AC28" s="43"/>
      <c r="AD28" s="45"/>
    </row>
    <row r="29" spans="1:30" x14ac:dyDescent="0.25">
      <c r="A29" s="1"/>
      <c r="B29" s="1"/>
      <c r="C29" s="11"/>
      <c r="D29" s="11"/>
      <c r="E29" s="1"/>
      <c r="F29" s="11"/>
      <c r="G29" s="11"/>
      <c r="H29" s="1"/>
      <c r="I29" s="3"/>
      <c r="J29" s="14"/>
      <c r="K29" s="1"/>
      <c r="L29" s="1"/>
      <c r="M29" s="1"/>
      <c r="N29" s="3"/>
      <c r="O29" s="1"/>
      <c r="P29" s="1"/>
      <c r="Q29" s="1"/>
      <c r="R29" s="1"/>
      <c r="S29" s="3"/>
      <c r="T29" s="1"/>
      <c r="U29" s="1"/>
      <c r="V29" s="1"/>
      <c r="W29" s="1"/>
      <c r="X29" s="3"/>
      <c r="Y29" s="1"/>
      <c r="Z29" s="1"/>
      <c r="AA29" s="1"/>
      <c r="AB29" s="1"/>
      <c r="AC29" s="3"/>
      <c r="AD29" s="1"/>
    </row>
    <row r="30" spans="1:30" x14ac:dyDescent="0.25">
      <c r="A30" s="2">
        <v>44634</v>
      </c>
      <c r="B30" s="2" t="s">
        <v>6</v>
      </c>
      <c r="C30" s="11">
        <v>16772</v>
      </c>
      <c r="D30" s="11">
        <v>16800</v>
      </c>
      <c r="E30" s="1">
        <f>Graph_NFTY!$R$34</f>
        <v>1</v>
      </c>
      <c r="F30" s="11">
        <v>186.3</v>
      </c>
      <c r="G30" s="11">
        <v>241</v>
      </c>
      <c r="H30" s="43">
        <f>(F30*(50*E30)+F31*(50*E31))</f>
        <v>20890</v>
      </c>
      <c r="I30" s="43">
        <f>(G30*(50*E30)+G31*(50*E31))</f>
        <v>21100</v>
      </c>
      <c r="J30" s="14"/>
      <c r="K30" s="1">
        <f>F30+(F30*$K$2/100)</f>
        <v>214.245</v>
      </c>
      <c r="L30" s="1">
        <f>IF(G30&lt;K30,G30,K30)</f>
        <v>214.245</v>
      </c>
      <c r="M30" s="43">
        <f>H30</f>
        <v>20890</v>
      </c>
      <c r="N30" s="43">
        <f>(L30*(50*E30)+L31*(50*E31))</f>
        <v>19762.25</v>
      </c>
      <c r="O30" s="44">
        <f>((F30-L30)+(F31-L31))*50*E31</f>
        <v>1127.7500000000005</v>
      </c>
      <c r="P30" s="1">
        <f>K30+(K30*$K$2/100)</f>
        <v>246.38175000000001</v>
      </c>
      <c r="Q30" s="1">
        <f>IF(L30&lt;P30,L30,P30)</f>
        <v>214.245</v>
      </c>
      <c r="R30" s="43">
        <f>M30</f>
        <v>20890</v>
      </c>
      <c r="S30" s="43">
        <f>(Q30*(50*J30)+Q31*(50*J31))</f>
        <v>0</v>
      </c>
      <c r="T30" s="44">
        <f>((K30-Q30)+(K31-Q31))*50*J31</f>
        <v>0</v>
      </c>
      <c r="U30" s="1">
        <f>P30+(P30*$K$2/100)</f>
        <v>283.33901250000002</v>
      </c>
      <c r="V30" s="1">
        <f>IF(Q30&lt;U30,Q30,U30)</f>
        <v>214.245</v>
      </c>
      <c r="W30" s="43">
        <f>R30</f>
        <v>20890</v>
      </c>
      <c r="X30" s="43">
        <f>(V30*(50*O30)+V31*(50*O31))</f>
        <v>12080739.937500006</v>
      </c>
      <c r="Y30" s="44">
        <f>((P30-V30)+(P31-V31))*50*O31</f>
        <v>0</v>
      </c>
      <c r="Z30" s="1">
        <f>U30+(U30*$K$2/100)</f>
        <v>325.83986437500005</v>
      </c>
      <c r="AA30" s="1">
        <f>IF(V30&lt;Z30,V30,Z30)</f>
        <v>214.245</v>
      </c>
      <c r="AB30" s="43">
        <f>W30</f>
        <v>20890</v>
      </c>
      <c r="AC30" s="43">
        <f>(AA30*(50*T30)+AA31*(50*T31))</f>
        <v>0</v>
      </c>
      <c r="AD30" s="44">
        <f>((U30-AA30)+(U31-AA31))*50*T31</f>
        <v>0</v>
      </c>
    </row>
    <row r="31" spans="1:30" x14ac:dyDescent="0.25">
      <c r="A31" s="1"/>
      <c r="B31" s="1" t="s">
        <v>7</v>
      </c>
      <c r="C31" s="11">
        <v>16772</v>
      </c>
      <c r="D31" s="11">
        <v>16800</v>
      </c>
      <c r="E31" s="1">
        <f>Graph_NFTY!$R$34</f>
        <v>1</v>
      </c>
      <c r="F31" s="11">
        <v>231.5</v>
      </c>
      <c r="G31" s="11">
        <v>181</v>
      </c>
      <c r="H31" s="43"/>
      <c r="I31" s="43"/>
      <c r="J31" s="14"/>
      <c r="K31" s="1">
        <f>F31+(F31*$K$2/100)</f>
        <v>266.22500000000002</v>
      </c>
      <c r="L31" s="1">
        <f>IF(G31&lt;K31,G31,K31)</f>
        <v>181</v>
      </c>
      <c r="M31" s="43"/>
      <c r="N31" s="43"/>
      <c r="O31" s="45"/>
      <c r="P31" s="1">
        <f>K31+(K31*$K$2/100)</f>
        <v>306.15875000000005</v>
      </c>
      <c r="Q31" s="1">
        <f>IF(L31&lt;P31,L31,P31)</f>
        <v>181</v>
      </c>
      <c r="R31" s="43"/>
      <c r="S31" s="43"/>
      <c r="T31" s="45"/>
      <c r="U31" s="1">
        <f>P31+(P31*$K$2/100)</f>
        <v>352.08256250000005</v>
      </c>
      <c r="V31" s="1">
        <f>IF(Q31&lt;U31,Q31,U31)</f>
        <v>181</v>
      </c>
      <c r="W31" s="43"/>
      <c r="X31" s="43"/>
      <c r="Y31" s="45"/>
      <c r="Z31" s="1">
        <f>U31+(U31*$K$2/100)</f>
        <v>404.89494687500007</v>
      </c>
      <c r="AA31" s="1">
        <f>IF(V31&lt;Z31,V31,Z31)</f>
        <v>181</v>
      </c>
      <c r="AB31" s="43"/>
      <c r="AC31" s="43"/>
      <c r="AD31" s="45"/>
    </row>
    <row r="32" spans="1:30" x14ac:dyDescent="0.25">
      <c r="A32" s="1"/>
      <c r="B32" s="1"/>
      <c r="C32" s="11"/>
      <c r="D32" s="11"/>
      <c r="E32" s="1"/>
      <c r="F32" s="11"/>
      <c r="G32" s="11"/>
      <c r="H32" s="1"/>
      <c r="I32" s="3"/>
      <c r="J32" s="14"/>
      <c r="K32" s="1"/>
      <c r="L32" s="1"/>
      <c r="M32" s="1"/>
      <c r="N32" s="3"/>
      <c r="O32" s="1"/>
      <c r="P32" s="1"/>
      <c r="Q32" s="1"/>
      <c r="R32" s="1"/>
      <c r="S32" s="3"/>
      <c r="T32" s="1"/>
      <c r="U32" s="1"/>
      <c r="V32" s="1"/>
      <c r="W32" s="1"/>
      <c r="X32" s="3"/>
      <c r="Y32" s="1"/>
      <c r="Z32" s="1"/>
      <c r="AA32" s="1"/>
      <c r="AB32" s="1"/>
      <c r="AC32" s="3"/>
      <c r="AD32" s="1"/>
    </row>
    <row r="33" spans="1:30" x14ac:dyDescent="0.25">
      <c r="A33" s="2">
        <v>44635</v>
      </c>
      <c r="B33" s="2" t="s">
        <v>6</v>
      </c>
      <c r="C33" s="11">
        <v>16770</v>
      </c>
      <c r="D33" s="11">
        <v>16800</v>
      </c>
      <c r="E33" s="1">
        <f>Graph_NFTY!$R$34</f>
        <v>1</v>
      </c>
      <c r="F33" s="11">
        <v>158.80000000000001</v>
      </c>
      <c r="G33" s="11">
        <v>112</v>
      </c>
      <c r="H33" s="43">
        <f>(F33*(50*E33)+F34*(50*E34))</f>
        <v>19130</v>
      </c>
      <c r="I33" s="43">
        <f>(G33*(50*E33)+G34*(50*E34))</f>
        <v>19200</v>
      </c>
      <c r="J33" s="14"/>
      <c r="K33" s="1">
        <f>F33+(F33*$K$2/100)</f>
        <v>182.62</v>
      </c>
      <c r="L33" s="1">
        <f>IF(G33&lt;K33,G33,K33)</f>
        <v>112</v>
      </c>
      <c r="M33" s="43">
        <f>H33</f>
        <v>19130</v>
      </c>
      <c r="N33" s="43">
        <f>(L33*(50*E33)+L34*(50*E34))</f>
        <v>18468.5</v>
      </c>
      <c r="O33" s="44">
        <f>((F33-L33)+(F34-L34))*50*E34</f>
        <v>661.50000000000091</v>
      </c>
      <c r="P33" s="1">
        <f>K33+(K33*$K$2/100)</f>
        <v>210.01300000000001</v>
      </c>
      <c r="Q33" s="1">
        <f>IF(L33&lt;P33,L33,P33)</f>
        <v>112</v>
      </c>
      <c r="R33" s="43">
        <f>M33</f>
        <v>19130</v>
      </c>
      <c r="S33" s="43">
        <f>(Q33*(50*J33)+Q34*(50*J34))</f>
        <v>0</v>
      </c>
      <c r="T33" s="44">
        <f>((K33-Q33)+(K34-Q34))*50*J34</f>
        <v>0</v>
      </c>
      <c r="U33" s="1">
        <f>P33+(P33*$K$2/100)</f>
        <v>241.51495</v>
      </c>
      <c r="V33" s="1">
        <f>IF(Q33&lt;U33,Q33,U33)</f>
        <v>112</v>
      </c>
      <c r="W33" s="43">
        <f>R33</f>
        <v>19130</v>
      </c>
      <c r="X33" s="43">
        <f>(V33*(50*O33)+V34*(50*O34))</f>
        <v>3704400.0000000047</v>
      </c>
      <c r="Y33" s="44">
        <f>((P33-V33)+(P34-V34))*50*O34</f>
        <v>0</v>
      </c>
      <c r="Z33" s="1">
        <f>U33+(U33*$K$2/100)</f>
        <v>277.74219249999999</v>
      </c>
      <c r="AA33" s="1">
        <f>IF(V33&lt;Z33,V33,Z33)</f>
        <v>112</v>
      </c>
      <c r="AB33" s="43">
        <f>W33</f>
        <v>19130</v>
      </c>
      <c r="AC33" s="43">
        <f>(AA33*(50*T33)+AA34*(50*T34))</f>
        <v>0</v>
      </c>
      <c r="AD33" s="44">
        <f>((U33-AA33)+(U34-AA34))*50*T34</f>
        <v>0</v>
      </c>
    </row>
    <row r="34" spans="1:30" x14ac:dyDescent="0.25">
      <c r="A34" s="1"/>
      <c r="B34" s="1" t="s">
        <v>7</v>
      </c>
      <c r="C34" s="11">
        <v>16770</v>
      </c>
      <c r="D34" s="11">
        <v>16800</v>
      </c>
      <c r="E34" s="1">
        <f>Graph_NFTY!$R$34</f>
        <v>1</v>
      </c>
      <c r="F34" s="11">
        <v>223.8</v>
      </c>
      <c r="G34" s="11">
        <v>272</v>
      </c>
      <c r="H34" s="43"/>
      <c r="I34" s="43"/>
      <c r="J34" s="14"/>
      <c r="K34" s="1">
        <f>F34+(F34*$K$2/100)</f>
        <v>257.37</v>
      </c>
      <c r="L34" s="1">
        <f>IF(G34&lt;K34,G34,K34)</f>
        <v>257.37</v>
      </c>
      <c r="M34" s="43"/>
      <c r="N34" s="43"/>
      <c r="O34" s="45"/>
      <c r="P34" s="1">
        <f>K34+(K34*$K$2/100)</f>
        <v>295.97550000000001</v>
      </c>
      <c r="Q34" s="1">
        <f>IF(L34&lt;P34,L34,P34)</f>
        <v>257.37</v>
      </c>
      <c r="R34" s="43"/>
      <c r="S34" s="43"/>
      <c r="T34" s="45"/>
      <c r="U34" s="1">
        <f>P34+(P34*$K$2/100)</f>
        <v>340.371825</v>
      </c>
      <c r="V34" s="1">
        <f>IF(Q34&lt;U34,Q34,U34)</f>
        <v>257.37</v>
      </c>
      <c r="W34" s="43"/>
      <c r="X34" s="43"/>
      <c r="Y34" s="45"/>
      <c r="Z34" s="1">
        <f>U34+(U34*$K$2/100)</f>
        <v>391.42759875000002</v>
      </c>
      <c r="AA34" s="1">
        <f>IF(V34&lt;Z34,V34,Z34)</f>
        <v>257.37</v>
      </c>
      <c r="AB34" s="43"/>
      <c r="AC34" s="43"/>
      <c r="AD34" s="45"/>
    </row>
    <row r="35" spans="1:30" x14ac:dyDescent="0.25">
      <c r="A35" s="1"/>
      <c r="B35" s="1"/>
      <c r="C35" s="11"/>
      <c r="D35" s="11"/>
      <c r="E35" s="1"/>
      <c r="F35" s="11"/>
      <c r="G35" s="11"/>
      <c r="H35" s="1"/>
      <c r="I35" s="3"/>
      <c r="J35" s="14"/>
      <c r="K35" s="1"/>
      <c r="L35" s="1"/>
      <c r="M35" s="1"/>
      <c r="N35" s="3"/>
      <c r="O35" s="1"/>
      <c r="P35" s="1"/>
      <c r="Q35" s="1"/>
      <c r="R35" s="1"/>
      <c r="S35" s="3"/>
      <c r="T35" s="1"/>
      <c r="U35" s="1"/>
      <c r="V35" s="1"/>
      <c r="W35" s="1"/>
      <c r="X35" s="3"/>
      <c r="Y35" s="1"/>
      <c r="Z35" s="1"/>
      <c r="AA35" s="1"/>
      <c r="AB35" s="1"/>
      <c r="AC35" s="3"/>
      <c r="AD35" s="1"/>
    </row>
    <row r="36" spans="1:30" x14ac:dyDescent="0.25">
      <c r="A36" s="2">
        <v>44636</v>
      </c>
      <c r="B36" s="2" t="s">
        <v>6</v>
      </c>
      <c r="C36" s="11">
        <v>16908</v>
      </c>
      <c r="D36" s="11">
        <v>16950</v>
      </c>
      <c r="E36" s="1">
        <f>Graph_NFTY!$R$34</f>
        <v>1</v>
      </c>
      <c r="F36" s="11">
        <v>147</v>
      </c>
      <c r="G36" s="11">
        <v>144.15</v>
      </c>
      <c r="H36" s="43">
        <f>(F36*(50*E36)+F37*(50*E37))</f>
        <v>12697.5</v>
      </c>
      <c r="I36" s="43">
        <f>(G36*(50*E36)+G37*(50*E37))</f>
        <v>12022.5</v>
      </c>
      <c r="J36" s="14"/>
      <c r="K36" s="1">
        <f>F36+(F36*$K$2/100)</f>
        <v>169.05</v>
      </c>
      <c r="L36" s="1">
        <f>IF(G36&lt;K36,G36,K36)</f>
        <v>144.15</v>
      </c>
      <c r="M36" s="43">
        <f>H36</f>
        <v>12697.5</v>
      </c>
      <c r="N36" s="43">
        <f>(L36*(50*E36)+L37*(50*E37))</f>
        <v>12022.5</v>
      </c>
      <c r="O36" s="44">
        <f>((F36-L36)+(F37-L37))*50*E37</f>
        <v>675</v>
      </c>
      <c r="P36" s="1">
        <f>K36+(K36*$K$2/100)</f>
        <v>194.40750000000003</v>
      </c>
      <c r="Q36" s="1">
        <f>IF(L36&lt;P36,L36,P36)</f>
        <v>144.15</v>
      </c>
      <c r="R36" s="43">
        <f>M36</f>
        <v>12697.5</v>
      </c>
      <c r="S36" s="43">
        <f>(Q36*(50*J36)+Q37*(50*J37))</f>
        <v>0</v>
      </c>
      <c r="T36" s="44">
        <f>((K36-Q36)+(K37-Q37))*50*J37</f>
        <v>0</v>
      </c>
      <c r="U36" s="1">
        <f>P36+(P36*$K$2/100)</f>
        <v>223.56862500000003</v>
      </c>
      <c r="V36" s="1">
        <f>IF(Q36&lt;U36,Q36,U36)</f>
        <v>144.15</v>
      </c>
      <c r="W36" s="43">
        <f>R36</f>
        <v>12697.5</v>
      </c>
      <c r="X36" s="43">
        <f>(V36*(50*O36)+V37*(50*O37))</f>
        <v>4865062.5</v>
      </c>
      <c r="Y36" s="44">
        <f>((P36-V36)+(P37-V37))*50*O37</f>
        <v>0</v>
      </c>
      <c r="Z36" s="1">
        <f>U36+(U36*$K$2/100)</f>
        <v>257.10391875000005</v>
      </c>
      <c r="AA36" s="1">
        <f>IF(V36&lt;Z36,V36,Z36)</f>
        <v>144.15</v>
      </c>
      <c r="AB36" s="43">
        <f>W36</f>
        <v>12697.5</v>
      </c>
      <c r="AC36" s="43">
        <f>(AA36*(50*T36)+AA37*(50*T37))</f>
        <v>0</v>
      </c>
      <c r="AD36" s="44">
        <f>((U36-AA36)+(U37-AA37))*50*T37</f>
        <v>0</v>
      </c>
    </row>
    <row r="37" spans="1:30" x14ac:dyDescent="0.25">
      <c r="A37" s="1"/>
      <c r="B37" s="1" t="s">
        <v>7</v>
      </c>
      <c r="C37" s="11">
        <v>16908</v>
      </c>
      <c r="D37" s="11">
        <v>16950</v>
      </c>
      <c r="E37" s="1">
        <f>Graph_NFTY!$R$34</f>
        <v>1</v>
      </c>
      <c r="F37" s="11">
        <v>106.95</v>
      </c>
      <c r="G37" s="11">
        <v>96.3</v>
      </c>
      <c r="H37" s="43"/>
      <c r="I37" s="43"/>
      <c r="J37" s="14"/>
      <c r="K37" s="1">
        <f>F37+(F37*$K$2/100)</f>
        <v>122.99250000000001</v>
      </c>
      <c r="L37" s="1">
        <f>IF(G37&lt;K37,G37,K37)</f>
        <v>96.3</v>
      </c>
      <c r="M37" s="43"/>
      <c r="N37" s="43"/>
      <c r="O37" s="45"/>
      <c r="P37" s="1">
        <f>K37+(K37*$K$2/100)</f>
        <v>141.44137499999999</v>
      </c>
      <c r="Q37" s="1">
        <f>IF(L37&lt;P37,L37,P37)</f>
        <v>96.3</v>
      </c>
      <c r="R37" s="43"/>
      <c r="S37" s="43"/>
      <c r="T37" s="45"/>
      <c r="U37" s="1">
        <f>P37+(P37*$K$2/100)</f>
        <v>162.65758124999999</v>
      </c>
      <c r="V37" s="1">
        <f>IF(Q37&lt;U37,Q37,U37)</f>
        <v>96.3</v>
      </c>
      <c r="W37" s="43"/>
      <c r="X37" s="43"/>
      <c r="Y37" s="45"/>
      <c r="Z37" s="1">
        <f>U37+(U37*$K$2/100)</f>
        <v>187.05621843749998</v>
      </c>
      <c r="AA37" s="1">
        <f>IF(V37&lt;Z37,V37,Z37)</f>
        <v>96.3</v>
      </c>
      <c r="AB37" s="43"/>
      <c r="AC37" s="43"/>
      <c r="AD37" s="45"/>
    </row>
    <row r="38" spans="1:30" x14ac:dyDescent="0.25">
      <c r="A38" s="1"/>
      <c r="B38" s="1"/>
      <c r="C38" s="11"/>
      <c r="D38" s="11"/>
      <c r="E38" s="1"/>
      <c r="F38" s="11"/>
      <c r="G38" s="11"/>
      <c r="H38" s="1"/>
      <c r="I38" s="3"/>
      <c r="J38" s="14"/>
      <c r="K38" s="1"/>
      <c r="L38" s="1"/>
      <c r="M38" s="1"/>
      <c r="N38" s="3"/>
      <c r="O38" s="1"/>
      <c r="P38" s="1"/>
      <c r="Q38" s="1"/>
      <c r="R38" s="1"/>
      <c r="S38" s="3"/>
      <c r="T38" s="1"/>
      <c r="U38" s="1"/>
      <c r="V38" s="1"/>
      <c r="W38" s="1"/>
      <c r="X38" s="3"/>
      <c r="Y38" s="1"/>
      <c r="Z38" s="1"/>
      <c r="AA38" s="1"/>
      <c r="AB38" s="1"/>
      <c r="AC38" s="3"/>
      <c r="AD38" s="1"/>
    </row>
    <row r="39" spans="1:30" x14ac:dyDescent="0.25">
      <c r="A39" s="2">
        <v>44637</v>
      </c>
      <c r="B39" s="2" t="s">
        <v>6</v>
      </c>
      <c r="C39" s="11">
        <v>17309</v>
      </c>
      <c r="D39" s="11">
        <v>17350</v>
      </c>
      <c r="E39" s="1">
        <f>Graph_NFTY!$R$34</f>
        <v>1</v>
      </c>
      <c r="F39" s="11">
        <v>189.2</v>
      </c>
      <c r="G39" s="11">
        <v>193</v>
      </c>
      <c r="H39" s="43">
        <f>(F39*(50*E39)+F40*(50*E40))</f>
        <v>20765</v>
      </c>
      <c r="I39" s="43">
        <f>(G39*(50*E39)+G40*(50*E40))</f>
        <v>20630</v>
      </c>
      <c r="J39" s="14"/>
      <c r="K39" s="1">
        <f>F39+(F39*$K$2/100)</f>
        <v>217.57999999999998</v>
      </c>
      <c r="L39" s="1">
        <f>IF(G39&lt;K39,G39,K39)</f>
        <v>193</v>
      </c>
      <c r="M39" s="43">
        <f>H39</f>
        <v>20765</v>
      </c>
      <c r="N39" s="43">
        <f>(L39*(50*E39)+L40*(50*E40))</f>
        <v>20630</v>
      </c>
      <c r="O39" s="44">
        <f>((F39-L39)+(F40-L40))*50*E40</f>
        <v>134.99999999999943</v>
      </c>
      <c r="P39" s="1">
        <f>K39+(K39*$K$2/100)</f>
        <v>250.21699999999998</v>
      </c>
      <c r="Q39" s="1">
        <f>IF(L39&lt;P39,L39,P39)</f>
        <v>193</v>
      </c>
      <c r="R39" s="43">
        <f>M39</f>
        <v>20765</v>
      </c>
      <c r="S39" s="43">
        <f>(Q39*(50*J39)+Q40*(50*J40))</f>
        <v>0</v>
      </c>
      <c r="T39" s="44">
        <f>((K39-Q39)+(K40-Q40))*50*J40</f>
        <v>0</v>
      </c>
      <c r="U39" s="1">
        <f>P39+(P39*$K$2/100)</f>
        <v>287.74955</v>
      </c>
      <c r="V39" s="1">
        <f>IF(Q39&lt;U39,Q39,U39)</f>
        <v>193</v>
      </c>
      <c r="W39" s="43">
        <f>R39</f>
        <v>20765</v>
      </c>
      <c r="X39" s="43">
        <f>(V39*(50*O39)+V40*(50*O40))</f>
        <v>1302749.9999999946</v>
      </c>
      <c r="Y39" s="44">
        <f>((P39-V39)+(P40-V40))*50*O40</f>
        <v>0</v>
      </c>
      <c r="Z39" s="1">
        <f>U39+(U39*$K$2/100)</f>
        <v>330.91198250000002</v>
      </c>
      <c r="AA39" s="1">
        <f>IF(V39&lt;Z39,V39,Z39)</f>
        <v>193</v>
      </c>
      <c r="AB39" s="43">
        <f>W39</f>
        <v>20765</v>
      </c>
      <c r="AC39" s="43">
        <f>(AA39*(50*T39)+AA40*(50*T40))</f>
        <v>0</v>
      </c>
      <c r="AD39" s="44">
        <f>((U39-AA39)+(U40-AA40))*50*T40</f>
        <v>0</v>
      </c>
    </row>
    <row r="40" spans="1:30" x14ac:dyDescent="0.25">
      <c r="A40" s="1"/>
      <c r="B40" s="1" t="s">
        <v>7</v>
      </c>
      <c r="C40" s="11">
        <v>17309</v>
      </c>
      <c r="D40" s="16">
        <v>17350</v>
      </c>
      <c r="E40" s="15">
        <f>Graph_NFTY!$R$34</f>
        <v>1</v>
      </c>
      <c r="F40" s="16">
        <v>226.1</v>
      </c>
      <c r="G40" s="16">
        <v>219.6</v>
      </c>
      <c r="H40" s="44"/>
      <c r="I40" s="44"/>
      <c r="J40" s="14"/>
      <c r="K40" s="15">
        <f>F40+(F40*$K$2/100)</f>
        <v>260.01499999999999</v>
      </c>
      <c r="L40" s="15">
        <f>IF(G40&lt;K40,G40,K40)</f>
        <v>219.6</v>
      </c>
      <c r="M40" s="44"/>
      <c r="N40" s="44"/>
      <c r="O40" s="46"/>
      <c r="P40" s="15">
        <f>K40+(K40*$K$2/100)</f>
        <v>299.01724999999999</v>
      </c>
      <c r="Q40" s="15">
        <f>IF(L40&lt;P40,L40,P40)</f>
        <v>219.6</v>
      </c>
      <c r="R40" s="44"/>
      <c r="S40" s="44"/>
      <c r="T40" s="46"/>
      <c r="U40" s="15">
        <f>P40+(P40*$K$2/100)</f>
        <v>343.86983750000002</v>
      </c>
      <c r="V40" s="15">
        <f>IF(Q40&lt;U40,Q40,U40)</f>
        <v>219.6</v>
      </c>
      <c r="W40" s="44"/>
      <c r="X40" s="44"/>
      <c r="Y40" s="46"/>
      <c r="Z40" s="15">
        <f>U40+(U40*$K$2/100)</f>
        <v>395.45031312500004</v>
      </c>
      <c r="AA40" s="15">
        <f>IF(V40&lt;Z40,V40,Z40)</f>
        <v>219.6</v>
      </c>
      <c r="AB40" s="44"/>
      <c r="AC40" s="44"/>
      <c r="AD40" s="46"/>
    </row>
    <row r="41" spans="1:30" x14ac:dyDescent="0.25">
      <c r="A41" s="1"/>
      <c r="B41" s="1"/>
      <c r="C41" s="11"/>
      <c r="D41" s="11"/>
      <c r="E41" s="1"/>
      <c r="F41" s="11"/>
      <c r="G41" s="11"/>
      <c r="H41" s="17"/>
      <c r="I41" s="17"/>
      <c r="J41" s="14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x14ac:dyDescent="0.25">
      <c r="A42" s="2">
        <v>44641</v>
      </c>
      <c r="B42" s="2" t="s">
        <v>6</v>
      </c>
      <c r="C42" s="11">
        <v>17147</v>
      </c>
      <c r="D42" s="20">
        <v>17200</v>
      </c>
      <c r="E42" s="21">
        <f>Graph_NFTY!$D$33</f>
        <v>1</v>
      </c>
      <c r="F42" s="20">
        <v>218.55</v>
      </c>
      <c r="G42" s="20">
        <v>185.75</v>
      </c>
      <c r="H42" s="45">
        <f>(F42*(50*E42)+F43*(50*E43))</f>
        <v>19200</v>
      </c>
      <c r="I42" s="45">
        <f>(G42*(50*E42)+G43*(50*E43))</f>
        <v>17117.5</v>
      </c>
      <c r="J42" s="14"/>
      <c r="K42" s="21">
        <f>F42+(F42*$K$2/100)</f>
        <v>251.33250000000001</v>
      </c>
      <c r="L42" s="21">
        <f>IF(G42&lt;K42,G42,K42)</f>
        <v>185.75</v>
      </c>
      <c r="M42" s="45">
        <f>H42</f>
        <v>19200</v>
      </c>
      <c r="N42" s="45">
        <f>(L42*(50*E42)+L43*(50*E43))</f>
        <v>17117.5</v>
      </c>
      <c r="O42" s="46">
        <f>((F42-L42)+(F43-L43))*50*E43</f>
        <v>2082.5000000000005</v>
      </c>
      <c r="P42" s="21">
        <f>K42+(K42*$K$2/100)</f>
        <v>289.032375</v>
      </c>
      <c r="Q42" s="21">
        <f>IF(L42&lt;P42,L42,P42)</f>
        <v>185.75</v>
      </c>
      <c r="R42" s="45">
        <f>M42</f>
        <v>19200</v>
      </c>
      <c r="S42" s="45">
        <f>(Q42*(50*J42)+Q43*(50*J43))</f>
        <v>0</v>
      </c>
      <c r="T42" s="46">
        <f>((K42-Q42)+(K43-Q43))*50*J43</f>
        <v>0</v>
      </c>
      <c r="U42" s="21">
        <f>P42+(P42*$K$2/100)</f>
        <v>332.38723125000001</v>
      </c>
      <c r="V42" s="21">
        <f>IF(Q42&lt;U42,Q42,U42)</f>
        <v>185.75</v>
      </c>
      <c r="W42" s="45">
        <f>R42</f>
        <v>19200</v>
      </c>
      <c r="X42" s="45">
        <f>(V42*(50*O42)+V43*(50*O43))</f>
        <v>19341218.750000004</v>
      </c>
      <c r="Y42" s="46">
        <f>((P42-V42)+(P43-V43))*50*O43</f>
        <v>0</v>
      </c>
      <c r="Z42" s="21">
        <f>U42+(U42*$K$2/100)</f>
        <v>382.24531593750004</v>
      </c>
      <c r="AA42" s="21">
        <f>IF(V42&lt;Z42,V42,Z42)</f>
        <v>185.75</v>
      </c>
      <c r="AB42" s="45">
        <f>W42</f>
        <v>19200</v>
      </c>
      <c r="AC42" s="45">
        <f>(AA42*(50*T42)+AA43*(50*T43))</f>
        <v>0</v>
      </c>
      <c r="AD42" s="46">
        <f>((U42-AA42)+(U43-AA43))*50*T43</f>
        <v>0</v>
      </c>
    </row>
    <row r="43" spans="1:30" x14ac:dyDescent="0.25">
      <c r="A43" s="1"/>
      <c r="B43" s="1" t="s">
        <v>7</v>
      </c>
      <c r="C43" s="11">
        <v>17147</v>
      </c>
      <c r="D43" s="11">
        <v>17200</v>
      </c>
      <c r="E43" s="1">
        <f>Graph_NFTY!$D$33</f>
        <v>1</v>
      </c>
      <c r="F43" s="11">
        <v>165.45</v>
      </c>
      <c r="G43" s="11">
        <v>156.6</v>
      </c>
      <c r="H43" s="43"/>
      <c r="I43" s="43"/>
      <c r="J43" s="14"/>
      <c r="K43" s="1">
        <f>F43+(F43*$K$2/100)</f>
        <v>190.26749999999998</v>
      </c>
      <c r="L43" s="1">
        <f>IF(G43&lt;K43,G43,K43)</f>
        <v>156.6</v>
      </c>
      <c r="M43" s="43"/>
      <c r="N43" s="43"/>
      <c r="O43" s="45"/>
      <c r="P43" s="1">
        <f>K43+(K43*$K$2/100)</f>
        <v>218.80762499999997</v>
      </c>
      <c r="Q43" s="1">
        <f>IF(L43&lt;P43,L43,P43)</f>
        <v>156.6</v>
      </c>
      <c r="R43" s="43"/>
      <c r="S43" s="43"/>
      <c r="T43" s="45"/>
      <c r="U43" s="1">
        <f>P43+(P43*$K$2/100)</f>
        <v>251.62876874999998</v>
      </c>
      <c r="V43" s="1">
        <f>IF(Q43&lt;U43,Q43,U43)</f>
        <v>156.6</v>
      </c>
      <c r="W43" s="43"/>
      <c r="X43" s="43"/>
      <c r="Y43" s="45"/>
      <c r="Z43" s="1">
        <f>U43+(U43*$K$2/100)</f>
        <v>289.37308406249997</v>
      </c>
      <c r="AA43" s="1">
        <f>IF(V43&lt;Z43,V43,Z43)</f>
        <v>156.6</v>
      </c>
      <c r="AB43" s="43"/>
      <c r="AC43" s="43"/>
      <c r="AD43" s="45"/>
    </row>
    <row r="44" spans="1:30" x14ac:dyDescent="0.25">
      <c r="A44" s="1"/>
      <c r="B44" s="1"/>
      <c r="C44" s="11"/>
      <c r="D44" s="11"/>
      <c r="E44" s="1"/>
      <c r="F44" s="11"/>
      <c r="G44" s="11"/>
      <c r="H44" s="22"/>
      <c r="I44" s="22"/>
      <c r="J44" s="14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x14ac:dyDescent="0.25">
      <c r="A45" s="2">
        <v>44642</v>
      </c>
      <c r="B45" s="2" t="s">
        <v>6</v>
      </c>
      <c r="C45" s="11">
        <v>17181</v>
      </c>
      <c r="D45" s="11">
        <v>17200</v>
      </c>
      <c r="E45" s="21">
        <f>Graph_NFTY!$D$33</f>
        <v>1</v>
      </c>
      <c r="F45" s="11">
        <v>153.94999999999999</v>
      </c>
      <c r="G45" s="11">
        <v>169.345</v>
      </c>
      <c r="H45" s="45">
        <f>(F45*(50*E45)+F46*(50*E46))</f>
        <v>15617.5</v>
      </c>
      <c r="I45" s="45">
        <f>(G45*(50*E45)+G46*(50*E46))</f>
        <v>13322.25</v>
      </c>
      <c r="J45" s="14"/>
      <c r="K45" s="21">
        <f>F45+(F45*$K$2/100)</f>
        <v>177.04249999999999</v>
      </c>
      <c r="L45" s="21">
        <f>IF(G45&lt;K45,G45,K45)</f>
        <v>169.345</v>
      </c>
      <c r="M45" s="45">
        <f>H45</f>
        <v>15617.5</v>
      </c>
      <c r="N45" s="45">
        <f>(L45*(50*E45)+L46*(50*E46))</f>
        <v>13322.25</v>
      </c>
      <c r="O45" s="46">
        <f>((F45-L45)+(F46-L46))*50*E46</f>
        <v>2295.25</v>
      </c>
      <c r="P45" s="21">
        <f>K45+(K45*$K$2/100)</f>
        <v>203.59887499999999</v>
      </c>
      <c r="Q45" s="21">
        <f>IF(L45&lt;P45,L45,P45)</f>
        <v>169.345</v>
      </c>
      <c r="R45" s="45">
        <f>M45</f>
        <v>15617.5</v>
      </c>
      <c r="S45" s="45">
        <f>(Q45*(50*J45)+Q46*(50*J46))</f>
        <v>0</v>
      </c>
      <c r="T45" s="46">
        <f>((K45-Q45)+(K46-Q46))*50*J46</f>
        <v>0</v>
      </c>
      <c r="U45" s="21">
        <f>P45+(P45*$K$2/100)</f>
        <v>234.13870624999998</v>
      </c>
      <c r="V45" s="21">
        <f>IF(Q45&lt;U45,Q45,U45)</f>
        <v>169.345</v>
      </c>
      <c r="W45" s="45">
        <f>R45</f>
        <v>15617.5</v>
      </c>
      <c r="X45" s="45">
        <f>(V45*(50*O45)+V46*(50*O46))</f>
        <v>19434455.5625</v>
      </c>
      <c r="Y45" s="46">
        <f>((P45-V45)+(P46-V46))*50*O46</f>
        <v>0</v>
      </c>
      <c r="Z45" s="21">
        <f>U45+(U45*$K$2/100)</f>
        <v>269.25951218749998</v>
      </c>
      <c r="AA45" s="21">
        <f>IF(V45&lt;Z45,V45,Z45)</f>
        <v>169.345</v>
      </c>
      <c r="AB45" s="45">
        <f>W45</f>
        <v>15617.5</v>
      </c>
      <c r="AC45" s="45">
        <f>(AA45*(50*T45)+AA46*(50*T46))</f>
        <v>0</v>
      </c>
      <c r="AD45" s="46">
        <f>((U45-AA45)+(U46-AA46))*50*T46</f>
        <v>0</v>
      </c>
    </row>
    <row r="46" spans="1:30" x14ac:dyDescent="0.25">
      <c r="A46" s="1"/>
      <c r="B46" s="1" t="s">
        <v>7</v>
      </c>
      <c r="C46" s="11">
        <v>17181</v>
      </c>
      <c r="D46" s="11">
        <v>17200</v>
      </c>
      <c r="E46" s="1">
        <f>Graph_NFTY!$D$33</f>
        <v>1</v>
      </c>
      <c r="F46" s="11">
        <v>158.4</v>
      </c>
      <c r="G46" s="11">
        <v>97.1</v>
      </c>
      <c r="H46" s="43"/>
      <c r="I46" s="43"/>
      <c r="J46" s="14"/>
      <c r="K46" s="1">
        <f>F46+(F46*$K$2/100)</f>
        <v>182.16</v>
      </c>
      <c r="L46" s="1">
        <f>IF(G46&lt;K46,G46,K46)</f>
        <v>97.1</v>
      </c>
      <c r="M46" s="43"/>
      <c r="N46" s="43"/>
      <c r="O46" s="45"/>
      <c r="P46" s="1">
        <f>K46+(K46*$K$2/100)</f>
        <v>209.48400000000001</v>
      </c>
      <c r="Q46" s="1">
        <f>IF(L46&lt;P46,L46,P46)</f>
        <v>97.1</v>
      </c>
      <c r="R46" s="43"/>
      <c r="S46" s="43"/>
      <c r="T46" s="45"/>
      <c r="U46" s="1">
        <f>P46+(P46*$K$2/100)</f>
        <v>240.90660000000003</v>
      </c>
      <c r="V46" s="1">
        <f>IF(Q46&lt;U46,Q46,U46)</f>
        <v>97.1</v>
      </c>
      <c r="W46" s="43"/>
      <c r="X46" s="43"/>
      <c r="Y46" s="45"/>
      <c r="Z46" s="1">
        <f>U46+(U46*$K$2/100)</f>
        <v>277.04259000000002</v>
      </c>
      <c r="AA46" s="1">
        <f>IF(V46&lt;Z46,V46,Z46)</f>
        <v>97.1</v>
      </c>
      <c r="AB46" s="43"/>
      <c r="AC46" s="43"/>
      <c r="AD46" s="45"/>
    </row>
    <row r="47" spans="1:30" x14ac:dyDescent="0.25">
      <c r="A47" s="1"/>
      <c r="B47" s="1"/>
      <c r="C47" s="11"/>
      <c r="D47" s="11"/>
      <c r="E47" s="1"/>
      <c r="F47" s="11"/>
      <c r="G47" s="11"/>
      <c r="H47" s="23"/>
      <c r="I47" s="23"/>
      <c r="J47" s="14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x14ac:dyDescent="0.25">
      <c r="A48" s="2">
        <v>44643</v>
      </c>
      <c r="B48" s="2" t="s">
        <v>6</v>
      </c>
      <c r="C48" s="11">
        <v>17235</v>
      </c>
      <c r="D48" s="11">
        <v>17250</v>
      </c>
      <c r="E48" s="21">
        <f>Graph_NFTY!$D$33</f>
        <v>1</v>
      </c>
      <c r="F48" s="11">
        <v>107.75</v>
      </c>
      <c r="G48" s="11">
        <v>118.52500000000001</v>
      </c>
      <c r="H48" s="45">
        <f>(F48*(50*E48)+F49*(50*E49))</f>
        <v>11337.5</v>
      </c>
      <c r="I48" s="45">
        <f>(G48*(50*E48)+G49*(50*E49))</f>
        <v>10596.25</v>
      </c>
      <c r="J48" s="14"/>
      <c r="K48" s="21">
        <f>F48+(F48*$K$2/100)</f>
        <v>123.91249999999999</v>
      </c>
      <c r="L48" s="21">
        <f>IF(G48&lt;K48,G48,K48)</f>
        <v>118.52500000000001</v>
      </c>
      <c r="M48" s="45">
        <f>H48</f>
        <v>11337.5</v>
      </c>
      <c r="N48" s="45">
        <f>(L48*(50*E48)+L49*(50*E49))</f>
        <v>10596.25</v>
      </c>
      <c r="O48" s="46">
        <f>((F48-L48)+(F49-L49))*50*E49</f>
        <v>741.24999999999943</v>
      </c>
      <c r="P48" s="21">
        <f>K48+(K48*$K$2/100)</f>
        <v>142.49937499999999</v>
      </c>
      <c r="Q48" s="21">
        <f>IF(L48&lt;P48,L48,P48)</f>
        <v>118.52500000000001</v>
      </c>
      <c r="R48" s="45">
        <f>M48</f>
        <v>11337.5</v>
      </c>
      <c r="S48" s="45">
        <f>(Q48*(50*J48)+Q49*(50*J49))</f>
        <v>0</v>
      </c>
      <c r="T48" s="46">
        <f>((K48-Q48)+(K49-Q49))*50*J49</f>
        <v>0</v>
      </c>
      <c r="U48" s="21">
        <f>P48+(P48*$K$2/100)</f>
        <v>163.87428125</v>
      </c>
      <c r="V48" s="21">
        <f>IF(Q48&lt;U48,Q48,U48)</f>
        <v>118.52500000000001</v>
      </c>
      <c r="W48" s="45">
        <f>R48</f>
        <v>11337.5</v>
      </c>
      <c r="X48" s="45">
        <f>(V48*(50*O48)+V49*(50*O49))</f>
        <v>4392832.8124999972</v>
      </c>
      <c r="Y48" s="46">
        <f>((P48-V48)+(P49-V49))*50*O49</f>
        <v>0</v>
      </c>
      <c r="Z48" s="21">
        <f>U48+(U48*$K$2/100)</f>
        <v>188.4554234375</v>
      </c>
      <c r="AA48" s="21">
        <f>IF(V48&lt;Z48,V48,Z48)</f>
        <v>118.52500000000001</v>
      </c>
      <c r="AB48" s="45">
        <f>W48</f>
        <v>11337.5</v>
      </c>
      <c r="AC48" s="45">
        <f>(AA48*(50*T48)+AA49*(50*T49))</f>
        <v>0</v>
      </c>
      <c r="AD48" s="46">
        <f>((U48-AA48)+(U49-AA49))*50*T49</f>
        <v>0</v>
      </c>
    </row>
    <row r="49" spans="1:30" x14ac:dyDescent="0.25">
      <c r="A49" s="1"/>
      <c r="B49" s="1" t="s">
        <v>7</v>
      </c>
      <c r="C49" s="11">
        <v>17235</v>
      </c>
      <c r="D49" s="11">
        <v>17250</v>
      </c>
      <c r="E49" s="1">
        <f>Graph_NFTY!$D$33</f>
        <v>1</v>
      </c>
      <c r="F49" s="11">
        <v>119</v>
      </c>
      <c r="G49" s="11">
        <v>93.4</v>
      </c>
      <c r="H49" s="43"/>
      <c r="I49" s="43"/>
      <c r="J49" s="14"/>
      <c r="K49" s="1">
        <f>F49+(F49*$K$2/100)</f>
        <v>136.85</v>
      </c>
      <c r="L49" s="1">
        <f>IF(G49&lt;K49,G49,K49)</f>
        <v>93.4</v>
      </c>
      <c r="M49" s="43"/>
      <c r="N49" s="43"/>
      <c r="O49" s="45"/>
      <c r="P49" s="1">
        <f>K49+(K49*$K$2/100)</f>
        <v>157.3775</v>
      </c>
      <c r="Q49" s="1">
        <f>IF(L49&lt;P49,L49,P49)</f>
        <v>93.4</v>
      </c>
      <c r="R49" s="43"/>
      <c r="S49" s="43"/>
      <c r="T49" s="45"/>
      <c r="U49" s="1">
        <f>P49+(P49*$K$2/100)</f>
        <v>180.98412500000001</v>
      </c>
      <c r="V49" s="1">
        <f>IF(Q49&lt;U49,Q49,U49)</f>
        <v>93.4</v>
      </c>
      <c r="W49" s="43"/>
      <c r="X49" s="43"/>
      <c r="Y49" s="45"/>
      <c r="Z49" s="1">
        <f>U49+(U49*$K$2/100)</f>
        <v>208.13174375</v>
      </c>
      <c r="AA49" s="1">
        <f>IF(V49&lt;Z49,V49,Z49)</f>
        <v>93.4</v>
      </c>
      <c r="AB49" s="43"/>
      <c r="AC49" s="43"/>
      <c r="AD49" s="45"/>
    </row>
    <row r="50" spans="1:30" x14ac:dyDescent="0.25">
      <c r="A50" s="1"/>
      <c r="B50" s="1"/>
      <c r="C50" s="11"/>
      <c r="D50" s="11"/>
      <c r="E50" s="1"/>
      <c r="F50" s="11"/>
      <c r="G50" s="11"/>
      <c r="H50" s="24"/>
      <c r="I50" s="24"/>
      <c r="J50" s="14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x14ac:dyDescent="0.25">
      <c r="A51" s="2">
        <v>44651</v>
      </c>
      <c r="B51" s="2" t="s">
        <v>6</v>
      </c>
      <c r="C51" s="11">
        <v>17505</v>
      </c>
      <c r="D51" s="11">
        <v>17500</v>
      </c>
      <c r="E51" s="21">
        <f>Graph_NFTY!$D$33</f>
        <v>1</v>
      </c>
      <c r="F51" s="11">
        <v>193</v>
      </c>
      <c r="G51" s="11">
        <v>175.65</v>
      </c>
      <c r="H51" s="45">
        <f>(F51*(50*E51)+F52*(50*E52))</f>
        <v>17995</v>
      </c>
      <c r="I51" s="45">
        <f>(G51*(50*E51)+G52*(50*E52))</f>
        <v>17962</v>
      </c>
      <c r="J51" s="14"/>
      <c r="K51" s="21">
        <f>F51+(F51*$K$2/100)</f>
        <v>221.95</v>
      </c>
      <c r="L51" s="21">
        <f>IF(G51&lt;K51,G51,K51)</f>
        <v>175.65</v>
      </c>
      <c r="M51" s="45">
        <f>H51</f>
        <v>17995</v>
      </c>
      <c r="N51" s="45">
        <f>(L51*(50*E51)+L52*(50*E52))</f>
        <v>17962</v>
      </c>
      <c r="O51" s="46">
        <f>((F51-L51)+(F52-L52))*50*E52</f>
        <v>32.999999999999829</v>
      </c>
      <c r="P51" s="21">
        <f>K51+(K51*$K$2/100)</f>
        <v>255.24249999999998</v>
      </c>
      <c r="Q51" s="21">
        <f>IF(L51&lt;P51,L51,P51)</f>
        <v>175.65</v>
      </c>
      <c r="R51" s="45">
        <f>M51</f>
        <v>17995</v>
      </c>
      <c r="S51" s="45">
        <f>(Q51*(50*J51)+Q52*(50*J52))</f>
        <v>0</v>
      </c>
      <c r="T51" s="46">
        <f>((K51-Q51)+(K52-Q52))*50*J52</f>
        <v>0</v>
      </c>
      <c r="U51" s="21">
        <f>P51+(P51*$K$2/100)</f>
        <v>293.52887499999997</v>
      </c>
      <c r="V51" s="21">
        <f>IF(Q51&lt;U51,Q51,U51)</f>
        <v>175.65</v>
      </c>
      <c r="W51" s="45">
        <f>R51</f>
        <v>17995</v>
      </c>
      <c r="X51" s="45">
        <f>(V51*(50*O51)+V52*(50*O52))</f>
        <v>289822.49999999849</v>
      </c>
      <c r="Y51" s="46">
        <f>((P51-V51)+(P52-V52))*50*O52</f>
        <v>0</v>
      </c>
      <c r="Z51" s="21">
        <f>U51+(U51*$K$2/100)</f>
        <v>337.55820624999996</v>
      </c>
      <c r="AA51" s="21">
        <f>IF(V51&lt;Z51,V51,Z51)</f>
        <v>175.65</v>
      </c>
      <c r="AB51" s="45">
        <f>W51</f>
        <v>17995</v>
      </c>
      <c r="AC51" s="45">
        <f>(AA51*(50*T51)+AA52*(50*T52))</f>
        <v>0</v>
      </c>
      <c r="AD51" s="46">
        <f>((U51-AA51)+(U52-AA52))*50*T52</f>
        <v>0</v>
      </c>
    </row>
    <row r="52" spans="1:30" x14ac:dyDescent="0.25">
      <c r="A52" s="1"/>
      <c r="B52" s="1" t="s">
        <v>7</v>
      </c>
      <c r="C52" s="11">
        <v>17505</v>
      </c>
      <c r="D52" s="11">
        <v>17500</v>
      </c>
      <c r="E52" s="1">
        <f>Graph_NFTY!$D$33</f>
        <v>1</v>
      </c>
      <c r="F52" s="11">
        <v>166.9</v>
      </c>
      <c r="G52" s="11">
        <v>183.59</v>
      </c>
      <c r="H52" s="43"/>
      <c r="I52" s="43"/>
      <c r="J52" s="14"/>
      <c r="K52" s="1">
        <f>F52+(F52*$K$2/100)</f>
        <v>191.935</v>
      </c>
      <c r="L52" s="1">
        <f>IF(G52&lt;K52,G52,K52)</f>
        <v>183.59</v>
      </c>
      <c r="M52" s="43"/>
      <c r="N52" s="43"/>
      <c r="O52" s="45"/>
      <c r="P52" s="1">
        <f>K52+(K52*$K$2/100)</f>
        <v>220.72525000000002</v>
      </c>
      <c r="Q52" s="1">
        <f>IF(L52&lt;P52,L52,P52)</f>
        <v>183.59</v>
      </c>
      <c r="R52" s="43"/>
      <c r="S52" s="43"/>
      <c r="T52" s="45"/>
      <c r="U52" s="1">
        <f>P52+(P52*$K$2/100)</f>
        <v>253.83403750000002</v>
      </c>
      <c r="V52" s="1">
        <f>IF(Q52&lt;U52,Q52,U52)</f>
        <v>183.59</v>
      </c>
      <c r="W52" s="43"/>
      <c r="X52" s="43"/>
      <c r="Y52" s="45"/>
      <c r="Z52" s="1">
        <f>U52+(U52*$K$2/100)</f>
        <v>291.90914312500001</v>
      </c>
      <c r="AA52" s="1">
        <f>IF(V52&lt;Z52,V52,Z52)</f>
        <v>183.59</v>
      </c>
      <c r="AB52" s="43"/>
      <c r="AC52" s="43"/>
      <c r="AD52" s="45"/>
    </row>
    <row r="53" spans="1:30" x14ac:dyDescent="0.25">
      <c r="A53" s="1"/>
      <c r="B53" s="1"/>
      <c r="C53" s="11"/>
      <c r="D53" s="11"/>
      <c r="E53" s="1"/>
      <c r="F53" s="11"/>
      <c r="G53" s="11"/>
      <c r="H53" s="24"/>
      <c r="I53" s="24"/>
      <c r="J53" s="14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x14ac:dyDescent="0.25">
      <c r="A54" s="2">
        <v>44652</v>
      </c>
      <c r="B54" s="2" t="s">
        <v>6</v>
      </c>
      <c r="C54" s="11">
        <v>17540</v>
      </c>
      <c r="D54" s="11">
        <v>17550</v>
      </c>
      <c r="E54" s="21">
        <f>Graph_NFTY!$D$33</f>
        <v>1</v>
      </c>
      <c r="F54" s="11">
        <v>152.80000000000001</v>
      </c>
      <c r="G54" s="11">
        <v>168.08</v>
      </c>
      <c r="H54" s="45">
        <f>(F54*(50*E54)+F55*(50*E55))</f>
        <v>15220</v>
      </c>
      <c r="I54" s="45">
        <f>(G54*(50*E54)+G55*(50*E55))</f>
        <v>14529</v>
      </c>
      <c r="J54" s="14"/>
      <c r="K54" s="21">
        <f>F54+(F54*$K$2/100)</f>
        <v>175.72000000000003</v>
      </c>
      <c r="L54" s="21">
        <f>IF(G54&lt;K54,G54,K54)</f>
        <v>168.08</v>
      </c>
      <c r="M54" s="45">
        <f>H54</f>
        <v>15220</v>
      </c>
      <c r="N54" s="45">
        <f>(L54*(50*E54)+L55*(50*E55))</f>
        <v>14529</v>
      </c>
      <c r="O54" s="46">
        <f>((F54-L54)+(F55-L55))*50*E55</f>
        <v>690.99999999999966</v>
      </c>
      <c r="P54" s="21">
        <f>K54+(K54*$K$2/100)</f>
        <v>202.07800000000003</v>
      </c>
      <c r="Q54" s="21">
        <f>IF(L54&lt;P54,L54,P54)</f>
        <v>168.08</v>
      </c>
      <c r="R54" s="45">
        <f>M54</f>
        <v>15220</v>
      </c>
      <c r="S54" s="45">
        <f>(Q54*(50*J54)+Q55*(50*J55))</f>
        <v>0</v>
      </c>
      <c r="T54" s="46">
        <f>((K54-Q54)+(K55-Q55))*50*J55</f>
        <v>0</v>
      </c>
      <c r="U54" s="21">
        <f>P54+(P54*$K$2/100)</f>
        <v>232.38970000000003</v>
      </c>
      <c r="V54" s="21">
        <f>IF(Q54&lt;U54,Q54,U54)</f>
        <v>168.08</v>
      </c>
      <c r="W54" s="45">
        <f>R54</f>
        <v>15220</v>
      </c>
      <c r="X54" s="45">
        <f>(V54*(50*O54)+V55*(50*O55))</f>
        <v>5807163.9999999981</v>
      </c>
      <c r="Y54" s="46">
        <f>((P54-V54)+(P55-V55))*50*O55</f>
        <v>0</v>
      </c>
      <c r="Z54" s="21">
        <f>U54+(U54*$K$2/100)</f>
        <v>267.24815500000005</v>
      </c>
      <c r="AA54" s="21">
        <f>IF(V54&lt;Z54,V54,Z54)</f>
        <v>168.08</v>
      </c>
      <c r="AB54" s="45">
        <f>W54</f>
        <v>15220</v>
      </c>
      <c r="AC54" s="45">
        <f>(AA54*(50*T54)+AA55*(50*T55))</f>
        <v>0</v>
      </c>
      <c r="AD54" s="46">
        <f>((U54-AA54)+(U55-AA55))*50*T55</f>
        <v>0</v>
      </c>
    </row>
    <row r="55" spans="1:30" x14ac:dyDescent="0.25">
      <c r="A55" s="1"/>
      <c r="B55" s="1" t="s">
        <v>7</v>
      </c>
      <c r="C55" s="11">
        <v>17540</v>
      </c>
      <c r="D55" s="11">
        <v>17550</v>
      </c>
      <c r="E55" s="1">
        <f>Graph_NFTY!$D$33</f>
        <v>1</v>
      </c>
      <c r="F55" s="11">
        <v>151.6</v>
      </c>
      <c r="G55" s="11">
        <v>122.5</v>
      </c>
      <c r="H55" s="43"/>
      <c r="I55" s="43"/>
      <c r="J55" s="14"/>
      <c r="K55" s="1">
        <f>F55+(F55*$K$2/100)</f>
        <v>174.34</v>
      </c>
      <c r="L55" s="1">
        <f>IF(G55&lt;K55,G55,K55)</f>
        <v>122.5</v>
      </c>
      <c r="M55" s="43"/>
      <c r="N55" s="43"/>
      <c r="O55" s="45"/>
      <c r="P55" s="1">
        <f>K55+(K55*$K$2/100)</f>
        <v>200.49100000000001</v>
      </c>
      <c r="Q55" s="1">
        <f>IF(L55&lt;P55,L55,P55)</f>
        <v>122.5</v>
      </c>
      <c r="R55" s="43"/>
      <c r="S55" s="43"/>
      <c r="T55" s="45"/>
      <c r="U55" s="1">
        <f>P55+(P55*$K$2/100)</f>
        <v>230.56465000000003</v>
      </c>
      <c r="V55" s="1">
        <f>IF(Q55&lt;U55,Q55,U55)</f>
        <v>122.5</v>
      </c>
      <c r="W55" s="43"/>
      <c r="X55" s="43"/>
      <c r="Y55" s="45"/>
      <c r="Z55" s="1">
        <f>U55+(U55*$K$2/100)</f>
        <v>265.14934750000003</v>
      </c>
      <c r="AA55" s="1">
        <f>IF(V55&lt;Z55,V55,Z55)</f>
        <v>122.5</v>
      </c>
      <c r="AB55" s="43"/>
      <c r="AC55" s="43"/>
      <c r="AD55" s="45"/>
    </row>
    <row r="56" spans="1:30" x14ac:dyDescent="0.25">
      <c r="A56" s="1"/>
      <c r="B56" s="1"/>
      <c r="C56" s="11"/>
      <c r="D56" s="11"/>
      <c r="E56" s="1"/>
      <c r="F56" s="11"/>
      <c r="G56" s="11"/>
      <c r="H56" s="24"/>
      <c r="I56" s="24"/>
      <c r="J56" s="14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x14ac:dyDescent="0.25">
      <c r="A57" s="2">
        <v>44655</v>
      </c>
      <c r="B57" s="2" t="s">
        <v>6</v>
      </c>
      <c r="C57" s="11">
        <v>17922</v>
      </c>
      <c r="D57" s="11">
        <v>17900</v>
      </c>
      <c r="E57" s="21">
        <f>Graph_NFTY!$D$33</f>
        <v>1</v>
      </c>
      <c r="F57" s="11">
        <v>129.75</v>
      </c>
      <c r="G57" s="11">
        <v>142.72499999999999</v>
      </c>
      <c r="H57" s="45">
        <f>(F57*(50*E57)+F58*(50*E58))</f>
        <v>11395</v>
      </c>
      <c r="I57" s="45">
        <f>(G57*(50*E57)+G58*(50*E58))</f>
        <v>9573.75</v>
      </c>
      <c r="J57" s="14"/>
      <c r="K57" s="21">
        <f>F57+(F57*$K$2/100)</f>
        <v>149.21250000000001</v>
      </c>
      <c r="L57" s="21">
        <f>IF(G57&lt;K57,G57,K57)</f>
        <v>142.72499999999999</v>
      </c>
      <c r="M57" s="45">
        <f>H57</f>
        <v>11395</v>
      </c>
      <c r="N57" s="45">
        <f>(L57*(50*E57)+L58*(50*E58))</f>
        <v>9573.75</v>
      </c>
      <c r="O57" s="46">
        <f>((F57-L57)+(F58-L58))*50*E58</f>
        <v>1821.2500000000005</v>
      </c>
      <c r="P57" s="21">
        <f>K57+(K57*$K$2/100)</f>
        <v>171.59437500000001</v>
      </c>
      <c r="Q57" s="21">
        <f>IF(L57&lt;P57,L57,P57)</f>
        <v>142.72499999999999</v>
      </c>
      <c r="R57" s="45">
        <f>M57</f>
        <v>11395</v>
      </c>
      <c r="S57" s="45">
        <f>(Q57*(50*J57)+Q58*(50*J58))</f>
        <v>0</v>
      </c>
      <c r="T57" s="46">
        <f>((K57-Q57)+(K58-Q58))*50*J58</f>
        <v>0</v>
      </c>
      <c r="U57" s="21">
        <f>P57+(P57*$K$2/100)</f>
        <v>197.33353125000002</v>
      </c>
      <c r="V57" s="21">
        <f>IF(Q57&lt;U57,Q57,U57)</f>
        <v>142.72499999999999</v>
      </c>
      <c r="W57" s="45">
        <f>R57</f>
        <v>11395</v>
      </c>
      <c r="X57" s="45">
        <f>(V57*(50*O57)+V58*(50*O58))</f>
        <v>12996895.312500004</v>
      </c>
      <c r="Y57" s="46">
        <f>((P57-V57)+(P58-V58))*50*O58</f>
        <v>0</v>
      </c>
      <c r="Z57" s="21">
        <f>U57+(U57*$K$2/100)</f>
        <v>226.93356093750003</v>
      </c>
      <c r="AA57" s="21">
        <f>IF(V57&lt;Z57,V57,Z57)</f>
        <v>142.72499999999999</v>
      </c>
      <c r="AB57" s="45">
        <f>W57</f>
        <v>11395</v>
      </c>
      <c r="AC57" s="45">
        <f>(AA57*(50*T57)+AA58*(50*T58))</f>
        <v>0</v>
      </c>
      <c r="AD57" s="46">
        <f>((U57-AA57)+(U58-AA58))*50*T58</f>
        <v>0</v>
      </c>
    </row>
    <row r="58" spans="1:30" x14ac:dyDescent="0.25">
      <c r="A58" s="1"/>
      <c r="B58" s="1" t="s">
        <v>7</v>
      </c>
      <c r="C58" s="11">
        <v>17922</v>
      </c>
      <c r="D58" s="11">
        <v>17900</v>
      </c>
      <c r="E58" s="1">
        <f>Graph_NFTY!$D$33</f>
        <v>1</v>
      </c>
      <c r="F58" s="11">
        <v>98.15</v>
      </c>
      <c r="G58" s="11">
        <v>48.75</v>
      </c>
      <c r="H58" s="43"/>
      <c r="I58" s="43"/>
      <c r="J58" s="14"/>
      <c r="K58" s="1">
        <f>F58+(F58*$K$2/100)</f>
        <v>112.8725</v>
      </c>
      <c r="L58" s="1">
        <f>IF(G58&lt;K58,G58,K58)</f>
        <v>48.75</v>
      </c>
      <c r="M58" s="43"/>
      <c r="N58" s="43"/>
      <c r="O58" s="45"/>
      <c r="P58" s="1">
        <f>K58+(K58*$K$2/100)</f>
        <v>129.80337500000002</v>
      </c>
      <c r="Q58" s="1">
        <f>IF(L58&lt;P58,L58,P58)</f>
        <v>48.75</v>
      </c>
      <c r="R58" s="43"/>
      <c r="S58" s="43"/>
      <c r="T58" s="45"/>
      <c r="U58" s="1">
        <f>P58+(P58*$K$2/100)</f>
        <v>149.27388125000002</v>
      </c>
      <c r="V58" s="1">
        <f>IF(Q58&lt;U58,Q58,U58)</f>
        <v>48.75</v>
      </c>
      <c r="W58" s="43"/>
      <c r="X58" s="43"/>
      <c r="Y58" s="45"/>
      <c r="Z58" s="1">
        <f>U58+(U58*$K$2/100)</f>
        <v>171.66496343750001</v>
      </c>
      <c r="AA58" s="1">
        <f>IF(V58&lt;Z58,V58,Z58)</f>
        <v>48.75</v>
      </c>
      <c r="AB58" s="43"/>
      <c r="AC58" s="43"/>
      <c r="AD58" s="45"/>
    </row>
    <row r="59" spans="1:30" x14ac:dyDescent="0.25">
      <c r="A59" s="1"/>
      <c r="B59" s="1"/>
      <c r="C59" s="11"/>
      <c r="D59" s="11"/>
      <c r="E59" s="1"/>
      <c r="F59" s="11"/>
      <c r="G59" s="11"/>
      <c r="H59" s="24"/>
      <c r="I59" s="24"/>
      <c r="J59" s="14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x14ac:dyDescent="0.25">
      <c r="A60" s="2">
        <v>44656</v>
      </c>
      <c r="B60" s="2" t="s">
        <v>6</v>
      </c>
      <c r="C60" s="11">
        <v>18009</v>
      </c>
      <c r="D60" s="11">
        <v>18000</v>
      </c>
      <c r="E60" s="21">
        <f>Graph_NFTY!$D$33</f>
        <v>1</v>
      </c>
      <c r="F60" s="11">
        <v>117.7</v>
      </c>
      <c r="G60" s="11">
        <v>104</v>
      </c>
      <c r="H60" s="45">
        <f>(F60*(50*E60)+F61*(50*E61))</f>
        <v>9705</v>
      </c>
      <c r="I60" s="45">
        <f>(G60*(50*E60)+G61*(50*E61))</f>
        <v>9402</v>
      </c>
      <c r="J60" s="14"/>
      <c r="K60" s="21">
        <f>F60+(F60*$K$2/100)</f>
        <v>135.35500000000002</v>
      </c>
      <c r="L60" s="21">
        <f>IF(G60&lt;K60,G60,K60)</f>
        <v>104</v>
      </c>
      <c r="M60" s="45">
        <f>H60</f>
        <v>9705</v>
      </c>
      <c r="N60" s="45">
        <f>(L60*(50*E60)+L61*(50*E61))</f>
        <v>9402</v>
      </c>
      <c r="O60" s="46">
        <f>((F60-L60)+(F61-L61))*50*E61</f>
        <v>303.00000000000011</v>
      </c>
      <c r="P60" s="21">
        <f>K60+(K60*$K$2/100)</f>
        <v>155.65825000000001</v>
      </c>
      <c r="Q60" s="21">
        <f>IF(L60&lt;P60,L60,P60)</f>
        <v>104</v>
      </c>
      <c r="R60" s="45">
        <f>M60</f>
        <v>9705</v>
      </c>
      <c r="S60" s="45">
        <f>(Q60*(50*J60)+Q61*(50*J61))</f>
        <v>0</v>
      </c>
      <c r="T60" s="46">
        <f>((K60-Q60)+(K61-Q61))*50*J61</f>
        <v>0</v>
      </c>
      <c r="U60" s="21">
        <f>P60+(P60*$K$2/100)</f>
        <v>179.00698750000001</v>
      </c>
      <c r="V60" s="21">
        <f>IF(Q60&lt;U60,Q60,U60)</f>
        <v>104</v>
      </c>
      <c r="W60" s="45">
        <f>R60</f>
        <v>9705</v>
      </c>
      <c r="X60" s="45">
        <f>(V60*(50*O60)+V61*(50*O61))</f>
        <v>1575600.0000000005</v>
      </c>
      <c r="Y60" s="46">
        <f>((P60-V60)+(P61-V61))*50*O61</f>
        <v>0</v>
      </c>
      <c r="Z60" s="21">
        <f>U60+(U60*$K$2/100)</f>
        <v>205.85803562500001</v>
      </c>
      <c r="AA60" s="21">
        <f>IF(V60&lt;Z60,V60,Z60)</f>
        <v>104</v>
      </c>
      <c r="AB60" s="45">
        <f>W60</f>
        <v>9705</v>
      </c>
      <c r="AC60" s="45">
        <f>(AA60*(50*T60)+AA61*(50*T61))</f>
        <v>0</v>
      </c>
      <c r="AD60" s="46">
        <f>((U60-AA60)+(U61-AA61))*50*T61</f>
        <v>0</v>
      </c>
    </row>
    <row r="61" spans="1:30" x14ac:dyDescent="0.25">
      <c r="A61" s="1"/>
      <c r="B61" s="1" t="s">
        <v>7</v>
      </c>
      <c r="C61" s="11">
        <v>18009</v>
      </c>
      <c r="D61" s="11">
        <v>18000</v>
      </c>
      <c r="E61" s="1">
        <f>Graph_NFTY!$D$33</f>
        <v>1</v>
      </c>
      <c r="F61" s="11">
        <v>76.400000000000006</v>
      </c>
      <c r="G61" s="11">
        <v>84.04</v>
      </c>
      <c r="H61" s="43"/>
      <c r="I61" s="43"/>
      <c r="J61" s="14"/>
      <c r="K61" s="1">
        <f>F61+(F61*$K$2/100)</f>
        <v>87.860000000000014</v>
      </c>
      <c r="L61" s="1">
        <f>IF(G61&lt;K61,G61,K61)</f>
        <v>84.04</v>
      </c>
      <c r="M61" s="43"/>
      <c r="N61" s="43"/>
      <c r="O61" s="45"/>
      <c r="P61" s="1">
        <f>K61+(K61*$K$2/100)</f>
        <v>101.03900000000002</v>
      </c>
      <c r="Q61" s="1">
        <f>IF(L61&lt;P61,L61,P61)</f>
        <v>84.04</v>
      </c>
      <c r="R61" s="43"/>
      <c r="S61" s="43"/>
      <c r="T61" s="45"/>
      <c r="U61" s="1">
        <f>P61+(P61*$K$2/100)</f>
        <v>116.19485000000002</v>
      </c>
      <c r="V61" s="1">
        <f>IF(Q61&lt;U61,Q61,U61)</f>
        <v>84.04</v>
      </c>
      <c r="W61" s="43"/>
      <c r="X61" s="43"/>
      <c r="Y61" s="45"/>
      <c r="Z61" s="1">
        <f>U61+(U61*$K$2/100)</f>
        <v>133.62407750000003</v>
      </c>
      <c r="AA61" s="1">
        <f>IF(V61&lt;Z61,V61,Z61)</f>
        <v>84.04</v>
      </c>
      <c r="AB61" s="43"/>
      <c r="AC61" s="43"/>
      <c r="AD61" s="45"/>
    </row>
    <row r="62" spans="1:30" x14ac:dyDescent="0.25">
      <c r="A62" s="1"/>
      <c r="B62" s="1"/>
      <c r="C62" s="11"/>
      <c r="D62" s="11"/>
      <c r="E62" s="1"/>
      <c r="F62" s="11"/>
      <c r="G62" s="11"/>
      <c r="H62" s="24"/>
      <c r="I62" s="24"/>
      <c r="J62" s="14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x14ac:dyDescent="0.25">
      <c r="A63" s="2">
        <v>44657</v>
      </c>
      <c r="B63" s="2" t="s">
        <v>6</v>
      </c>
      <c r="C63" s="11">
        <v>17820</v>
      </c>
      <c r="D63" s="11">
        <v>17800</v>
      </c>
      <c r="E63" s="21">
        <f>Graph_NFTY!$D$33</f>
        <v>1</v>
      </c>
      <c r="F63" s="11">
        <v>100.55</v>
      </c>
      <c r="G63" s="11">
        <v>72.099999999999994</v>
      </c>
      <c r="H63" s="45">
        <f>(F63*(50*E63)+F64*(50*E64))</f>
        <v>7075</v>
      </c>
      <c r="I63" s="45">
        <f>(G63*(50*E63)+G64*(50*E64))</f>
        <v>5857.25</v>
      </c>
      <c r="J63" s="14"/>
      <c r="K63" s="21">
        <f>F63+(F63*$K$2/100)</f>
        <v>115.63249999999999</v>
      </c>
      <c r="L63" s="21">
        <f>IF(G63&lt;K63,G63,K63)</f>
        <v>72.099999999999994</v>
      </c>
      <c r="M63" s="45">
        <f>H63</f>
        <v>7075</v>
      </c>
      <c r="N63" s="45">
        <f>(L63*(50*E63)+L64*(50*E64))</f>
        <v>5857.25</v>
      </c>
      <c r="O63" s="46">
        <f>((F63-L63)+(F64-L64))*50*E64</f>
        <v>1217.7500000000002</v>
      </c>
      <c r="P63" s="21">
        <f>K63+(K63*$K$2/100)</f>
        <v>132.97737499999999</v>
      </c>
      <c r="Q63" s="21">
        <f>IF(L63&lt;P63,L63,P63)</f>
        <v>72.099999999999994</v>
      </c>
      <c r="R63" s="45">
        <f>M63</f>
        <v>7075</v>
      </c>
      <c r="S63" s="45">
        <f>(Q63*(50*J63)+Q64*(50*J64))</f>
        <v>0</v>
      </c>
      <c r="T63" s="46">
        <f>((K63-Q63)+(K64-Q64))*50*J64</f>
        <v>0</v>
      </c>
      <c r="U63" s="21">
        <f>P63+(P63*$K$2/100)</f>
        <v>152.92398125</v>
      </c>
      <c r="V63" s="21">
        <f>IF(Q63&lt;U63,Q63,U63)</f>
        <v>72.099999999999994</v>
      </c>
      <c r="W63" s="45">
        <f>R63</f>
        <v>7075</v>
      </c>
      <c r="X63" s="45">
        <f>(V63*(50*O63)+V64*(50*O64))</f>
        <v>4389988.7500000009</v>
      </c>
      <c r="Y63" s="46">
        <f>((P63-V63)+(P64-V64))*50*O64</f>
        <v>0</v>
      </c>
      <c r="Z63" s="21">
        <f>U63+(U63*$K$2/100)</f>
        <v>175.86257843749999</v>
      </c>
      <c r="AA63" s="21">
        <f>IF(V63&lt;Z63,V63,Z63)</f>
        <v>72.099999999999994</v>
      </c>
      <c r="AB63" s="45">
        <f>W63</f>
        <v>7075</v>
      </c>
      <c r="AC63" s="45">
        <f>(AA63*(50*T63)+AA64*(50*T64))</f>
        <v>0</v>
      </c>
      <c r="AD63" s="46">
        <f>((U63-AA63)+(U64-AA64))*50*T64</f>
        <v>0</v>
      </c>
    </row>
    <row r="64" spans="1:30" x14ac:dyDescent="0.25">
      <c r="A64" s="1"/>
      <c r="B64" s="1" t="s">
        <v>7</v>
      </c>
      <c r="C64" s="11">
        <v>17820</v>
      </c>
      <c r="D64" s="11">
        <v>17800</v>
      </c>
      <c r="E64" s="1">
        <f>Graph_NFTY!$D$33</f>
        <v>1</v>
      </c>
      <c r="F64" s="11">
        <v>40.950000000000003</v>
      </c>
      <c r="G64" s="11">
        <v>45.045000000000002</v>
      </c>
      <c r="H64" s="43"/>
      <c r="I64" s="43"/>
      <c r="J64" s="14"/>
      <c r="K64" s="1">
        <f>F64+(F64*$K$2/100)</f>
        <v>47.092500000000001</v>
      </c>
      <c r="L64" s="1">
        <f>IF(G64&lt;K64,G64,K64)</f>
        <v>45.045000000000002</v>
      </c>
      <c r="M64" s="43"/>
      <c r="N64" s="43"/>
      <c r="O64" s="45"/>
      <c r="P64" s="1">
        <f>K64+(K64*$K$2/100)</f>
        <v>54.156375000000004</v>
      </c>
      <c r="Q64" s="1">
        <f>IF(L64&lt;P64,L64,P64)</f>
        <v>45.045000000000002</v>
      </c>
      <c r="R64" s="43"/>
      <c r="S64" s="43"/>
      <c r="T64" s="45"/>
      <c r="U64" s="1">
        <f>P64+(P64*$K$2/100)</f>
        <v>62.279831250000001</v>
      </c>
      <c r="V64" s="1">
        <f>IF(Q64&lt;U64,Q64,U64)</f>
        <v>45.045000000000002</v>
      </c>
      <c r="W64" s="43"/>
      <c r="X64" s="43"/>
      <c r="Y64" s="45"/>
      <c r="Z64" s="1">
        <f>U64+(U64*$K$2/100)</f>
        <v>71.6218059375</v>
      </c>
      <c r="AA64" s="1">
        <f>IF(V64&lt;Z64,V64,Z64)</f>
        <v>45.045000000000002</v>
      </c>
      <c r="AB64" s="43"/>
      <c r="AC64" s="43"/>
      <c r="AD64" s="45"/>
    </row>
    <row r="65" spans="1:30" x14ac:dyDescent="0.25">
      <c r="A65" s="1"/>
      <c r="B65" s="1"/>
      <c r="C65" s="11"/>
      <c r="D65" s="11"/>
      <c r="E65" s="1"/>
      <c r="F65" s="11"/>
      <c r="G65" s="11"/>
      <c r="H65" s="24"/>
      <c r="I65" s="24"/>
      <c r="J65" s="14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x14ac:dyDescent="0.25">
      <c r="A66" s="2">
        <v>44658</v>
      </c>
      <c r="B66" s="2" t="s">
        <v>6</v>
      </c>
      <c r="C66" s="11">
        <v>17762</v>
      </c>
      <c r="D66" s="11">
        <v>17800</v>
      </c>
      <c r="E66" s="21">
        <f>Graph_NFTY!$D$33</f>
        <v>1</v>
      </c>
      <c r="F66" s="11">
        <v>157</v>
      </c>
      <c r="G66" s="11">
        <v>100.25</v>
      </c>
      <c r="H66" s="45">
        <f>(F66*(50*E66)+F67*(50*E67))</f>
        <v>10385</v>
      </c>
      <c r="I66" s="45">
        <f>(G66*(50*E66)+G67*(50*E67))</f>
        <v>7801</v>
      </c>
      <c r="J66" s="14"/>
      <c r="K66" s="21">
        <f>F66+(F66*$K$2/100)</f>
        <v>180.55</v>
      </c>
      <c r="L66" s="21">
        <f>IF(G66&lt;K66,G66,K66)</f>
        <v>100.25</v>
      </c>
      <c r="M66" s="45">
        <f>H66</f>
        <v>10385</v>
      </c>
      <c r="N66" s="45">
        <f>(L66*(50*E66)+L67*(50*E67))</f>
        <v>7801</v>
      </c>
      <c r="O66" s="46">
        <f>((F66-L66)+(F67-L67))*50*E67</f>
        <v>2584</v>
      </c>
      <c r="P66" s="21">
        <f>K66+(K66*$K$2/100)</f>
        <v>207.63250000000002</v>
      </c>
      <c r="Q66" s="21">
        <f>IF(L66&lt;P66,L66,P66)</f>
        <v>100.25</v>
      </c>
      <c r="R66" s="45">
        <f>M66</f>
        <v>10385</v>
      </c>
      <c r="S66" s="45">
        <f>(Q66*(50*J66)+Q67*(50*J67))</f>
        <v>0</v>
      </c>
      <c r="T66" s="46">
        <f>((K66-Q66)+(K67-Q67))*50*J67</f>
        <v>0</v>
      </c>
      <c r="U66" s="21">
        <f>P66+(P66*$K$2/100)</f>
        <v>238.77737500000003</v>
      </c>
      <c r="V66" s="21">
        <f>IF(Q66&lt;U66,Q66,U66)</f>
        <v>100.25</v>
      </c>
      <c r="W66" s="45">
        <f>R66</f>
        <v>10385</v>
      </c>
      <c r="X66" s="45">
        <f>(V66*(50*O66)+V67*(50*O67))</f>
        <v>12952300</v>
      </c>
      <c r="Y66" s="46">
        <f>((P66-V66)+(P67-V67))*50*O67</f>
        <v>0</v>
      </c>
      <c r="Z66" s="21">
        <f>U66+(U66*$K$2/100)</f>
        <v>274.59398125000007</v>
      </c>
      <c r="AA66" s="21">
        <f>IF(V66&lt;Z66,V66,Z66)</f>
        <v>100.25</v>
      </c>
      <c r="AB66" s="45">
        <f>W66</f>
        <v>10385</v>
      </c>
      <c r="AC66" s="45">
        <f>(AA66*(50*T66)+AA67*(50*T67))</f>
        <v>0</v>
      </c>
      <c r="AD66" s="46">
        <f>((U66-AA66)+(U67-AA67))*50*T67</f>
        <v>0</v>
      </c>
    </row>
    <row r="67" spans="1:30" x14ac:dyDescent="0.25">
      <c r="A67" s="1"/>
      <c r="B67" s="1" t="s">
        <v>7</v>
      </c>
      <c r="C67" s="11">
        <v>17762</v>
      </c>
      <c r="D67" s="11">
        <v>17800</v>
      </c>
      <c r="E67" s="1">
        <f>Graph_NFTY!$D$33</f>
        <v>1</v>
      </c>
      <c r="F67" s="11">
        <v>50.7</v>
      </c>
      <c r="G67" s="11">
        <v>55.77</v>
      </c>
      <c r="H67" s="43"/>
      <c r="I67" s="43"/>
      <c r="J67" s="14"/>
      <c r="K67" s="1">
        <f>F67+(F67*$K$2/100)</f>
        <v>58.305000000000007</v>
      </c>
      <c r="L67" s="1">
        <f>IF(G67&lt;K67,G67,K67)</f>
        <v>55.77</v>
      </c>
      <c r="M67" s="43"/>
      <c r="N67" s="43"/>
      <c r="O67" s="45"/>
      <c r="P67" s="1">
        <f>K67+(K67*$K$2/100)</f>
        <v>67.050750000000008</v>
      </c>
      <c r="Q67" s="1">
        <f>IF(L67&lt;P67,L67,P67)</f>
        <v>55.77</v>
      </c>
      <c r="R67" s="43"/>
      <c r="S67" s="43"/>
      <c r="T67" s="45"/>
      <c r="U67" s="1">
        <f>P67+(P67*$K$2/100)</f>
        <v>77.108362500000013</v>
      </c>
      <c r="V67" s="1">
        <f>IF(Q67&lt;U67,Q67,U67)</f>
        <v>55.77</v>
      </c>
      <c r="W67" s="43"/>
      <c r="X67" s="43"/>
      <c r="Y67" s="45"/>
      <c r="Z67" s="1">
        <f>U67+(U67*$K$2/100)</f>
        <v>88.674616875000012</v>
      </c>
      <c r="AA67" s="1">
        <f>IF(V67&lt;Z67,V67,Z67)</f>
        <v>55.77</v>
      </c>
      <c r="AB67" s="43"/>
      <c r="AC67" s="43"/>
      <c r="AD67" s="45"/>
    </row>
    <row r="68" spans="1:30" x14ac:dyDescent="0.25">
      <c r="A68" s="1"/>
      <c r="B68" s="1"/>
      <c r="C68" s="11"/>
      <c r="D68" s="11"/>
      <c r="E68" s="1"/>
      <c r="F68" s="11"/>
      <c r="G68" s="11"/>
      <c r="H68" s="24"/>
      <c r="I68" s="24"/>
      <c r="J68" s="14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x14ac:dyDescent="0.25">
      <c r="A69" s="2">
        <v>44700</v>
      </c>
      <c r="B69" s="2" t="s">
        <v>6</v>
      </c>
      <c r="C69" s="11">
        <v>15838</v>
      </c>
      <c r="D69" s="11">
        <v>15850</v>
      </c>
      <c r="E69" s="21">
        <f>Graph_NFTY!$D$33</f>
        <v>1</v>
      </c>
      <c r="F69" s="11">
        <v>255</v>
      </c>
      <c r="G69" s="11">
        <v>244</v>
      </c>
      <c r="H69" s="45">
        <f>(F69*(50*E69)+F70*(50*E70))</f>
        <v>27500</v>
      </c>
      <c r="I69" s="45">
        <f>(G69*(50*E69)+G70*(50*E70))</f>
        <v>27750</v>
      </c>
      <c r="J69" s="14"/>
      <c r="K69" s="21">
        <f>F69+(F69*$K$2/100)</f>
        <v>293.25</v>
      </c>
      <c r="L69" s="21">
        <f>IF(G69&lt;K69,G69,K69)</f>
        <v>244</v>
      </c>
      <c r="M69" s="45">
        <f>H69</f>
        <v>27500</v>
      </c>
      <c r="N69" s="45">
        <f>(L69*(50*E69)+L70*(50*E70))</f>
        <v>27750</v>
      </c>
      <c r="O69" s="46">
        <f>((F69-L69)+(F70-L70))*50*E70</f>
        <v>-250</v>
      </c>
      <c r="P69" s="21">
        <f>K69+(K69*$K$2/100)</f>
        <v>337.23750000000001</v>
      </c>
      <c r="Q69" s="21">
        <f>IF(L69&lt;P69,L69,P69)</f>
        <v>244</v>
      </c>
      <c r="R69" s="45">
        <f>M69</f>
        <v>27500</v>
      </c>
      <c r="S69" s="45">
        <f>(Q69*(50*J69)+Q70*(50*J70))</f>
        <v>0</v>
      </c>
      <c r="T69" s="46">
        <f>((K69-Q69)+(K70-Q70))*50*J70</f>
        <v>0</v>
      </c>
      <c r="U69" s="21">
        <f>P69+(P69*$K$2/100)</f>
        <v>387.823125</v>
      </c>
      <c r="V69" s="21">
        <f>IF(Q69&lt;U69,Q69,U69)</f>
        <v>244</v>
      </c>
      <c r="W69" s="45">
        <f>R69</f>
        <v>27500</v>
      </c>
      <c r="X69" s="45">
        <f>(V69*(50*O69)+V70*(50*O70))</f>
        <v>-3050000</v>
      </c>
      <c r="Y69" s="46">
        <f>((P69-V69)+(P70-V70))*50*O70</f>
        <v>0</v>
      </c>
      <c r="Z69" s="21">
        <f>U69+(U69*$K$2/100)</f>
        <v>445.99659374999999</v>
      </c>
      <c r="AA69" s="21">
        <f>IF(V69&lt;Z69,V69,Z69)</f>
        <v>244</v>
      </c>
      <c r="AB69" s="45">
        <f>W69</f>
        <v>27500</v>
      </c>
      <c r="AC69" s="45">
        <f>(AA69*(50*T69)+AA70*(50*T70))</f>
        <v>0</v>
      </c>
      <c r="AD69" s="46">
        <f>((U69-AA69)+(U70-AA70))*50*T70</f>
        <v>0</v>
      </c>
    </row>
    <row r="70" spans="1:30" x14ac:dyDescent="0.25">
      <c r="A70" s="1"/>
      <c r="B70" s="1" t="s">
        <v>7</v>
      </c>
      <c r="C70" s="11">
        <v>15838</v>
      </c>
      <c r="D70" s="11">
        <v>15850</v>
      </c>
      <c r="E70" s="1">
        <f>Graph_NFTY!$D$33</f>
        <v>1</v>
      </c>
      <c r="F70" s="11">
        <v>295</v>
      </c>
      <c r="G70" s="11">
        <v>311</v>
      </c>
      <c r="H70" s="43"/>
      <c r="I70" s="43"/>
      <c r="J70" s="14"/>
      <c r="K70" s="1">
        <f>F70+(F70*$K$2/100)</f>
        <v>339.25</v>
      </c>
      <c r="L70" s="1">
        <f>IF(G70&lt;K70,G70,K70)</f>
        <v>311</v>
      </c>
      <c r="M70" s="43"/>
      <c r="N70" s="43"/>
      <c r="O70" s="45"/>
      <c r="P70" s="1">
        <f>K70+(K70*$K$2/100)</f>
        <v>390.13749999999999</v>
      </c>
      <c r="Q70" s="1">
        <f>IF(L70&lt;P70,L70,P70)</f>
        <v>311</v>
      </c>
      <c r="R70" s="43"/>
      <c r="S70" s="43"/>
      <c r="T70" s="45"/>
      <c r="U70" s="1">
        <f>P70+(P70*$K$2/100)</f>
        <v>448.65812499999998</v>
      </c>
      <c r="V70" s="1">
        <f>IF(Q70&lt;U70,Q70,U70)</f>
        <v>311</v>
      </c>
      <c r="W70" s="43"/>
      <c r="X70" s="43"/>
      <c r="Y70" s="45"/>
      <c r="Z70" s="1">
        <f>U70+(U70*$K$2/100)</f>
        <v>515.95684374999996</v>
      </c>
      <c r="AA70" s="1">
        <f>IF(V70&lt;Z70,V70,Z70)</f>
        <v>311</v>
      </c>
      <c r="AB70" s="43"/>
      <c r="AC70" s="43"/>
      <c r="AD70" s="45"/>
    </row>
    <row r="71" spans="1:30" x14ac:dyDescent="0.25">
      <c r="A71" s="1"/>
      <c r="B71" s="1"/>
      <c r="C71" s="11"/>
      <c r="D71" s="11"/>
      <c r="E71" s="1"/>
      <c r="F71" s="11"/>
      <c r="G71" s="11"/>
      <c r="H71" s="24"/>
      <c r="I71" s="24"/>
      <c r="J71" s="14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x14ac:dyDescent="0.25">
      <c r="A72" s="2">
        <v>44701</v>
      </c>
      <c r="B72" s="2" t="s">
        <v>6</v>
      </c>
      <c r="C72" s="11">
        <v>16182</v>
      </c>
      <c r="D72" s="11">
        <v>16200</v>
      </c>
      <c r="E72" s="21">
        <f>Graph_NFTY!$D$33</f>
        <v>1</v>
      </c>
      <c r="F72" s="11">
        <v>240</v>
      </c>
      <c r="G72" s="11">
        <v>280</v>
      </c>
      <c r="H72" s="45">
        <f>(F72*(50*E72)+F73*(50*E73))</f>
        <v>26200</v>
      </c>
      <c r="I72" s="45">
        <f>(G72*(50*E72)+G73*(50*E73))</f>
        <v>26250</v>
      </c>
      <c r="J72" s="14"/>
      <c r="K72" s="21">
        <f>F72+(F72*$K$2/100)</f>
        <v>276</v>
      </c>
      <c r="L72" s="21">
        <f>IF(G72&lt;K72,G72,K72)</f>
        <v>276</v>
      </c>
      <c r="M72" s="45">
        <f>H72</f>
        <v>26200</v>
      </c>
      <c r="N72" s="45">
        <f>(L72*(50*E72)+L73*(50*E73))</f>
        <v>26050</v>
      </c>
      <c r="O72" s="46">
        <f>((F72-L72)+(F73-L73))*50*E73</f>
        <v>150</v>
      </c>
      <c r="P72" s="21">
        <f>K72+(K72*$K$2/100)</f>
        <v>317.39999999999998</v>
      </c>
      <c r="Q72" s="21">
        <f>IF(L72&lt;P72,L72,P72)</f>
        <v>276</v>
      </c>
      <c r="R72" s="45">
        <f>M72</f>
        <v>26200</v>
      </c>
      <c r="S72" s="45">
        <f>(Q72*(50*J72)+Q73*(50*J73))</f>
        <v>0</v>
      </c>
      <c r="T72" s="46">
        <f>((K72-Q72)+(K73-Q73))*50*J73</f>
        <v>0</v>
      </c>
      <c r="U72" s="21">
        <f>P72+(P72*$K$2/100)</f>
        <v>365.01</v>
      </c>
      <c r="V72" s="21">
        <f>IF(Q72&lt;U72,Q72,U72)</f>
        <v>276</v>
      </c>
      <c r="W72" s="45">
        <f>R72</f>
        <v>26200</v>
      </c>
      <c r="X72" s="45">
        <f>(V72*(50*O72)+V73*(50*O73))</f>
        <v>2070000</v>
      </c>
      <c r="Y72" s="46">
        <f>((P72-V72)+(P73-V73))*50*O73</f>
        <v>0</v>
      </c>
      <c r="Z72" s="21">
        <f>U72+(U72*$K$2/100)</f>
        <v>419.76149999999996</v>
      </c>
      <c r="AA72" s="21">
        <f>IF(V72&lt;Z72,V72,Z72)</f>
        <v>276</v>
      </c>
      <c r="AB72" s="45">
        <f>W72</f>
        <v>26200</v>
      </c>
      <c r="AC72" s="45">
        <f>(AA72*(50*T72)+AA73*(50*T73))</f>
        <v>0</v>
      </c>
      <c r="AD72" s="46">
        <f>((U72-AA72)+(U73-AA73))*50*T73</f>
        <v>0</v>
      </c>
    </row>
    <row r="73" spans="1:30" x14ac:dyDescent="0.25">
      <c r="A73" s="1"/>
      <c r="B73" s="1" t="s">
        <v>7</v>
      </c>
      <c r="C73" s="11">
        <v>16182</v>
      </c>
      <c r="D73" s="11">
        <v>16200</v>
      </c>
      <c r="E73" s="1">
        <f>Graph_NFTY!$D$33</f>
        <v>1</v>
      </c>
      <c r="F73" s="11">
        <v>284</v>
      </c>
      <c r="G73" s="11">
        <v>245</v>
      </c>
      <c r="H73" s="43"/>
      <c r="I73" s="43"/>
      <c r="J73" s="14"/>
      <c r="K73" s="1">
        <f>F73+(F73*$K$2/100)</f>
        <v>326.60000000000002</v>
      </c>
      <c r="L73" s="1">
        <f>IF(G73&lt;K73,G73,K73)</f>
        <v>245</v>
      </c>
      <c r="M73" s="43"/>
      <c r="N73" s="43"/>
      <c r="O73" s="45"/>
      <c r="P73" s="1">
        <f>K73+(K73*$K$2/100)</f>
        <v>375.59000000000003</v>
      </c>
      <c r="Q73" s="1">
        <f>IF(L73&lt;P73,L73,P73)</f>
        <v>245</v>
      </c>
      <c r="R73" s="43"/>
      <c r="S73" s="43"/>
      <c r="T73" s="45"/>
      <c r="U73" s="1">
        <f>P73+(P73*$K$2/100)</f>
        <v>431.92850000000004</v>
      </c>
      <c r="V73" s="1">
        <f>IF(Q73&lt;U73,Q73,U73)</f>
        <v>245</v>
      </c>
      <c r="W73" s="43"/>
      <c r="X73" s="43"/>
      <c r="Y73" s="45"/>
      <c r="Z73" s="1">
        <f>U73+(U73*$K$2/100)</f>
        <v>496.71777500000007</v>
      </c>
      <c r="AA73" s="1">
        <f>IF(V73&lt;Z73,V73,Z73)</f>
        <v>245</v>
      </c>
      <c r="AB73" s="43"/>
      <c r="AC73" s="43"/>
      <c r="AD73" s="45"/>
    </row>
    <row r="74" spans="1:30" x14ac:dyDescent="0.25">
      <c r="A74" s="1"/>
      <c r="B74" s="1"/>
      <c r="C74" s="11"/>
      <c r="D74" s="11"/>
      <c r="E74" s="1"/>
      <c r="F74" s="11"/>
      <c r="G74" s="11"/>
      <c r="H74" s="24"/>
      <c r="I74" s="24"/>
      <c r="J74" s="14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x14ac:dyDescent="0.25">
      <c r="A75" s="2">
        <v>44894</v>
      </c>
      <c r="B75" s="2" t="s">
        <v>6</v>
      </c>
      <c r="C75" s="11">
        <v>18660</v>
      </c>
      <c r="D75" s="11">
        <v>18700</v>
      </c>
      <c r="E75" s="21">
        <f>Graph_NFTY!$D$33</f>
        <v>1</v>
      </c>
      <c r="F75" s="11">
        <v>47.5</v>
      </c>
      <c r="G75" s="11">
        <v>34.450000000000003</v>
      </c>
      <c r="H75" s="45">
        <f>(F75*(50*E75)+F76*(50*E76))</f>
        <v>6620</v>
      </c>
      <c r="I75" s="45">
        <f>(G75*(50*E75)+G76*(50*E76))</f>
        <v>5787.5</v>
      </c>
      <c r="J75" s="14"/>
      <c r="K75" s="21">
        <f>F75+(F75*$K$2/100)</f>
        <v>54.625</v>
      </c>
      <c r="L75" s="21">
        <f>IF(G75&lt;K75,G75,K75)</f>
        <v>34.450000000000003</v>
      </c>
      <c r="M75" s="45">
        <f>H75</f>
        <v>6620</v>
      </c>
      <c r="N75" s="45">
        <f>(L75*(50*E75)+L76*(50*E76))</f>
        <v>5787.5</v>
      </c>
      <c r="O75" s="46">
        <f>((F75-L75)+(F76-L76))*50*E76</f>
        <v>832.50000000000023</v>
      </c>
      <c r="P75" s="21">
        <f>K75+(K75*$K$2/100)</f>
        <v>62.818750000000001</v>
      </c>
      <c r="Q75" s="21">
        <f>IF(L75&lt;P75,L75,P75)</f>
        <v>34.450000000000003</v>
      </c>
      <c r="R75" s="45">
        <f>M75</f>
        <v>6620</v>
      </c>
      <c r="S75" s="45">
        <f>(Q75*(50*J75)+Q76*(50*J76))</f>
        <v>0</v>
      </c>
      <c r="T75" s="46">
        <f>((K75-Q75)+(K76-Q76))*50*J76</f>
        <v>0</v>
      </c>
      <c r="U75" s="21">
        <f>P75+(P75*$K$2/100)</f>
        <v>72.241562500000001</v>
      </c>
      <c r="V75" s="21">
        <f>IF(Q75&lt;U75,Q75,U75)</f>
        <v>34.450000000000003</v>
      </c>
      <c r="W75" s="45">
        <f>R75</f>
        <v>6620</v>
      </c>
      <c r="X75" s="45">
        <f>(V75*(50*O75)+V76*(50*O76))</f>
        <v>1433981.2500000007</v>
      </c>
      <c r="Y75" s="46">
        <f>((P75-V75)+(P76-V76))*50*O76</f>
        <v>0</v>
      </c>
      <c r="Z75" s="21">
        <f>U75+(U75*$K$2/100)</f>
        <v>83.077796875000004</v>
      </c>
      <c r="AA75" s="21">
        <f>IF(V75&lt;Z75,V75,Z75)</f>
        <v>34.450000000000003</v>
      </c>
      <c r="AB75" s="45">
        <f>W75</f>
        <v>6620</v>
      </c>
      <c r="AC75" s="45">
        <f>(AA75*(50*T75)+AA76*(50*T76))</f>
        <v>0</v>
      </c>
      <c r="AD75" s="46">
        <f>((U75-AA75)+(U76-AA76))*50*T76</f>
        <v>0</v>
      </c>
    </row>
    <row r="76" spans="1:30" x14ac:dyDescent="0.25">
      <c r="A76" s="1"/>
      <c r="B76" s="1" t="s">
        <v>7</v>
      </c>
      <c r="C76" s="11">
        <v>18660</v>
      </c>
      <c r="D76" s="11">
        <v>18700</v>
      </c>
      <c r="E76" s="1">
        <f>Graph_NFTY!$D$33</f>
        <v>1</v>
      </c>
      <c r="F76" s="11">
        <v>84.9</v>
      </c>
      <c r="G76" s="11">
        <v>81.3</v>
      </c>
      <c r="H76" s="43"/>
      <c r="I76" s="43"/>
      <c r="J76" s="14"/>
      <c r="K76" s="1">
        <f>F76+(F76*$K$2/100)</f>
        <v>97.635000000000005</v>
      </c>
      <c r="L76" s="1">
        <f>IF(G76&lt;K76,G76,K76)</f>
        <v>81.3</v>
      </c>
      <c r="M76" s="43"/>
      <c r="N76" s="43"/>
      <c r="O76" s="45"/>
      <c r="P76" s="1">
        <f>K76+(K76*$K$2/100)</f>
        <v>112.28025000000001</v>
      </c>
      <c r="Q76" s="1">
        <f>IF(L76&lt;P76,L76,P76)</f>
        <v>81.3</v>
      </c>
      <c r="R76" s="43"/>
      <c r="S76" s="43"/>
      <c r="T76" s="45"/>
      <c r="U76" s="1">
        <f>P76+(P76*$K$2/100)</f>
        <v>129.1222875</v>
      </c>
      <c r="V76" s="1">
        <f>IF(Q76&lt;U76,Q76,U76)</f>
        <v>81.3</v>
      </c>
      <c r="W76" s="43"/>
      <c r="X76" s="43"/>
      <c r="Y76" s="45"/>
      <c r="Z76" s="1">
        <f>U76+(U76*$K$2/100)</f>
        <v>148.49063062499999</v>
      </c>
      <c r="AA76" s="1">
        <f>IF(V76&lt;Z76,V76,Z76)</f>
        <v>81.3</v>
      </c>
      <c r="AB76" s="43"/>
      <c r="AC76" s="43"/>
      <c r="AD76" s="45"/>
    </row>
    <row r="77" spans="1:30" x14ac:dyDescent="0.25">
      <c r="A77" s="1"/>
      <c r="B77" s="1"/>
      <c r="C77" s="11"/>
      <c r="D77" s="11"/>
      <c r="E77" s="1"/>
      <c r="F77" s="11"/>
      <c r="G77" s="11"/>
      <c r="H77" s="24"/>
      <c r="I77" s="24"/>
      <c r="J77" s="14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x14ac:dyDescent="0.25">
      <c r="A78" s="2">
        <v>44911</v>
      </c>
      <c r="B78" s="2" t="s">
        <v>6</v>
      </c>
      <c r="C78" s="11">
        <v>18399</v>
      </c>
      <c r="D78" s="11">
        <v>18400</v>
      </c>
      <c r="E78" s="21">
        <f>Graph_NFTY!$D$33</f>
        <v>1</v>
      </c>
      <c r="F78" s="11">
        <v>259</v>
      </c>
      <c r="G78" s="11">
        <v>197</v>
      </c>
      <c r="H78" s="45">
        <f>(F78*(50*E78)+F79*(50*E79))</f>
        <v>21600</v>
      </c>
      <c r="I78" s="45">
        <f>(G78*(50*E78)+G79*(50*E79))</f>
        <v>21500</v>
      </c>
      <c r="J78" s="14"/>
      <c r="K78" s="21">
        <f>F78+(F78*$K$2/100)</f>
        <v>297.85000000000002</v>
      </c>
      <c r="L78" s="21">
        <f>IF(G78&lt;K78,G78,K78)</f>
        <v>197</v>
      </c>
      <c r="M78" s="45">
        <f>H78</f>
        <v>21600</v>
      </c>
      <c r="N78" s="45">
        <f>(L78*(50*E78)+L79*(50*E79))</f>
        <v>19797.5</v>
      </c>
      <c r="O78" s="46">
        <f>((F78-L78)+(F79-L79))*50*E79</f>
        <v>1802.5000000000005</v>
      </c>
      <c r="P78" s="21">
        <f>K78+(K78*$K$2/100)</f>
        <v>342.52750000000003</v>
      </c>
      <c r="Q78" s="21">
        <f>IF(L78&lt;P78,L78,P78)</f>
        <v>197</v>
      </c>
      <c r="R78" s="45">
        <f>M78</f>
        <v>21600</v>
      </c>
      <c r="S78" s="45">
        <f>(Q78*(50*J78)+Q79*(50*J79))</f>
        <v>0</v>
      </c>
      <c r="T78" s="46">
        <f>((K78-Q78)+(K79-Q79))*50*J79</f>
        <v>0</v>
      </c>
      <c r="U78" s="21">
        <f>P78+(P78*$K$2/100)</f>
        <v>393.90662500000002</v>
      </c>
      <c r="V78" s="21">
        <f>IF(Q78&lt;U78,Q78,U78)</f>
        <v>197</v>
      </c>
      <c r="W78" s="45">
        <f>R78</f>
        <v>21600</v>
      </c>
      <c r="X78" s="45">
        <f>(V78*(50*O78)+V79*(50*O79))</f>
        <v>17754625.000000007</v>
      </c>
      <c r="Y78" s="46">
        <f>((P78-V78)+(P79-V79))*50*O79</f>
        <v>0</v>
      </c>
      <c r="Z78" s="21">
        <f>U78+(U78*$K$2/100)</f>
        <v>452.99261875000002</v>
      </c>
      <c r="AA78" s="21">
        <f>IF(V78&lt;Z78,V78,Z78)</f>
        <v>197</v>
      </c>
      <c r="AB78" s="45">
        <f>W78</f>
        <v>21600</v>
      </c>
      <c r="AC78" s="45">
        <f>(AA78*(50*T78)+AA79*(50*T79))</f>
        <v>0</v>
      </c>
      <c r="AD78" s="46">
        <f>((U78-AA78)+(U79-AA79))*50*T79</f>
        <v>0</v>
      </c>
    </row>
    <row r="79" spans="1:30" x14ac:dyDescent="0.25">
      <c r="A79" s="1"/>
      <c r="B79" s="1" t="s">
        <v>7</v>
      </c>
      <c r="C79" s="11">
        <v>18399</v>
      </c>
      <c r="D79" s="11">
        <v>18400</v>
      </c>
      <c r="E79" s="1">
        <f>Graph_NFTY!$D$33</f>
        <v>1</v>
      </c>
      <c r="F79" s="11">
        <v>173</v>
      </c>
      <c r="G79" s="11">
        <v>233</v>
      </c>
      <c r="H79" s="43"/>
      <c r="I79" s="43"/>
      <c r="J79" s="14"/>
      <c r="K79" s="1">
        <f>F79+(F79*$K$2/100)</f>
        <v>198.95</v>
      </c>
      <c r="L79" s="1">
        <f>IF(G79&lt;K79,G79,K79)</f>
        <v>198.95</v>
      </c>
      <c r="M79" s="43"/>
      <c r="N79" s="43"/>
      <c r="O79" s="45"/>
      <c r="P79" s="1">
        <f>K79+(K79*$K$2/100)</f>
        <v>228.79249999999999</v>
      </c>
      <c r="Q79" s="1">
        <f>IF(L79&lt;P79,L79,P79)</f>
        <v>198.95</v>
      </c>
      <c r="R79" s="43"/>
      <c r="S79" s="43"/>
      <c r="T79" s="45"/>
      <c r="U79" s="1">
        <f>P79+(P79*$K$2/100)</f>
        <v>263.11137500000001</v>
      </c>
      <c r="V79" s="1">
        <f>IF(Q79&lt;U79,Q79,U79)</f>
        <v>198.95</v>
      </c>
      <c r="W79" s="43"/>
      <c r="X79" s="43"/>
      <c r="Y79" s="45"/>
      <c r="Z79" s="1">
        <f>U79+(U79*$K$2/100)</f>
        <v>302.57808125000003</v>
      </c>
      <c r="AA79" s="1">
        <f>IF(V79&lt;Z79,V79,Z79)</f>
        <v>198.95</v>
      </c>
      <c r="AB79" s="43"/>
      <c r="AC79" s="43"/>
      <c r="AD79" s="45"/>
    </row>
    <row r="80" spans="1:30" x14ac:dyDescent="0.25">
      <c r="A80" s="1"/>
      <c r="B80" s="1"/>
      <c r="C80" s="11"/>
      <c r="D80" s="11"/>
      <c r="E80" s="1"/>
      <c r="F80" s="11"/>
      <c r="G80" s="11"/>
      <c r="H80" s="24"/>
      <c r="I80" s="24"/>
      <c r="J80" s="14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x14ac:dyDescent="0.25">
      <c r="A81" s="2">
        <v>44914</v>
      </c>
      <c r="B81" s="2" t="s">
        <v>6</v>
      </c>
      <c r="C81" s="11">
        <v>18334</v>
      </c>
      <c r="D81" s="11">
        <v>18350</v>
      </c>
      <c r="E81" s="21">
        <f>Graph_NFTY!$D$33</f>
        <v>1</v>
      </c>
      <c r="F81" s="11">
        <v>257</v>
      </c>
      <c r="G81" s="11">
        <v>302</v>
      </c>
      <c r="H81" s="45">
        <f>(F81*(50*E81)+F82*(50*E82))</f>
        <v>20750</v>
      </c>
      <c r="I81" s="45">
        <f>(G81*(50*E81)+G82*(50*E82))</f>
        <v>21600</v>
      </c>
      <c r="J81" s="14"/>
      <c r="K81" s="21">
        <f>F81+(F81*$K$2/100)</f>
        <v>295.55</v>
      </c>
      <c r="L81" s="21">
        <f>IF(G81&lt;K81,G81,K81)</f>
        <v>295.55</v>
      </c>
      <c r="M81" s="45">
        <f>H81</f>
        <v>20750</v>
      </c>
      <c r="N81" s="45">
        <f>(L81*(50*E81)+L82*(50*E82))</f>
        <v>21277.5</v>
      </c>
      <c r="O81" s="46">
        <f>((F81-L81)+(F82-L82))*50*E82</f>
        <v>-527.50000000000057</v>
      </c>
      <c r="P81" s="21">
        <f>K81+(K81*$K$2/100)</f>
        <v>339.88249999999999</v>
      </c>
      <c r="Q81" s="21">
        <f>IF(L81&lt;P81,L81,P81)</f>
        <v>295.55</v>
      </c>
      <c r="R81" s="45">
        <f>M81</f>
        <v>20750</v>
      </c>
      <c r="S81" s="45">
        <f>(Q81*(50*J81)+Q82*(50*J82))</f>
        <v>0</v>
      </c>
      <c r="T81" s="46">
        <f>((K81-Q81)+(K82-Q82))*50*J82</f>
        <v>0</v>
      </c>
      <c r="U81" s="21">
        <f>P81+(P81*$K$2/100)</f>
        <v>390.86487499999998</v>
      </c>
      <c r="V81" s="21">
        <f>IF(Q81&lt;U81,Q81,U81)</f>
        <v>295.55</v>
      </c>
      <c r="W81" s="45">
        <f>R81</f>
        <v>20750</v>
      </c>
      <c r="X81" s="45">
        <f>(V81*(50*O81)+V82*(50*O82))</f>
        <v>-7795131.2500000093</v>
      </c>
      <c r="Y81" s="46">
        <f>((P81-V81)+(P82-V82))*50*O82</f>
        <v>0</v>
      </c>
      <c r="Z81" s="21">
        <f>U81+(U81*$K$2/100)</f>
        <v>449.49460624999995</v>
      </c>
      <c r="AA81" s="21">
        <f>IF(V81&lt;Z81,V81,Z81)</f>
        <v>295.55</v>
      </c>
      <c r="AB81" s="45">
        <f>W81</f>
        <v>20750</v>
      </c>
      <c r="AC81" s="45">
        <f>(AA81*(50*T81)+AA82*(50*T82))</f>
        <v>0</v>
      </c>
      <c r="AD81" s="46">
        <f>((U81-AA81)+(U82-AA82))*50*T82</f>
        <v>0</v>
      </c>
    </row>
    <row r="82" spans="1:30" x14ac:dyDescent="0.25">
      <c r="A82" s="1"/>
      <c r="B82" s="1" t="s">
        <v>7</v>
      </c>
      <c r="C82" s="11">
        <v>18334</v>
      </c>
      <c r="D82" s="11">
        <v>18350</v>
      </c>
      <c r="E82" s="1">
        <f>Graph_NFTY!$D$33</f>
        <v>1</v>
      </c>
      <c r="F82" s="11">
        <v>158</v>
      </c>
      <c r="G82" s="11">
        <v>130</v>
      </c>
      <c r="H82" s="43"/>
      <c r="I82" s="43"/>
      <c r="J82" s="14"/>
      <c r="K82" s="1">
        <f>F82+(F82*$K$2/100)</f>
        <v>181.7</v>
      </c>
      <c r="L82" s="1">
        <f>IF(G82&lt;K82,G82,K82)</f>
        <v>130</v>
      </c>
      <c r="M82" s="43"/>
      <c r="N82" s="43"/>
      <c r="O82" s="45"/>
      <c r="P82" s="1">
        <f>K82+(K82*$K$2/100)</f>
        <v>208.95499999999998</v>
      </c>
      <c r="Q82" s="1">
        <f>IF(L82&lt;P82,L82,P82)</f>
        <v>130</v>
      </c>
      <c r="R82" s="43"/>
      <c r="S82" s="43"/>
      <c r="T82" s="45"/>
      <c r="U82" s="1">
        <f>P82+(P82*$K$2/100)</f>
        <v>240.29825</v>
      </c>
      <c r="V82" s="1">
        <f>IF(Q82&lt;U82,Q82,U82)</f>
        <v>130</v>
      </c>
      <c r="W82" s="43"/>
      <c r="X82" s="43"/>
      <c r="Y82" s="45"/>
      <c r="Z82" s="1">
        <f>U82+(U82*$K$2/100)</f>
        <v>276.34298749999999</v>
      </c>
      <c r="AA82" s="1">
        <f>IF(V82&lt;Z82,V82,Z82)</f>
        <v>130</v>
      </c>
      <c r="AB82" s="43"/>
      <c r="AC82" s="43"/>
      <c r="AD82" s="45"/>
    </row>
    <row r="83" spans="1:30" x14ac:dyDescent="0.25">
      <c r="A83" s="1"/>
      <c r="B83" s="1"/>
      <c r="C83" s="11"/>
      <c r="D83" s="11"/>
      <c r="E83" s="1"/>
      <c r="F83" s="11"/>
      <c r="G83" s="11"/>
      <c r="H83" s="24"/>
      <c r="I83" s="24"/>
      <c r="J83" s="14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x14ac:dyDescent="0.25">
      <c r="A84" s="2">
        <v>44953</v>
      </c>
      <c r="B84" s="2" t="s">
        <v>6</v>
      </c>
      <c r="C84" s="1">
        <v>17587</v>
      </c>
      <c r="D84" s="11">
        <v>17600</v>
      </c>
      <c r="E84" s="21">
        <f>Graph_NFTY!$D$33</f>
        <v>1</v>
      </c>
      <c r="F84" s="11">
        <v>203.5</v>
      </c>
      <c r="G84" s="11">
        <v>168.9</v>
      </c>
      <c r="H84" s="45">
        <f>(F84*(50*E84)+F85*(50*E85))</f>
        <v>20677.5</v>
      </c>
      <c r="I84" s="45">
        <f>(G84*(50*E84)+G85*(50*E85))</f>
        <v>19997.75</v>
      </c>
      <c r="J84" s="14"/>
      <c r="K84" s="21">
        <f>F84+(F84*$K$2/100)</f>
        <v>234.02500000000001</v>
      </c>
      <c r="L84" s="21">
        <f>IF(G84&lt;K84,G84,K84)</f>
        <v>168.9</v>
      </c>
      <c r="M84" s="45">
        <f>H84</f>
        <v>20677.5</v>
      </c>
      <c r="N84" s="45">
        <f>(L84*(50*E84)+L85*(50*E85))</f>
        <v>19997.75</v>
      </c>
      <c r="O84" s="46">
        <f>((F84-L84)+(F85-L85))*50*E85</f>
        <v>679.75</v>
      </c>
      <c r="P84" s="21">
        <f>K84+(K84*$K$2/100)</f>
        <v>269.12875000000003</v>
      </c>
      <c r="Q84" s="21">
        <f>IF(L84&lt;P84,L84,P84)</f>
        <v>168.9</v>
      </c>
      <c r="R84" s="45">
        <f>M84</f>
        <v>20677.5</v>
      </c>
      <c r="S84" s="45">
        <f>(Q84*(50*J84)+Q85*(50*J85))</f>
        <v>0</v>
      </c>
      <c r="T84" s="46">
        <f>((K84-Q84)+(K85-Q85))*50*J85</f>
        <v>0</v>
      </c>
      <c r="U84" s="21">
        <f>P84+(P84*$K$2/100)</f>
        <v>309.49806250000006</v>
      </c>
      <c r="V84" s="21">
        <f>IF(Q84&lt;U84,Q84,U84)</f>
        <v>168.9</v>
      </c>
      <c r="W84" s="45">
        <f>R84</f>
        <v>20677.5</v>
      </c>
      <c r="X84" s="45">
        <f>(V84*(50*O84)+V85*(50*O85))</f>
        <v>5740488.75</v>
      </c>
      <c r="Y84" s="46">
        <f>((P84-V84)+(P85-V85))*50*O85</f>
        <v>0</v>
      </c>
      <c r="Z84" s="21">
        <f>U84+(U84*$K$2/100)</f>
        <v>355.92277187500008</v>
      </c>
      <c r="AA84" s="21">
        <f>IF(V84&lt;Z84,V84,Z84)</f>
        <v>168.9</v>
      </c>
      <c r="AB84" s="45">
        <f>W84</f>
        <v>20677.5</v>
      </c>
      <c r="AC84" s="45">
        <f>(AA84*(50*T84)+AA85*(50*T85))</f>
        <v>0</v>
      </c>
      <c r="AD84" s="46">
        <f>((U84-AA84)+(U85-AA85))*50*T85</f>
        <v>0</v>
      </c>
    </row>
    <row r="85" spans="1:30" x14ac:dyDescent="0.25">
      <c r="A85" s="1"/>
      <c r="B85" s="1" t="s">
        <v>7</v>
      </c>
      <c r="C85" s="1">
        <v>17587</v>
      </c>
      <c r="D85" s="11">
        <v>17600</v>
      </c>
      <c r="E85" s="1">
        <f>Graph_NFTY!$D$33</f>
        <v>1</v>
      </c>
      <c r="F85" s="11">
        <v>210.05</v>
      </c>
      <c r="G85" s="11">
        <v>231.05500000000001</v>
      </c>
      <c r="H85" s="43"/>
      <c r="I85" s="43"/>
      <c r="J85" s="14"/>
      <c r="K85" s="1">
        <f>F85+(F85*$K$2/100)</f>
        <v>241.5575</v>
      </c>
      <c r="L85" s="1">
        <f>IF(G85&lt;K85,G85,K85)</f>
        <v>231.05500000000001</v>
      </c>
      <c r="M85" s="43"/>
      <c r="N85" s="43"/>
      <c r="O85" s="45"/>
      <c r="P85" s="1">
        <f>K85+(K85*$K$2/100)</f>
        <v>277.79112500000002</v>
      </c>
      <c r="Q85" s="1">
        <f>IF(L85&lt;P85,L85,P85)</f>
        <v>231.05500000000001</v>
      </c>
      <c r="R85" s="43"/>
      <c r="S85" s="43"/>
      <c r="T85" s="45"/>
      <c r="U85" s="1">
        <f>P85+(P85*$K$2/100)</f>
        <v>319.45979375000002</v>
      </c>
      <c r="V85" s="1">
        <f>IF(Q85&lt;U85,Q85,U85)</f>
        <v>231.05500000000001</v>
      </c>
      <c r="W85" s="43"/>
      <c r="X85" s="43"/>
      <c r="Y85" s="45"/>
      <c r="Z85" s="1">
        <f>U85+(U85*$K$2/100)</f>
        <v>367.37876281249999</v>
      </c>
      <c r="AA85" s="1">
        <f>IF(V85&lt;Z85,V85,Z85)</f>
        <v>231.05500000000001</v>
      </c>
      <c r="AB85" s="43"/>
      <c r="AC85" s="43"/>
      <c r="AD85" s="45"/>
    </row>
    <row r="86" spans="1:30" x14ac:dyDescent="0.25">
      <c r="A86" s="1"/>
      <c r="B86" s="1"/>
      <c r="C86" s="1"/>
      <c r="D86" s="11"/>
      <c r="E86" s="1"/>
      <c r="F86" s="11"/>
      <c r="G86" s="11"/>
      <c r="H86" s="24"/>
      <c r="I86" s="24"/>
      <c r="J86" s="14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x14ac:dyDescent="0.25">
      <c r="A87" s="2">
        <v>44956</v>
      </c>
      <c r="B87" s="2" t="s">
        <v>6</v>
      </c>
      <c r="C87" s="1">
        <v>17498</v>
      </c>
      <c r="D87" s="11">
        <v>17500</v>
      </c>
      <c r="E87" s="21">
        <f>Graph_NFTY!$D$33</f>
        <v>1</v>
      </c>
      <c r="F87" s="11">
        <v>194.4</v>
      </c>
      <c r="G87" s="11">
        <v>223</v>
      </c>
      <c r="H87" s="45">
        <f>(F87*(50*E87)+F88*(50*E88))</f>
        <v>14110</v>
      </c>
      <c r="I87" s="45">
        <f>(G87*(50*E87)+G88*(50*E88))</f>
        <v>14445</v>
      </c>
      <c r="J87" s="14"/>
      <c r="K87" s="21">
        <f>F87+(F87*$K$2/100)</f>
        <v>223.56</v>
      </c>
      <c r="L87" s="21">
        <f>IF(G87&lt;K87,G87,K87)</f>
        <v>223</v>
      </c>
      <c r="M87" s="45">
        <f>H87</f>
        <v>14110</v>
      </c>
      <c r="N87" s="45">
        <f>(L87*(50*E87)+L88*(50*E88))</f>
        <v>14445</v>
      </c>
      <c r="O87" s="46">
        <f>((F87-L87)+(F88-L88))*50*E88</f>
        <v>-335.00000000000011</v>
      </c>
      <c r="P87" s="21">
        <f>K87+(K87*$K$2/100)</f>
        <v>257.09399999999999</v>
      </c>
      <c r="Q87" s="21">
        <f>IF(L87&lt;P87,L87,P87)</f>
        <v>223</v>
      </c>
      <c r="R87" s="45">
        <f>M87</f>
        <v>14110</v>
      </c>
      <c r="S87" s="45">
        <f>(Q87*(50*J87)+Q88*(50*J88))</f>
        <v>0</v>
      </c>
      <c r="T87" s="46">
        <f>((K87-Q87)+(K88-Q88))*50*J88</f>
        <v>0</v>
      </c>
      <c r="U87" s="21">
        <f>P87+(P87*$K$2/100)</f>
        <v>295.65809999999999</v>
      </c>
      <c r="V87" s="21">
        <f>IF(Q87&lt;U87,Q87,U87)</f>
        <v>223</v>
      </c>
      <c r="W87" s="45">
        <f>R87</f>
        <v>14110</v>
      </c>
      <c r="X87" s="45">
        <f>(V87*(50*O87)+V88*(50*O88))</f>
        <v>-3735250.0000000014</v>
      </c>
      <c r="Y87" s="46">
        <f>((P87-V87)+(P88-V88))*50*O88</f>
        <v>0</v>
      </c>
      <c r="Z87" s="21">
        <f>U87+(U87*$K$2/100)</f>
        <v>340.00681499999996</v>
      </c>
      <c r="AA87" s="21">
        <f>IF(V87&lt;Z87,V87,Z87)</f>
        <v>223</v>
      </c>
      <c r="AB87" s="45">
        <f>W87</f>
        <v>14110</v>
      </c>
      <c r="AC87" s="45">
        <f>(AA87*(50*T87)+AA88*(50*T88))</f>
        <v>0</v>
      </c>
      <c r="AD87" s="46">
        <f>((U87-AA87)+(U88-AA88))*50*T88</f>
        <v>0</v>
      </c>
    </row>
    <row r="88" spans="1:30" x14ac:dyDescent="0.25">
      <c r="A88" s="1"/>
      <c r="B88" s="1" t="s">
        <v>7</v>
      </c>
      <c r="C88" s="1">
        <v>17498</v>
      </c>
      <c r="D88" s="11">
        <v>17500</v>
      </c>
      <c r="E88" s="1">
        <f>Graph_NFTY!$D$33</f>
        <v>1</v>
      </c>
      <c r="F88" s="11">
        <v>87.8</v>
      </c>
      <c r="G88" s="11">
        <v>65.900000000000006</v>
      </c>
      <c r="H88" s="43"/>
      <c r="I88" s="43"/>
      <c r="J88" s="14"/>
      <c r="K88" s="1">
        <f>F88+(F88*$K$2/100)</f>
        <v>100.97</v>
      </c>
      <c r="L88" s="1">
        <f>IF(G88&lt;K88,G88,K88)</f>
        <v>65.900000000000006</v>
      </c>
      <c r="M88" s="43"/>
      <c r="N88" s="43"/>
      <c r="O88" s="45"/>
      <c r="P88" s="1">
        <f>K88+(K88*$K$2/100)</f>
        <v>116.1155</v>
      </c>
      <c r="Q88" s="1">
        <f>IF(L88&lt;P88,L88,P88)</f>
        <v>65.900000000000006</v>
      </c>
      <c r="R88" s="43"/>
      <c r="S88" s="43"/>
      <c r="T88" s="45"/>
      <c r="U88" s="1">
        <f>P88+(P88*$K$2/100)</f>
        <v>133.532825</v>
      </c>
      <c r="V88" s="1">
        <f>IF(Q88&lt;U88,Q88,U88)</f>
        <v>65.900000000000006</v>
      </c>
      <c r="W88" s="43"/>
      <c r="X88" s="43"/>
      <c r="Y88" s="45"/>
      <c r="Z88" s="1">
        <f>U88+(U88*$K$2/100)</f>
        <v>153.56274875</v>
      </c>
      <c r="AA88" s="1">
        <f>IF(V88&lt;Z88,V88,Z88)</f>
        <v>65.900000000000006</v>
      </c>
      <c r="AB88" s="43"/>
      <c r="AC88" s="43"/>
      <c r="AD88" s="45"/>
    </row>
    <row r="89" spans="1:30" x14ac:dyDescent="0.25">
      <c r="A89" s="1"/>
      <c r="B89" s="1"/>
      <c r="C89" s="1"/>
      <c r="D89" s="11"/>
      <c r="E89" s="1"/>
      <c r="F89" s="11"/>
      <c r="G89" s="11"/>
      <c r="H89" s="24"/>
      <c r="I89" s="24"/>
      <c r="J89" s="14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x14ac:dyDescent="0.25">
      <c r="A90" s="2">
        <v>44957</v>
      </c>
      <c r="B90" s="2" t="s">
        <v>6</v>
      </c>
      <c r="C90" s="1">
        <v>17619</v>
      </c>
      <c r="D90" s="11">
        <v>17600</v>
      </c>
      <c r="E90" s="21">
        <f>Graph_NFTY!$D$33</f>
        <v>1</v>
      </c>
      <c r="F90" s="11">
        <v>174.9</v>
      </c>
      <c r="G90" s="11">
        <v>201</v>
      </c>
      <c r="H90" s="45">
        <f>(F90*(50*E90)+F91*(50*E91))</f>
        <v>15065</v>
      </c>
      <c r="I90" s="45">
        <f>(G90*(50*E90)+G91*(50*E91))</f>
        <v>14985</v>
      </c>
      <c r="J90" s="14"/>
      <c r="K90" s="21">
        <f>F90+(F90*$K$2/100)</f>
        <v>201.13499999999999</v>
      </c>
      <c r="L90" s="21">
        <f>IF(G90&lt;K90,G90,K90)</f>
        <v>201</v>
      </c>
      <c r="M90" s="45">
        <f>H90</f>
        <v>15065</v>
      </c>
      <c r="N90" s="45">
        <f>(L90*(50*E90)+L91*(50*E91))</f>
        <v>14985</v>
      </c>
      <c r="O90" s="46">
        <f>((F90-L90)+(F91-L91))*50*E91</f>
        <v>80.000000000000426</v>
      </c>
      <c r="P90" s="21">
        <f>K90+(K90*$K$2/100)</f>
        <v>231.30525</v>
      </c>
      <c r="Q90" s="21">
        <f>IF(L90&lt;P90,L90,P90)</f>
        <v>201</v>
      </c>
      <c r="R90" s="45">
        <f>M90</f>
        <v>15065</v>
      </c>
      <c r="S90" s="45">
        <f>(Q90*(50*J90)+Q91*(50*J91))</f>
        <v>0</v>
      </c>
      <c r="T90" s="46">
        <f>((K90-Q90)+(K91-Q91))*50*J91</f>
        <v>0</v>
      </c>
      <c r="U90" s="21">
        <f>P90+(P90*$K$2/100)</f>
        <v>266.0010375</v>
      </c>
      <c r="V90" s="21">
        <f>IF(Q90&lt;U90,Q90,U90)</f>
        <v>201</v>
      </c>
      <c r="W90" s="45">
        <f>R90</f>
        <v>15065</v>
      </c>
      <c r="X90" s="45">
        <f>(V90*(50*O90)+V91*(50*O91))</f>
        <v>804000.00000000431</v>
      </c>
      <c r="Y90" s="46">
        <f>((P90-V90)+(P91-V91))*50*O91</f>
        <v>0</v>
      </c>
      <c r="Z90" s="21">
        <f>U90+(U90*$K$2/100)</f>
        <v>305.90119312499996</v>
      </c>
      <c r="AA90" s="21">
        <f>IF(V90&lt;Z90,V90,Z90)</f>
        <v>201</v>
      </c>
      <c r="AB90" s="45">
        <f>W90</f>
        <v>15065</v>
      </c>
      <c r="AC90" s="45">
        <f>(AA90*(50*T90)+AA91*(50*T91))</f>
        <v>0</v>
      </c>
      <c r="AD90" s="46">
        <f>((U90-AA90)+(U91-AA91))*50*T91</f>
        <v>0</v>
      </c>
    </row>
    <row r="91" spans="1:30" x14ac:dyDescent="0.25">
      <c r="A91" s="1"/>
      <c r="B91" s="1" t="s">
        <v>7</v>
      </c>
      <c r="C91" s="1">
        <v>17619</v>
      </c>
      <c r="D91" s="11">
        <v>17600</v>
      </c>
      <c r="E91" s="1">
        <f>Graph_NFTY!$D$33</f>
        <v>1</v>
      </c>
      <c r="F91" s="11">
        <v>126.4</v>
      </c>
      <c r="G91" s="11">
        <v>98.7</v>
      </c>
      <c r="H91" s="43"/>
      <c r="I91" s="43"/>
      <c r="J91" s="14"/>
      <c r="K91" s="1">
        <f>F91+(F91*$K$2/100)</f>
        <v>145.36000000000001</v>
      </c>
      <c r="L91" s="1">
        <f>IF(G91&lt;K91,G91,K91)</f>
        <v>98.7</v>
      </c>
      <c r="M91" s="43"/>
      <c r="N91" s="43"/>
      <c r="O91" s="45"/>
      <c r="P91" s="1">
        <f>K91+(K91*$K$2/100)</f>
        <v>167.16400000000002</v>
      </c>
      <c r="Q91" s="1">
        <f>IF(L91&lt;P91,L91,P91)</f>
        <v>98.7</v>
      </c>
      <c r="R91" s="43"/>
      <c r="S91" s="43"/>
      <c r="T91" s="45"/>
      <c r="U91" s="1">
        <f>P91+(P91*$K$2/100)</f>
        <v>192.23860000000002</v>
      </c>
      <c r="V91" s="1">
        <f>IF(Q91&lt;U91,Q91,U91)</f>
        <v>98.7</v>
      </c>
      <c r="W91" s="43"/>
      <c r="X91" s="43"/>
      <c r="Y91" s="45"/>
      <c r="Z91" s="1">
        <f>U91+(U91*$K$2/100)</f>
        <v>221.07439000000002</v>
      </c>
      <c r="AA91" s="1">
        <f>IF(V91&lt;Z91,V91,Z91)</f>
        <v>98.7</v>
      </c>
      <c r="AB91" s="43"/>
      <c r="AC91" s="43"/>
      <c r="AD91" s="45"/>
    </row>
    <row r="92" spans="1:30" x14ac:dyDescent="0.25">
      <c r="A92" s="1"/>
      <c r="B92" s="1"/>
      <c r="C92" s="1"/>
      <c r="D92" s="11"/>
      <c r="E92" s="1"/>
      <c r="F92" s="11"/>
      <c r="G92" s="11"/>
      <c r="H92" s="25"/>
      <c r="I92" s="25"/>
      <c r="J92" s="14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x14ac:dyDescent="0.25">
      <c r="A93" s="2">
        <v>44958</v>
      </c>
      <c r="B93" s="2" t="s">
        <v>6</v>
      </c>
      <c r="C93" s="1">
        <v>17968</v>
      </c>
      <c r="D93" s="11">
        <v>17950</v>
      </c>
      <c r="E93" s="21">
        <f>Graph_NFTY!$D$33</f>
        <v>1</v>
      </c>
      <c r="F93" s="11">
        <v>103.65</v>
      </c>
      <c r="G93" s="11">
        <v>8.65</v>
      </c>
      <c r="H93" s="45">
        <f>(F93*(50*E93)+F94*(50*E94))</f>
        <v>8897.5</v>
      </c>
      <c r="I93" s="45">
        <f>(G93*(50*E93)+G94*(50*E94))</f>
        <v>25182.5</v>
      </c>
      <c r="J93" s="14"/>
      <c r="K93" s="21">
        <f>F93+(F93*$K$2/100)</f>
        <v>119.19750000000001</v>
      </c>
      <c r="L93" s="21">
        <f>IF(G93&lt;K93,G93,K93)</f>
        <v>8.65</v>
      </c>
      <c r="M93" s="45">
        <f>H93</f>
        <v>8897.5</v>
      </c>
      <c r="N93" s="45">
        <f>(L93*(50*E93)+L94*(50*E94))</f>
        <v>4704.75</v>
      </c>
      <c r="O93" s="46">
        <f>((F93-L93)+(F94-L94))*50*E94</f>
        <v>4192.75</v>
      </c>
      <c r="P93" s="21">
        <f>K93+(K93*$K$2/100)</f>
        <v>137.077125</v>
      </c>
      <c r="Q93" s="21">
        <f>IF(L93&lt;P93,L93,P93)</f>
        <v>8.65</v>
      </c>
      <c r="R93" s="45">
        <f>M93</f>
        <v>8897.5</v>
      </c>
      <c r="S93" s="45">
        <f>(Q93*(50*J93)+Q94*(50*J94))</f>
        <v>0</v>
      </c>
      <c r="T93" s="46">
        <f>((K93-Q93)+(K94-Q94))*50*J94</f>
        <v>0</v>
      </c>
      <c r="U93" s="21">
        <f>P93+(P93*$K$2/100)</f>
        <v>157.63869374999999</v>
      </c>
      <c r="V93" s="21">
        <f>IF(Q93&lt;U93,Q93,U93)</f>
        <v>8.65</v>
      </c>
      <c r="W93" s="45">
        <f>R93</f>
        <v>8897.5</v>
      </c>
      <c r="X93" s="45">
        <f>(V93*(50*O93)+V94*(50*O94))</f>
        <v>1813364.375</v>
      </c>
      <c r="Y93" s="46">
        <f>((P93-V93)+(P94-V94))*50*O94</f>
        <v>0</v>
      </c>
      <c r="Z93" s="21">
        <f>U93+(U93*$K$2/100)</f>
        <v>181.28449781249998</v>
      </c>
      <c r="AA93" s="21">
        <f>IF(V93&lt;Z93,V93,Z93)</f>
        <v>8.65</v>
      </c>
      <c r="AB93" s="45">
        <f>W93</f>
        <v>8897.5</v>
      </c>
      <c r="AC93" s="45">
        <f>(AA93*(50*T93)+AA94*(50*T94))</f>
        <v>0</v>
      </c>
      <c r="AD93" s="46">
        <f>((U93-AA93)+(U94-AA94))*50*T94</f>
        <v>0</v>
      </c>
    </row>
    <row r="94" spans="1:30" x14ac:dyDescent="0.25">
      <c r="A94" s="1"/>
      <c r="B94" s="1" t="s">
        <v>7</v>
      </c>
      <c r="C94" s="1">
        <v>17968</v>
      </c>
      <c r="D94" s="11">
        <v>17950</v>
      </c>
      <c r="E94" s="1">
        <f>Graph_NFTY!$D$33</f>
        <v>1</v>
      </c>
      <c r="F94" s="11">
        <v>74.3</v>
      </c>
      <c r="G94" s="11">
        <v>495</v>
      </c>
      <c r="H94" s="43"/>
      <c r="I94" s="43"/>
      <c r="J94" s="14"/>
      <c r="K94" s="1">
        <f>F94+(F94*$K$2/100)</f>
        <v>85.444999999999993</v>
      </c>
      <c r="L94" s="1">
        <f>IF(G94&lt;K94,G94,K94)</f>
        <v>85.444999999999993</v>
      </c>
      <c r="M94" s="43"/>
      <c r="N94" s="43"/>
      <c r="O94" s="45"/>
      <c r="P94" s="1">
        <f>K94+(K94*$K$2/100)</f>
        <v>98.261749999999992</v>
      </c>
      <c r="Q94" s="1">
        <f>IF(L94&lt;P94,L94,P94)</f>
        <v>85.444999999999993</v>
      </c>
      <c r="R94" s="43"/>
      <c r="S94" s="43"/>
      <c r="T94" s="45"/>
      <c r="U94" s="1">
        <f>P94+(P94*$K$2/100)</f>
        <v>113.00101249999999</v>
      </c>
      <c r="V94" s="1">
        <f>IF(Q94&lt;U94,Q94,U94)</f>
        <v>85.444999999999993</v>
      </c>
      <c r="W94" s="43"/>
      <c r="X94" s="43"/>
      <c r="Y94" s="45"/>
      <c r="Z94" s="1">
        <f>U94+(U94*$K$2/100)</f>
        <v>129.95116437499999</v>
      </c>
      <c r="AA94" s="1">
        <f>IF(V94&lt;Z94,V94,Z94)</f>
        <v>85.444999999999993</v>
      </c>
      <c r="AB94" s="43"/>
      <c r="AC94" s="43"/>
      <c r="AD94" s="45"/>
    </row>
    <row r="95" spans="1:30" x14ac:dyDescent="0.25">
      <c r="A95" s="1"/>
      <c r="B95" s="1"/>
      <c r="C95" s="1"/>
      <c r="D95" s="11"/>
      <c r="E95" s="1"/>
      <c r="F95" s="11"/>
      <c r="G95" s="11"/>
      <c r="H95" s="26"/>
      <c r="I95" s="26"/>
      <c r="J95" s="14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x14ac:dyDescent="0.25">
      <c r="A96" s="2">
        <v>44959</v>
      </c>
      <c r="B96" s="2" t="s">
        <v>6</v>
      </c>
      <c r="C96" s="1">
        <v>17575</v>
      </c>
      <c r="D96" s="11">
        <v>17600</v>
      </c>
      <c r="E96" s="21">
        <f>Graph_NFTY!$D$33</f>
        <v>1</v>
      </c>
      <c r="F96" s="11">
        <v>173.5</v>
      </c>
      <c r="G96" s="11">
        <v>181</v>
      </c>
      <c r="H96" s="45">
        <f>(F96*(50*E96)+F97*(50*E97))</f>
        <v>17162.5</v>
      </c>
      <c r="I96" s="45">
        <f>(G96*(50*E96)+G97*(50*E97))</f>
        <v>18550</v>
      </c>
      <c r="J96" s="14"/>
      <c r="K96" s="21">
        <f>F96+(F96*$K$2/100)</f>
        <v>199.52500000000001</v>
      </c>
      <c r="L96" s="21">
        <f>IF(G96&lt;K96,G96,K96)</f>
        <v>181</v>
      </c>
      <c r="M96" s="45">
        <f>H96</f>
        <v>17162.5</v>
      </c>
      <c r="N96" s="45">
        <f>(L96*(50*E96)+L97*(50*E97))</f>
        <v>18550</v>
      </c>
      <c r="O96" s="46">
        <f>((F96-L96)+(F97-L97))*50*E97</f>
        <v>-1387.5</v>
      </c>
      <c r="P96" s="21">
        <f>K96+(K96*$K$2/100)</f>
        <v>229.45375000000001</v>
      </c>
      <c r="Q96" s="21">
        <f>IF(L96&lt;P96,L96,P96)</f>
        <v>181</v>
      </c>
      <c r="R96" s="45">
        <f>M96</f>
        <v>17162.5</v>
      </c>
      <c r="S96" s="45">
        <f>(Q96*(50*J96)+Q97*(50*J97))</f>
        <v>0</v>
      </c>
      <c r="T96" s="46">
        <f>((K96-Q96)+(K97-Q97))*50*J97</f>
        <v>0</v>
      </c>
      <c r="U96" s="21">
        <f>P96+(P96*$K$2/100)</f>
        <v>263.87181250000003</v>
      </c>
      <c r="V96" s="21">
        <f>IF(Q96&lt;U96,Q96,U96)</f>
        <v>181</v>
      </c>
      <c r="W96" s="45">
        <f>R96</f>
        <v>17162.5</v>
      </c>
      <c r="X96" s="45">
        <f>(V96*(50*O96)+V97*(50*O97))</f>
        <v>-12556875</v>
      </c>
      <c r="Y96" s="46">
        <f>((P96-V96)+(P97-V97))*50*O97</f>
        <v>0</v>
      </c>
      <c r="Z96" s="21">
        <f>U96+(U96*$K$2/100)</f>
        <v>303.45258437500001</v>
      </c>
      <c r="AA96" s="21">
        <f>IF(V96&lt;Z96,V96,Z96)</f>
        <v>181</v>
      </c>
      <c r="AB96" s="45">
        <f>W96</f>
        <v>17162.5</v>
      </c>
      <c r="AC96" s="45">
        <f>(AA96*(50*T96)+AA97*(50*T97))</f>
        <v>0</v>
      </c>
      <c r="AD96" s="46">
        <f>((U96-AA96)+(U97-AA97))*50*T97</f>
        <v>0</v>
      </c>
    </row>
    <row r="97" spans="1:30" x14ac:dyDescent="0.25">
      <c r="A97" s="1"/>
      <c r="B97" s="1" t="s">
        <v>7</v>
      </c>
      <c r="C97" s="1">
        <v>17575</v>
      </c>
      <c r="D97" s="11">
        <v>17600</v>
      </c>
      <c r="E97" s="1">
        <f>Graph_NFTY!$D$33</f>
        <v>1</v>
      </c>
      <c r="F97" s="11">
        <v>169.75</v>
      </c>
      <c r="G97" s="11">
        <v>190</v>
      </c>
      <c r="H97" s="43"/>
      <c r="I97" s="43"/>
      <c r="J97" s="14"/>
      <c r="K97" s="1">
        <f>F97+(F97*$K$2/100)</f>
        <v>195.21250000000001</v>
      </c>
      <c r="L97" s="1">
        <f>IF(G97&lt;K97,G97,K97)</f>
        <v>190</v>
      </c>
      <c r="M97" s="43"/>
      <c r="N97" s="43"/>
      <c r="O97" s="45"/>
      <c r="P97" s="1">
        <f>K97+(K97*$K$2/100)</f>
        <v>224.49437499999999</v>
      </c>
      <c r="Q97" s="1">
        <f>IF(L97&lt;P97,L97,P97)</f>
        <v>190</v>
      </c>
      <c r="R97" s="43"/>
      <c r="S97" s="43"/>
      <c r="T97" s="45"/>
      <c r="U97" s="1">
        <f>P97+(P97*$K$2/100)</f>
        <v>258.16853125</v>
      </c>
      <c r="V97" s="1">
        <f>IF(Q97&lt;U97,Q97,U97)</f>
        <v>190</v>
      </c>
      <c r="W97" s="43"/>
      <c r="X97" s="43"/>
      <c r="Y97" s="45"/>
      <c r="Z97" s="1">
        <f>U97+(U97*$K$2/100)</f>
        <v>296.89381093750001</v>
      </c>
      <c r="AA97" s="1">
        <f>IF(V97&lt;Z97,V97,Z97)</f>
        <v>190</v>
      </c>
      <c r="AB97" s="43"/>
      <c r="AC97" s="43"/>
      <c r="AD97" s="45"/>
    </row>
    <row r="98" spans="1:30" x14ac:dyDescent="0.25">
      <c r="A98" s="1"/>
      <c r="B98" s="1"/>
      <c r="C98" s="1"/>
      <c r="D98" s="11"/>
      <c r="E98" s="1"/>
      <c r="F98" s="11"/>
      <c r="G98" s="11"/>
      <c r="H98" s="27"/>
      <c r="I98" s="27"/>
      <c r="J98" s="14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x14ac:dyDescent="0.25">
      <c r="A99" s="2">
        <v>44960</v>
      </c>
      <c r="B99" s="2" t="s">
        <v>6</v>
      </c>
      <c r="C99" s="1">
        <v>17681</v>
      </c>
      <c r="D99" s="11">
        <v>17700</v>
      </c>
      <c r="E99" s="21">
        <f>Graph_NFTY!$D$33</f>
        <v>1</v>
      </c>
      <c r="F99" s="11">
        <v>121.9</v>
      </c>
      <c r="G99" s="11">
        <v>211</v>
      </c>
      <c r="H99" s="45">
        <f>(F99*(50*E99)+F100*(50*E100))</f>
        <v>12695</v>
      </c>
      <c r="I99" s="45">
        <f>(G99*(50*E99)+G100*(50*E100))</f>
        <v>14097.5</v>
      </c>
      <c r="J99" s="14"/>
      <c r="K99" s="21">
        <f>F99+(F99*$K$2/100)</f>
        <v>140.185</v>
      </c>
      <c r="L99" s="21">
        <f>IF(G99&lt;K99,G99,K99)</f>
        <v>140.185</v>
      </c>
      <c r="M99" s="45">
        <f>H99</f>
        <v>12695</v>
      </c>
      <c r="N99" s="45">
        <f>(L99*(50*E99)+L100*(50*E100))</f>
        <v>10556.75</v>
      </c>
      <c r="O99" s="46">
        <f>((F99-L99)+(F100-L100))*50*E100</f>
        <v>2138.25</v>
      </c>
      <c r="P99" s="21">
        <f>K99+(K99*$K$2/100)</f>
        <v>161.21275</v>
      </c>
      <c r="Q99" s="21">
        <f>IF(L99&lt;P99,L99,P99)</f>
        <v>140.185</v>
      </c>
      <c r="R99" s="45">
        <f>M99</f>
        <v>12695</v>
      </c>
      <c r="S99" s="45">
        <f>(Q99*(50*J99)+Q100*(50*J100))</f>
        <v>0</v>
      </c>
      <c r="T99" s="46">
        <f>((K99-Q99)+(K100-Q100))*50*J100</f>
        <v>0</v>
      </c>
      <c r="U99" s="21">
        <f>P99+(P99*$K$2/100)</f>
        <v>185.39466250000001</v>
      </c>
      <c r="V99" s="21">
        <f>IF(Q99&lt;U99,Q99,U99)</f>
        <v>140.185</v>
      </c>
      <c r="W99" s="45">
        <f>R99</f>
        <v>12695</v>
      </c>
      <c r="X99" s="45">
        <f>(V99*(50*O99)+V100*(50*O100))</f>
        <v>14987528.8125</v>
      </c>
      <c r="Y99" s="46">
        <f>((P99-V99)+(P100-V100))*50*O100</f>
        <v>0</v>
      </c>
      <c r="Z99" s="21">
        <f>U99+(U99*$K$2/100)</f>
        <v>213.203861875</v>
      </c>
      <c r="AA99" s="21">
        <f>IF(V99&lt;Z99,V99,Z99)</f>
        <v>140.185</v>
      </c>
      <c r="AB99" s="45">
        <f>W99</f>
        <v>12695</v>
      </c>
      <c r="AC99" s="45">
        <f>(AA99*(50*T99)+AA100*(50*T100))</f>
        <v>0</v>
      </c>
      <c r="AD99" s="46">
        <f>((U99-AA99)+(U100-AA100))*50*T100</f>
        <v>0</v>
      </c>
    </row>
    <row r="100" spans="1:30" x14ac:dyDescent="0.25">
      <c r="A100" s="1"/>
      <c r="B100" s="1" t="s">
        <v>7</v>
      </c>
      <c r="C100" s="1">
        <v>17681</v>
      </c>
      <c r="D100" s="11">
        <v>17700</v>
      </c>
      <c r="E100" s="1">
        <f>Graph_NFTY!$D$33</f>
        <v>1</v>
      </c>
      <c r="F100" s="11">
        <v>132</v>
      </c>
      <c r="G100" s="11">
        <v>70.95</v>
      </c>
      <c r="H100" s="43"/>
      <c r="I100" s="43"/>
      <c r="J100" s="14"/>
      <c r="K100" s="1">
        <f>F100+(F100*$K$2/100)</f>
        <v>151.80000000000001</v>
      </c>
      <c r="L100" s="1">
        <f>IF(G100&lt;K100,G100,K100)</f>
        <v>70.95</v>
      </c>
      <c r="M100" s="43"/>
      <c r="N100" s="43"/>
      <c r="O100" s="45"/>
      <c r="P100" s="1">
        <f>K100+(K100*$K$2/100)</f>
        <v>174.57000000000002</v>
      </c>
      <c r="Q100" s="1">
        <f>IF(L100&lt;P100,L100,P100)</f>
        <v>70.95</v>
      </c>
      <c r="R100" s="43"/>
      <c r="S100" s="43"/>
      <c r="T100" s="45"/>
      <c r="U100" s="1">
        <f>P100+(P100*$K$2/100)</f>
        <v>200.75550000000001</v>
      </c>
      <c r="V100" s="1">
        <f>IF(Q100&lt;U100,Q100,U100)</f>
        <v>70.95</v>
      </c>
      <c r="W100" s="43"/>
      <c r="X100" s="43"/>
      <c r="Y100" s="45"/>
      <c r="Z100" s="1">
        <f>U100+(U100*$K$2/100)</f>
        <v>230.86882500000002</v>
      </c>
      <c r="AA100" s="1">
        <f>IF(V100&lt;Z100,V100,Z100)</f>
        <v>70.95</v>
      </c>
      <c r="AB100" s="43"/>
      <c r="AC100" s="43"/>
      <c r="AD100" s="45"/>
    </row>
    <row r="101" spans="1:30" x14ac:dyDescent="0.25">
      <c r="A101" s="1"/>
      <c r="B101" s="1"/>
      <c r="C101" s="1"/>
      <c r="D101" s="11"/>
      <c r="E101" s="1"/>
      <c r="F101" s="11"/>
      <c r="G101" s="11"/>
      <c r="H101" s="27"/>
      <c r="I101" s="27"/>
      <c r="J101" s="14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x14ac:dyDescent="0.25">
      <c r="A102" s="2">
        <v>44963</v>
      </c>
      <c r="B102" s="2" t="s">
        <v>6</v>
      </c>
      <c r="C102" s="1">
        <v>17740</v>
      </c>
      <c r="D102" s="11">
        <v>17750</v>
      </c>
      <c r="E102" s="21">
        <f>Graph_NFTY!$D$33</f>
        <v>1</v>
      </c>
      <c r="F102" s="11">
        <v>106.9</v>
      </c>
      <c r="G102" s="11">
        <v>124</v>
      </c>
      <c r="H102" s="45">
        <f>(F102*(50*E102)+F103*(50*E103))</f>
        <v>6835</v>
      </c>
      <c r="I102" s="45">
        <f>(G102*(50*E102)+G103*(50*E103))</f>
        <v>7167.5</v>
      </c>
      <c r="J102" s="14"/>
      <c r="K102" s="21">
        <f>F102+(F102*$K$2/100)</f>
        <v>122.935</v>
      </c>
      <c r="L102" s="21">
        <f>IF(G102&lt;K102,G102,K102)</f>
        <v>122.935</v>
      </c>
      <c r="M102" s="45">
        <f>H102</f>
        <v>6835</v>
      </c>
      <c r="N102" s="45">
        <f>(L102*(50*E102)+L103*(50*E103))</f>
        <v>7114.25</v>
      </c>
      <c r="O102" s="46">
        <f>((F102-L102)+(F103-L103))*50*E103</f>
        <v>-279.24999999999989</v>
      </c>
      <c r="P102" s="21">
        <f>K102+(K102*$K$2/100)</f>
        <v>141.37524999999999</v>
      </c>
      <c r="Q102" s="21">
        <f>IF(L102&lt;P102,L102,P102)</f>
        <v>122.935</v>
      </c>
      <c r="R102" s="45">
        <f>M102</f>
        <v>6835</v>
      </c>
      <c r="S102" s="45">
        <f>(Q102*(50*J102)+Q103*(50*J103))</f>
        <v>0</v>
      </c>
      <c r="T102" s="46">
        <f>((K102-Q102)+(K103-Q103))*50*J103</f>
        <v>0</v>
      </c>
      <c r="U102" s="21">
        <f>P102+(P102*$K$2/100)</f>
        <v>162.5815375</v>
      </c>
      <c r="V102" s="21">
        <f>IF(Q102&lt;U102,Q102,U102)</f>
        <v>122.935</v>
      </c>
      <c r="W102" s="45">
        <f>R102</f>
        <v>6835</v>
      </c>
      <c r="X102" s="45">
        <f>(V102*(50*O102)+V103*(50*O103))</f>
        <v>-1716479.9374999993</v>
      </c>
      <c r="Y102" s="46">
        <f>((P102-V102)+(P103-V103))*50*O103</f>
        <v>0</v>
      </c>
      <c r="Z102" s="21">
        <f>U102+(U102*$K$2/100)</f>
        <v>186.968768125</v>
      </c>
      <c r="AA102" s="21">
        <f>IF(V102&lt;Z102,V102,Z102)</f>
        <v>122.935</v>
      </c>
      <c r="AB102" s="45">
        <f>W102</f>
        <v>6835</v>
      </c>
      <c r="AC102" s="45">
        <f>(AA102*(50*T102)+AA103*(50*T103))</f>
        <v>0</v>
      </c>
      <c r="AD102" s="46">
        <f>((U102-AA102)+(U103-AA103))*50*T103</f>
        <v>0</v>
      </c>
    </row>
    <row r="103" spans="1:30" x14ac:dyDescent="0.25">
      <c r="A103" s="1"/>
      <c r="B103" s="1" t="s">
        <v>7</v>
      </c>
      <c r="C103" s="1">
        <v>17740</v>
      </c>
      <c r="D103" s="11">
        <v>17750</v>
      </c>
      <c r="E103" s="1">
        <f>Graph_NFTY!$D$33</f>
        <v>1</v>
      </c>
      <c r="F103" s="11">
        <v>29.8</v>
      </c>
      <c r="G103" s="11">
        <v>19.350000000000001</v>
      </c>
      <c r="H103" s="43"/>
      <c r="I103" s="43"/>
      <c r="J103" s="14"/>
      <c r="K103" s="1">
        <f>F103+(F103*$K$2/100)</f>
        <v>34.270000000000003</v>
      </c>
      <c r="L103" s="1">
        <f>IF(G103&lt;K103,G103,K103)</f>
        <v>19.350000000000001</v>
      </c>
      <c r="M103" s="43"/>
      <c r="N103" s="43"/>
      <c r="O103" s="45"/>
      <c r="P103" s="1">
        <f>K103+(K103*$K$2/100)</f>
        <v>39.410500000000006</v>
      </c>
      <c r="Q103" s="1">
        <f>IF(L103&lt;P103,L103,P103)</f>
        <v>19.350000000000001</v>
      </c>
      <c r="R103" s="43"/>
      <c r="S103" s="43"/>
      <c r="T103" s="45"/>
      <c r="U103" s="1">
        <f>P103+(P103*$K$2/100)</f>
        <v>45.322075000000005</v>
      </c>
      <c r="V103" s="1">
        <f>IF(Q103&lt;U103,Q103,U103)</f>
        <v>19.350000000000001</v>
      </c>
      <c r="W103" s="43"/>
      <c r="X103" s="43"/>
      <c r="Y103" s="45"/>
      <c r="Z103" s="1">
        <f>U103+(U103*$K$2/100)</f>
        <v>52.120386250000003</v>
      </c>
      <c r="AA103" s="1">
        <f>IF(V103&lt;Z103,V103,Z103)</f>
        <v>19.350000000000001</v>
      </c>
      <c r="AB103" s="43"/>
      <c r="AC103" s="43"/>
      <c r="AD103" s="45"/>
    </row>
    <row r="104" spans="1:30" x14ac:dyDescent="0.25">
      <c r="A104" s="1"/>
      <c r="B104" s="1"/>
      <c r="C104" s="1"/>
      <c r="D104" s="11"/>
      <c r="E104" s="1"/>
      <c r="F104" s="11"/>
      <c r="G104" s="11"/>
      <c r="H104" s="27"/>
      <c r="I104" s="27"/>
      <c r="J104" s="14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x14ac:dyDescent="0.25">
      <c r="A105" s="2">
        <v>44964</v>
      </c>
      <c r="B105" s="2" t="s">
        <v>6</v>
      </c>
      <c r="C105" s="1">
        <v>17676</v>
      </c>
      <c r="D105" s="11">
        <v>17700</v>
      </c>
      <c r="E105" s="21">
        <f>Graph_NFTY!$D$33</f>
        <v>1</v>
      </c>
      <c r="F105" s="11">
        <v>84.95</v>
      </c>
      <c r="G105" s="11">
        <v>128</v>
      </c>
      <c r="H105" s="45">
        <f>(F105*(50*E105)+F106*(50*E106))</f>
        <v>9365</v>
      </c>
      <c r="I105" s="45">
        <f>(G105*(50*E105)+G106*(50*E106))</f>
        <v>8902.5</v>
      </c>
      <c r="J105" s="14"/>
      <c r="K105" s="21">
        <f>F105+(F105*$K$2/100)</f>
        <v>97.692499999999995</v>
      </c>
      <c r="L105" s="21">
        <f>IF(G105&lt;K105,G105,K105)</f>
        <v>97.692499999999995</v>
      </c>
      <c r="M105" s="45">
        <f>H105</f>
        <v>9365</v>
      </c>
      <c r="N105" s="45">
        <f>(L105*(50*E105)+L106*(50*E106))</f>
        <v>7387.125</v>
      </c>
      <c r="O105" s="46">
        <f>((F105-L105)+(F106-L106))*50*E106</f>
        <v>1977.8750000000002</v>
      </c>
      <c r="P105" s="21">
        <f>K105+(K105*$K$2/100)</f>
        <v>112.34637499999999</v>
      </c>
      <c r="Q105" s="21">
        <f>IF(L105&lt;P105,L105,P105)</f>
        <v>97.692499999999995</v>
      </c>
      <c r="R105" s="45">
        <f>M105</f>
        <v>9365</v>
      </c>
      <c r="S105" s="45">
        <f>(Q105*(50*J105)+Q106*(50*J106))</f>
        <v>0</v>
      </c>
      <c r="T105" s="46">
        <f>((K105-Q105)+(K106-Q106))*50*J106</f>
        <v>0</v>
      </c>
      <c r="U105" s="21">
        <f>P105+(P105*$K$2/100)</f>
        <v>129.19833125</v>
      </c>
      <c r="V105" s="21">
        <f>IF(Q105&lt;U105,Q105,U105)</f>
        <v>97.692499999999995</v>
      </c>
      <c r="W105" s="45">
        <f>R105</f>
        <v>9365</v>
      </c>
      <c r="X105" s="45">
        <f>(V105*(50*O105)+V106*(50*O106))</f>
        <v>9661177.6718750019</v>
      </c>
      <c r="Y105" s="46">
        <f>((P105-V105)+(P106-V106))*50*O106</f>
        <v>0</v>
      </c>
      <c r="Z105" s="21">
        <f>U105+(U105*$K$2/100)</f>
        <v>148.5780809375</v>
      </c>
      <c r="AA105" s="21">
        <f>IF(V105&lt;Z105,V105,Z105)</f>
        <v>97.692499999999995</v>
      </c>
      <c r="AB105" s="45">
        <f>W105</f>
        <v>9365</v>
      </c>
      <c r="AC105" s="45">
        <f>(AA105*(50*T105)+AA106*(50*T106))</f>
        <v>0</v>
      </c>
      <c r="AD105" s="46">
        <f>((U105-AA105)+(U106-AA106))*50*T106</f>
        <v>0</v>
      </c>
    </row>
    <row r="106" spans="1:30" x14ac:dyDescent="0.25">
      <c r="A106" s="1"/>
      <c r="B106" s="1" t="s">
        <v>7</v>
      </c>
      <c r="C106" s="1">
        <v>17676</v>
      </c>
      <c r="D106" s="11">
        <v>17700</v>
      </c>
      <c r="E106" s="1">
        <f>Graph_NFTY!$D$33</f>
        <v>1</v>
      </c>
      <c r="F106" s="11">
        <v>102.35</v>
      </c>
      <c r="G106" s="11">
        <v>50.05</v>
      </c>
      <c r="H106" s="43"/>
      <c r="I106" s="43"/>
      <c r="J106" s="14"/>
      <c r="K106" s="1">
        <f>F106+(F106*$K$2/100)</f>
        <v>117.70249999999999</v>
      </c>
      <c r="L106" s="1">
        <f>IF(G106&lt;K106,G106,K106)</f>
        <v>50.05</v>
      </c>
      <c r="M106" s="43"/>
      <c r="N106" s="43"/>
      <c r="O106" s="45"/>
      <c r="P106" s="1">
        <f>K106+(K106*$K$2/100)</f>
        <v>135.35787499999998</v>
      </c>
      <c r="Q106" s="1">
        <f>IF(L106&lt;P106,L106,P106)</f>
        <v>50.05</v>
      </c>
      <c r="R106" s="43"/>
      <c r="S106" s="43"/>
      <c r="T106" s="45"/>
      <c r="U106" s="1">
        <f>P106+(P106*$K$2/100)</f>
        <v>155.66155624999999</v>
      </c>
      <c r="V106" s="1">
        <f>IF(Q106&lt;U106,Q106,U106)</f>
        <v>50.05</v>
      </c>
      <c r="W106" s="43"/>
      <c r="X106" s="43"/>
      <c r="Y106" s="45"/>
      <c r="Z106" s="1">
        <f>U106+(U106*$K$2/100)</f>
        <v>179.01078968749999</v>
      </c>
      <c r="AA106" s="1">
        <f>IF(V106&lt;Z106,V106,Z106)</f>
        <v>50.05</v>
      </c>
      <c r="AB106" s="43"/>
      <c r="AC106" s="43"/>
      <c r="AD106" s="45"/>
    </row>
    <row r="107" spans="1:30" x14ac:dyDescent="0.25">
      <c r="A107" s="1"/>
      <c r="B107" s="1"/>
      <c r="C107" s="1"/>
      <c r="D107" s="11"/>
      <c r="E107" s="1"/>
      <c r="F107" s="11"/>
      <c r="G107" s="11"/>
      <c r="H107" s="27"/>
      <c r="I107" s="27"/>
      <c r="J107" s="14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x14ac:dyDescent="0.25">
      <c r="A108" s="2">
        <v>44965</v>
      </c>
      <c r="B108" s="2" t="s">
        <v>6</v>
      </c>
      <c r="C108" s="1">
        <v>17848</v>
      </c>
      <c r="D108" s="11">
        <v>17850</v>
      </c>
      <c r="E108" s="21">
        <f>Graph_NFTY!$D$33</f>
        <v>1</v>
      </c>
      <c r="F108" s="11">
        <v>63.6</v>
      </c>
      <c r="G108" s="11">
        <v>79.7</v>
      </c>
      <c r="H108" s="45">
        <f>(F108*(50*E108)+F109*(50*E109))</f>
        <v>6385</v>
      </c>
      <c r="I108" s="45">
        <f>(G108*(50*E108)+G109*(50*E109))</f>
        <v>6317.5</v>
      </c>
      <c r="J108" s="14"/>
      <c r="K108" s="21">
        <f>F108+(F108*$K$2/100)</f>
        <v>73.14</v>
      </c>
      <c r="L108" s="21">
        <f>IF(G108&lt;K108,G108,K108)</f>
        <v>73.14</v>
      </c>
      <c r="M108" s="45">
        <f>H108</f>
        <v>6385</v>
      </c>
      <c r="N108" s="45">
        <f>(L108*(50*E108)+L109*(50*E109))</f>
        <v>5989.5</v>
      </c>
      <c r="O108" s="46">
        <f>((F108-L108)+(F109-L109))*50*E109</f>
        <v>395.49999999999983</v>
      </c>
      <c r="P108" s="21">
        <f>K108+(K108*$K$2/100)</f>
        <v>84.111000000000004</v>
      </c>
      <c r="Q108" s="21">
        <f>IF(L108&lt;P108,L108,P108)</f>
        <v>73.14</v>
      </c>
      <c r="R108" s="45">
        <f>M108</f>
        <v>6385</v>
      </c>
      <c r="S108" s="45">
        <f>(Q108*(50*J108)+Q109*(50*J109))</f>
        <v>0</v>
      </c>
      <c r="T108" s="46">
        <f>((K108-Q108)+(K109-Q109))*50*J109</f>
        <v>0</v>
      </c>
      <c r="U108" s="21">
        <f>P108+(P108*$K$2/100)</f>
        <v>96.727650000000011</v>
      </c>
      <c r="V108" s="21">
        <f>IF(Q108&lt;U108,Q108,U108)</f>
        <v>73.14</v>
      </c>
      <c r="W108" s="45">
        <f>R108</f>
        <v>6385</v>
      </c>
      <c r="X108" s="45">
        <f>(V108*(50*O108)+V109*(50*O109))</f>
        <v>1446343.4999999995</v>
      </c>
      <c r="Y108" s="46">
        <f>((P108-V108)+(P109-V109))*50*O109</f>
        <v>0</v>
      </c>
      <c r="Z108" s="21">
        <f>U108+(U108*$K$2/100)</f>
        <v>111.23679750000001</v>
      </c>
      <c r="AA108" s="21">
        <f>IF(V108&lt;Z108,V108,Z108)</f>
        <v>73.14</v>
      </c>
      <c r="AB108" s="45">
        <f>W108</f>
        <v>6385</v>
      </c>
      <c r="AC108" s="45">
        <f>(AA108*(50*T108)+AA109*(50*T109))</f>
        <v>0</v>
      </c>
      <c r="AD108" s="46">
        <f>((U108-AA108)+(U109-AA109))*50*T109</f>
        <v>0</v>
      </c>
    </row>
    <row r="109" spans="1:30" x14ac:dyDescent="0.25">
      <c r="A109" s="1"/>
      <c r="B109" s="1" t="s">
        <v>7</v>
      </c>
      <c r="C109" s="1">
        <v>17848</v>
      </c>
      <c r="D109" s="11">
        <v>17850</v>
      </c>
      <c r="E109" s="1">
        <f>Graph_NFTY!$D$33</f>
        <v>1</v>
      </c>
      <c r="F109" s="11">
        <v>64.099999999999994</v>
      </c>
      <c r="G109" s="11">
        <v>46.65</v>
      </c>
      <c r="H109" s="43"/>
      <c r="I109" s="43"/>
      <c r="J109" s="14"/>
      <c r="K109" s="1">
        <f>F109+(F109*$K$2/100)</f>
        <v>73.714999999999989</v>
      </c>
      <c r="L109" s="1">
        <f>IF(G109&lt;K109,G109,K109)</f>
        <v>46.65</v>
      </c>
      <c r="M109" s="43"/>
      <c r="N109" s="43"/>
      <c r="O109" s="45"/>
      <c r="P109" s="1">
        <f>K109+(K109*$K$2/100)</f>
        <v>84.772249999999985</v>
      </c>
      <c r="Q109" s="1">
        <f>IF(L109&lt;P109,L109,P109)</f>
        <v>46.65</v>
      </c>
      <c r="R109" s="43"/>
      <c r="S109" s="43"/>
      <c r="T109" s="45"/>
      <c r="U109" s="1">
        <f>P109+(P109*$K$2/100)</f>
        <v>97.488087499999978</v>
      </c>
      <c r="V109" s="1">
        <f>IF(Q109&lt;U109,Q109,U109)</f>
        <v>46.65</v>
      </c>
      <c r="W109" s="43"/>
      <c r="X109" s="43"/>
      <c r="Y109" s="45"/>
      <c r="Z109" s="1">
        <f>U109+(U109*$K$2/100)</f>
        <v>112.11130062499997</v>
      </c>
      <c r="AA109" s="1">
        <f>IF(V109&lt;Z109,V109,Z109)</f>
        <v>46.65</v>
      </c>
      <c r="AB109" s="43"/>
      <c r="AC109" s="43"/>
      <c r="AD109" s="45"/>
    </row>
    <row r="110" spans="1:30" x14ac:dyDescent="0.25">
      <c r="A110" s="1"/>
      <c r="B110" s="1"/>
      <c r="C110" s="1"/>
      <c r="D110" s="11"/>
      <c r="E110" s="1"/>
      <c r="F110" s="11"/>
      <c r="G110" s="11"/>
      <c r="H110" s="28"/>
      <c r="I110" s="28"/>
      <c r="J110" s="14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x14ac:dyDescent="0.25">
      <c r="A111" s="2">
        <v>44966</v>
      </c>
      <c r="B111" s="2" t="s">
        <v>6</v>
      </c>
      <c r="C111" s="1">
        <v>17837</v>
      </c>
      <c r="D111" s="11">
        <v>17850</v>
      </c>
      <c r="E111" s="21">
        <f>Graph_NFTY!$D$33</f>
        <v>1</v>
      </c>
      <c r="F111" s="11">
        <v>117.65</v>
      </c>
      <c r="G111" s="11">
        <v>148.85</v>
      </c>
      <c r="H111" s="45">
        <f>(F111*(50*E111)+F112*(50*E112))</f>
        <v>13347.5</v>
      </c>
      <c r="I111" s="45">
        <f>(G111*(50*E111)+G112*(50*E112))</f>
        <v>13607.5</v>
      </c>
      <c r="J111" s="14"/>
      <c r="K111" s="21">
        <f>F111+(F111*$K$2/100)</f>
        <v>135.29750000000001</v>
      </c>
      <c r="L111" s="21">
        <f>IF(G111&lt;K111,G111,K111)</f>
        <v>135.29750000000001</v>
      </c>
      <c r="M111" s="45">
        <f>H111</f>
        <v>13347.5</v>
      </c>
      <c r="N111" s="45">
        <f>(L111*(50*E111)+L112*(50*E112))</f>
        <v>12929.875</v>
      </c>
      <c r="O111" s="46">
        <f>((F111-L111)+(F112-L112))*50*E112</f>
        <v>417.62500000000034</v>
      </c>
      <c r="P111" s="21">
        <f>K111+(K111*$K$2/100)</f>
        <v>155.59212500000001</v>
      </c>
      <c r="Q111" s="21">
        <f>IF(L111&lt;P111,L111,P111)</f>
        <v>135.29750000000001</v>
      </c>
      <c r="R111" s="45">
        <f>M111</f>
        <v>13347.5</v>
      </c>
      <c r="S111" s="45">
        <f>(Q111*(50*J111)+Q112*(50*J112))</f>
        <v>0</v>
      </c>
      <c r="T111" s="46">
        <f>((K111-Q111)+(K112-Q112))*50*J112</f>
        <v>0</v>
      </c>
      <c r="U111" s="21">
        <f>P111+(P111*$K$2/100)</f>
        <v>178.93094375000001</v>
      </c>
      <c r="V111" s="21">
        <f>IF(Q111&lt;U111,Q111,U111)</f>
        <v>135.29750000000001</v>
      </c>
      <c r="W111" s="45">
        <f>R111</f>
        <v>13347.5</v>
      </c>
      <c r="X111" s="45">
        <f>(V111*(50*O111)+V112*(50*O112))</f>
        <v>2825180.9218750028</v>
      </c>
      <c r="Y111" s="46">
        <f>((P111-V111)+(P112-V112))*50*O112</f>
        <v>0</v>
      </c>
      <c r="Z111" s="21">
        <f>U111+(U111*$K$2/100)</f>
        <v>205.7705853125</v>
      </c>
      <c r="AA111" s="21">
        <f>IF(V111&lt;Z111,V111,Z111)</f>
        <v>135.29750000000001</v>
      </c>
      <c r="AB111" s="45">
        <f>W111</f>
        <v>13347.5</v>
      </c>
      <c r="AC111" s="45">
        <f>(AA111*(50*T111)+AA112*(50*T112))</f>
        <v>0</v>
      </c>
      <c r="AD111" s="46">
        <f>((U111-AA111)+(U112-AA112))*50*T112</f>
        <v>0</v>
      </c>
    </row>
    <row r="112" spans="1:30" x14ac:dyDescent="0.25">
      <c r="A112" s="1"/>
      <c r="B112" s="1" t="s">
        <v>7</v>
      </c>
      <c r="C112" s="1">
        <v>17837</v>
      </c>
      <c r="D112" s="11">
        <v>17850</v>
      </c>
      <c r="E112" s="1">
        <f>Graph_NFTY!$D$33</f>
        <v>1</v>
      </c>
      <c r="F112" s="11">
        <v>149.30000000000001</v>
      </c>
      <c r="G112" s="11">
        <v>123.3</v>
      </c>
      <c r="H112" s="43"/>
      <c r="I112" s="43"/>
      <c r="J112" s="14"/>
      <c r="K112" s="1">
        <f>F112+(F112*$K$2/100)</f>
        <v>171.69500000000002</v>
      </c>
      <c r="L112" s="1">
        <f>IF(G112&lt;K112,G112,K112)</f>
        <v>123.3</v>
      </c>
      <c r="M112" s="43"/>
      <c r="N112" s="43"/>
      <c r="O112" s="45"/>
      <c r="P112" s="1">
        <f>K112+(K112*$K$2/100)</f>
        <v>197.44925000000003</v>
      </c>
      <c r="Q112" s="1">
        <f>IF(L112&lt;P112,L112,P112)</f>
        <v>123.3</v>
      </c>
      <c r="R112" s="43"/>
      <c r="S112" s="43"/>
      <c r="T112" s="45"/>
      <c r="U112" s="1">
        <f>P112+(P112*$K$2/100)</f>
        <v>227.06663750000004</v>
      </c>
      <c r="V112" s="1">
        <f>IF(Q112&lt;U112,Q112,U112)</f>
        <v>123.3</v>
      </c>
      <c r="W112" s="43"/>
      <c r="X112" s="43"/>
      <c r="Y112" s="45"/>
      <c r="Z112" s="1">
        <f>U112+(U112*$K$2/100)</f>
        <v>261.12663312500007</v>
      </c>
      <c r="AA112" s="1">
        <f>IF(V112&lt;Z112,V112,Z112)</f>
        <v>123.3</v>
      </c>
      <c r="AB112" s="43"/>
      <c r="AC112" s="43"/>
      <c r="AD112" s="45"/>
    </row>
    <row r="113" spans="1:30" x14ac:dyDescent="0.25">
      <c r="A113" s="1"/>
      <c r="B113" s="1"/>
      <c r="C113" s="1"/>
      <c r="D113" s="11"/>
      <c r="E113" s="1"/>
      <c r="F113" s="11"/>
      <c r="G113" s="11"/>
      <c r="H113" s="28"/>
      <c r="I113" s="28"/>
      <c r="J113" s="14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x14ac:dyDescent="0.25">
      <c r="A114" s="2">
        <v>44967</v>
      </c>
      <c r="B114" s="2" t="s">
        <v>6</v>
      </c>
      <c r="C114" s="1">
        <v>17825</v>
      </c>
      <c r="D114" s="11">
        <v>17800</v>
      </c>
      <c r="E114" s="21">
        <f>Graph_NFTY!$D$33</f>
        <v>1</v>
      </c>
      <c r="F114" s="11">
        <v>119.6</v>
      </c>
      <c r="G114" s="11">
        <v>117.6</v>
      </c>
      <c r="H114" s="45">
        <f>(F114*(50*E114)+F115*(50*E115))</f>
        <v>10017.5</v>
      </c>
      <c r="I114" s="45">
        <f>(G114*(50*E114)+G115*(50*E115))</f>
        <v>9520</v>
      </c>
      <c r="J114" s="14"/>
      <c r="K114" s="21">
        <f>F114+(F114*$K$2/100)</f>
        <v>137.54</v>
      </c>
      <c r="L114" s="21">
        <f>IF(G114&lt;K114,G114,K114)</f>
        <v>117.6</v>
      </c>
      <c r="M114" s="45">
        <f>H114</f>
        <v>10017.5</v>
      </c>
      <c r="N114" s="45">
        <f>(L114*(50*E114)+L115*(50*E115))</f>
        <v>9520</v>
      </c>
      <c r="O114" s="46">
        <f>((F114-L114)+(F115-L115))*50*E115</f>
        <v>497.50000000000011</v>
      </c>
      <c r="P114" s="21">
        <f>K114+(K114*$K$2/100)</f>
        <v>158.17099999999999</v>
      </c>
      <c r="Q114" s="21">
        <f>IF(L114&lt;P114,L114,P114)</f>
        <v>117.6</v>
      </c>
      <c r="R114" s="45">
        <f>M114</f>
        <v>10017.5</v>
      </c>
      <c r="S114" s="45">
        <f>(Q114*(50*J114)+Q115*(50*J115))</f>
        <v>0</v>
      </c>
      <c r="T114" s="46">
        <f>((K114-Q114)+(K115-Q115))*50*J115</f>
        <v>0</v>
      </c>
      <c r="U114" s="21">
        <f>P114+(P114*$K$2/100)</f>
        <v>181.89664999999999</v>
      </c>
      <c r="V114" s="21">
        <f>IF(Q114&lt;U114,Q114,U114)</f>
        <v>117.6</v>
      </c>
      <c r="W114" s="45">
        <f>R114</f>
        <v>10017.5</v>
      </c>
      <c r="X114" s="45">
        <f>(V114*(50*O114)+V115*(50*O115))</f>
        <v>2925300.0000000009</v>
      </c>
      <c r="Y114" s="46">
        <f>((P114-V114)+(P115-V115))*50*O115</f>
        <v>0</v>
      </c>
      <c r="Z114" s="21">
        <f>U114+(U114*$K$2/100)</f>
        <v>209.18114749999998</v>
      </c>
      <c r="AA114" s="21">
        <f>IF(V114&lt;Z114,V114,Z114)</f>
        <v>117.6</v>
      </c>
      <c r="AB114" s="45">
        <f>W114</f>
        <v>10017.5</v>
      </c>
      <c r="AC114" s="45">
        <f>(AA114*(50*T114)+AA115*(50*T115))</f>
        <v>0</v>
      </c>
      <c r="AD114" s="46">
        <f>((U114-AA114)+(U115-AA115))*50*T115</f>
        <v>0</v>
      </c>
    </row>
    <row r="115" spans="1:30" x14ac:dyDescent="0.25">
      <c r="A115" s="1"/>
      <c r="B115" s="1" t="s">
        <v>7</v>
      </c>
      <c r="C115" s="1">
        <v>17825</v>
      </c>
      <c r="D115" s="11">
        <v>17800</v>
      </c>
      <c r="E115" s="1">
        <f>Graph_NFTY!$D$33</f>
        <v>1</v>
      </c>
      <c r="F115" s="11">
        <v>80.75</v>
      </c>
      <c r="G115" s="11">
        <v>72.8</v>
      </c>
      <c r="H115" s="43"/>
      <c r="I115" s="43"/>
      <c r="J115" s="14"/>
      <c r="K115" s="1">
        <f>F115+(F115*$K$2/100)</f>
        <v>92.862499999999997</v>
      </c>
      <c r="L115" s="1">
        <f>IF(G115&lt;K115,G115,K115)</f>
        <v>72.8</v>
      </c>
      <c r="M115" s="43"/>
      <c r="N115" s="43"/>
      <c r="O115" s="45"/>
      <c r="P115" s="1">
        <f>K115+(K115*$K$2/100)</f>
        <v>106.791875</v>
      </c>
      <c r="Q115" s="1">
        <f>IF(L115&lt;P115,L115,P115)</f>
        <v>72.8</v>
      </c>
      <c r="R115" s="43"/>
      <c r="S115" s="43"/>
      <c r="T115" s="45"/>
      <c r="U115" s="1">
        <f>P115+(P115*$K$2/100)</f>
        <v>122.81065625000001</v>
      </c>
      <c r="V115" s="1">
        <f>IF(Q115&lt;U115,Q115,U115)</f>
        <v>72.8</v>
      </c>
      <c r="W115" s="43"/>
      <c r="X115" s="43"/>
      <c r="Y115" s="45"/>
      <c r="Z115" s="1">
        <f>U115+(U115*$K$2/100)</f>
        <v>141.23225468750002</v>
      </c>
      <c r="AA115" s="1">
        <f>IF(V115&lt;Z115,V115,Z115)</f>
        <v>72.8</v>
      </c>
      <c r="AB115" s="43"/>
      <c r="AC115" s="43"/>
      <c r="AD115" s="45"/>
    </row>
    <row r="116" spans="1:30" x14ac:dyDescent="0.25">
      <c r="A116" s="1"/>
      <c r="B116" s="1"/>
      <c r="C116" s="1"/>
      <c r="D116" s="11"/>
      <c r="E116" s="1"/>
      <c r="F116" s="11"/>
      <c r="G116" s="11"/>
      <c r="H116" s="28"/>
      <c r="I116" s="28"/>
      <c r="J116" s="14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x14ac:dyDescent="0.25">
      <c r="A117" s="2">
        <v>44970</v>
      </c>
      <c r="B117" s="2" t="s">
        <v>6</v>
      </c>
      <c r="C117" s="1">
        <v>17752</v>
      </c>
      <c r="D117" s="11">
        <v>17750</v>
      </c>
      <c r="E117" s="21">
        <f>Graph_NFTY!$D$33</f>
        <v>1</v>
      </c>
      <c r="F117" s="11">
        <v>283.8</v>
      </c>
      <c r="G117" s="11">
        <v>308.60000000000002</v>
      </c>
      <c r="H117" s="45">
        <f>(F117*(50*E117)+F118*(50*E118))</f>
        <v>15000</v>
      </c>
      <c r="I117" s="45">
        <f>(G117*(50*E117)+G118*(50*E118))</f>
        <v>15992.500000000002</v>
      </c>
      <c r="J117" s="14"/>
      <c r="K117" s="21">
        <f>F117+(F117*$K$2/100)</f>
        <v>326.37</v>
      </c>
      <c r="L117" s="21">
        <f>IF(G117&lt;K117,G117,K117)</f>
        <v>308.60000000000002</v>
      </c>
      <c r="M117" s="45">
        <f>H117</f>
        <v>15000</v>
      </c>
      <c r="N117" s="45">
        <f>(L117*(50*E117)+L118*(50*E118))</f>
        <v>15992.500000000002</v>
      </c>
      <c r="O117" s="46">
        <f>((F117-L117)+(F118-L118))*50*E118</f>
        <v>-992.50000000000057</v>
      </c>
      <c r="P117" s="21">
        <f>K117+(K117*$K$2/100)</f>
        <v>375.32550000000003</v>
      </c>
      <c r="Q117" s="21">
        <f>IF(L117&lt;P117,L117,P117)</f>
        <v>308.60000000000002</v>
      </c>
      <c r="R117" s="45">
        <f>M117</f>
        <v>15000</v>
      </c>
      <c r="S117" s="45">
        <f>(Q117*(50*J117)+Q118*(50*J118))</f>
        <v>0</v>
      </c>
      <c r="T117" s="46">
        <f>((K117-Q117)+(K118-Q118))*50*J118</f>
        <v>0</v>
      </c>
      <c r="U117" s="21">
        <f>P117+(P117*$K$2/100)</f>
        <v>431.62432500000006</v>
      </c>
      <c r="V117" s="21">
        <f>IF(Q117&lt;U117,Q117,U117)</f>
        <v>308.60000000000002</v>
      </c>
      <c r="W117" s="45">
        <f>R117</f>
        <v>15000</v>
      </c>
      <c r="X117" s="45">
        <f>(V117*(50*O117)+V118*(50*O118))</f>
        <v>-15314275.000000009</v>
      </c>
      <c r="Y117" s="46">
        <f>((P117-V117)+(P118-V118))*50*O118</f>
        <v>0</v>
      </c>
      <c r="Z117" s="21">
        <f>U117+(U117*$K$2/100)</f>
        <v>496.36797375000003</v>
      </c>
      <c r="AA117" s="21">
        <f>IF(V117&lt;Z117,V117,Z117)</f>
        <v>308.60000000000002</v>
      </c>
      <c r="AB117" s="45">
        <f>W117</f>
        <v>15000</v>
      </c>
      <c r="AC117" s="45">
        <f>(AA117*(50*T117)+AA118*(50*T118))</f>
        <v>0</v>
      </c>
      <c r="AD117" s="46">
        <f>((U117-AA117)+(U118-AA118))*50*T118</f>
        <v>0</v>
      </c>
    </row>
    <row r="118" spans="1:30" x14ac:dyDescent="0.25">
      <c r="A118" s="1"/>
      <c r="B118" s="1" t="s">
        <v>7</v>
      </c>
      <c r="C118" s="1">
        <v>17752</v>
      </c>
      <c r="D118" s="11">
        <v>17750</v>
      </c>
      <c r="E118" s="1">
        <f>Graph_NFTY!$D$33</f>
        <v>1</v>
      </c>
      <c r="F118" s="11">
        <v>16.2</v>
      </c>
      <c r="G118" s="11">
        <v>11.25</v>
      </c>
      <c r="H118" s="43"/>
      <c r="I118" s="43"/>
      <c r="J118" s="14"/>
      <c r="K118" s="1">
        <f>F118+(F118*$K$2/100)</f>
        <v>18.63</v>
      </c>
      <c r="L118" s="1">
        <f>IF(G118&lt;K118,G118,K118)</f>
        <v>11.25</v>
      </c>
      <c r="M118" s="43"/>
      <c r="N118" s="43"/>
      <c r="O118" s="45"/>
      <c r="P118" s="1">
        <f>K118+(K118*$K$2/100)</f>
        <v>21.424499999999998</v>
      </c>
      <c r="Q118" s="1">
        <f>IF(L118&lt;P118,L118,P118)</f>
        <v>11.25</v>
      </c>
      <c r="R118" s="43"/>
      <c r="S118" s="43"/>
      <c r="T118" s="45"/>
      <c r="U118" s="1">
        <f>P118+(P118*$K$2/100)</f>
        <v>24.638174999999997</v>
      </c>
      <c r="V118" s="1">
        <f>IF(Q118&lt;U118,Q118,U118)</f>
        <v>11.25</v>
      </c>
      <c r="W118" s="43"/>
      <c r="X118" s="43"/>
      <c r="Y118" s="45"/>
      <c r="Z118" s="1">
        <f>U118+(U118*$K$2/100)</f>
        <v>28.333901249999997</v>
      </c>
      <c r="AA118" s="1">
        <f>IF(V118&lt;Z118,V118,Z118)</f>
        <v>11.25</v>
      </c>
      <c r="AB118" s="43"/>
      <c r="AC118" s="43"/>
      <c r="AD118" s="45"/>
    </row>
    <row r="119" spans="1:30" x14ac:dyDescent="0.25">
      <c r="A119" s="1"/>
      <c r="B119" s="1"/>
      <c r="C119" s="1"/>
      <c r="D119" s="11"/>
      <c r="E119" s="1"/>
      <c r="F119" s="11"/>
      <c r="G119" s="11"/>
      <c r="H119" s="29"/>
      <c r="I119" s="29"/>
      <c r="J119" s="14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x14ac:dyDescent="0.25">
      <c r="A120" s="2">
        <v>44971</v>
      </c>
      <c r="B120" s="2" t="s">
        <v>6</v>
      </c>
      <c r="C120" s="1">
        <v>17904</v>
      </c>
      <c r="D120" s="11">
        <v>17900</v>
      </c>
      <c r="E120" s="21">
        <f>Graph_NFTY!$D$33</f>
        <v>1</v>
      </c>
      <c r="F120" s="11">
        <v>79.5</v>
      </c>
      <c r="G120" s="11">
        <v>91.95</v>
      </c>
      <c r="H120" s="45">
        <f>(F120*(50*E120)+F121*(50*E121))</f>
        <v>7555</v>
      </c>
      <c r="I120" s="45">
        <f>(G120*(50*E120)+G121*(50*E121))</f>
        <v>7470</v>
      </c>
      <c r="J120" s="14"/>
      <c r="K120" s="21">
        <f>F120+(F120*$K$2/100)</f>
        <v>91.424999999999997</v>
      </c>
      <c r="L120" s="21">
        <f>IF(G120&lt;K120,G120,K120)</f>
        <v>91.424999999999997</v>
      </c>
      <c r="M120" s="45">
        <f>H120</f>
        <v>7555</v>
      </c>
      <c r="N120" s="45">
        <f>(L120*(50*E120)+L121*(50*E121))</f>
        <v>7443.75</v>
      </c>
      <c r="O120" s="46">
        <f>((F120-L120)+(F121-L121))*50*E121</f>
        <v>111.24999999999972</v>
      </c>
      <c r="P120" s="21">
        <f>K120+(K120*$K$2/100)</f>
        <v>105.13875</v>
      </c>
      <c r="Q120" s="21">
        <f>IF(L120&lt;P120,L120,P120)</f>
        <v>91.424999999999997</v>
      </c>
      <c r="R120" s="45">
        <f>M120</f>
        <v>7555</v>
      </c>
      <c r="S120" s="45">
        <f>(Q120*(50*J120)+Q121*(50*J121))</f>
        <v>0</v>
      </c>
      <c r="T120" s="46">
        <f>((K120-Q120)+(K121-Q121))*50*J121</f>
        <v>0</v>
      </c>
      <c r="U120" s="21">
        <f>P120+(P120*$K$2/100)</f>
        <v>120.90956250000001</v>
      </c>
      <c r="V120" s="21">
        <f>IF(Q120&lt;U120,Q120,U120)</f>
        <v>91.424999999999997</v>
      </c>
      <c r="W120" s="45">
        <f>R120</f>
        <v>7555</v>
      </c>
      <c r="X120" s="45">
        <f>(V120*(50*O120)+V121*(50*O121))</f>
        <v>508551.56249999866</v>
      </c>
      <c r="Y120" s="46">
        <f>((P120-V120)+(P121-V121))*50*O121</f>
        <v>0</v>
      </c>
      <c r="Z120" s="21">
        <f>U120+(U120*$K$2/100)</f>
        <v>139.04599687500001</v>
      </c>
      <c r="AA120" s="21">
        <f>IF(V120&lt;Z120,V120,Z120)</f>
        <v>91.424999999999997</v>
      </c>
      <c r="AB120" s="45">
        <f>W120</f>
        <v>7555</v>
      </c>
      <c r="AC120" s="45">
        <f>(AA120*(50*T120)+AA121*(50*T121))</f>
        <v>0</v>
      </c>
      <c r="AD120" s="46">
        <f>((U120-AA120)+(U121-AA121))*50*T121</f>
        <v>0</v>
      </c>
    </row>
    <row r="121" spans="1:30" x14ac:dyDescent="0.25">
      <c r="A121" s="1"/>
      <c r="B121" s="1" t="s">
        <v>7</v>
      </c>
      <c r="C121" s="1">
        <v>17904</v>
      </c>
      <c r="D121" s="11">
        <v>17900</v>
      </c>
      <c r="E121" s="1">
        <f>Graph_NFTY!$D$33</f>
        <v>1</v>
      </c>
      <c r="F121" s="11">
        <v>71.599999999999994</v>
      </c>
      <c r="G121" s="11">
        <v>57.45</v>
      </c>
      <c r="H121" s="43"/>
      <c r="I121" s="43"/>
      <c r="J121" s="14"/>
      <c r="K121" s="1">
        <f>F121+(F121*$K$2/100)</f>
        <v>82.339999999999989</v>
      </c>
      <c r="L121" s="1">
        <f>IF(G121&lt;K121,G121,K121)</f>
        <v>57.45</v>
      </c>
      <c r="M121" s="43"/>
      <c r="N121" s="43"/>
      <c r="O121" s="45"/>
      <c r="P121" s="1">
        <f>K121+(K121*$K$2/100)</f>
        <v>94.690999999999988</v>
      </c>
      <c r="Q121" s="1">
        <f>IF(L121&lt;P121,L121,P121)</f>
        <v>57.45</v>
      </c>
      <c r="R121" s="43"/>
      <c r="S121" s="43"/>
      <c r="T121" s="45"/>
      <c r="U121" s="1">
        <f>P121+(P121*$K$2/100)</f>
        <v>108.89464999999998</v>
      </c>
      <c r="V121" s="1">
        <f>IF(Q121&lt;U121,Q121,U121)</f>
        <v>57.45</v>
      </c>
      <c r="W121" s="43"/>
      <c r="X121" s="43"/>
      <c r="Y121" s="45"/>
      <c r="Z121" s="1">
        <f>U121+(U121*$K$2/100)</f>
        <v>125.22884749999999</v>
      </c>
      <c r="AA121" s="1">
        <f>IF(V121&lt;Z121,V121,Z121)</f>
        <v>57.45</v>
      </c>
      <c r="AB121" s="43"/>
      <c r="AC121" s="43"/>
      <c r="AD121" s="45"/>
    </row>
    <row r="122" spans="1:30" x14ac:dyDescent="0.25">
      <c r="A122" s="1"/>
      <c r="B122" s="1"/>
      <c r="C122" s="1"/>
      <c r="D122" s="11"/>
      <c r="E122" s="1"/>
      <c r="F122" s="11"/>
      <c r="G122" s="11"/>
      <c r="H122" s="29"/>
      <c r="I122" s="29"/>
      <c r="J122" s="14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x14ac:dyDescent="0.25">
      <c r="A123" s="2">
        <v>44972</v>
      </c>
      <c r="B123" s="2" t="s">
        <v>6</v>
      </c>
      <c r="C123" s="1">
        <v>17941</v>
      </c>
      <c r="D123" s="11">
        <v>17950</v>
      </c>
      <c r="E123" s="21">
        <f>Graph_NFTY!$D$33</f>
        <v>1</v>
      </c>
      <c r="F123" s="11">
        <v>51.1</v>
      </c>
      <c r="G123" s="11">
        <v>61.05</v>
      </c>
      <c r="H123" s="45">
        <f>(F123*(50*E123)+F124*(50*E124))</f>
        <v>5160</v>
      </c>
      <c r="I123" s="45">
        <f>(G123*(50*E123)+G124*(50*E124))</f>
        <v>6157.5</v>
      </c>
      <c r="J123" s="14"/>
      <c r="K123" s="21">
        <f>F123+(F123*$K$2/100)</f>
        <v>58.765000000000001</v>
      </c>
      <c r="L123" s="21">
        <f>IF(G123&lt;K123,G123,K123)</f>
        <v>58.765000000000001</v>
      </c>
      <c r="M123" s="45">
        <f>H123</f>
        <v>5160</v>
      </c>
      <c r="N123" s="45">
        <f>(L123*(50*E123)+L124*(50*E124))</f>
        <v>5934</v>
      </c>
      <c r="O123" s="46">
        <f>((F123-L123)+(F124-L124))*50*E124</f>
        <v>-773.99999999999989</v>
      </c>
      <c r="P123" s="21">
        <f>K123+(K123*$K$2/100)</f>
        <v>67.579750000000004</v>
      </c>
      <c r="Q123" s="21">
        <f>IF(L123&lt;P123,L123,P123)</f>
        <v>58.765000000000001</v>
      </c>
      <c r="R123" s="45">
        <f>M123</f>
        <v>5160</v>
      </c>
      <c r="S123" s="45">
        <f>(Q123*(50*J123)+Q124*(50*J124))</f>
        <v>0</v>
      </c>
      <c r="T123" s="46">
        <f>((K123-Q123)+(K124-Q124))*50*J124</f>
        <v>0</v>
      </c>
      <c r="U123" s="21">
        <f>P123+(P123*$K$2/100)</f>
        <v>77.7167125</v>
      </c>
      <c r="V123" s="21">
        <f>IF(Q123&lt;U123,Q123,U123)</f>
        <v>58.765000000000001</v>
      </c>
      <c r="W123" s="45">
        <f>R123</f>
        <v>5160</v>
      </c>
      <c r="X123" s="45">
        <f>(V123*(50*O123)+V124*(50*O124))</f>
        <v>-2274205.4999999995</v>
      </c>
      <c r="Y123" s="46">
        <f>((P123-V123)+(P124-V124))*50*O124</f>
        <v>0</v>
      </c>
      <c r="Z123" s="21">
        <f>U123+(U123*$K$2/100)</f>
        <v>89.374219374999996</v>
      </c>
      <c r="AA123" s="21">
        <f>IF(V123&lt;Z123,V123,Z123)</f>
        <v>58.765000000000001</v>
      </c>
      <c r="AB123" s="45">
        <f>W123</f>
        <v>5160</v>
      </c>
      <c r="AC123" s="45">
        <f>(AA123*(50*T123)+AA124*(50*T124))</f>
        <v>0</v>
      </c>
      <c r="AD123" s="46">
        <f>((U123-AA123)+(U124-AA124))*50*T124</f>
        <v>0</v>
      </c>
    </row>
    <row r="124" spans="1:30" x14ac:dyDescent="0.25">
      <c r="A124" s="1"/>
      <c r="B124" s="1" t="s">
        <v>7</v>
      </c>
      <c r="C124" s="1">
        <v>17941</v>
      </c>
      <c r="D124" s="11">
        <v>17950</v>
      </c>
      <c r="E124" s="1">
        <f>Graph_NFTY!$D$33</f>
        <v>1</v>
      </c>
      <c r="F124" s="11">
        <v>52.1</v>
      </c>
      <c r="G124" s="11">
        <v>62.1</v>
      </c>
      <c r="H124" s="43"/>
      <c r="I124" s="43"/>
      <c r="J124" s="14"/>
      <c r="K124" s="1">
        <f>F124+(F124*$K$2/100)</f>
        <v>59.914999999999999</v>
      </c>
      <c r="L124" s="1">
        <f>IF(G124&lt;K124,G124,K124)</f>
        <v>59.914999999999999</v>
      </c>
      <c r="M124" s="43"/>
      <c r="N124" s="43"/>
      <c r="O124" s="45"/>
      <c r="P124" s="1">
        <f>K124+(K124*$K$2/100)</f>
        <v>68.902249999999995</v>
      </c>
      <c r="Q124" s="1">
        <f>IF(L124&lt;P124,L124,P124)</f>
        <v>59.914999999999999</v>
      </c>
      <c r="R124" s="43"/>
      <c r="S124" s="43"/>
      <c r="T124" s="45"/>
      <c r="U124" s="1">
        <f>P124+(P124*$K$2/100)</f>
        <v>79.237587499999989</v>
      </c>
      <c r="V124" s="1">
        <f>IF(Q124&lt;U124,Q124,U124)</f>
        <v>59.914999999999999</v>
      </c>
      <c r="W124" s="43"/>
      <c r="X124" s="43"/>
      <c r="Y124" s="45"/>
      <c r="Z124" s="1">
        <f>U124+(U124*$K$2/100)</f>
        <v>91.123225624999989</v>
      </c>
      <c r="AA124" s="1">
        <f>IF(V124&lt;Z124,V124,Z124)</f>
        <v>59.914999999999999</v>
      </c>
      <c r="AB124" s="43"/>
      <c r="AC124" s="43"/>
      <c r="AD124" s="45"/>
    </row>
    <row r="125" spans="1:30" x14ac:dyDescent="0.25">
      <c r="A125" s="1"/>
      <c r="B125" s="1"/>
      <c r="C125" s="1"/>
      <c r="D125" s="11"/>
      <c r="E125" s="1"/>
      <c r="F125" s="11"/>
      <c r="G125" s="11"/>
      <c r="H125" s="29"/>
      <c r="I125" s="29"/>
      <c r="J125" s="1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x14ac:dyDescent="0.25">
      <c r="A126" s="2">
        <v>44973</v>
      </c>
      <c r="B126" s="2" t="s">
        <v>6</v>
      </c>
      <c r="C126" s="1">
        <v>18060</v>
      </c>
      <c r="D126" s="11">
        <v>18100</v>
      </c>
      <c r="E126" s="21">
        <f>Graph_NFTY!$D$33</f>
        <v>1</v>
      </c>
      <c r="F126" s="11">
        <v>98.25</v>
      </c>
      <c r="G126" s="11">
        <v>116</v>
      </c>
      <c r="H126" s="45">
        <f>(F126*(50*E126)+F127*(50*E127))</f>
        <v>10822.5</v>
      </c>
      <c r="I126" s="45">
        <f>(G126*(50*E126)+G127*(50*E127))</f>
        <v>11342.5</v>
      </c>
      <c r="J126" s="14"/>
      <c r="K126" s="21">
        <f>F126+(F126*$K$2/100)</f>
        <v>112.9875</v>
      </c>
      <c r="L126" s="21">
        <f>IF(G126&lt;K126,G126,K126)</f>
        <v>112.9875</v>
      </c>
      <c r="M126" s="45">
        <f>H126</f>
        <v>10822.5</v>
      </c>
      <c r="N126" s="45">
        <f>(L126*(50*E126)+L127*(50*E127))</f>
        <v>11191.875</v>
      </c>
      <c r="O126" s="46">
        <f>((F126-L126)+(F127-L127))*50*E127</f>
        <v>-369.37499999999943</v>
      </c>
      <c r="P126" s="21">
        <f>K126+(K126*$K$2/100)</f>
        <v>129.93562499999999</v>
      </c>
      <c r="Q126" s="21">
        <f>IF(L126&lt;P126,L126,P126)</f>
        <v>112.9875</v>
      </c>
      <c r="R126" s="45">
        <f>M126</f>
        <v>10822.5</v>
      </c>
      <c r="S126" s="45">
        <f>(Q126*(50*J126)+Q127*(50*J127))</f>
        <v>0</v>
      </c>
      <c r="T126" s="46">
        <f>((K126-Q126)+(K127-Q127))*50*J127</f>
        <v>0</v>
      </c>
      <c r="U126" s="21">
        <f>P126+(P126*$K$2/100)</f>
        <v>149.42596874999998</v>
      </c>
      <c r="V126" s="21">
        <f>IF(Q126&lt;U126,Q126,U126)</f>
        <v>112.9875</v>
      </c>
      <c r="W126" s="45">
        <f>R126</f>
        <v>10822.5</v>
      </c>
      <c r="X126" s="45">
        <f>(V126*(50*O126)+V127*(50*O127))</f>
        <v>-2086737.8906249967</v>
      </c>
      <c r="Y126" s="46">
        <f>((P126-V126)+(P127-V127))*50*O127</f>
        <v>0</v>
      </c>
      <c r="Z126" s="21">
        <f>U126+(U126*$K$2/100)</f>
        <v>171.83986406249997</v>
      </c>
      <c r="AA126" s="21">
        <f>IF(V126&lt;Z126,V126,Z126)</f>
        <v>112.9875</v>
      </c>
      <c r="AB126" s="45">
        <f>W126</f>
        <v>10822.5</v>
      </c>
      <c r="AC126" s="45">
        <f>(AA126*(50*T126)+AA127*(50*T127))</f>
        <v>0</v>
      </c>
      <c r="AD126" s="46">
        <f>((U126-AA126)+(U127-AA127))*50*T127</f>
        <v>0</v>
      </c>
    </row>
    <row r="127" spans="1:30" x14ac:dyDescent="0.25">
      <c r="A127" s="1"/>
      <c r="B127" s="1" t="s">
        <v>7</v>
      </c>
      <c r="C127" s="1">
        <v>18060</v>
      </c>
      <c r="D127" s="11">
        <v>18100</v>
      </c>
      <c r="E127" s="1">
        <f>Graph_NFTY!$D$33</f>
        <v>1</v>
      </c>
      <c r="F127" s="11">
        <v>118.2</v>
      </c>
      <c r="G127" s="11">
        <v>110.85</v>
      </c>
      <c r="H127" s="43"/>
      <c r="I127" s="43"/>
      <c r="J127" s="14"/>
      <c r="K127" s="1">
        <f>F127+(F127*$K$2/100)</f>
        <v>135.93</v>
      </c>
      <c r="L127" s="1">
        <f>IF(G127&lt;K127,G127,K127)</f>
        <v>110.85</v>
      </c>
      <c r="M127" s="43"/>
      <c r="N127" s="43"/>
      <c r="O127" s="45"/>
      <c r="P127" s="1">
        <f>K127+(K127*$K$2/100)</f>
        <v>156.31950000000001</v>
      </c>
      <c r="Q127" s="1">
        <f>IF(L127&lt;P127,L127,P127)</f>
        <v>110.85</v>
      </c>
      <c r="R127" s="43"/>
      <c r="S127" s="43"/>
      <c r="T127" s="45"/>
      <c r="U127" s="1">
        <f>P127+(P127*$K$2/100)</f>
        <v>179.767425</v>
      </c>
      <c r="V127" s="1">
        <f>IF(Q127&lt;U127,Q127,U127)</f>
        <v>110.85</v>
      </c>
      <c r="W127" s="43"/>
      <c r="X127" s="43"/>
      <c r="Y127" s="45"/>
      <c r="Z127" s="1">
        <f>U127+(U127*$K$2/100)</f>
        <v>206.73253875</v>
      </c>
      <c r="AA127" s="1">
        <f>IF(V127&lt;Z127,V127,Z127)</f>
        <v>110.85</v>
      </c>
      <c r="AB127" s="43"/>
      <c r="AC127" s="43"/>
      <c r="AD127" s="45"/>
    </row>
    <row r="128" spans="1:30" x14ac:dyDescent="0.25">
      <c r="A128" s="1"/>
      <c r="B128" s="1"/>
      <c r="C128" s="1"/>
      <c r="D128" s="11"/>
      <c r="E128" s="1"/>
      <c r="F128" s="11"/>
      <c r="G128" s="11"/>
      <c r="H128" s="30"/>
      <c r="I128" s="30"/>
      <c r="J128" s="1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x14ac:dyDescent="0.25">
      <c r="A129" s="2">
        <v>44974</v>
      </c>
      <c r="B129" s="2" t="s">
        <v>6</v>
      </c>
      <c r="C129" s="1">
        <v>17926</v>
      </c>
      <c r="D129" s="11">
        <v>17950</v>
      </c>
      <c r="E129" s="21">
        <f>Graph_NFTY!$D$33</f>
        <v>1</v>
      </c>
      <c r="F129" s="11">
        <v>98.35</v>
      </c>
      <c r="G129" s="11">
        <v>83.15</v>
      </c>
      <c r="H129" s="45">
        <f>(F129*(50*E129)+F130*(50*E130))</f>
        <v>9965</v>
      </c>
      <c r="I129" s="45">
        <f>(G129*(50*E129)+G130*(50*E130))</f>
        <v>10187.5</v>
      </c>
      <c r="J129" s="14"/>
      <c r="K129" s="21">
        <f>F129+(F129*$K$2/100)</f>
        <v>113.10249999999999</v>
      </c>
      <c r="L129" s="21">
        <f>IF(G129&lt;K129,G129,K129)</f>
        <v>83.15</v>
      </c>
      <c r="M129" s="45">
        <f>H129</f>
        <v>9965</v>
      </c>
      <c r="N129" s="45">
        <f>(L129*(50*E129)+L130*(50*E130))</f>
        <v>9962.125</v>
      </c>
      <c r="O129" s="46">
        <f>((F129-L129)+(F130-L130))*50*E130</f>
        <v>2.8749999999995168</v>
      </c>
      <c r="P129" s="21">
        <f>K129+(K129*$K$2/100)</f>
        <v>130.06787499999999</v>
      </c>
      <c r="Q129" s="21">
        <f>IF(L129&lt;P129,L129,P129)</f>
        <v>83.15</v>
      </c>
      <c r="R129" s="45">
        <f>M129</f>
        <v>9965</v>
      </c>
      <c r="S129" s="45">
        <f>(Q129*(50*J129)+Q130*(50*J130))</f>
        <v>0</v>
      </c>
      <c r="T129" s="46">
        <f>((K129-Q129)+(K130-Q130))*50*J130</f>
        <v>0</v>
      </c>
      <c r="U129" s="21">
        <f>P129+(P129*$K$2/100)</f>
        <v>149.57805624999997</v>
      </c>
      <c r="V129" s="21">
        <f>IF(Q129&lt;U129,Q129,U129)</f>
        <v>83.15</v>
      </c>
      <c r="W129" s="45">
        <f>R129</f>
        <v>9965</v>
      </c>
      <c r="X129" s="45">
        <f>(V129*(50*O129)+V130*(50*O130))</f>
        <v>11952.812499997992</v>
      </c>
      <c r="Y129" s="46">
        <f>((P129-V129)+(P130-V130))*50*O130</f>
        <v>0</v>
      </c>
      <c r="Z129" s="21">
        <f>U129+(U129*$K$2/100)</f>
        <v>172.01476468749996</v>
      </c>
      <c r="AA129" s="21">
        <f>IF(V129&lt;Z129,V129,Z129)</f>
        <v>83.15</v>
      </c>
      <c r="AB129" s="45">
        <f>W129</f>
        <v>9965</v>
      </c>
      <c r="AC129" s="45">
        <f>(AA129*(50*T129)+AA130*(50*T130))</f>
        <v>0</v>
      </c>
      <c r="AD129" s="46">
        <f>((U129-AA129)+(U130-AA130))*50*T130</f>
        <v>0</v>
      </c>
    </row>
    <row r="130" spans="1:30" x14ac:dyDescent="0.25">
      <c r="A130" s="1"/>
      <c r="B130" s="1" t="s">
        <v>7</v>
      </c>
      <c r="C130" s="1">
        <v>17926</v>
      </c>
      <c r="D130" s="11">
        <v>17950</v>
      </c>
      <c r="E130" s="1">
        <f>Graph_NFTY!$D$33</f>
        <v>1</v>
      </c>
      <c r="F130" s="11">
        <v>100.95</v>
      </c>
      <c r="G130" s="11">
        <v>120.6</v>
      </c>
      <c r="H130" s="43"/>
      <c r="I130" s="43"/>
      <c r="J130" s="14"/>
      <c r="K130" s="1">
        <f>F130+(F130*$K$2/100)</f>
        <v>116.0925</v>
      </c>
      <c r="L130" s="1">
        <f>IF(G130&lt;K130,G130,K130)</f>
        <v>116.0925</v>
      </c>
      <c r="M130" s="43"/>
      <c r="N130" s="43"/>
      <c r="O130" s="45"/>
      <c r="P130" s="1">
        <f>K130+(K130*$K$2/100)</f>
        <v>133.50637499999999</v>
      </c>
      <c r="Q130" s="1">
        <f>IF(L130&lt;P130,L130,P130)</f>
        <v>116.0925</v>
      </c>
      <c r="R130" s="43"/>
      <c r="S130" s="43"/>
      <c r="T130" s="45"/>
      <c r="U130" s="1">
        <f>P130+(P130*$K$2/100)</f>
        <v>153.53233125</v>
      </c>
      <c r="V130" s="1">
        <f>IF(Q130&lt;U130,Q130,U130)</f>
        <v>116.0925</v>
      </c>
      <c r="W130" s="43"/>
      <c r="X130" s="43"/>
      <c r="Y130" s="45"/>
      <c r="Z130" s="1">
        <f>U130+(U130*$K$2/100)</f>
        <v>176.56218093749999</v>
      </c>
      <c r="AA130" s="1">
        <f>IF(V130&lt;Z130,V130,Z130)</f>
        <v>116.0925</v>
      </c>
      <c r="AB130" s="43"/>
      <c r="AC130" s="43"/>
      <c r="AD130" s="45"/>
    </row>
    <row r="131" spans="1:30" x14ac:dyDescent="0.25">
      <c r="A131" s="1"/>
      <c r="B131" s="1"/>
      <c r="C131" s="1"/>
      <c r="D131" s="11"/>
      <c r="E131" s="1"/>
      <c r="F131" s="11"/>
      <c r="G131" s="11"/>
      <c r="H131" s="30"/>
      <c r="I131" s="30"/>
      <c r="J131" s="1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x14ac:dyDescent="0.25">
      <c r="A132" s="2">
        <v>44977</v>
      </c>
      <c r="B132" s="2" t="s">
        <v>6</v>
      </c>
      <c r="C132" s="1">
        <v>17887</v>
      </c>
      <c r="D132" s="11">
        <v>17900</v>
      </c>
      <c r="E132" s="21">
        <f>Graph_NFTY!$D$33</f>
        <v>1</v>
      </c>
      <c r="F132" s="11">
        <v>89.9</v>
      </c>
      <c r="G132" s="11">
        <v>72.05</v>
      </c>
      <c r="H132" s="45">
        <f>(F132*(50*E132)+F133*(50*E133))</f>
        <v>8790</v>
      </c>
      <c r="I132" s="45">
        <f>(G132*(50*E132)+G133*(50*E133))</f>
        <v>8607.5</v>
      </c>
      <c r="J132" s="14"/>
      <c r="K132" s="21">
        <f>F132+(F132*$K$2/100)</f>
        <v>103.38500000000001</v>
      </c>
      <c r="L132" s="21">
        <f>IF(G132&lt;K132,G132,K132)</f>
        <v>72.05</v>
      </c>
      <c r="M132" s="45">
        <f>H132</f>
        <v>8790</v>
      </c>
      <c r="N132" s="45">
        <f>(L132*(50*E132)+L133*(50*E133))</f>
        <v>8541.75</v>
      </c>
      <c r="O132" s="46">
        <f>((F132-L132)+(F133-L133))*50*E133</f>
        <v>248.25000000000017</v>
      </c>
      <c r="P132" s="21">
        <f>K132+(K132*$K$2/100)</f>
        <v>118.89275000000001</v>
      </c>
      <c r="Q132" s="21">
        <f>IF(L132&lt;P132,L132,P132)</f>
        <v>72.05</v>
      </c>
      <c r="R132" s="45">
        <f>M132</f>
        <v>8790</v>
      </c>
      <c r="S132" s="45">
        <f>(Q132*(50*J132)+Q133*(50*J133))</f>
        <v>0</v>
      </c>
      <c r="T132" s="46">
        <f>((K132-Q132)+(K133-Q133))*50*J133</f>
        <v>0</v>
      </c>
      <c r="U132" s="21">
        <f>P132+(P132*$K$2/100)</f>
        <v>136.7266625</v>
      </c>
      <c r="V132" s="21">
        <f>IF(Q132&lt;U132,Q132,U132)</f>
        <v>72.05</v>
      </c>
      <c r="W132" s="45">
        <f>R132</f>
        <v>8790</v>
      </c>
      <c r="X132" s="45">
        <f>(V132*(50*O132)+V133*(50*O133))</f>
        <v>894320.62500000058</v>
      </c>
      <c r="Y132" s="46">
        <f>((P132-V132)+(P133-V133))*50*O133</f>
        <v>0</v>
      </c>
      <c r="Z132" s="21">
        <f>U132+(U132*$K$2/100)</f>
        <v>157.23566187500001</v>
      </c>
      <c r="AA132" s="21">
        <f>IF(V132&lt;Z132,V132,Z132)</f>
        <v>72.05</v>
      </c>
      <c r="AB132" s="45">
        <f>W132</f>
        <v>8790</v>
      </c>
      <c r="AC132" s="45">
        <f>(AA132*(50*T132)+AA133*(50*T133))</f>
        <v>0</v>
      </c>
      <c r="AD132" s="46">
        <f>((U132-AA132)+(U133-AA133))*50*T133</f>
        <v>0</v>
      </c>
    </row>
    <row r="133" spans="1:30" x14ac:dyDescent="0.25">
      <c r="A133" s="1"/>
      <c r="B133" s="1" t="s">
        <v>7</v>
      </c>
      <c r="C133" s="1">
        <v>17887</v>
      </c>
      <c r="D133" s="11">
        <v>17900</v>
      </c>
      <c r="E133" s="1">
        <f>Graph_NFTY!$D$33</f>
        <v>1</v>
      </c>
      <c r="F133" s="11">
        <v>85.9</v>
      </c>
      <c r="G133" s="11">
        <v>100.1</v>
      </c>
      <c r="H133" s="43"/>
      <c r="I133" s="43"/>
      <c r="J133" s="14"/>
      <c r="K133" s="1">
        <f>F133+(F133*$K$2/100)</f>
        <v>98.785000000000011</v>
      </c>
      <c r="L133" s="1">
        <f>IF(G133&lt;K133,G133,K133)</f>
        <v>98.785000000000011</v>
      </c>
      <c r="M133" s="43"/>
      <c r="N133" s="43"/>
      <c r="O133" s="45"/>
      <c r="P133" s="1">
        <f>K133+(K133*$K$2/100)</f>
        <v>113.60275000000001</v>
      </c>
      <c r="Q133" s="1">
        <f>IF(L133&lt;P133,L133,P133)</f>
        <v>98.785000000000011</v>
      </c>
      <c r="R133" s="43"/>
      <c r="S133" s="43"/>
      <c r="T133" s="45"/>
      <c r="U133" s="1">
        <f>P133+(P133*$K$2/100)</f>
        <v>130.64316250000002</v>
      </c>
      <c r="V133" s="1">
        <f>IF(Q133&lt;U133,Q133,U133)</f>
        <v>98.785000000000011</v>
      </c>
      <c r="W133" s="43"/>
      <c r="X133" s="43"/>
      <c r="Y133" s="45"/>
      <c r="Z133" s="1">
        <f>U133+(U133*$K$2/100)</f>
        <v>150.23963687500003</v>
      </c>
      <c r="AA133" s="1">
        <f>IF(V133&lt;Z133,V133,Z133)</f>
        <v>98.785000000000011</v>
      </c>
      <c r="AB133" s="43"/>
      <c r="AC133" s="43"/>
      <c r="AD133" s="45"/>
    </row>
    <row r="134" spans="1:30" x14ac:dyDescent="0.25">
      <c r="A134" s="1"/>
      <c r="B134" s="1"/>
      <c r="C134" s="1"/>
      <c r="D134" s="11"/>
      <c r="E134" s="1"/>
      <c r="F134" s="11"/>
      <c r="G134" s="11"/>
      <c r="H134" s="31"/>
      <c r="I134" s="31"/>
      <c r="J134" s="1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x14ac:dyDescent="0.25">
      <c r="A135" s="2">
        <v>44978</v>
      </c>
      <c r="B135" s="2" t="s">
        <v>6</v>
      </c>
      <c r="C135" s="1">
        <v>17842</v>
      </c>
      <c r="D135" s="11">
        <v>17850</v>
      </c>
      <c r="E135" s="21">
        <f>Graph_NFTY!$D$33</f>
        <v>1</v>
      </c>
      <c r="F135" s="11">
        <v>71.7</v>
      </c>
      <c r="G135" s="11">
        <v>59.25</v>
      </c>
      <c r="H135" s="45">
        <f>(F135*(50*E135)+F136*(50*E136))</f>
        <v>7437.5</v>
      </c>
      <c r="I135" s="45">
        <f>(G135*(50*E135)+G136*(50*E136))</f>
        <v>7462.5</v>
      </c>
      <c r="J135" s="14"/>
      <c r="K135" s="21">
        <f>F135+(F135*$K$2/100)</f>
        <v>82.454999999999998</v>
      </c>
      <c r="L135" s="21">
        <f>IF(G135&lt;K135,G135,K135)</f>
        <v>59.25</v>
      </c>
      <c r="M135" s="45">
        <f>H135</f>
        <v>7437.5</v>
      </c>
      <c r="N135" s="45">
        <f>(L135*(50*E135)+L136*(50*E136))</f>
        <v>7392.875</v>
      </c>
      <c r="O135" s="46">
        <f>((F135-L135)+(F136-L136))*50*E136</f>
        <v>44.624999999999915</v>
      </c>
      <c r="P135" s="21">
        <f>K135+(K135*$K$2/100)</f>
        <v>94.823250000000002</v>
      </c>
      <c r="Q135" s="21">
        <f>IF(L135&lt;P135,L135,P135)</f>
        <v>59.25</v>
      </c>
      <c r="R135" s="45">
        <f>M135</f>
        <v>7437.5</v>
      </c>
      <c r="S135" s="45">
        <f>(Q135*(50*J135)+Q136*(50*J136))</f>
        <v>0</v>
      </c>
      <c r="T135" s="46">
        <f>((K135-Q135)+(K136-Q136))*50*J136</f>
        <v>0</v>
      </c>
      <c r="U135" s="21">
        <f>P135+(P135*$K$2/100)</f>
        <v>109.04673750000001</v>
      </c>
      <c r="V135" s="21">
        <f>IF(Q135&lt;U135,Q135,U135)</f>
        <v>59.25</v>
      </c>
      <c r="W135" s="45">
        <f>R135</f>
        <v>7437.5</v>
      </c>
      <c r="X135" s="45">
        <f>(V135*(50*O135)+V136*(50*O136))</f>
        <v>132201.56249999977</v>
      </c>
      <c r="Y135" s="46">
        <f>((P135-V135)+(P136-V136))*50*O136</f>
        <v>0</v>
      </c>
      <c r="Z135" s="21">
        <f>U135+(U135*$K$2/100)</f>
        <v>125.40374812500001</v>
      </c>
      <c r="AA135" s="21">
        <f>IF(V135&lt;Z135,V135,Z135)</f>
        <v>59.25</v>
      </c>
      <c r="AB135" s="45">
        <f>W135</f>
        <v>7437.5</v>
      </c>
      <c r="AC135" s="45">
        <f>(AA135*(50*T135)+AA136*(50*T136))</f>
        <v>0</v>
      </c>
      <c r="AD135" s="46">
        <f>((U135-AA135)+(U136-AA136))*50*T136</f>
        <v>0</v>
      </c>
    </row>
    <row r="136" spans="1:30" x14ac:dyDescent="0.25">
      <c r="A136" s="1"/>
      <c r="B136" s="1" t="s">
        <v>7</v>
      </c>
      <c r="C136" s="1">
        <v>17842</v>
      </c>
      <c r="D136" s="11">
        <v>17850</v>
      </c>
      <c r="E136" s="1">
        <f>Graph_NFTY!$D$33</f>
        <v>1</v>
      </c>
      <c r="F136" s="11">
        <v>77.05</v>
      </c>
      <c r="G136" s="11">
        <v>90</v>
      </c>
      <c r="H136" s="43"/>
      <c r="I136" s="43"/>
      <c r="J136" s="14"/>
      <c r="K136" s="1">
        <f>F136+(F136*$K$2/100)</f>
        <v>88.607500000000002</v>
      </c>
      <c r="L136" s="1">
        <f>IF(G136&lt;K136,G136,K136)</f>
        <v>88.607500000000002</v>
      </c>
      <c r="M136" s="43"/>
      <c r="N136" s="43"/>
      <c r="O136" s="45"/>
      <c r="P136" s="1">
        <f>K136+(K136*$K$2/100)</f>
        <v>101.898625</v>
      </c>
      <c r="Q136" s="1">
        <f>IF(L136&lt;P136,L136,P136)</f>
        <v>88.607500000000002</v>
      </c>
      <c r="R136" s="43"/>
      <c r="S136" s="43"/>
      <c r="T136" s="45"/>
      <c r="U136" s="1">
        <f>P136+(P136*$K$2/100)</f>
        <v>117.18341874999999</v>
      </c>
      <c r="V136" s="1">
        <f>IF(Q136&lt;U136,Q136,U136)</f>
        <v>88.607500000000002</v>
      </c>
      <c r="W136" s="43"/>
      <c r="X136" s="43"/>
      <c r="Y136" s="45"/>
      <c r="Z136" s="1">
        <f>U136+(U136*$K$2/100)</f>
        <v>134.76093156249999</v>
      </c>
      <c r="AA136" s="1">
        <f>IF(V136&lt;Z136,V136,Z136)</f>
        <v>88.607500000000002</v>
      </c>
      <c r="AB136" s="43"/>
      <c r="AC136" s="43"/>
      <c r="AD136" s="45"/>
    </row>
    <row r="137" spans="1:30" x14ac:dyDescent="0.25">
      <c r="A137" s="1"/>
      <c r="B137" s="1"/>
      <c r="C137" s="1"/>
      <c r="D137" s="11"/>
      <c r="E137" s="1"/>
      <c r="F137" s="11"/>
      <c r="G137" s="11"/>
      <c r="H137" s="31"/>
      <c r="I137" s="31"/>
      <c r="J137" s="1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x14ac:dyDescent="0.25">
      <c r="A138" s="2">
        <v>44979</v>
      </c>
      <c r="B138" s="2" t="s">
        <v>6</v>
      </c>
      <c r="C138" s="1">
        <v>17614</v>
      </c>
      <c r="D138" s="11">
        <v>17600</v>
      </c>
      <c r="E138" s="21">
        <f>Graph_NFTY!$D$33</f>
        <v>1</v>
      </c>
      <c r="F138" s="11">
        <v>79.05</v>
      </c>
      <c r="G138" s="11">
        <v>52.7</v>
      </c>
      <c r="H138" s="45">
        <f>(F138*(50*E138)+F139*(50*E139))</f>
        <v>6600</v>
      </c>
      <c r="I138" s="45">
        <f>(G138*(50*E138)+G139*(50*E139))</f>
        <v>6097.5</v>
      </c>
      <c r="J138" s="14"/>
      <c r="K138" s="21">
        <f>F138+(F138*$K$2/100)</f>
        <v>90.907499999999999</v>
      </c>
      <c r="L138" s="21">
        <f>IF(G138&lt;K138,G138,K138)</f>
        <v>52.7</v>
      </c>
      <c r="M138" s="45">
        <f>H138</f>
        <v>6600</v>
      </c>
      <c r="N138" s="45">
        <f>(L138*(50*E138)+L139*(50*E139))</f>
        <v>5679.625</v>
      </c>
      <c r="O138" s="46">
        <f>((F138-L138)+(F139-L139))*50*E139</f>
        <v>920.37499999999955</v>
      </c>
      <c r="P138" s="21">
        <f>K138+(K138*$K$2/100)</f>
        <v>104.54362499999999</v>
      </c>
      <c r="Q138" s="21">
        <f>IF(L138&lt;P138,L138,P138)</f>
        <v>52.7</v>
      </c>
      <c r="R138" s="45">
        <f>M138</f>
        <v>6600</v>
      </c>
      <c r="S138" s="45">
        <f>(Q138*(50*J138)+Q139*(50*J139))</f>
        <v>0</v>
      </c>
      <c r="T138" s="46">
        <f>((K138-Q138)+(K139-Q139))*50*J139</f>
        <v>0</v>
      </c>
      <c r="U138" s="21">
        <f>P138+(P138*$K$2/100)</f>
        <v>120.22516874999999</v>
      </c>
      <c r="V138" s="21">
        <f>IF(Q138&lt;U138,Q138,U138)</f>
        <v>52.7</v>
      </c>
      <c r="W138" s="45">
        <f>R138</f>
        <v>6600</v>
      </c>
      <c r="X138" s="45">
        <f>(V138*(50*O138)+V139*(50*O139))</f>
        <v>2425188.1249999991</v>
      </c>
      <c r="Y138" s="46">
        <f>((P138-V138)+(P139-V139))*50*O139</f>
        <v>0</v>
      </c>
      <c r="Z138" s="21">
        <f>U138+(U138*$K$2/100)</f>
        <v>138.25894406250001</v>
      </c>
      <c r="AA138" s="21">
        <f>IF(V138&lt;Z138,V138,Z138)</f>
        <v>52.7</v>
      </c>
      <c r="AB138" s="45">
        <f>W138</f>
        <v>6600</v>
      </c>
      <c r="AC138" s="45">
        <f>(AA138*(50*T138)+AA139*(50*T139))</f>
        <v>0</v>
      </c>
      <c r="AD138" s="46">
        <f>((U138-AA138)+(U139-AA139))*50*T139</f>
        <v>0</v>
      </c>
    </row>
    <row r="139" spans="1:30" x14ac:dyDescent="0.25">
      <c r="A139" s="1"/>
      <c r="B139" s="1" t="s">
        <v>7</v>
      </c>
      <c r="C139" s="1">
        <v>17614</v>
      </c>
      <c r="D139" s="11">
        <v>17600</v>
      </c>
      <c r="E139" s="1">
        <f>Graph_NFTY!$D$33</f>
        <v>1</v>
      </c>
      <c r="F139" s="11">
        <v>52.95</v>
      </c>
      <c r="G139" s="11">
        <v>69.25</v>
      </c>
      <c r="H139" s="43"/>
      <c r="I139" s="43"/>
      <c r="J139" s="14"/>
      <c r="K139" s="1">
        <f>F139+(F139*$K$2/100)</f>
        <v>60.892500000000005</v>
      </c>
      <c r="L139" s="1">
        <f>IF(G139&lt;K139,G139,K139)</f>
        <v>60.892500000000005</v>
      </c>
      <c r="M139" s="43"/>
      <c r="N139" s="43"/>
      <c r="O139" s="45"/>
      <c r="P139" s="1">
        <f>K139+(K139*$K$2/100)</f>
        <v>70.026375000000002</v>
      </c>
      <c r="Q139" s="1">
        <f>IF(L139&lt;P139,L139,P139)</f>
        <v>60.892500000000005</v>
      </c>
      <c r="R139" s="43"/>
      <c r="S139" s="43"/>
      <c r="T139" s="45"/>
      <c r="U139" s="1">
        <f>P139+(P139*$K$2/100)</f>
        <v>80.530331250000003</v>
      </c>
      <c r="V139" s="1">
        <f>IF(Q139&lt;U139,Q139,U139)</f>
        <v>60.892500000000005</v>
      </c>
      <c r="W139" s="43"/>
      <c r="X139" s="43"/>
      <c r="Y139" s="45"/>
      <c r="Z139" s="1">
        <f>U139+(U139*$K$2/100)</f>
        <v>92.609880937500009</v>
      </c>
      <c r="AA139" s="1">
        <f>IF(V139&lt;Z139,V139,Z139)</f>
        <v>60.892500000000005</v>
      </c>
      <c r="AB139" s="43"/>
      <c r="AC139" s="43"/>
      <c r="AD139" s="45"/>
    </row>
    <row r="140" spans="1:30" x14ac:dyDescent="0.25">
      <c r="A140" s="1"/>
      <c r="B140" s="1"/>
      <c r="C140" s="1"/>
      <c r="D140" s="11"/>
      <c r="E140" s="1"/>
      <c r="F140" s="11"/>
      <c r="G140" s="11"/>
      <c r="H140" s="32"/>
      <c r="I140" s="32"/>
      <c r="J140" s="1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x14ac:dyDescent="0.25">
      <c r="A141" s="2">
        <v>44980</v>
      </c>
      <c r="B141" s="2" t="s">
        <v>6</v>
      </c>
      <c r="C141" s="1">
        <v>17547</v>
      </c>
      <c r="D141" s="11">
        <v>17550</v>
      </c>
      <c r="E141" s="21">
        <f>Graph_NFTY!$D$33</f>
        <v>1</v>
      </c>
      <c r="F141" s="11">
        <v>136.25</v>
      </c>
      <c r="G141" s="11">
        <v>127.05</v>
      </c>
      <c r="H141" s="45">
        <f>(F141*(50*E141)+F142*(50*E142))</f>
        <v>13032.5</v>
      </c>
      <c r="I141" s="45">
        <f>(G141*(50*E141)+G142*(50*E142))</f>
        <v>12117.5</v>
      </c>
      <c r="J141" s="14"/>
      <c r="K141" s="21">
        <f>F141+(F141*$K$2/100)</f>
        <v>156.6875</v>
      </c>
      <c r="L141" s="21">
        <f>IF(G141&lt;K141,G141,K141)</f>
        <v>127.05</v>
      </c>
      <c r="M141" s="45">
        <f>H141</f>
        <v>13032.5</v>
      </c>
      <c r="N141" s="45">
        <f>(L141*(50*E141)+L142*(50*E142))</f>
        <v>12117.5</v>
      </c>
      <c r="O141" s="46">
        <f>((F141-L141)+(F142-L142))*50*E142</f>
        <v>915.00000000000057</v>
      </c>
      <c r="P141" s="21">
        <f>K141+(K141*$K$2/100)</f>
        <v>180.19062500000001</v>
      </c>
      <c r="Q141" s="21">
        <f>IF(L141&lt;P141,L141,P141)</f>
        <v>127.05</v>
      </c>
      <c r="R141" s="45">
        <f>M141</f>
        <v>13032.5</v>
      </c>
      <c r="S141" s="45">
        <f>(Q141*(50*J141)+Q142*(50*J142))</f>
        <v>0</v>
      </c>
      <c r="T141" s="46">
        <f>((K141-Q141)+(K142-Q142))*50*J142</f>
        <v>0</v>
      </c>
      <c r="U141" s="21">
        <f>P141+(P141*$K$2/100)</f>
        <v>207.21921875000001</v>
      </c>
      <c r="V141" s="21">
        <f>IF(Q141&lt;U141,Q141,U141)</f>
        <v>127.05</v>
      </c>
      <c r="W141" s="45">
        <f>R141</f>
        <v>13032.5</v>
      </c>
      <c r="X141" s="45">
        <f>(V141*(50*O141)+V142*(50*O142))</f>
        <v>5812537.5000000037</v>
      </c>
      <c r="Y141" s="46">
        <f>((P141-V141)+(P142-V142))*50*O142</f>
        <v>0</v>
      </c>
      <c r="Z141" s="21">
        <f>U141+(U141*$K$2/100)</f>
        <v>238.30210156250001</v>
      </c>
      <c r="AA141" s="21">
        <f>IF(V141&lt;Z141,V141,Z141)</f>
        <v>127.05</v>
      </c>
      <c r="AB141" s="45">
        <f>W141</f>
        <v>13032.5</v>
      </c>
      <c r="AC141" s="45">
        <f>(AA141*(50*T141)+AA142*(50*T142))</f>
        <v>0</v>
      </c>
      <c r="AD141" s="46">
        <f>((U141-AA141)+(U142-AA142))*50*T142</f>
        <v>0</v>
      </c>
    </row>
    <row r="142" spans="1:30" x14ac:dyDescent="0.25">
      <c r="A142" s="1"/>
      <c r="B142" s="1" t="s">
        <v>7</v>
      </c>
      <c r="C142" s="1">
        <v>17547</v>
      </c>
      <c r="D142" s="11">
        <v>17550</v>
      </c>
      <c r="E142" s="1">
        <f>Graph_NFTY!$D$33</f>
        <v>1</v>
      </c>
      <c r="F142" s="11">
        <v>124.4</v>
      </c>
      <c r="G142" s="11">
        <v>115.3</v>
      </c>
      <c r="H142" s="43"/>
      <c r="I142" s="43"/>
      <c r="J142" s="14"/>
      <c r="K142" s="1">
        <f>F142+(F142*$K$2/100)</f>
        <v>143.06</v>
      </c>
      <c r="L142" s="1">
        <f>IF(G142&lt;K142,G142,K142)</f>
        <v>115.3</v>
      </c>
      <c r="M142" s="43"/>
      <c r="N142" s="43"/>
      <c r="O142" s="45"/>
      <c r="P142" s="1">
        <f>K142+(K142*$K$2/100)</f>
        <v>164.51900000000001</v>
      </c>
      <c r="Q142" s="1">
        <f>IF(L142&lt;P142,L142,P142)</f>
        <v>115.3</v>
      </c>
      <c r="R142" s="43"/>
      <c r="S142" s="43"/>
      <c r="T142" s="45"/>
      <c r="U142" s="1">
        <f>P142+(P142*$K$2/100)</f>
        <v>189.19685000000001</v>
      </c>
      <c r="V142" s="1">
        <f>IF(Q142&lt;U142,Q142,U142)</f>
        <v>115.3</v>
      </c>
      <c r="W142" s="43"/>
      <c r="X142" s="43"/>
      <c r="Y142" s="45"/>
      <c r="Z142" s="1">
        <f>U142+(U142*$K$2/100)</f>
        <v>217.57637750000001</v>
      </c>
      <c r="AA142" s="1">
        <f>IF(V142&lt;Z142,V142,Z142)</f>
        <v>115.3</v>
      </c>
      <c r="AB142" s="43"/>
      <c r="AC142" s="43"/>
      <c r="AD142" s="45"/>
    </row>
    <row r="143" spans="1:30" x14ac:dyDescent="0.25">
      <c r="A143" s="1"/>
      <c r="B143" s="1"/>
      <c r="C143" s="1"/>
      <c r="D143" s="11"/>
      <c r="E143" s="1"/>
      <c r="F143" s="11"/>
      <c r="G143" s="11"/>
      <c r="H143" s="32"/>
      <c r="I143" s="32"/>
      <c r="J143" s="14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x14ac:dyDescent="0.25">
      <c r="A144" s="2">
        <v>44981</v>
      </c>
      <c r="B144" s="2" t="s">
        <v>6</v>
      </c>
      <c r="C144" s="1">
        <v>17430</v>
      </c>
      <c r="D144" s="11">
        <v>17450</v>
      </c>
      <c r="E144" s="21">
        <f>Graph_NFTY!$D$33</f>
        <v>1</v>
      </c>
      <c r="F144" s="11">
        <v>196.75</v>
      </c>
      <c r="G144" s="11">
        <v>185</v>
      </c>
      <c r="H144" s="45">
        <f>(F144*(50*E144)+F145*(50*E145))</f>
        <v>14047.5</v>
      </c>
      <c r="I144" s="45">
        <f>(G144*(50*E144)+G145*(50*E145))</f>
        <v>12987.5</v>
      </c>
      <c r="J144" s="14"/>
      <c r="K144" s="21">
        <f>F144+(F144*$K$2/100)</f>
        <v>226.26249999999999</v>
      </c>
      <c r="L144" s="21">
        <f>IF(G144&lt;K144,G144,K144)</f>
        <v>185</v>
      </c>
      <c r="M144" s="45">
        <f>H144</f>
        <v>14047.5</v>
      </c>
      <c r="N144" s="45">
        <f>(L144*(50*E144)+L145*(50*E145))</f>
        <v>12987.5</v>
      </c>
      <c r="O144" s="46">
        <f>((F144-L144)+(F145-L145))*50*E145</f>
        <v>1060.0000000000002</v>
      </c>
      <c r="P144" s="21">
        <f>K144+(K144*$K$2/100)</f>
        <v>260.20187499999997</v>
      </c>
      <c r="Q144" s="21">
        <f>IF(L144&lt;P144,L144,P144)</f>
        <v>185</v>
      </c>
      <c r="R144" s="45">
        <f>M144</f>
        <v>14047.5</v>
      </c>
      <c r="S144" s="45">
        <f>(Q144*(50*J144)+Q145*(50*J145))</f>
        <v>0</v>
      </c>
      <c r="T144" s="46">
        <f>((K144-Q144)+(K145-Q145))*50*J145</f>
        <v>0</v>
      </c>
      <c r="U144" s="21">
        <f>P144+(P144*$K$2/100)</f>
        <v>299.23215625</v>
      </c>
      <c r="V144" s="21">
        <f>IF(Q144&lt;U144,Q144,U144)</f>
        <v>185</v>
      </c>
      <c r="W144" s="45">
        <f>R144</f>
        <v>14047.5</v>
      </c>
      <c r="X144" s="45">
        <f>(V144*(50*O144)+V145*(50*O145))</f>
        <v>9805000.0000000019</v>
      </c>
      <c r="Y144" s="46">
        <f>((P144-V144)+(P145-V145))*50*O145</f>
        <v>0</v>
      </c>
      <c r="Z144" s="21">
        <f>U144+(U144*$K$2/100)</f>
        <v>344.11697968750002</v>
      </c>
      <c r="AA144" s="21">
        <f>IF(V144&lt;Z144,V144,Z144)</f>
        <v>185</v>
      </c>
      <c r="AB144" s="45">
        <f>W144</f>
        <v>14047.5</v>
      </c>
      <c r="AC144" s="45">
        <f>(AA144*(50*T144)+AA145*(50*T145))</f>
        <v>0</v>
      </c>
      <c r="AD144" s="46">
        <f>((U144-AA144)+(U145-AA145))*50*T145</f>
        <v>0</v>
      </c>
    </row>
    <row r="145" spans="1:30" x14ac:dyDescent="0.25">
      <c r="A145" s="1"/>
      <c r="B145" s="1" t="s">
        <v>7</v>
      </c>
      <c r="C145" s="1">
        <v>17430</v>
      </c>
      <c r="D145" s="11">
        <v>17450</v>
      </c>
      <c r="E145" s="1">
        <f>Graph_NFTY!$D$33</f>
        <v>1</v>
      </c>
      <c r="F145" s="11">
        <v>84.2</v>
      </c>
      <c r="G145" s="11">
        <v>74.75</v>
      </c>
      <c r="H145" s="43"/>
      <c r="I145" s="43"/>
      <c r="J145" s="14"/>
      <c r="K145" s="1">
        <f>F145+(F145*$K$2/100)</f>
        <v>96.83</v>
      </c>
      <c r="L145" s="1">
        <f>IF(G145&lt;K145,G145,K145)</f>
        <v>74.75</v>
      </c>
      <c r="M145" s="43"/>
      <c r="N145" s="43"/>
      <c r="O145" s="45"/>
      <c r="P145" s="1">
        <f>K145+(K145*$K$2/100)</f>
        <v>111.3545</v>
      </c>
      <c r="Q145" s="1">
        <f>IF(L145&lt;P145,L145,P145)</f>
        <v>74.75</v>
      </c>
      <c r="R145" s="43"/>
      <c r="S145" s="43"/>
      <c r="T145" s="45"/>
      <c r="U145" s="1">
        <f>P145+(P145*$K$2/100)</f>
        <v>128.05767500000002</v>
      </c>
      <c r="V145" s="1">
        <f>IF(Q145&lt;U145,Q145,U145)</f>
        <v>74.75</v>
      </c>
      <c r="W145" s="43"/>
      <c r="X145" s="43"/>
      <c r="Y145" s="45"/>
      <c r="Z145" s="1">
        <f>U145+(U145*$K$2/100)</f>
        <v>147.26632625000002</v>
      </c>
      <c r="AA145" s="1">
        <f>IF(V145&lt;Z145,V145,Z145)</f>
        <v>74.75</v>
      </c>
      <c r="AB145" s="43"/>
      <c r="AC145" s="43"/>
      <c r="AD145" s="45"/>
    </row>
    <row r="146" spans="1:30" x14ac:dyDescent="0.25">
      <c r="A146" s="1"/>
      <c r="B146" s="1"/>
      <c r="C146" s="1"/>
      <c r="D146" s="11"/>
      <c r="E146" s="1"/>
      <c r="F146" s="11"/>
      <c r="G146" s="11"/>
      <c r="H146" s="32"/>
      <c r="I146" s="32"/>
      <c r="J146" s="14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x14ac:dyDescent="0.25">
      <c r="A147" s="2">
        <v>44984</v>
      </c>
      <c r="B147" s="2" t="s">
        <v>6</v>
      </c>
      <c r="C147" s="1">
        <v>17337</v>
      </c>
      <c r="D147" s="11">
        <v>17350</v>
      </c>
      <c r="E147" s="21">
        <f>Graph_NFTY!$D$33</f>
        <v>1</v>
      </c>
      <c r="F147" s="11">
        <v>92.4</v>
      </c>
      <c r="G147" s="11">
        <v>110</v>
      </c>
      <c r="H147" s="45">
        <f>(F147*(50*E147)+F148*(50*E148))</f>
        <v>9267.5</v>
      </c>
      <c r="I147" s="45">
        <f>(G147*(50*E147)+G148*(50*E148))</f>
        <v>11082.5</v>
      </c>
      <c r="J147" s="14"/>
      <c r="K147" s="21">
        <f>F147+(F147*$K$2/100)</f>
        <v>106.26</v>
      </c>
      <c r="L147" s="21">
        <f>IF(G147&lt;K147,G147,K147)</f>
        <v>106.26</v>
      </c>
      <c r="M147" s="45">
        <f>H147</f>
        <v>9267.5</v>
      </c>
      <c r="N147" s="45">
        <f>(L147*(50*E147)+L148*(50*E148))</f>
        <v>10657.625</v>
      </c>
      <c r="O147" s="46">
        <f>((F147-L147)+(F148-L148))*50*E148</f>
        <v>-1390.1249999999998</v>
      </c>
      <c r="P147" s="21">
        <f>K147+(K147*$K$2/100)</f>
        <v>122.19900000000001</v>
      </c>
      <c r="Q147" s="21">
        <f>IF(L147&lt;P147,L147,P147)</f>
        <v>106.26</v>
      </c>
      <c r="R147" s="45">
        <f>M147</f>
        <v>9267.5</v>
      </c>
      <c r="S147" s="45">
        <f>(Q147*(50*J147)+Q148*(50*J148))</f>
        <v>0</v>
      </c>
      <c r="T147" s="46">
        <f>((K147-Q147)+(K148-Q148))*50*J148</f>
        <v>0</v>
      </c>
      <c r="U147" s="21">
        <f>P147+(P147*$K$2/100)</f>
        <v>140.52885000000001</v>
      </c>
      <c r="V147" s="21">
        <f>IF(Q147&lt;U147,Q147,U147)</f>
        <v>106.26</v>
      </c>
      <c r="W147" s="45">
        <f>R147</f>
        <v>9267.5</v>
      </c>
      <c r="X147" s="45">
        <f>(V147*(50*O147)+V148*(50*O148))</f>
        <v>-7385734.1249999991</v>
      </c>
      <c r="Y147" s="46">
        <f>((P147-V147)+(P148-V148))*50*O148</f>
        <v>0</v>
      </c>
      <c r="Z147" s="21">
        <f>U147+(U147*$K$2/100)</f>
        <v>161.60817750000001</v>
      </c>
      <c r="AA147" s="21">
        <f>IF(V147&lt;Z147,V147,Z147)</f>
        <v>106.26</v>
      </c>
      <c r="AB147" s="45">
        <f>W147</f>
        <v>9267.5</v>
      </c>
      <c r="AC147" s="45">
        <f>(AA147*(50*T147)+AA148*(50*T148))</f>
        <v>0</v>
      </c>
      <c r="AD147" s="46">
        <f>((U147-AA147)+(U148-AA148))*50*T148</f>
        <v>0</v>
      </c>
    </row>
    <row r="148" spans="1:30" x14ac:dyDescent="0.25">
      <c r="A148" s="1"/>
      <c r="B148" s="1" t="s">
        <v>7</v>
      </c>
      <c r="C148" s="1">
        <v>17337</v>
      </c>
      <c r="D148" s="11">
        <v>17350</v>
      </c>
      <c r="E148" s="1">
        <f>Graph_NFTY!$D$33</f>
        <v>1</v>
      </c>
      <c r="F148" s="11">
        <v>92.95</v>
      </c>
      <c r="G148" s="11">
        <v>111.65</v>
      </c>
      <c r="H148" s="43"/>
      <c r="I148" s="43"/>
      <c r="J148" s="14"/>
      <c r="K148" s="1">
        <f>F148+(F148*$K$2/100)</f>
        <v>106.8925</v>
      </c>
      <c r="L148" s="1">
        <f>IF(G148&lt;K148,G148,K148)</f>
        <v>106.8925</v>
      </c>
      <c r="M148" s="43"/>
      <c r="N148" s="43"/>
      <c r="O148" s="45"/>
      <c r="P148" s="1">
        <f>K148+(K148*$K$2/100)</f>
        <v>122.92637500000001</v>
      </c>
      <c r="Q148" s="1">
        <f>IF(L148&lt;P148,L148,P148)</f>
        <v>106.8925</v>
      </c>
      <c r="R148" s="43"/>
      <c r="S148" s="43"/>
      <c r="T148" s="45"/>
      <c r="U148" s="1">
        <f>P148+(P148*$K$2/100)</f>
        <v>141.36533125</v>
      </c>
      <c r="V148" s="1">
        <f>IF(Q148&lt;U148,Q148,U148)</f>
        <v>106.8925</v>
      </c>
      <c r="W148" s="43"/>
      <c r="X148" s="43"/>
      <c r="Y148" s="45"/>
      <c r="Z148" s="1">
        <f>U148+(U148*$K$2/100)</f>
        <v>162.57013093749998</v>
      </c>
      <c r="AA148" s="1">
        <f>IF(V148&lt;Z148,V148,Z148)</f>
        <v>106.8925</v>
      </c>
      <c r="AB148" s="43"/>
      <c r="AC148" s="43"/>
      <c r="AD148" s="45"/>
    </row>
    <row r="149" spans="1:30" x14ac:dyDescent="0.25">
      <c r="A149" s="1"/>
      <c r="B149" s="1"/>
      <c r="C149" s="1"/>
      <c r="D149" s="11"/>
      <c r="E149" s="1"/>
      <c r="F149" s="11"/>
      <c r="G149" s="11"/>
      <c r="H149" s="32"/>
      <c r="I149" s="32"/>
      <c r="J149" s="14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x14ac:dyDescent="0.25">
      <c r="A150" s="2">
        <v>44985</v>
      </c>
      <c r="B150" s="2" t="s">
        <v>6</v>
      </c>
      <c r="C150" s="1">
        <v>17354</v>
      </c>
      <c r="D150" s="11">
        <v>17350</v>
      </c>
      <c r="E150" s="21">
        <f>Graph_NFTY!$D$33</f>
        <v>1</v>
      </c>
      <c r="F150" s="11">
        <v>86.3</v>
      </c>
      <c r="G150" s="11">
        <v>68.8</v>
      </c>
      <c r="H150" s="45">
        <f>(F150*(50*E150)+F151*(50*E151))</f>
        <v>7617.5</v>
      </c>
      <c r="I150" s="45">
        <f>(G150*(50*E150)+G151*(50*E151))</f>
        <v>7310</v>
      </c>
      <c r="J150" s="14"/>
      <c r="K150" s="21">
        <f>F150+(F150*$K$2/100)</f>
        <v>99.245000000000005</v>
      </c>
      <c r="L150" s="21">
        <f>IF(G150&lt;K150,G150,K150)</f>
        <v>68.8</v>
      </c>
      <c r="M150" s="45">
        <f>H150</f>
        <v>7617.5</v>
      </c>
      <c r="N150" s="45">
        <f>(L150*(50*E150)+L151*(50*E151))</f>
        <v>7237.875</v>
      </c>
      <c r="O150" s="46">
        <f>((F150-L150)+(F151-L151))*50*E151</f>
        <v>379.62500000000006</v>
      </c>
      <c r="P150" s="21">
        <f>K150+(K150*$K$2/100)</f>
        <v>114.13175000000001</v>
      </c>
      <c r="Q150" s="21">
        <f>IF(L150&lt;P150,L150,P150)</f>
        <v>68.8</v>
      </c>
      <c r="R150" s="45">
        <f>M150</f>
        <v>7617.5</v>
      </c>
      <c r="S150" s="45">
        <f>(Q150*(50*J150)+Q151*(50*J151))</f>
        <v>0</v>
      </c>
      <c r="T150" s="46">
        <f>((K150-Q150)+(K151-Q151))*50*J151</f>
        <v>0</v>
      </c>
      <c r="U150" s="21">
        <f>P150+(P150*$K$2/100)</f>
        <v>131.25151250000002</v>
      </c>
      <c r="V150" s="21">
        <f>IF(Q150&lt;U150,Q150,U150)</f>
        <v>68.8</v>
      </c>
      <c r="W150" s="45">
        <f>R150</f>
        <v>7617.5</v>
      </c>
      <c r="X150" s="45">
        <f>(V150*(50*O150)+V151*(50*O151))</f>
        <v>1305910.0000000002</v>
      </c>
      <c r="Y150" s="46">
        <f>((P150-V150)+(P151-V151))*50*O151</f>
        <v>0</v>
      </c>
      <c r="Z150" s="21">
        <f>U150+(U150*$K$2/100)</f>
        <v>150.93923937500003</v>
      </c>
      <c r="AA150" s="21">
        <f>IF(V150&lt;Z150,V150,Z150)</f>
        <v>68.8</v>
      </c>
      <c r="AB150" s="45">
        <f>W150</f>
        <v>7617.5</v>
      </c>
      <c r="AC150" s="45">
        <f>(AA150*(50*T150)+AA151*(50*T151))</f>
        <v>0</v>
      </c>
      <c r="AD150" s="46">
        <f>((U150-AA150)+(U151-AA151))*50*T151</f>
        <v>0</v>
      </c>
    </row>
    <row r="151" spans="1:30" x14ac:dyDescent="0.25">
      <c r="A151" s="1"/>
      <c r="B151" s="1" t="s">
        <v>7</v>
      </c>
      <c r="C151" s="1">
        <v>17354</v>
      </c>
      <c r="D151" s="11">
        <v>17350</v>
      </c>
      <c r="E151" s="1">
        <f>Graph_NFTY!$D$33</f>
        <v>1</v>
      </c>
      <c r="F151" s="11">
        <v>66.05</v>
      </c>
      <c r="G151" s="11">
        <v>77.400000000000006</v>
      </c>
      <c r="H151" s="43"/>
      <c r="I151" s="43"/>
      <c r="J151" s="14"/>
      <c r="K151" s="1">
        <f>F151+(F151*$K$2/100)</f>
        <v>75.957499999999996</v>
      </c>
      <c r="L151" s="1">
        <f>IF(G151&lt;K151,G151,K151)</f>
        <v>75.957499999999996</v>
      </c>
      <c r="M151" s="43"/>
      <c r="N151" s="43"/>
      <c r="O151" s="45"/>
      <c r="P151" s="1">
        <f>K151+(K151*$K$2/100)</f>
        <v>87.351124999999996</v>
      </c>
      <c r="Q151" s="1">
        <f>IF(L151&lt;P151,L151,P151)</f>
        <v>75.957499999999996</v>
      </c>
      <c r="R151" s="43"/>
      <c r="S151" s="43"/>
      <c r="T151" s="45"/>
      <c r="U151" s="1">
        <f>P151+(P151*$K$2/100)</f>
        <v>100.45379374999999</v>
      </c>
      <c r="V151" s="1">
        <f>IF(Q151&lt;U151,Q151,U151)</f>
        <v>75.957499999999996</v>
      </c>
      <c r="W151" s="43"/>
      <c r="X151" s="43"/>
      <c r="Y151" s="45"/>
      <c r="Z151" s="1">
        <f>U151+(U151*$K$2/100)</f>
        <v>115.52186281249999</v>
      </c>
      <c r="AA151" s="1">
        <f>IF(V151&lt;Z151,V151,Z151)</f>
        <v>75.957499999999996</v>
      </c>
      <c r="AB151" s="43"/>
      <c r="AC151" s="43"/>
      <c r="AD151" s="45"/>
    </row>
    <row r="152" spans="1:30" x14ac:dyDescent="0.25">
      <c r="A152" s="1"/>
      <c r="B152" s="1"/>
      <c r="C152" s="1"/>
      <c r="D152" s="11"/>
      <c r="E152" s="1"/>
      <c r="F152" s="11"/>
      <c r="G152" s="11"/>
      <c r="H152" s="32"/>
      <c r="I152" s="32"/>
      <c r="J152" s="14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x14ac:dyDescent="0.25">
      <c r="A153" s="2">
        <v>44986</v>
      </c>
      <c r="B153" s="2" t="s">
        <v>6</v>
      </c>
      <c r="C153" s="1">
        <v>17422</v>
      </c>
      <c r="D153" s="11">
        <v>17400</v>
      </c>
      <c r="E153" s="21">
        <f>Graph_NFTY!$D$33</f>
        <v>1</v>
      </c>
      <c r="F153" s="11">
        <v>68.8</v>
      </c>
      <c r="G153" s="11">
        <v>73.400000000000006</v>
      </c>
      <c r="H153" s="45">
        <f>(F153*(50*E153)+F154*(50*E154))</f>
        <v>5575</v>
      </c>
      <c r="I153" s="45">
        <f>(G153*(50*E153)+G154*(50*E154))</f>
        <v>6152.5</v>
      </c>
      <c r="J153" s="14"/>
      <c r="K153" s="21">
        <f>F153+(F153*$K$2/100)</f>
        <v>79.12</v>
      </c>
      <c r="L153" s="21">
        <f>IF(G153&lt;K153,G153,K153)</f>
        <v>73.400000000000006</v>
      </c>
      <c r="M153" s="45">
        <f>H153</f>
        <v>5575</v>
      </c>
      <c r="N153" s="45">
        <f>(L153*(50*E153)+L154*(50*E154))</f>
        <v>6125.25</v>
      </c>
      <c r="O153" s="46">
        <f>((F153-L153)+(F154-L154))*50*E154</f>
        <v>-550.25000000000045</v>
      </c>
      <c r="P153" s="21">
        <f>K153+(K153*$K$2/100)</f>
        <v>90.988</v>
      </c>
      <c r="Q153" s="21">
        <f>IF(L153&lt;P153,L153,P153)</f>
        <v>73.400000000000006</v>
      </c>
      <c r="R153" s="45">
        <f>M153</f>
        <v>5575</v>
      </c>
      <c r="S153" s="45">
        <f>(Q153*(50*J153)+Q154*(50*J154))</f>
        <v>0</v>
      </c>
      <c r="T153" s="46">
        <f>((K153-Q153)+(K154-Q154))*50*J154</f>
        <v>0</v>
      </c>
      <c r="U153" s="21">
        <f>P153+(P153*$K$2/100)</f>
        <v>104.6362</v>
      </c>
      <c r="V153" s="21">
        <f>IF(Q153&lt;U153,Q153,U153)</f>
        <v>73.400000000000006</v>
      </c>
      <c r="W153" s="45">
        <f>R153</f>
        <v>5575</v>
      </c>
      <c r="X153" s="45">
        <f>(V153*(50*O153)+V154*(50*O154))</f>
        <v>-2019417.5000000019</v>
      </c>
      <c r="Y153" s="46">
        <f>((P153-V153)+(P154-V154))*50*O154</f>
        <v>0</v>
      </c>
      <c r="Z153" s="21">
        <f>U153+(U153*$K$2/100)</f>
        <v>120.33163</v>
      </c>
      <c r="AA153" s="21">
        <f>IF(V153&lt;Z153,V153,Z153)</f>
        <v>73.400000000000006</v>
      </c>
      <c r="AB153" s="45">
        <f>W153</f>
        <v>5575</v>
      </c>
      <c r="AC153" s="45">
        <f>(AA153*(50*T153)+AA154*(50*T154))</f>
        <v>0</v>
      </c>
      <c r="AD153" s="46">
        <f>((U153-AA153)+(U154-AA154))*50*T154</f>
        <v>0</v>
      </c>
    </row>
    <row r="154" spans="1:30" x14ac:dyDescent="0.25">
      <c r="A154" s="1"/>
      <c r="B154" s="1" t="s">
        <v>7</v>
      </c>
      <c r="C154" s="1">
        <v>17422</v>
      </c>
      <c r="D154" s="11">
        <v>17400</v>
      </c>
      <c r="E154" s="1">
        <f>Graph_NFTY!$D$33</f>
        <v>1</v>
      </c>
      <c r="F154" s="11">
        <v>42.7</v>
      </c>
      <c r="G154" s="11">
        <v>49.65</v>
      </c>
      <c r="H154" s="43"/>
      <c r="I154" s="43"/>
      <c r="J154" s="14"/>
      <c r="K154" s="1">
        <f>F154+(F154*$K$2/100)</f>
        <v>49.105000000000004</v>
      </c>
      <c r="L154" s="1">
        <f>IF(G154&lt;K154,G154,K154)</f>
        <v>49.105000000000004</v>
      </c>
      <c r="M154" s="43"/>
      <c r="N154" s="43"/>
      <c r="O154" s="45"/>
      <c r="P154" s="1">
        <f>K154+(K154*$K$2/100)</f>
        <v>56.470750000000002</v>
      </c>
      <c r="Q154" s="1">
        <f>IF(L154&lt;P154,L154,P154)</f>
        <v>49.105000000000004</v>
      </c>
      <c r="R154" s="43"/>
      <c r="S154" s="43"/>
      <c r="T154" s="45"/>
      <c r="U154" s="1">
        <f>P154+(P154*$K$2/100)</f>
        <v>64.941362499999997</v>
      </c>
      <c r="V154" s="1">
        <f>IF(Q154&lt;U154,Q154,U154)</f>
        <v>49.105000000000004</v>
      </c>
      <c r="W154" s="43"/>
      <c r="X154" s="43"/>
      <c r="Y154" s="45"/>
      <c r="Z154" s="1">
        <f>U154+(U154*$K$2/100)</f>
        <v>74.682566874999992</v>
      </c>
      <c r="AA154" s="1">
        <f>IF(V154&lt;Z154,V154,Z154)</f>
        <v>49.105000000000004</v>
      </c>
      <c r="AB154" s="43"/>
      <c r="AC154" s="43"/>
      <c r="AD154" s="45"/>
    </row>
    <row r="155" spans="1:30" x14ac:dyDescent="0.25">
      <c r="A155" s="1"/>
      <c r="B155" s="1"/>
      <c r="C155" s="1"/>
      <c r="D155" s="11"/>
      <c r="E155" s="1"/>
      <c r="F155" s="11"/>
      <c r="G155" s="11"/>
      <c r="H155" s="32"/>
      <c r="I155" s="32"/>
      <c r="J155" s="14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x14ac:dyDescent="0.25">
      <c r="A156" s="2">
        <v>44987</v>
      </c>
      <c r="B156" s="2" t="s">
        <v>6</v>
      </c>
      <c r="C156" s="1">
        <v>17372</v>
      </c>
      <c r="D156" s="11">
        <v>17350</v>
      </c>
      <c r="E156" s="21">
        <f>Graph_NFTY!$D$33</f>
        <v>1</v>
      </c>
      <c r="F156" s="11">
        <v>131.55000000000001</v>
      </c>
      <c r="G156" s="11">
        <v>102</v>
      </c>
      <c r="H156" s="45">
        <f>(F156*(50*E156)+F157*(50*E157))</f>
        <v>10935</v>
      </c>
      <c r="I156" s="45">
        <f>(G156*(50*E156)+G157*(50*E157))</f>
        <v>10400</v>
      </c>
      <c r="J156" s="14"/>
      <c r="K156" s="21">
        <f>F156+(F156*$K$2/100)</f>
        <v>151.28250000000003</v>
      </c>
      <c r="L156" s="21">
        <f>IF(G156&lt;K156,G156,K156)</f>
        <v>102</v>
      </c>
      <c r="M156" s="45">
        <f>H156</f>
        <v>10935</v>
      </c>
      <c r="N156" s="45">
        <f>(L156*(50*E156)+L157*(50*E157))</f>
        <v>10111.125</v>
      </c>
      <c r="O156" s="46">
        <f>((F156-L156)+(F157-L157))*50*E157</f>
        <v>823.87500000000034</v>
      </c>
      <c r="P156" s="21">
        <f>K156+(K156*$K$2/100)</f>
        <v>173.97487500000003</v>
      </c>
      <c r="Q156" s="21">
        <f>IF(L156&lt;P156,L156,P156)</f>
        <v>102</v>
      </c>
      <c r="R156" s="45">
        <f>M156</f>
        <v>10935</v>
      </c>
      <c r="S156" s="45">
        <f>(Q156*(50*J156)+Q157*(50*J157))</f>
        <v>0</v>
      </c>
      <c r="T156" s="46">
        <f>((K156-Q156)+(K157-Q157))*50*J157</f>
        <v>0</v>
      </c>
      <c r="U156" s="21">
        <f>P156+(P156*$K$2/100)</f>
        <v>200.07110625000004</v>
      </c>
      <c r="V156" s="21">
        <f>IF(Q156&lt;U156,Q156,U156)</f>
        <v>102</v>
      </c>
      <c r="W156" s="45">
        <f>R156</f>
        <v>10935</v>
      </c>
      <c r="X156" s="45">
        <f>(V156*(50*O156)+V157*(50*O157))</f>
        <v>4201762.5000000019</v>
      </c>
      <c r="Y156" s="46">
        <f>((P156-V156)+(P157-V157))*50*O157</f>
        <v>0</v>
      </c>
      <c r="Z156" s="21">
        <f>U156+(U156*$K$2/100)</f>
        <v>230.08177218750006</v>
      </c>
      <c r="AA156" s="21">
        <f>IF(V156&lt;Z156,V156,Z156)</f>
        <v>102</v>
      </c>
      <c r="AB156" s="45">
        <f>W156</f>
        <v>10935</v>
      </c>
      <c r="AC156" s="45">
        <f>(AA156*(50*T156)+AA157*(50*T157))</f>
        <v>0</v>
      </c>
      <c r="AD156" s="46">
        <f>((U156-AA156)+(U157-AA157))*50*T157</f>
        <v>0</v>
      </c>
    </row>
    <row r="157" spans="1:30" x14ac:dyDescent="0.25">
      <c r="A157" s="1"/>
      <c r="B157" s="1" t="s">
        <v>7</v>
      </c>
      <c r="C157" s="1">
        <v>17372</v>
      </c>
      <c r="D157" s="11">
        <v>17350</v>
      </c>
      <c r="E157" s="1">
        <f>Graph_NFTY!$D$33</f>
        <v>1</v>
      </c>
      <c r="F157" s="11">
        <v>87.15</v>
      </c>
      <c r="G157" s="11">
        <v>106</v>
      </c>
      <c r="H157" s="43"/>
      <c r="I157" s="43"/>
      <c r="J157" s="14"/>
      <c r="K157" s="1">
        <f>F157+(F157*$K$2/100)</f>
        <v>100.22250000000001</v>
      </c>
      <c r="L157" s="1">
        <f>IF(G157&lt;K157,G157,K157)</f>
        <v>100.22250000000001</v>
      </c>
      <c r="M157" s="43"/>
      <c r="N157" s="43"/>
      <c r="O157" s="45"/>
      <c r="P157" s="1">
        <f>K157+(K157*$K$2/100)</f>
        <v>115.25587500000002</v>
      </c>
      <c r="Q157" s="1">
        <f>IF(L157&lt;P157,L157,P157)</f>
        <v>100.22250000000001</v>
      </c>
      <c r="R157" s="43"/>
      <c r="S157" s="43"/>
      <c r="T157" s="45"/>
      <c r="U157" s="1">
        <f>P157+(P157*$K$2/100)</f>
        <v>132.54425625000002</v>
      </c>
      <c r="V157" s="1">
        <f>IF(Q157&lt;U157,Q157,U157)</f>
        <v>100.22250000000001</v>
      </c>
      <c r="W157" s="43"/>
      <c r="X157" s="43"/>
      <c r="Y157" s="45"/>
      <c r="Z157" s="1">
        <f>U157+(U157*$K$2/100)</f>
        <v>152.42589468750003</v>
      </c>
      <c r="AA157" s="1">
        <f>IF(V157&lt;Z157,V157,Z157)</f>
        <v>100.22250000000001</v>
      </c>
      <c r="AB157" s="43"/>
      <c r="AC157" s="43"/>
      <c r="AD157" s="45"/>
    </row>
    <row r="158" spans="1:30" x14ac:dyDescent="0.25">
      <c r="A158" s="1"/>
      <c r="B158" s="1"/>
      <c r="C158" s="1"/>
      <c r="D158" s="11"/>
      <c r="E158" s="1"/>
      <c r="F158" s="11"/>
      <c r="G158" s="11"/>
      <c r="H158" s="33"/>
      <c r="I158" s="33"/>
      <c r="J158" s="14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x14ac:dyDescent="0.25">
      <c r="A159" s="2">
        <v>44994</v>
      </c>
      <c r="B159" s="2" t="s">
        <v>6</v>
      </c>
      <c r="C159" s="1">
        <v>17671</v>
      </c>
      <c r="D159" s="11">
        <v>17650</v>
      </c>
      <c r="E159" s="21">
        <f>Graph_NFTY!$D$33</f>
        <v>1</v>
      </c>
      <c r="F159" s="11">
        <v>113.95</v>
      </c>
      <c r="G159" s="11">
        <v>91.6</v>
      </c>
      <c r="H159" s="45">
        <f>(F159*(50*E159)+F160*(50*E160))</f>
        <v>10482.5</v>
      </c>
      <c r="I159" s="45">
        <f>(G159*(50*E159)+G160*(50*E160))</f>
        <v>10230</v>
      </c>
      <c r="J159" s="14"/>
      <c r="K159" s="21">
        <f>F159+(F159*$K$2/100)</f>
        <v>131.04250000000002</v>
      </c>
      <c r="L159" s="21">
        <f>IF(G159&lt;K159,G159,K159)</f>
        <v>91.6</v>
      </c>
      <c r="M159" s="45">
        <f>H159</f>
        <v>10482.5</v>
      </c>
      <c r="N159" s="45">
        <f>(L159*(50*E159)+L160*(50*E160))</f>
        <v>10082.75</v>
      </c>
      <c r="O159" s="46">
        <f>((F159-L159)+(F160-L160))*50*E160</f>
        <v>399.75000000000023</v>
      </c>
      <c r="P159" s="21">
        <f>K159+(K159*$K$2/100)</f>
        <v>150.69887500000002</v>
      </c>
      <c r="Q159" s="21">
        <f>IF(L159&lt;P159,L159,P159)</f>
        <v>91.6</v>
      </c>
      <c r="R159" s="45">
        <f>M159</f>
        <v>10482.5</v>
      </c>
      <c r="S159" s="45">
        <f>(Q159*(50*J159)+Q160*(50*J160))</f>
        <v>0</v>
      </c>
      <c r="T159" s="46">
        <f>((K159-Q159)+(K160-Q160))*50*J160</f>
        <v>0</v>
      </c>
      <c r="U159" s="21">
        <f>P159+(P159*$K$2/100)</f>
        <v>173.30370625</v>
      </c>
      <c r="V159" s="21">
        <f>IF(Q159&lt;U159,Q159,U159)</f>
        <v>91.6</v>
      </c>
      <c r="W159" s="45">
        <f>R159</f>
        <v>10482.5</v>
      </c>
      <c r="X159" s="45">
        <f>(V159*(50*O159)+V160*(50*O160))</f>
        <v>1830855.0000000009</v>
      </c>
      <c r="Y159" s="46">
        <f>((P159-V159)+(P160-V160))*50*O160</f>
        <v>0</v>
      </c>
      <c r="Z159" s="21">
        <f>U159+(U159*$K$2/100)</f>
        <v>199.29926218750001</v>
      </c>
      <c r="AA159" s="21">
        <f>IF(V159&lt;Z159,V159,Z159)</f>
        <v>91.6</v>
      </c>
      <c r="AB159" s="45">
        <f>W159</f>
        <v>10482.5</v>
      </c>
      <c r="AC159" s="45">
        <f>(AA159*(50*T159)+AA160*(50*T160))</f>
        <v>0</v>
      </c>
      <c r="AD159" s="46">
        <f>((U159-AA159)+(U160-AA160))*50*T160</f>
        <v>0</v>
      </c>
    </row>
    <row r="160" spans="1:30" x14ac:dyDescent="0.25">
      <c r="A160" s="1"/>
      <c r="B160" s="1" t="s">
        <v>7</v>
      </c>
      <c r="C160" s="1">
        <v>17671</v>
      </c>
      <c r="D160" s="11">
        <v>17650</v>
      </c>
      <c r="E160" s="1">
        <f>Graph_NFTY!$D$33</f>
        <v>1</v>
      </c>
      <c r="F160" s="11">
        <v>95.7</v>
      </c>
      <c r="G160" s="11">
        <v>113</v>
      </c>
      <c r="H160" s="43"/>
      <c r="I160" s="43"/>
      <c r="J160" s="14"/>
      <c r="K160" s="1">
        <f>F160+(F160*$K$2/100)</f>
        <v>110.05500000000001</v>
      </c>
      <c r="L160" s="1">
        <f>IF(G160&lt;K160,G160,K160)</f>
        <v>110.05500000000001</v>
      </c>
      <c r="M160" s="43"/>
      <c r="N160" s="43"/>
      <c r="O160" s="45"/>
      <c r="P160" s="1">
        <f>K160+(K160*$K$2/100)</f>
        <v>126.56325000000001</v>
      </c>
      <c r="Q160" s="1">
        <f>IF(L160&lt;P160,L160,P160)</f>
        <v>110.05500000000001</v>
      </c>
      <c r="R160" s="43"/>
      <c r="S160" s="43"/>
      <c r="T160" s="45"/>
      <c r="U160" s="1">
        <f>P160+(P160*$K$2/100)</f>
        <v>145.54773750000001</v>
      </c>
      <c r="V160" s="1">
        <f>IF(Q160&lt;U160,Q160,U160)</f>
        <v>110.05500000000001</v>
      </c>
      <c r="W160" s="43"/>
      <c r="X160" s="43"/>
      <c r="Y160" s="45"/>
      <c r="Z160" s="1">
        <f>U160+(U160*$K$2/100)</f>
        <v>167.37989812500001</v>
      </c>
      <c r="AA160" s="1">
        <f>IF(V160&lt;Z160,V160,Z160)</f>
        <v>110.05500000000001</v>
      </c>
      <c r="AB160" s="43"/>
      <c r="AC160" s="43"/>
      <c r="AD160" s="45"/>
    </row>
    <row r="161" spans="1:30" x14ac:dyDescent="0.25">
      <c r="A161" s="1"/>
      <c r="B161" s="1"/>
      <c r="C161" s="1"/>
      <c r="D161" s="11"/>
      <c r="E161" s="1"/>
      <c r="F161" s="11"/>
      <c r="G161" s="11"/>
      <c r="H161" s="33"/>
      <c r="I161" s="33"/>
      <c r="J161" s="14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x14ac:dyDescent="0.25">
      <c r="A162" s="2">
        <v>44995</v>
      </c>
      <c r="B162" s="2" t="s">
        <v>6</v>
      </c>
      <c r="C162" s="1">
        <v>17410</v>
      </c>
      <c r="D162" s="11">
        <v>17400</v>
      </c>
      <c r="E162" s="21">
        <f>Graph_NFTY!$D$33</f>
        <v>1</v>
      </c>
      <c r="F162" s="11">
        <v>112.75</v>
      </c>
      <c r="G162" s="11">
        <v>93.85</v>
      </c>
      <c r="H162" s="45">
        <f>(F162*(50*E162)+F163*(50*E163))</f>
        <v>10177.5</v>
      </c>
      <c r="I162" s="45">
        <f>(G162*(50*E162)+G163*(50*E163))</f>
        <v>10142.5</v>
      </c>
      <c r="J162" s="14"/>
      <c r="K162" s="21">
        <f>F162+(F162*$K$2/100)</f>
        <v>129.66249999999999</v>
      </c>
      <c r="L162" s="21">
        <f>IF(G162&lt;K162,G162,K162)</f>
        <v>93.85</v>
      </c>
      <c r="M162" s="45">
        <f>H162</f>
        <v>10177.5</v>
      </c>
      <c r="N162" s="45">
        <f>(L162*(50*E162)+L163*(50*E163))</f>
        <v>9913.5</v>
      </c>
      <c r="O162" s="46">
        <f>((F162-L162)+(F163-L163))*50*E163</f>
        <v>264.00000000000006</v>
      </c>
      <c r="P162" s="21">
        <f>K162+(K162*$K$2/100)</f>
        <v>149.111875</v>
      </c>
      <c r="Q162" s="21">
        <f>IF(L162&lt;P162,L162,P162)</f>
        <v>93.85</v>
      </c>
      <c r="R162" s="45">
        <f>M162</f>
        <v>10177.5</v>
      </c>
      <c r="S162" s="45">
        <f>(Q162*(50*J162)+Q163*(50*J163))</f>
        <v>0</v>
      </c>
      <c r="T162" s="46">
        <f>((K162-Q162)+(K163-Q163))*50*J163</f>
        <v>0</v>
      </c>
      <c r="U162" s="21">
        <f>P162+(P162*$K$2/100)</f>
        <v>171.47865625</v>
      </c>
      <c r="V162" s="21">
        <f>IF(Q162&lt;U162,Q162,U162)</f>
        <v>93.85</v>
      </c>
      <c r="W162" s="45">
        <f>R162</f>
        <v>10177.5</v>
      </c>
      <c r="X162" s="45">
        <f>(V162*(50*O162)+V163*(50*O163))</f>
        <v>1238820.0000000002</v>
      </c>
      <c r="Y162" s="46">
        <f>((P162-V162)+(P163-V163))*50*O163</f>
        <v>0</v>
      </c>
      <c r="Z162" s="21">
        <f>U162+(U162*$K$2/100)</f>
        <v>197.20045468750001</v>
      </c>
      <c r="AA162" s="21">
        <f>IF(V162&lt;Z162,V162,Z162)</f>
        <v>93.85</v>
      </c>
      <c r="AB162" s="45">
        <f>W162</f>
        <v>10177.5</v>
      </c>
      <c r="AC162" s="45">
        <f>(AA162*(50*T162)+AA163*(50*T163))</f>
        <v>0</v>
      </c>
      <c r="AD162" s="46">
        <f>((U162-AA162)+(U163-AA163))*50*T163</f>
        <v>0</v>
      </c>
    </row>
    <row r="163" spans="1:30" x14ac:dyDescent="0.25">
      <c r="A163" s="1"/>
      <c r="B163" s="1" t="s">
        <v>7</v>
      </c>
      <c r="C163" s="1">
        <v>17410</v>
      </c>
      <c r="D163" s="11">
        <v>17400</v>
      </c>
      <c r="E163" s="1">
        <f>Graph_NFTY!$D$33</f>
        <v>1</v>
      </c>
      <c r="F163" s="11">
        <v>90.8</v>
      </c>
      <c r="G163" s="11">
        <v>109</v>
      </c>
      <c r="H163" s="43"/>
      <c r="I163" s="43"/>
      <c r="J163" s="14"/>
      <c r="K163" s="1">
        <f>F163+(F163*$K$2/100)</f>
        <v>104.42</v>
      </c>
      <c r="L163" s="1">
        <f>IF(G163&lt;K163,G163,K163)</f>
        <v>104.42</v>
      </c>
      <c r="M163" s="43"/>
      <c r="N163" s="43"/>
      <c r="O163" s="45"/>
      <c r="P163" s="1">
        <f>K163+(K163*$K$2/100)</f>
        <v>120.083</v>
      </c>
      <c r="Q163" s="1">
        <f>IF(L163&lt;P163,L163,P163)</f>
        <v>104.42</v>
      </c>
      <c r="R163" s="43"/>
      <c r="S163" s="43"/>
      <c r="T163" s="45"/>
      <c r="U163" s="1">
        <f>P163+(P163*$K$2/100)</f>
        <v>138.09545</v>
      </c>
      <c r="V163" s="1">
        <f>IF(Q163&lt;U163,Q163,U163)</f>
        <v>104.42</v>
      </c>
      <c r="W163" s="43"/>
      <c r="X163" s="43"/>
      <c r="Y163" s="45"/>
      <c r="Z163" s="1">
        <f>U163+(U163*$K$2/100)</f>
        <v>158.80976749999999</v>
      </c>
      <c r="AA163" s="1">
        <f>IF(V163&lt;Z163,V163,Z163)</f>
        <v>104.42</v>
      </c>
      <c r="AB163" s="43"/>
      <c r="AC163" s="43"/>
      <c r="AD163" s="45"/>
    </row>
    <row r="164" spans="1:30" x14ac:dyDescent="0.25">
      <c r="A164" s="1"/>
      <c r="B164" s="1"/>
      <c r="C164" s="1"/>
      <c r="D164" s="11"/>
      <c r="E164" s="1"/>
      <c r="F164" s="11"/>
      <c r="G164" s="11"/>
      <c r="H164" s="33"/>
      <c r="I164" s="33"/>
      <c r="J164" s="14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x14ac:dyDescent="0.25">
      <c r="A165" s="2">
        <v>44998</v>
      </c>
      <c r="B165" s="2" t="s">
        <v>6</v>
      </c>
      <c r="C165" s="1">
        <v>17261</v>
      </c>
      <c r="D165" s="11">
        <v>17250</v>
      </c>
      <c r="E165" s="21">
        <f>Graph_NFTY!$D$33</f>
        <v>1</v>
      </c>
      <c r="F165" s="11">
        <v>112.9</v>
      </c>
      <c r="G165" s="11">
        <v>69.900000000000006</v>
      </c>
      <c r="H165" s="45">
        <f>(F165*(50*E165)+F166*(50*E166))</f>
        <v>10105</v>
      </c>
      <c r="I165" s="45">
        <f>(G165*(50*E165)+G166*(50*E166))</f>
        <v>8995</v>
      </c>
      <c r="J165" s="14"/>
      <c r="K165" s="21">
        <f>F165+(F165*$K$2/100)</f>
        <v>129.83500000000001</v>
      </c>
      <c r="L165" s="21">
        <f>IF(G165&lt;K165,G165,K165)</f>
        <v>69.900000000000006</v>
      </c>
      <c r="M165" s="45">
        <f>H165</f>
        <v>10105</v>
      </c>
      <c r="N165" s="45">
        <f>(L165*(50*E165)+L166*(50*E166))</f>
        <v>8624</v>
      </c>
      <c r="O165" s="46">
        <f>((F165-L165)+(F166-L166))*50*E166</f>
        <v>1481.0000000000002</v>
      </c>
      <c r="P165" s="21">
        <f>K165+(K165*$K$2/100)</f>
        <v>149.31025</v>
      </c>
      <c r="Q165" s="21">
        <f>IF(L165&lt;P165,L165,P165)</f>
        <v>69.900000000000006</v>
      </c>
      <c r="R165" s="45">
        <f>M165</f>
        <v>10105</v>
      </c>
      <c r="S165" s="45">
        <f>(Q165*(50*J165)+Q166*(50*J166))</f>
        <v>0</v>
      </c>
      <c r="T165" s="46">
        <f>((K165-Q165)+(K166-Q166))*50*J166</f>
        <v>0</v>
      </c>
      <c r="U165" s="21">
        <f>P165+(P165*$K$2/100)</f>
        <v>171.70678749999999</v>
      </c>
      <c r="V165" s="21">
        <f>IF(Q165&lt;U165,Q165,U165)</f>
        <v>69.900000000000006</v>
      </c>
      <c r="W165" s="45">
        <f>R165</f>
        <v>10105</v>
      </c>
      <c r="X165" s="45">
        <f>(V165*(50*O165)+V166*(50*O166))</f>
        <v>5176095.0000000019</v>
      </c>
      <c r="Y165" s="46">
        <f>((P165-V165)+(P166-V166))*50*O166</f>
        <v>0</v>
      </c>
      <c r="Z165" s="21">
        <f>U165+(U165*$K$2/100)</f>
        <v>197.46280562499999</v>
      </c>
      <c r="AA165" s="21">
        <f>IF(V165&lt;Z165,V165,Z165)</f>
        <v>69.900000000000006</v>
      </c>
      <c r="AB165" s="45">
        <f>W165</f>
        <v>10105</v>
      </c>
      <c r="AC165" s="45">
        <f>(AA165*(50*T165)+AA166*(50*T166))</f>
        <v>0</v>
      </c>
      <c r="AD165" s="46">
        <f>((U165-AA165)+(U166-AA166))*50*T166</f>
        <v>0</v>
      </c>
    </row>
    <row r="166" spans="1:30" x14ac:dyDescent="0.25">
      <c r="A166" s="1"/>
      <c r="B166" s="1" t="s">
        <v>7</v>
      </c>
      <c r="C166" s="1">
        <v>17261</v>
      </c>
      <c r="D166" s="11">
        <v>17250</v>
      </c>
      <c r="E166" s="1">
        <f>Graph_NFTY!$D$33</f>
        <v>1</v>
      </c>
      <c r="F166" s="11">
        <v>89.2</v>
      </c>
      <c r="G166" s="11">
        <v>110</v>
      </c>
      <c r="H166" s="43"/>
      <c r="I166" s="43"/>
      <c r="J166" s="14"/>
      <c r="K166" s="1">
        <f>F166+(F166*$K$2/100)</f>
        <v>102.58</v>
      </c>
      <c r="L166" s="1">
        <f>IF(G166&lt;K166,G166,K166)</f>
        <v>102.58</v>
      </c>
      <c r="M166" s="43"/>
      <c r="N166" s="43"/>
      <c r="O166" s="45"/>
      <c r="P166" s="1">
        <f>K166+(K166*$K$2/100)</f>
        <v>117.967</v>
      </c>
      <c r="Q166" s="1">
        <f>IF(L166&lt;P166,L166,P166)</f>
        <v>102.58</v>
      </c>
      <c r="R166" s="43"/>
      <c r="S166" s="43"/>
      <c r="T166" s="45"/>
      <c r="U166" s="1">
        <f>P166+(P166*$K$2/100)</f>
        <v>135.66204999999999</v>
      </c>
      <c r="V166" s="1">
        <f>IF(Q166&lt;U166,Q166,U166)</f>
        <v>102.58</v>
      </c>
      <c r="W166" s="43"/>
      <c r="X166" s="43"/>
      <c r="Y166" s="45"/>
      <c r="Z166" s="1">
        <f>U166+(U166*$K$2/100)</f>
        <v>156.0113575</v>
      </c>
      <c r="AA166" s="1">
        <f>IF(V166&lt;Z166,V166,Z166)</f>
        <v>102.58</v>
      </c>
      <c r="AB166" s="43"/>
      <c r="AC166" s="43"/>
      <c r="AD166" s="45"/>
    </row>
    <row r="167" spans="1:30" x14ac:dyDescent="0.25">
      <c r="A167" s="1"/>
      <c r="B167" s="1"/>
      <c r="C167" s="1"/>
      <c r="D167" s="11"/>
      <c r="E167" s="1"/>
      <c r="F167" s="11"/>
      <c r="G167" s="11"/>
      <c r="H167" s="33"/>
      <c r="I167" s="33"/>
      <c r="J167" s="14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x14ac:dyDescent="0.25">
      <c r="A168" s="2">
        <v>44999</v>
      </c>
      <c r="B168" s="2" t="s">
        <v>6</v>
      </c>
      <c r="C168" s="1">
        <v>17056</v>
      </c>
      <c r="D168" s="11">
        <v>17050</v>
      </c>
      <c r="E168" s="21">
        <f>Graph_NFTY!$D$33</f>
        <v>1</v>
      </c>
      <c r="F168" s="11">
        <v>107.7</v>
      </c>
      <c r="G168" s="11">
        <v>130</v>
      </c>
      <c r="H168" s="45">
        <f>(F168*(50*E168)+F169*(50*E169))</f>
        <v>9782.5</v>
      </c>
      <c r="I168" s="45">
        <f>(G168*(50*E168)+G169*(50*E169))</f>
        <v>11750</v>
      </c>
      <c r="J168" s="14"/>
      <c r="K168" s="21">
        <f>F168+(F168*$K$2/100)</f>
        <v>123.855</v>
      </c>
      <c r="L168" s="21">
        <f>IF(G168&lt;K168,G168,K168)</f>
        <v>123.855</v>
      </c>
      <c r="M168" s="45">
        <f>H168</f>
        <v>9782.5</v>
      </c>
      <c r="N168" s="45">
        <f>(L168*(50*E168)+L169*(50*E169))</f>
        <v>11249.875</v>
      </c>
      <c r="O168" s="46">
        <f>((F168-L168)+(F169-L169))*50*E169</f>
        <v>-1467.3749999999998</v>
      </c>
      <c r="P168" s="21">
        <f>K168+(K168*$K$2/100)</f>
        <v>142.43325000000002</v>
      </c>
      <c r="Q168" s="21">
        <f>IF(L168&lt;P168,L168,P168)</f>
        <v>123.855</v>
      </c>
      <c r="R168" s="45">
        <f>M168</f>
        <v>9782.5</v>
      </c>
      <c r="S168" s="45">
        <f>(Q168*(50*J168)+Q169*(50*J169))</f>
        <v>0</v>
      </c>
      <c r="T168" s="46">
        <f>((K168-Q168)+(K169-Q169))*50*J169</f>
        <v>0</v>
      </c>
      <c r="U168" s="21">
        <f>P168+(P168*$K$2/100)</f>
        <v>163.79823750000003</v>
      </c>
      <c r="V168" s="21">
        <f>IF(Q168&lt;U168,Q168,U168)</f>
        <v>123.855</v>
      </c>
      <c r="W168" s="45">
        <f>R168</f>
        <v>9782.5</v>
      </c>
      <c r="X168" s="45">
        <f>(V168*(50*O168)+V169*(50*O169))</f>
        <v>-9087086.5312499981</v>
      </c>
      <c r="Y168" s="46">
        <f>((P168-V168)+(P169-V169))*50*O169</f>
        <v>0</v>
      </c>
      <c r="Z168" s="21">
        <f>U168+(U168*$K$2/100)</f>
        <v>188.36797312500002</v>
      </c>
      <c r="AA168" s="21">
        <f>IF(V168&lt;Z168,V168,Z168)</f>
        <v>123.855</v>
      </c>
      <c r="AB168" s="45">
        <f>W168</f>
        <v>9782.5</v>
      </c>
      <c r="AC168" s="45">
        <f>(AA168*(50*T168)+AA169*(50*T169))</f>
        <v>0</v>
      </c>
      <c r="AD168" s="46">
        <f>((U168-AA168)+(U169-AA169))*50*T169</f>
        <v>0</v>
      </c>
    </row>
    <row r="169" spans="1:30" x14ac:dyDescent="0.25">
      <c r="A169" s="1"/>
      <c r="B169" s="1" t="s">
        <v>7</v>
      </c>
      <c r="C169" s="1">
        <v>17056</v>
      </c>
      <c r="D169" s="11">
        <v>17050</v>
      </c>
      <c r="E169" s="1">
        <f>Graph_NFTY!$D$33</f>
        <v>1</v>
      </c>
      <c r="F169" s="11">
        <v>87.95</v>
      </c>
      <c r="G169" s="11">
        <v>105</v>
      </c>
      <c r="H169" s="43"/>
      <c r="I169" s="43"/>
      <c r="J169" s="14"/>
      <c r="K169" s="1">
        <f>F169+(F169*$K$2/100)</f>
        <v>101.1425</v>
      </c>
      <c r="L169" s="1">
        <f>IF(G169&lt;K169,G169,K169)</f>
        <v>101.1425</v>
      </c>
      <c r="M169" s="43"/>
      <c r="N169" s="43"/>
      <c r="O169" s="45"/>
      <c r="P169" s="1">
        <f>K169+(K169*$K$2/100)</f>
        <v>116.313875</v>
      </c>
      <c r="Q169" s="1">
        <f>IF(L169&lt;P169,L169,P169)</f>
        <v>101.1425</v>
      </c>
      <c r="R169" s="43"/>
      <c r="S169" s="43"/>
      <c r="T169" s="45"/>
      <c r="U169" s="1">
        <f>P169+(P169*$K$2/100)</f>
        <v>133.76095624999999</v>
      </c>
      <c r="V169" s="1">
        <f>IF(Q169&lt;U169,Q169,U169)</f>
        <v>101.1425</v>
      </c>
      <c r="W169" s="43"/>
      <c r="X169" s="43"/>
      <c r="Y169" s="45"/>
      <c r="Z169" s="1">
        <f>U169+(U169*$K$2/100)</f>
        <v>153.8250996875</v>
      </c>
      <c r="AA169" s="1">
        <f>IF(V169&lt;Z169,V169,Z169)</f>
        <v>101.1425</v>
      </c>
      <c r="AB169" s="43"/>
      <c r="AC169" s="43"/>
      <c r="AD169" s="45"/>
    </row>
    <row r="170" spans="1:30" x14ac:dyDescent="0.25">
      <c r="A170" s="1"/>
      <c r="B170" s="1"/>
      <c r="C170" s="1"/>
      <c r="D170" s="11"/>
      <c r="E170" s="1"/>
      <c r="F170" s="11"/>
      <c r="G170" s="11"/>
      <c r="H170" s="33"/>
      <c r="I170" s="33"/>
      <c r="J170" s="14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x14ac:dyDescent="0.25">
      <c r="A171" s="2">
        <v>45000</v>
      </c>
      <c r="B171" s="2" t="s">
        <v>6</v>
      </c>
      <c r="C171" s="1">
        <v>17065</v>
      </c>
      <c r="D171" s="11">
        <v>17050</v>
      </c>
      <c r="E171" s="21">
        <f>Graph_NFTY!$D$33</f>
        <v>1</v>
      </c>
      <c r="F171" s="11">
        <v>83.4</v>
      </c>
      <c r="G171" s="11">
        <v>51.45</v>
      </c>
      <c r="H171" s="45">
        <f>(F171*(50*E171)+F172*(50*E172))</f>
        <v>6920</v>
      </c>
      <c r="I171" s="45">
        <f>(G171*(50*E171)+G172*(50*E172))</f>
        <v>6072.5</v>
      </c>
      <c r="J171" s="14"/>
      <c r="K171" s="21">
        <f>F171+(F171*$K$2/100)</f>
        <v>95.910000000000011</v>
      </c>
      <c r="L171" s="21">
        <f>IF(G171&lt;K171,G171,K171)</f>
        <v>51.45</v>
      </c>
      <c r="M171" s="45">
        <f>H171</f>
        <v>6920</v>
      </c>
      <c r="N171" s="45">
        <f>(L171*(50*E171)+L172*(50*E172))</f>
        <v>5735</v>
      </c>
      <c r="O171" s="46">
        <f>((F171-L171)+(F172-L172))*50*E172</f>
        <v>1185.0000000000002</v>
      </c>
      <c r="P171" s="21">
        <f>K171+(K171*$K$2/100)</f>
        <v>110.29650000000001</v>
      </c>
      <c r="Q171" s="21">
        <f>IF(L171&lt;P171,L171,P171)</f>
        <v>51.45</v>
      </c>
      <c r="R171" s="45">
        <f>M171</f>
        <v>6920</v>
      </c>
      <c r="S171" s="45">
        <f>(Q171*(50*J171)+Q172*(50*J172))</f>
        <v>0</v>
      </c>
      <c r="T171" s="46">
        <f>((K171-Q171)+(K172-Q172))*50*J172</f>
        <v>0</v>
      </c>
      <c r="U171" s="21">
        <f>P171+(P171*$K$2/100)</f>
        <v>126.84097500000001</v>
      </c>
      <c r="V171" s="21">
        <f>IF(Q171&lt;U171,Q171,U171)</f>
        <v>51.45</v>
      </c>
      <c r="W171" s="45">
        <f>R171</f>
        <v>6920</v>
      </c>
      <c r="X171" s="45">
        <f>(V171*(50*O171)+V172*(50*O172))</f>
        <v>3048412.5000000009</v>
      </c>
      <c r="Y171" s="46">
        <f>((P171-V171)+(P172-V172))*50*O172</f>
        <v>0</v>
      </c>
      <c r="Z171" s="21">
        <f>U171+(U171*$K$2/100)</f>
        <v>145.86712125000003</v>
      </c>
      <c r="AA171" s="21">
        <f>IF(V171&lt;Z171,V171,Z171)</f>
        <v>51.45</v>
      </c>
      <c r="AB171" s="45">
        <f>W171</f>
        <v>6920</v>
      </c>
      <c r="AC171" s="45">
        <f>(AA171*(50*T171)+AA172*(50*T172))</f>
        <v>0</v>
      </c>
      <c r="AD171" s="46">
        <f>((U171-AA171)+(U172-AA172))*50*T172</f>
        <v>0</v>
      </c>
    </row>
    <row r="172" spans="1:30" x14ac:dyDescent="0.25">
      <c r="A172" s="1"/>
      <c r="B172" s="1" t="s">
        <v>7</v>
      </c>
      <c r="C172" s="1">
        <v>17065</v>
      </c>
      <c r="D172" s="11">
        <v>17050</v>
      </c>
      <c r="E172" s="1">
        <f>Graph_NFTY!$D$33</f>
        <v>1</v>
      </c>
      <c r="F172" s="11">
        <v>55</v>
      </c>
      <c r="G172" s="11">
        <v>70</v>
      </c>
      <c r="H172" s="43"/>
      <c r="I172" s="43"/>
      <c r="J172" s="14"/>
      <c r="K172" s="1">
        <f>F172+(F172*$K$2/100)</f>
        <v>63.25</v>
      </c>
      <c r="L172" s="1">
        <f>IF(G172&lt;K172,G172,K172)</f>
        <v>63.25</v>
      </c>
      <c r="M172" s="43"/>
      <c r="N172" s="43"/>
      <c r="O172" s="45"/>
      <c r="P172" s="1">
        <f>K172+(K172*$K$2/100)</f>
        <v>72.737499999999997</v>
      </c>
      <c r="Q172" s="1">
        <f>IF(L172&lt;P172,L172,P172)</f>
        <v>63.25</v>
      </c>
      <c r="R172" s="43"/>
      <c r="S172" s="43"/>
      <c r="T172" s="45"/>
      <c r="U172" s="1">
        <f>P172+(P172*$K$2/100)</f>
        <v>83.648124999999993</v>
      </c>
      <c r="V172" s="1">
        <f>IF(Q172&lt;U172,Q172,U172)</f>
        <v>63.25</v>
      </c>
      <c r="W172" s="43"/>
      <c r="X172" s="43"/>
      <c r="Y172" s="45"/>
      <c r="Z172" s="1">
        <f>U172+(U172*$K$2/100)</f>
        <v>96.195343749999992</v>
      </c>
      <c r="AA172" s="1">
        <f>IF(V172&lt;Z172,V172,Z172)</f>
        <v>63.25</v>
      </c>
      <c r="AB172" s="43"/>
      <c r="AC172" s="43"/>
      <c r="AD172" s="45"/>
    </row>
    <row r="173" spans="1:30" x14ac:dyDescent="0.25">
      <c r="A173" s="1"/>
      <c r="B173" s="1"/>
      <c r="C173" s="1"/>
      <c r="D173" s="11"/>
      <c r="E173" s="1"/>
      <c r="F173" s="11"/>
      <c r="G173" s="11"/>
      <c r="H173" s="34"/>
      <c r="I173" s="34"/>
      <c r="J173" s="14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x14ac:dyDescent="0.25">
      <c r="A174" s="2">
        <v>45001</v>
      </c>
      <c r="B174" s="2" t="s">
        <v>6</v>
      </c>
      <c r="C174" s="1">
        <v>16946</v>
      </c>
      <c r="D174" s="11">
        <v>16950</v>
      </c>
      <c r="E174" s="21">
        <f>Graph_NFTY!$D$33</f>
        <v>1</v>
      </c>
      <c r="F174" s="11">
        <v>171</v>
      </c>
      <c r="G174" s="11">
        <v>231</v>
      </c>
      <c r="H174" s="45">
        <f>(F174*(50*E174)+F175*(50*E175))</f>
        <v>16042.5</v>
      </c>
      <c r="I174" s="45">
        <f>(G174*(50*E174)+G175*(50*E175))</f>
        <v>19300</v>
      </c>
      <c r="J174" s="14"/>
      <c r="K174" s="21">
        <f>F174+(F174*$K$2/100)</f>
        <v>196.65</v>
      </c>
      <c r="L174" s="21">
        <f>IF(G174&lt;K174,G174,K174)</f>
        <v>196.65</v>
      </c>
      <c r="M174" s="45">
        <f>H174</f>
        <v>16042.5</v>
      </c>
      <c r="N174" s="45">
        <f>(L174*(50*E174)+L175*(50*E175))</f>
        <v>17582.5</v>
      </c>
      <c r="O174" s="46">
        <f>((F174-L174)+(F175-L175))*50*E175</f>
        <v>-1540.0000000000005</v>
      </c>
      <c r="P174" s="21">
        <f>K174+(K174*$K$2/100)</f>
        <v>226.14750000000001</v>
      </c>
      <c r="Q174" s="21">
        <f>IF(G174&lt;P174,L174,P174)</f>
        <v>226.14750000000001</v>
      </c>
      <c r="R174" s="45">
        <f>M174</f>
        <v>16042.5</v>
      </c>
      <c r="S174" s="45">
        <f>(Q174*(50*J174)+Q175*(50*J175))</f>
        <v>0</v>
      </c>
      <c r="T174" s="44">
        <f>((F174-Q174)+(F175-Q175))*50*E175</f>
        <v>-3014.8750000000009</v>
      </c>
      <c r="U174" s="21">
        <f>P174+(P174*$K$2/100)</f>
        <v>260.06962500000003</v>
      </c>
      <c r="V174" s="21">
        <f>IF(G174&lt;U174,G174,U174)</f>
        <v>231</v>
      </c>
      <c r="W174" s="45">
        <f>R174</f>
        <v>16042.5</v>
      </c>
      <c r="X174" s="45">
        <f>(V174*(50*O174)+V175*(50*O175))</f>
        <v>-17787000.000000007</v>
      </c>
      <c r="Y174" s="44">
        <f>((F174-V174)+(F175-V175))*50*E175</f>
        <v>-3257.5000000000005</v>
      </c>
      <c r="Z174" s="21">
        <f>U174+(U174*$K$2/100)</f>
        <v>299.08006875000001</v>
      </c>
      <c r="AA174" s="21">
        <f>IF(G174&lt;Z174,G174,Z174)</f>
        <v>231</v>
      </c>
      <c r="AB174" s="45">
        <f>W174</f>
        <v>16042.5</v>
      </c>
      <c r="AC174" s="45">
        <f>(AA174*(50*T174)+AA175*(50*T175))</f>
        <v>-34821806.250000015</v>
      </c>
      <c r="AD174" s="46">
        <f>((F174-AA174)+(F175-AA175))*50*E175</f>
        <v>-3257.5000000000005</v>
      </c>
    </row>
    <row r="175" spans="1:30" x14ac:dyDescent="0.25">
      <c r="A175" s="1"/>
      <c r="B175" s="1" t="s">
        <v>7</v>
      </c>
      <c r="C175" s="1">
        <v>16946</v>
      </c>
      <c r="D175" s="11">
        <v>16950</v>
      </c>
      <c r="E175" s="1">
        <f>Graph_NFTY!$D$33</f>
        <v>1</v>
      </c>
      <c r="F175" s="11">
        <v>149.85</v>
      </c>
      <c r="G175" s="11">
        <v>155</v>
      </c>
      <c r="H175" s="43"/>
      <c r="I175" s="43"/>
      <c r="J175" s="14"/>
      <c r="K175" s="1">
        <f>F175+(F175*$K$2/100)</f>
        <v>172.32749999999999</v>
      </c>
      <c r="L175" s="1">
        <f>IF(G175&lt;K175,G175,K175)</f>
        <v>155</v>
      </c>
      <c r="M175" s="43"/>
      <c r="N175" s="43"/>
      <c r="O175" s="45"/>
      <c r="P175" s="1">
        <f>K175+(K175*$K$2/100)</f>
        <v>198.176625</v>
      </c>
      <c r="Q175" s="1">
        <f>IF(L175&lt;P175,L175,P175)</f>
        <v>155</v>
      </c>
      <c r="R175" s="43"/>
      <c r="S175" s="43"/>
      <c r="T175" s="45"/>
      <c r="U175" s="1">
        <f>P175+(P175*$K$2/100)</f>
        <v>227.90311875</v>
      </c>
      <c r="V175" s="1">
        <f>IF(Q175&lt;U175,Q175,U175)</f>
        <v>155</v>
      </c>
      <c r="W175" s="43"/>
      <c r="X175" s="43"/>
      <c r="Y175" s="45"/>
      <c r="Z175" s="1">
        <f>U175+(U175*$K$2/100)</f>
        <v>262.08858656249998</v>
      </c>
      <c r="AA175" s="1">
        <f>IF(V175&lt;Z175,V175,Z175)</f>
        <v>155</v>
      </c>
      <c r="AB175" s="43"/>
      <c r="AC175" s="43"/>
      <c r="AD175" s="45"/>
    </row>
    <row r="176" spans="1:30" x14ac:dyDescent="0.25">
      <c r="A176" s="1"/>
      <c r="B176" s="1"/>
      <c r="C176" s="1"/>
      <c r="D176" s="11"/>
      <c r="E176" s="1"/>
      <c r="F176" s="11"/>
      <c r="G176" s="11"/>
      <c r="H176" s="34"/>
      <c r="I176" s="34"/>
      <c r="J176" s="14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x14ac:dyDescent="0.25">
      <c r="A177" s="2">
        <v>45002</v>
      </c>
      <c r="B177" s="2" t="s">
        <v>6</v>
      </c>
      <c r="C177" s="1">
        <v>16981</v>
      </c>
      <c r="D177" s="11">
        <v>17000</v>
      </c>
      <c r="E177" s="21">
        <f>Graph_NFTY!$D$33</f>
        <v>1</v>
      </c>
      <c r="F177" s="11">
        <v>143</v>
      </c>
      <c r="G177" s="11">
        <v>207</v>
      </c>
      <c r="H177" s="45">
        <f>(F177*(50*E177)+F178*(50*E178))</f>
        <v>13892.5</v>
      </c>
      <c r="I177" s="45">
        <f>(G177*(50*E177)+G178*(50*E178))</f>
        <v>14460</v>
      </c>
      <c r="J177" s="14"/>
      <c r="K177" s="21">
        <f>F177+(F177*$K$2/100)</f>
        <v>164.45</v>
      </c>
      <c r="L177" s="21">
        <f>IF(G177&lt;K177,G177,K177)</f>
        <v>164.45</v>
      </c>
      <c r="M177" s="45">
        <f>H177</f>
        <v>13892.5</v>
      </c>
      <c r="N177" s="45">
        <f>(L177*(50*E177)+L178*(50*E178))</f>
        <v>12332.5</v>
      </c>
      <c r="O177" s="46">
        <f>((F177-L177)+(F178-L178))*50*E178</f>
        <v>1560.0000000000002</v>
      </c>
      <c r="P177" s="21">
        <f>K177+(K177*$K$2/100)</f>
        <v>189.11749999999998</v>
      </c>
      <c r="Q177" s="21">
        <f>IF(G177&lt;P177,L177,P177)</f>
        <v>189.11749999999998</v>
      </c>
      <c r="R177" s="45">
        <f>M177</f>
        <v>13892.5</v>
      </c>
      <c r="S177" s="45">
        <f>(Q177*(50*J177)+Q178*(50*J178))</f>
        <v>0</v>
      </c>
      <c r="T177" s="44">
        <f>((F177-Q177)+(F178-Q178))*50*E178</f>
        <v>326.62500000000068</v>
      </c>
      <c r="U177" s="21">
        <f>P177+(P177*$K$2/100)</f>
        <v>217.48512499999998</v>
      </c>
      <c r="V177" s="21">
        <f>IF(G177&lt;U177,G177,U177)</f>
        <v>207</v>
      </c>
      <c r="W177" s="45">
        <f>R177</f>
        <v>13892.5</v>
      </c>
      <c r="X177" s="45">
        <f>(V177*(50*O177)+V178*(50*O178))</f>
        <v>16146000.000000004</v>
      </c>
      <c r="Y177" s="44">
        <f>((F177-V177)+(F178-V178))*50*E178</f>
        <v>-567.50000000000045</v>
      </c>
      <c r="Z177" s="21">
        <f>U177+(U177*$K$2/100)</f>
        <v>250.10789374999999</v>
      </c>
      <c r="AA177" s="21">
        <f>IF(G177&lt;Z177,G177,Z177)</f>
        <v>207</v>
      </c>
      <c r="AB177" s="45">
        <f>W177</f>
        <v>13892.5</v>
      </c>
      <c r="AC177" s="45">
        <f>(AA177*(50*T177)+AA178*(50*T178))</f>
        <v>3380568.750000007</v>
      </c>
      <c r="AD177" s="46">
        <f>((F177-AA177)+(F178-AA178))*50*E178</f>
        <v>-567.50000000000045</v>
      </c>
    </row>
    <row r="178" spans="1:30" x14ac:dyDescent="0.25">
      <c r="A178" s="1"/>
      <c r="B178" s="1" t="s">
        <v>7</v>
      </c>
      <c r="C178" s="1">
        <v>16981</v>
      </c>
      <c r="D178" s="11">
        <v>17000</v>
      </c>
      <c r="E178" s="1">
        <f>Graph_NFTY!$D$33</f>
        <v>1</v>
      </c>
      <c r="F178" s="11">
        <v>134.85</v>
      </c>
      <c r="G178" s="11">
        <v>82.2</v>
      </c>
      <c r="H178" s="43"/>
      <c r="I178" s="43"/>
      <c r="J178" s="14"/>
      <c r="K178" s="1">
        <f>F178+(F178*$K$2/100)</f>
        <v>155.07749999999999</v>
      </c>
      <c r="L178" s="1">
        <f>IF(G178&lt;K178,G178,K178)</f>
        <v>82.2</v>
      </c>
      <c r="M178" s="43"/>
      <c r="N178" s="43"/>
      <c r="O178" s="45"/>
      <c r="P178" s="1">
        <f>K178+(K178*$K$2/100)</f>
        <v>178.339125</v>
      </c>
      <c r="Q178" s="1">
        <f>IF(L178&lt;P178,L178,P178)</f>
        <v>82.2</v>
      </c>
      <c r="R178" s="43"/>
      <c r="S178" s="43"/>
      <c r="T178" s="45"/>
      <c r="U178" s="1">
        <f>P178+(P178*$K$2/100)</f>
        <v>205.08999374999999</v>
      </c>
      <c r="V178" s="1">
        <f>IF(Q178&lt;U178,Q178,U178)</f>
        <v>82.2</v>
      </c>
      <c r="W178" s="43"/>
      <c r="X178" s="43"/>
      <c r="Y178" s="45"/>
      <c r="Z178" s="1">
        <f>U178+(U178*$K$2/100)</f>
        <v>235.85349281249998</v>
      </c>
      <c r="AA178" s="1">
        <f>IF(V178&lt;Z178,V178,Z178)</f>
        <v>82.2</v>
      </c>
      <c r="AB178" s="43"/>
      <c r="AC178" s="43"/>
      <c r="AD178" s="45"/>
    </row>
  </sheetData>
  <mergeCells count="826">
    <mergeCell ref="AB174:AB175"/>
    <mergeCell ref="AC174:AC175"/>
    <mergeCell ref="AD174:AD175"/>
    <mergeCell ref="AB177:AB178"/>
    <mergeCell ref="AC177:AC178"/>
    <mergeCell ref="AD177:AD178"/>
    <mergeCell ref="AB165:AB166"/>
    <mergeCell ref="AC165:AC166"/>
    <mergeCell ref="AD165:AD166"/>
    <mergeCell ref="AB168:AB169"/>
    <mergeCell ref="AC168:AC169"/>
    <mergeCell ref="AD168:AD169"/>
    <mergeCell ref="AB171:AB172"/>
    <mergeCell ref="AC171:AC172"/>
    <mergeCell ref="AD171:AD172"/>
    <mergeCell ref="AB156:AB157"/>
    <mergeCell ref="AC156:AC157"/>
    <mergeCell ref="AD156:AD157"/>
    <mergeCell ref="AB159:AB160"/>
    <mergeCell ref="AC159:AC160"/>
    <mergeCell ref="AD159:AD160"/>
    <mergeCell ref="AB162:AB163"/>
    <mergeCell ref="AC162:AC163"/>
    <mergeCell ref="AD162:AD163"/>
    <mergeCell ref="AB147:AB148"/>
    <mergeCell ref="AC147:AC148"/>
    <mergeCell ref="AD147:AD148"/>
    <mergeCell ref="AB150:AB151"/>
    <mergeCell ref="AC150:AC151"/>
    <mergeCell ref="AD150:AD151"/>
    <mergeCell ref="AB153:AB154"/>
    <mergeCell ref="AC153:AC154"/>
    <mergeCell ref="AD153:AD154"/>
    <mergeCell ref="AB138:AB139"/>
    <mergeCell ref="AC138:AC139"/>
    <mergeCell ref="AD138:AD139"/>
    <mergeCell ref="AB141:AB142"/>
    <mergeCell ref="AC141:AC142"/>
    <mergeCell ref="AD141:AD142"/>
    <mergeCell ref="AB144:AB145"/>
    <mergeCell ref="AC144:AC145"/>
    <mergeCell ref="AD144:AD145"/>
    <mergeCell ref="AB129:AB130"/>
    <mergeCell ref="AC129:AC130"/>
    <mergeCell ref="AD129:AD130"/>
    <mergeCell ref="AB132:AB133"/>
    <mergeCell ref="AC132:AC133"/>
    <mergeCell ref="AD132:AD133"/>
    <mergeCell ref="AB135:AB136"/>
    <mergeCell ref="AC135:AC136"/>
    <mergeCell ref="AD135:AD136"/>
    <mergeCell ref="AB120:AB121"/>
    <mergeCell ref="AC120:AC121"/>
    <mergeCell ref="AD120:AD121"/>
    <mergeCell ref="AB123:AB124"/>
    <mergeCell ref="AC123:AC124"/>
    <mergeCell ref="AD123:AD124"/>
    <mergeCell ref="AB126:AB127"/>
    <mergeCell ref="AC126:AC127"/>
    <mergeCell ref="AD126:AD127"/>
    <mergeCell ref="AB111:AB112"/>
    <mergeCell ref="AC111:AC112"/>
    <mergeCell ref="AD111:AD112"/>
    <mergeCell ref="AB114:AB115"/>
    <mergeCell ref="AC114:AC115"/>
    <mergeCell ref="AD114:AD115"/>
    <mergeCell ref="AB117:AB118"/>
    <mergeCell ref="AC117:AC118"/>
    <mergeCell ref="AD117:AD118"/>
    <mergeCell ref="AB102:AB103"/>
    <mergeCell ref="AC102:AC103"/>
    <mergeCell ref="AD102:AD103"/>
    <mergeCell ref="AB105:AB106"/>
    <mergeCell ref="AC105:AC106"/>
    <mergeCell ref="AD105:AD106"/>
    <mergeCell ref="AB108:AB109"/>
    <mergeCell ref="AC108:AC109"/>
    <mergeCell ref="AD108:AD109"/>
    <mergeCell ref="AB93:AB94"/>
    <mergeCell ref="AC93:AC94"/>
    <mergeCell ref="AD93:AD94"/>
    <mergeCell ref="AB96:AB97"/>
    <mergeCell ref="AC96:AC97"/>
    <mergeCell ref="AD96:AD97"/>
    <mergeCell ref="AB99:AB100"/>
    <mergeCell ref="AC99:AC100"/>
    <mergeCell ref="AD99:AD100"/>
    <mergeCell ref="AB84:AB85"/>
    <mergeCell ref="AC84:AC85"/>
    <mergeCell ref="AD84:AD85"/>
    <mergeCell ref="AB87:AB88"/>
    <mergeCell ref="AC87:AC88"/>
    <mergeCell ref="AD87:AD88"/>
    <mergeCell ref="AB90:AB91"/>
    <mergeCell ref="AC90:AC91"/>
    <mergeCell ref="AD90:AD91"/>
    <mergeCell ref="AB75:AB76"/>
    <mergeCell ref="AC75:AC76"/>
    <mergeCell ref="AD75:AD76"/>
    <mergeCell ref="AB78:AB79"/>
    <mergeCell ref="AC78:AC79"/>
    <mergeCell ref="AD78:AD79"/>
    <mergeCell ref="AB81:AB82"/>
    <mergeCell ref="AC81:AC82"/>
    <mergeCell ref="AD81:AD82"/>
    <mergeCell ref="AB66:AB67"/>
    <mergeCell ref="AC66:AC67"/>
    <mergeCell ref="AD66:AD67"/>
    <mergeCell ref="AB69:AB70"/>
    <mergeCell ref="AC69:AC70"/>
    <mergeCell ref="AD69:AD70"/>
    <mergeCell ref="AB72:AB73"/>
    <mergeCell ref="AC72:AC73"/>
    <mergeCell ref="AD72:AD73"/>
    <mergeCell ref="AB57:AB58"/>
    <mergeCell ref="AC57:AC58"/>
    <mergeCell ref="AD57:AD58"/>
    <mergeCell ref="AB60:AB61"/>
    <mergeCell ref="AC60:AC61"/>
    <mergeCell ref="AD60:AD61"/>
    <mergeCell ref="AB63:AB64"/>
    <mergeCell ref="AC63:AC64"/>
    <mergeCell ref="AD63:AD64"/>
    <mergeCell ref="AB48:AB49"/>
    <mergeCell ref="AC48:AC49"/>
    <mergeCell ref="AD48:AD49"/>
    <mergeCell ref="AB51:AB52"/>
    <mergeCell ref="AC51:AC52"/>
    <mergeCell ref="AD51:AD52"/>
    <mergeCell ref="AB54:AB55"/>
    <mergeCell ref="AC54:AC55"/>
    <mergeCell ref="AD54:AD55"/>
    <mergeCell ref="AB39:AB40"/>
    <mergeCell ref="AC39:AC40"/>
    <mergeCell ref="AD39:AD40"/>
    <mergeCell ref="AB42:AB43"/>
    <mergeCell ref="AC42:AC43"/>
    <mergeCell ref="AD42:AD43"/>
    <mergeCell ref="AB45:AB46"/>
    <mergeCell ref="AC45:AC46"/>
    <mergeCell ref="AD45:AD46"/>
    <mergeCell ref="AB30:AB31"/>
    <mergeCell ref="AC30:AC31"/>
    <mergeCell ref="AD30:AD31"/>
    <mergeCell ref="AB33:AB34"/>
    <mergeCell ref="AC33:AC34"/>
    <mergeCell ref="AD33:AD34"/>
    <mergeCell ref="AB36:AB37"/>
    <mergeCell ref="AC36:AC37"/>
    <mergeCell ref="AD36:AD37"/>
    <mergeCell ref="AB21:AB22"/>
    <mergeCell ref="AC21:AC22"/>
    <mergeCell ref="AD21:AD22"/>
    <mergeCell ref="AB24:AB25"/>
    <mergeCell ref="AC24:AC25"/>
    <mergeCell ref="AD24:AD25"/>
    <mergeCell ref="AB27:AB28"/>
    <mergeCell ref="AC27:AC28"/>
    <mergeCell ref="AD27:AD28"/>
    <mergeCell ref="W174:W175"/>
    <mergeCell ref="X174:X175"/>
    <mergeCell ref="Y174:Y175"/>
    <mergeCell ref="W177:W178"/>
    <mergeCell ref="X177:X178"/>
    <mergeCell ref="Y177:Y178"/>
    <mergeCell ref="AB3:AB4"/>
    <mergeCell ref="AC3:AC4"/>
    <mergeCell ref="AD3:AD4"/>
    <mergeCell ref="AB6:AB7"/>
    <mergeCell ref="AC6:AC7"/>
    <mergeCell ref="AD6:AD7"/>
    <mergeCell ref="AB9:AB10"/>
    <mergeCell ref="AC9:AC10"/>
    <mergeCell ref="AD9:AD10"/>
    <mergeCell ref="AB12:AB13"/>
    <mergeCell ref="AC12:AC13"/>
    <mergeCell ref="AD12:AD13"/>
    <mergeCell ref="AB15:AB16"/>
    <mergeCell ref="AC15:AC16"/>
    <mergeCell ref="AD15:AD16"/>
    <mergeCell ref="AB18:AB19"/>
    <mergeCell ref="AC18:AC19"/>
    <mergeCell ref="AD18:AD19"/>
    <mergeCell ref="W165:W166"/>
    <mergeCell ref="X165:X166"/>
    <mergeCell ref="Y165:Y166"/>
    <mergeCell ref="W168:W169"/>
    <mergeCell ref="X168:X169"/>
    <mergeCell ref="Y168:Y169"/>
    <mergeCell ref="W171:W172"/>
    <mergeCell ref="X171:X172"/>
    <mergeCell ref="Y171:Y172"/>
    <mergeCell ref="W156:W157"/>
    <mergeCell ref="X156:X157"/>
    <mergeCell ref="Y156:Y157"/>
    <mergeCell ref="W159:W160"/>
    <mergeCell ref="X159:X160"/>
    <mergeCell ref="Y159:Y160"/>
    <mergeCell ref="W162:W163"/>
    <mergeCell ref="X162:X163"/>
    <mergeCell ref="Y162:Y163"/>
    <mergeCell ref="W147:W148"/>
    <mergeCell ref="X147:X148"/>
    <mergeCell ref="Y147:Y148"/>
    <mergeCell ref="W150:W151"/>
    <mergeCell ref="X150:X151"/>
    <mergeCell ref="Y150:Y151"/>
    <mergeCell ref="W153:W154"/>
    <mergeCell ref="X153:X154"/>
    <mergeCell ref="Y153:Y154"/>
    <mergeCell ref="W138:W139"/>
    <mergeCell ref="X138:X139"/>
    <mergeCell ref="Y138:Y139"/>
    <mergeCell ref="W141:W142"/>
    <mergeCell ref="X141:X142"/>
    <mergeCell ref="Y141:Y142"/>
    <mergeCell ref="W144:W145"/>
    <mergeCell ref="X144:X145"/>
    <mergeCell ref="Y144:Y145"/>
    <mergeCell ref="W129:W130"/>
    <mergeCell ref="X129:X130"/>
    <mergeCell ref="Y129:Y130"/>
    <mergeCell ref="W132:W133"/>
    <mergeCell ref="X132:X133"/>
    <mergeCell ref="Y132:Y133"/>
    <mergeCell ref="W135:W136"/>
    <mergeCell ref="X135:X136"/>
    <mergeCell ref="Y135:Y136"/>
    <mergeCell ref="W120:W121"/>
    <mergeCell ref="X120:X121"/>
    <mergeCell ref="Y120:Y121"/>
    <mergeCell ref="W123:W124"/>
    <mergeCell ref="X123:X124"/>
    <mergeCell ref="Y123:Y124"/>
    <mergeCell ref="W126:W127"/>
    <mergeCell ref="X126:X127"/>
    <mergeCell ref="Y126:Y127"/>
    <mergeCell ref="W111:W112"/>
    <mergeCell ref="X111:X112"/>
    <mergeCell ref="Y111:Y112"/>
    <mergeCell ref="W114:W115"/>
    <mergeCell ref="X114:X115"/>
    <mergeCell ref="Y114:Y115"/>
    <mergeCell ref="W117:W118"/>
    <mergeCell ref="X117:X118"/>
    <mergeCell ref="Y117:Y118"/>
    <mergeCell ref="W102:W103"/>
    <mergeCell ref="X102:X103"/>
    <mergeCell ref="Y102:Y103"/>
    <mergeCell ref="W105:W106"/>
    <mergeCell ref="X105:X106"/>
    <mergeCell ref="Y105:Y106"/>
    <mergeCell ref="W108:W109"/>
    <mergeCell ref="X108:X109"/>
    <mergeCell ref="Y108:Y109"/>
    <mergeCell ref="W93:W94"/>
    <mergeCell ref="X93:X94"/>
    <mergeCell ref="Y93:Y94"/>
    <mergeCell ref="W96:W97"/>
    <mergeCell ref="X96:X97"/>
    <mergeCell ref="Y96:Y97"/>
    <mergeCell ref="W99:W100"/>
    <mergeCell ref="X99:X100"/>
    <mergeCell ref="Y99:Y100"/>
    <mergeCell ref="W84:W85"/>
    <mergeCell ref="X84:X85"/>
    <mergeCell ref="Y84:Y85"/>
    <mergeCell ref="W87:W88"/>
    <mergeCell ref="X87:X88"/>
    <mergeCell ref="Y87:Y88"/>
    <mergeCell ref="W90:W91"/>
    <mergeCell ref="X90:X91"/>
    <mergeCell ref="Y90:Y91"/>
    <mergeCell ref="W75:W76"/>
    <mergeCell ref="X75:X76"/>
    <mergeCell ref="Y75:Y76"/>
    <mergeCell ref="W78:W79"/>
    <mergeCell ref="X78:X79"/>
    <mergeCell ref="Y78:Y79"/>
    <mergeCell ref="W81:W82"/>
    <mergeCell ref="X81:X82"/>
    <mergeCell ref="Y81:Y82"/>
    <mergeCell ref="W66:W67"/>
    <mergeCell ref="X66:X67"/>
    <mergeCell ref="Y66:Y67"/>
    <mergeCell ref="W69:W70"/>
    <mergeCell ref="X69:X70"/>
    <mergeCell ref="Y69:Y70"/>
    <mergeCell ref="W72:W73"/>
    <mergeCell ref="X72:X73"/>
    <mergeCell ref="Y72:Y73"/>
    <mergeCell ref="W57:W58"/>
    <mergeCell ref="X57:X58"/>
    <mergeCell ref="Y57:Y58"/>
    <mergeCell ref="W60:W61"/>
    <mergeCell ref="X60:X61"/>
    <mergeCell ref="Y60:Y61"/>
    <mergeCell ref="W63:W64"/>
    <mergeCell ref="X63:X64"/>
    <mergeCell ref="Y63:Y64"/>
    <mergeCell ref="W48:W49"/>
    <mergeCell ref="X48:X49"/>
    <mergeCell ref="Y48:Y49"/>
    <mergeCell ref="W51:W52"/>
    <mergeCell ref="X51:X52"/>
    <mergeCell ref="Y51:Y52"/>
    <mergeCell ref="W54:W55"/>
    <mergeCell ref="X54:X55"/>
    <mergeCell ref="Y54:Y55"/>
    <mergeCell ref="W39:W40"/>
    <mergeCell ref="X39:X40"/>
    <mergeCell ref="Y39:Y40"/>
    <mergeCell ref="W42:W43"/>
    <mergeCell ref="X42:X43"/>
    <mergeCell ref="Y42:Y43"/>
    <mergeCell ref="W45:W46"/>
    <mergeCell ref="X45:X46"/>
    <mergeCell ref="Y45:Y46"/>
    <mergeCell ref="W30:W31"/>
    <mergeCell ref="X30:X31"/>
    <mergeCell ref="Y30:Y31"/>
    <mergeCell ref="W33:W34"/>
    <mergeCell ref="X33:X34"/>
    <mergeCell ref="Y33:Y34"/>
    <mergeCell ref="W36:W37"/>
    <mergeCell ref="X36:X37"/>
    <mergeCell ref="Y36:Y37"/>
    <mergeCell ref="W21:W22"/>
    <mergeCell ref="X21:X22"/>
    <mergeCell ref="Y21:Y22"/>
    <mergeCell ref="W24:W25"/>
    <mergeCell ref="X24:X25"/>
    <mergeCell ref="Y24:Y25"/>
    <mergeCell ref="W27:W28"/>
    <mergeCell ref="X27:X28"/>
    <mergeCell ref="Y27:Y28"/>
    <mergeCell ref="R174:R175"/>
    <mergeCell ref="S174:S175"/>
    <mergeCell ref="T174:T175"/>
    <mergeCell ref="R177:R178"/>
    <mergeCell ref="S177:S178"/>
    <mergeCell ref="T177:T178"/>
    <mergeCell ref="W3:W4"/>
    <mergeCell ref="X3:X4"/>
    <mergeCell ref="Y3:Y4"/>
    <mergeCell ref="W6:W7"/>
    <mergeCell ref="X6:X7"/>
    <mergeCell ref="Y6:Y7"/>
    <mergeCell ref="W9:W10"/>
    <mergeCell ref="X9:X10"/>
    <mergeCell ref="Y9:Y10"/>
    <mergeCell ref="W12:W13"/>
    <mergeCell ref="X12:X13"/>
    <mergeCell ref="Y12:Y13"/>
    <mergeCell ref="W15:W16"/>
    <mergeCell ref="X15:X16"/>
    <mergeCell ref="Y15:Y16"/>
    <mergeCell ref="W18:W19"/>
    <mergeCell ref="X18:X19"/>
    <mergeCell ref="Y18:Y19"/>
    <mergeCell ref="R165:R166"/>
    <mergeCell ref="S165:S166"/>
    <mergeCell ref="T165:T166"/>
    <mergeCell ref="R168:R169"/>
    <mergeCell ref="S168:S169"/>
    <mergeCell ref="T168:T169"/>
    <mergeCell ref="R171:R172"/>
    <mergeCell ref="S171:S172"/>
    <mergeCell ref="T171:T172"/>
    <mergeCell ref="R156:R157"/>
    <mergeCell ref="S156:S157"/>
    <mergeCell ref="T156:T157"/>
    <mergeCell ref="R159:R160"/>
    <mergeCell ref="S159:S160"/>
    <mergeCell ref="T159:T160"/>
    <mergeCell ref="R162:R163"/>
    <mergeCell ref="S162:S163"/>
    <mergeCell ref="T162:T163"/>
    <mergeCell ref="R147:R148"/>
    <mergeCell ref="S147:S148"/>
    <mergeCell ref="T147:T148"/>
    <mergeCell ref="R150:R151"/>
    <mergeCell ref="S150:S151"/>
    <mergeCell ref="T150:T151"/>
    <mergeCell ref="R153:R154"/>
    <mergeCell ref="S153:S154"/>
    <mergeCell ref="T153:T154"/>
    <mergeCell ref="R138:R139"/>
    <mergeCell ref="S138:S139"/>
    <mergeCell ref="T138:T139"/>
    <mergeCell ref="R141:R142"/>
    <mergeCell ref="S141:S142"/>
    <mergeCell ref="T141:T142"/>
    <mergeCell ref="R144:R145"/>
    <mergeCell ref="S144:S145"/>
    <mergeCell ref="T144:T145"/>
    <mergeCell ref="R129:R130"/>
    <mergeCell ref="S129:S130"/>
    <mergeCell ref="T129:T130"/>
    <mergeCell ref="R132:R133"/>
    <mergeCell ref="S132:S133"/>
    <mergeCell ref="T132:T133"/>
    <mergeCell ref="R135:R136"/>
    <mergeCell ref="S135:S136"/>
    <mergeCell ref="T135:T136"/>
    <mergeCell ref="R120:R121"/>
    <mergeCell ref="S120:S121"/>
    <mergeCell ref="T120:T121"/>
    <mergeCell ref="R123:R124"/>
    <mergeCell ref="S123:S124"/>
    <mergeCell ref="T123:T124"/>
    <mergeCell ref="R126:R127"/>
    <mergeCell ref="S126:S127"/>
    <mergeCell ref="T126:T127"/>
    <mergeCell ref="R111:R112"/>
    <mergeCell ref="S111:S112"/>
    <mergeCell ref="T111:T112"/>
    <mergeCell ref="R114:R115"/>
    <mergeCell ref="S114:S115"/>
    <mergeCell ref="T114:T115"/>
    <mergeCell ref="R117:R118"/>
    <mergeCell ref="S117:S118"/>
    <mergeCell ref="T117:T118"/>
    <mergeCell ref="R102:R103"/>
    <mergeCell ref="S102:S103"/>
    <mergeCell ref="T102:T103"/>
    <mergeCell ref="R105:R106"/>
    <mergeCell ref="S105:S106"/>
    <mergeCell ref="T105:T106"/>
    <mergeCell ref="R108:R109"/>
    <mergeCell ref="S108:S109"/>
    <mergeCell ref="T108:T109"/>
    <mergeCell ref="R93:R94"/>
    <mergeCell ref="S93:S94"/>
    <mergeCell ref="T93:T94"/>
    <mergeCell ref="R96:R97"/>
    <mergeCell ref="S96:S97"/>
    <mergeCell ref="T96:T97"/>
    <mergeCell ref="R99:R100"/>
    <mergeCell ref="S99:S100"/>
    <mergeCell ref="T99:T100"/>
    <mergeCell ref="R84:R85"/>
    <mergeCell ref="S84:S85"/>
    <mergeCell ref="T84:T85"/>
    <mergeCell ref="R87:R88"/>
    <mergeCell ref="S87:S88"/>
    <mergeCell ref="T87:T88"/>
    <mergeCell ref="R90:R91"/>
    <mergeCell ref="S90:S91"/>
    <mergeCell ref="T90:T91"/>
    <mergeCell ref="R75:R76"/>
    <mergeCell ref="S75:S76"/>
    <mergeCell ref="T75:T76"/>
    <mergeCell ref="R78:R79"/>
    <mergeCell ref="S78:S79"/>
    <mergeCell ref="T78:T79"/>
    <mergeCell ref="R81:R82"/>
    <mergeCell ref="S81:S82"/>
    <mergeCell ref="T81:T82"/>
    <mergeCell ref="R66:R67"/>
    <mergeCell ref="S66:S67"/>
    <mergeCell ref="T66:T67"/>
    <mergeCell ref="R69:R70"/>
    <mergeCell ref="S69:S70"/>
    <mergeCell ref="T69:T70"/>
    <mergeCell ref="R72:R73"/>
    <mergeCell ref="S72:S73"/>
    <mergeCell ref="T72:T73"/>
    <mergeCell ref="R57:R58"/>
    <mergeCell ref="S57:S58"/>
    <mergeCell ref="T57:T58"/>
    <mergeCell ref="R60:R61"/>
    <mergeCell ref="S60:S61"/>
    <mergeCell ref="T60:T61"/>
    <mergeCell ref="R63:R64"/>
    <mergeCell ref="S63:S64"/>
    <mergeCell ref="T63:T64"/>
    <mergeCell ref="R48:R49"/>
    <mergeCell ref="S48:S49"/>
    <mergeCell ref="T48:T49"/>
    <mergeCell ref="R51:R52"/>
    <mergeCell ref="S51:S52"/>
    <mergeCell ref="T51:T52"/>
    <mergeCell ref="R54:R55"/>
    <mergeCell ref="S54:S55"/>
    <mergeCell ref="T54:T55"/>
    <mergeCell ref="R39:R40"/>
    <mergeCell ref="S39:S40"/>
    <mergeCell ref="T39:T40"/>
    <mergeCell ref="R42:R43"/>
    <mergeCell ref="S42:S43"/>
    <mergeCell ref="T42:T43"/>
    <mergeCell ref="R45:R46"/>
    <mergeCell ref="S45:S46"/>
    <mergeCell ref="T45:T46"/>
    <mergeCell ref="R30:R31"/>
    <mergeCell ref="S30:S31"/>
    <mergeCell ref="T30:T31"/>
    <mergeCell ref="R33:R34"/>
    <mergeCell ref="S33:S34"/>
    <mergeCell ref="T33:T34"/>
    <mergeCell ref="R36:R37"/>
    <mergeCell ref="S36:S37"/>
    <mergeCell ref="T36:T37"/>
    <mergeCell ref="R21:R22"/>
    <mergeCell ref="S21:S22"/>
    <mergeCell ref="T21:T22"/>
    <mergeCell ref="R24:R25"/>
    <mergeCell ref="S24:S25"/>
    <mergeCell ref="T24:T25"/>
    <mergeCell ref="R27:R28"/>
    <mergeCell ref="S27:S28"/>
    <mergeCell ref="T27:T28"/>
    <mergeCell ref="R12:R13"/>
    <mergeCell ref="S12:S13"/>
    <mergeCell ref="T12:T13"/>
    <mergeCell ref="R15:R16"/>
    <mergeCell ref="S15:S16"/>
    <mergeCell ref="T15:T16"/>
    <mergeCell ref="R18:R19"/>
    <mergeCell ref="S18:S19"/>
    <mergeCell ref="T18:T19"/>
    <mergeCell ref="R3:R4"/>
    <mergeCell ref="S3:S4"/>
    <mergeCell ref="T3:T4"/>
    <mergeCell ref="R6:R7"/>
    <mergeCell ref="S6:S7"/>
    <mergeCell ref="T6:T7"/>
    <mergeCell ref="R9:R10"/>
    <mergeCell ref="S9:S10"/>
    <mergeCell ref="T9:T10"/>
    <mergeCell ref="H174:H175"/>
    <mergeCell ref="I174:I175"/>
    <mergeCell ref="M174:M175"/>
    <mergeCell ref="N174:N175"/>
    <mergeCell ref="O174:O175"/>
    <mergeCell ref="H177:H178"/>
    <mergeCell ref="I177:I178"/>
    <mergeCell ref="M177:M178"/>
    <mergeCell ref="N177:N178"/>
    <mergeCell ref="O177:O178"/>
    <mergeCell ref="H153:H154"/>
    <mergeCell ref="I153:I154"/>
    <mergeCell ref="M153:M154"/>
    <mergeCell ref="N153:N154"/>
    <mergeCell ref="O153:O154"/>
    <mergeCell ref="H156:H157"/>
    <mergeCell ref="I156:I157"/>
    <mergeCell ref="M156:M157"/>
    <mergeCell ref="N156:N157"/>
    <mergeCell ref="O156:O157"/>
    <mergeCell ref="H147:H148"/>
    <mergeCell ref="I147:I148"/>
    <mergeCell ref="M147:M148"/>
    <mergeCell ref="N147:N148"/>
    <mergeCell ref="O147:O148"/>
    <mergeCell ref="H150:H151"/>
    <mergeCell ref="I150:I151"/>
    <mergeCell ref="M150:M151"/>
    <mergeCell ref="N150:N151"/>
    <mergeCell ref="O150:O151"/>
    <mergeCell ref="H141:H142"/>
    <mergeCell ref="I141:I142"/>
    <mergeCell ref="M141:M142"/>
    <mergeCell ref="N141:N142"/>
    <mergeCell ref="O141:O142"/>
    <mergeCell ref="H144:H145"/>
    <mergeCell ref="I144:I145"/>
    <mergeCell ref="M144:M145"/>
    <mergeCell ref="N144:N145"/>
    <mergeCell ref="O144:O145"/>
    <mergeCell ref="H126:H127"/>
    <mergeCell ref="I126:I127"/>
    <mergeCell ref="M126:M127"/>
    <mergeCell ref="N126:N127"/>
    <mergeCell ref="O126:O127"/>
    <mergeCell ref="H120:H121"/>
    <mergeCell ref="I120:I121"/>
    <mergeCell ref="M120:M121"/>
    <mergeCell ref="N120:N121"/>
    <mergeCell ref="O120:O121"/>
    <mergeCell ref="H123:H124"/>
    <mergeCell ref="I123:I124"/>
    <mergeCell ref="M123:M124"/>
    <mergeCell ref="N123:N124"/>
    <mergeCell ref="O123:O124"/>
    <mergeCell ref="H105:H106"/>
    <mergeCell ref="I105:I106"/>
    <mergeCell ref="M105:M106"/>
    <mergeCell ref="N105:N106"/>
    <mergeCell ref="O105:O106"/>
    <mergeCell ref="H108:H109"/>
    <mergeCell ref="I108:I109"/>
    <mergeCell ref="M108:M109"/>
    <mergeCell ref="N108:N109"/>
    <mergeCell ref="O108:O109"/>
    <mergeCell ref="H99:H100"/>
    <mergeCell ref="I99:I100"/>
    <mergeCell ref="M99:M100"/>
    <mergeCell ref="N99:N100"/>
    <mergeCell ref="O99:O100"/>
    <mergeCell ref="H102:H103"/>
    <mergeCell ref="I102:I103"/>
    <mergeCell ref="M102:M103"/>
    <mergeCell ref="N102:N103"/>
    <mergeCell ref="O102:O103"/>
    <mergeCell ref="H96:H97"/>
    <mergeCell ref="I96:I97"/>
    <mergeCell ref="M96:M97"/>
    <mergeCell ref="N96:N97"/>
    <mergeCell ref="O96:O97"/>
    <mergeCell ref="H87:H88"/>
    <mergeCell ref="I87:I88"/>
    <mergeCell ref="M87:M88"/>
    <mergeCell ref="N87:N88"/>
    <mergeCell ref="O87:O88"/>
    <mergeCell ref="H90:H91"/>
    <mergeCell ref="I90:I91"/>
    <mergeCell ref="M90:M91"/>
    <mergeCell ref="N90:N91"/>
    <mergeCell ref="O90:O91"/>
    <mergeCell ref="H93:H94"/>
    <mergeCell ref="I93:I94"/>
    <mergeCell ref="M93:M94"/>
    <mergeCell ref="N93:N94"/>
    <mergeCell ref="O93:O94"/>
    <mergeCell ref="H81:H82"/>
    <mergeCell ref="I81:I82"/>
    <mergeCell ref="M81:M82"/>
    <mergeCell ref="N81:N82"/>
    <mergeCell ref="O81:O82"/>
    <mergeCell ref="H84:H85"/>
    <mergeCell ref="I84:I85"/>
    <mergeCell ref="M84:M85"/>
    <mergeCell ref="N84:N85"/>
    <mergeCell ref="O84:O85"/>
    <mergeCell ref="H75:H76"/>
    <mergeCell ref="I75:I76"/>
    <mergeCell ref="M75:M76"/>
    <mergeCell ref="N75:N76"/>
    <mergeCell ref="O75:O76"/>
    <mergeCell ref="H78:H79"/>
    <mergeCell ref="I78:I79"/>
    <mergeCell ref="M78:M79"/>
    <mergeCell ref="N78:N79"/>
    <mergeCell ref="O78:O79"/>
    <mergeCell ref="H69:H70"/>
    <mergeCell ref="I69:I70"/>
    <mergeCell ref="M69:M70"/>
    <mergeCell ref="N69:N70"/>
    <mergeCell ref="O69:O70"/>
    <mergeCell ref="H72:H73"/>
    <mergeCell ref="I72:I73"/>
    <mergeCell ref="M72:M73"/>
    <mergeCell ref="N72:N73"/>
    <mergeCell ref="O72:O73"/>
    <mergeCell ref="H63:H64"/>
    <mergeCell ref="I63:I64"/>
    <mergeCell ref="M63:M64"/>
    <mergeCell ref="N63:N64"/>
    <mergeCell ref="O63:O64"/>
    <mergeCell ref="H66:H67"/>
    <mergeCell ref="I66:I67"/>
    <mergeCell ref="M66:M67"/>
    <mergeCell ref="N66:N67"/>
    <mergeCell ref="O66:O67"/>
    <mergeCell ref="H57:H58"/>
    <mergeCell ref="I57:I58"/>
    <mergeCell ref="M57:M58"/>
    <mergeCell ref="N57:N58"/>
    <mergeCell ref="O57:O58"/>
    <mergeCell ref="H60:H61"/>
    <mergeCell ref="I60:I61"/>
    <mergeCell ref="M60:M61"/>
    <mergeCell ref="N60:N61"/>
    <mergeCell ref="O60:O61"/>
    <mergeCell ref="O30:O31"/>
    <mergeCell ref="H27:H28"/>
    <mergeCell ref="I27:I28"/>
    <mergeCell ref="M27:M28"/>
    <mergeCell ref="N27:N28"/>
    <mergeCell ref="O27:O28"/>
    <mergeCell ref="H30:H31"/>
    <mergeCell ref="I30:I31"/>
    <mergeCell ref="M30:M31"/>
    <mergeCell ref="N30:N31"/>
    <mergeCell ref="O24:O25"/>
    <mergeCell ref="H21:H22"/>
    <mergeCell ref="I21:I22"/>
    <mergeCell ref="M21:M22"/>
    <mergeCell ref="N21:N22"/>
    <mergeCell ref="O21:O22"/>
    <mergeCell ref="H24:H25"/>
    <mergeCell ref="I24:I25"/>
    <mergeCell ref="M24:M25"/>
    <mergeCell ref="N24:N25"/>
    <mergeCell ref="O18:O19"/>
    <mergeCell ref="H15:H16"/>
    <mergeCell ref="I15:I16"/>
    <mergeCell ref="M15:M16"/>
    <mergeCell ref="N15:N16"/>
    <mergeCell ref="O15:O16"/>
    <mergeCell ref="H18:H19"/>
    <mergeCell ref="I18:I19"/>
    <mergeCell ref="M18:M19"/>
    <mergeCell ref="N18:N19"/>
    <mergeCell ref="O12:O13"/>
    <mergeCell ref="H9:H10"/>
    <mergeCell ref="I9:I10"/>
    <mergeCell ref="M9:M10"/>
    <mergeCell ref="N9:N10"/>
    <mergeCell ref="O9:O10"/>
    <mergeCell ref="H12:H13"/>
    <mergeCell ref="I12:I13"/>
    <mergeCell ref="M12:M13"/>
    <mergeCell ref="N12:N13"/>
    <mergeCell ref="O6:O7"/>
    <mergeCell ref="H3:H4"/>
    <mergeCell ref="I3:I4"/>
    <mergeCell ref="M3:M4"/>
    <mergeCell ref="N3:N4"/>
    <mergeCell ref="O3:O4"/>
    <mergeCell ref="H6:H7"/>
    <mergeCell ref="I6:I7"/>
    <mergeCell ref="M6:M7"/>
    <mergeCell ref="N6:N7"/>
    <mergeCell ref="O39:O40"/>
    <mergeCell ref="H39:H40"/>
    <mergeCell ref="I39:I40"/>
    <mergeCell ref="M39:M40"/>
    <mergeCell ref="N39:N40"/>
    <mergeCell ref="O36:O37"/>
    <mergeCell ref="H33:H34"/>
    <mergeCell ref="I33:I34"/>
    <mergeCell ref="M33:M34"/>
    <mergeCell ref="N33:N34"/>
    <mergeCell ref="O33:O34"/>
    <mergeCell ref="H36:H37"/>
    <mergeCell ref="I36:I37"/>
    <mergeCell ref="M36:M37"/>
    <mergeCell ref="N36:N37"/>
    <mergeCell ref="O45:O46"/>
    <mergeCell ref="H45:H46"/>
    <mergeCell ref="I45:I46"/>
    <mergeCell ref="M45:M46"/>
    <mergeCell ref="N45:N46"/>
    <mergeCell ref="O42:O43"/>
    <mergeCell ref="H42:H43"/>
    <mergeCell ref="I42:I43"/>
    <mergeCell ref="M42:M43"/>
    <mergeCell ref="N42:N43"/>
    <mergeCell ref="H54:H55"/>
    <mergeCell ref="I54:I55"/>
    <mergeCell ref="M54:M55"/>
    <mergeCell ref="N54:N55"/>
    <mergeCell ref="O54:O55"/>
    <mergeCell ref="H48:H49"/>
    <mergeCell ref="I48:I49"/>
    <mergeCell ref="M48:M49"/>
    <mergeCell ref="N48:N49"/>
    <mergeCell ref="O48:O49"/>
    <mergeCell ref="H51:H52"/>
    <mergeCell ref="I51:I52"/>
    <mergeCell ref="M51:M52"/>
    <mergeCell ref="N51:N52"/>
    <mergeCell ref="O51:O52"/>
    <mergeCell ref="H117:H118"/>
    <mergeCell ref="I117:I118"/>
    <mergeCell ref="M117:M118"/>
    <mergeCell ref="N117:N118"/>
    <mergeCell ref="O117:O118"/>
    <mergeCell ref="H111:H112"/>
    <mergeCell ref="I111:I112"/>
    <mergeCell ref="M111:M112"/>
    <mergeCell ref="N111:N112"/>
    <mergeCell ref="O111:O112"/>
    <mergeCell ref="H114:H115"/>
    <mergeCell ref="I114:I115"/>
    <mergeCell ref="M114:M115"/>
    <mergeCell ref="N114:N115"/>
    <mergeCell ref="O114:O115"/>
    <mergeCell ref="H129:H130"/>
    <mergeCell ref="I129:I130"/>
    <mergeCell ref="M129:M130"/>
    <mergeCell ref="N129:N130"/>
    <mergeCell ref="O129:O130"/>
    <mergeCell ref="H132:H133"/>
    <mergeCell ref="I132:I133"/>
    <mergeCell ref="M132:M133"/>
    <mergeCell ref="N132:N133"/>
    <mergeCell ref="O132:O133"/>
    <mergeCell ref="H135:H136"/>
    <mergeCell ref="I135:I136"/>
    <mergeCell ref="M135:M136"/>
    <mergeCell ref="N135:N136"/>
    <mergeCell ref="O135:O136"/>
    <mergeCell ref="H138:H139"/>
    <mergeCell ref="I138:I139"/>
    <mergeCell ref="M138:M139"/>
    <mergeCell ref="N138:N139"/>
    <mergeCell ref="O138:O139"/>
    <mergeCell ref="H159:H160"/>
    <mergeCell ref="I159:I160"/>
    <mergeCell ref="M159:M160"/>
    <mergeCell ref="N159:N160"/>
    <mergeCell ref="O159:O160"/>
    <mergeCell ref="H162:H163"/>
    <mergeCell ref="I162:I163"/>
    <mergeCell ref="M162:M163"/>
    <mergeCell ref="N162:N163"/>
    <mergeCell ref="O162:O163"/>
    <mergeCell ref="H171:H172"/>
    <mergeCell ref="I171:I172"/>
    <mergeCell ref="M171:M172"/>
    <mergeCell ref="N171:N172"/>
    <mergeCell ref="O171:O172"/>
    <mergeCell ref="H165:H166"/>
    <mergeCell ref="I165:I166"/>
    <mergeCell ref="M165:M166"/>
    <mergeCell ref="N165:N166"/>
    <mergeCell ref="O165:O166"/>
    <mergeCell ref="H168:H169"/>
    <mergeCell ref="I168:I169"/>
    <mergeCell ref="M168:M169"/>
    <mergeCell ref="N168:N169"/>
    <mergeCell ref="O168:O169"/>
  </mergeCells>
  <conditionalFormatting sqref="O17 O20 O23 O8">
    <cfRule type="cellIs" dxfId="1610" priority="1123" operator="greaterThan">
      <formula>0</formula>
    </cfRule>
    <cfRule type="cellIs" dxfId="1609" priority="1124" operator="lessThan">
      <formula>0</formula>
    </cfRule>
  </conditionalFormatting>
  <conditionalFormatting sqref="O8">
    <cfRule type="cellIs" dxfId="1608" priority="1125" operator="lessThan">
      <formula>0</formula>
    </cfRule>
  </conditionalFormatting>
  <conditionalFormatting sqref="O14">
    <cfRule type="cellIs" dxfId="1607" priority="1121" operator="greaterThan">
      <formula>0</formula>
    </cfRule>
    <cfRule type="cellIs" dxfId="1606" priority="1122" operator="lessThan">
      <formula>0</formula>
    </cfRule>
  </conditionalFormatting>
  <conditionalFormatting sqref="O11">
    <cfRule type="cellIs" dxfId="1605" priority="1110" operator="greaterThan">
      <formula>0</formula>
    </cfRule>
    <cfRule type="cellIs" dxfId="1604" priority="1111" operator="lessThan">
      <formula>0</formula>
    </cfRule>
  </conditionalFormatting>
  <conditionalFormatting sqref="O5">
    <cfRule type="cellIs" dxfId="1603" priority="1091" operator="greaterThan">
      <formula>0</formula>
    </cfRule>
    <cfRule type="cellIs" dxfId="1602" priority="1092" operator="lessThan">
      <formula>0</formula>
    </cfRule>
  </conditionalFormatting>
  <conditionalFormatting sqref="O26">
    <cfRule type="cellIs" dxfId="1601" priority="1066" operator="greaterThan">
      <formula>0</formula>
    </cfRule>
    <cfRule type="cellIs" dxfId="1600" priority="1067" operator="lessThan">
      <formula>0</formula>
    </cfRule>
  </conditionalFormatting>
  <conditionalFormatting sqref="O29">
    <cfRule type="cellIs" dxfId="1599" priority="1061" operator="greaterThan">
      <formula>0</formula>
    </cfRule>
    <cfRule type="cellIs" dxfId="1598" priority="1062" operator="lessThan">
      <formula>0</formula>
    </cfRule>
  </conditionalFormatting>
  <conditionalFormatting sqref="O32">
    <cfRule type="cellIs" dxfId="1597" priority="1056" operator="greaterThan">
      <formula>0</formula>
    </cfRule>
    <cfRule type="cellIs" dxfId="1596" priority="1057" operator="lessThan">
      <formula>0</formula>
    </cfRule>
  </conditionalFormatting>
  <conditionalFormatting sqref="O35">
    <cfRule type="cellIs" dxfId="1595" priority="1051" operator="greaterThan">
      <formula>0</formula>
    </cfRule>
    <cfRule type="cellIs" dxfId="1594" priority="1052" operator="lessThan">
      <formula>0</formula>
    </cfRule>
  </conditionalFormatting>
  <conditionalFormatting sqref="O3:O4">
    <cfRule type="cellIs" dxfId="1593" priority="1012" operator="greaterThan">
      <formula>0</formula>
    </cfRule>
    <cfRule type="cellIs" dxfId="1592" priority="1014" operator="lessThan">
      <formula>0</formula>
    </cfRule>
  </conditionalFormatting>
  <conditionalFormatting sqref="O3:O4">
    <cfRule type="cellIs" dxfId="1591" priority="1013" operator="greaterThan">
      <formula>0</formula>
    </cfRule>
  </conditionalFormatting>
  <conditionalFormatting sqref="O6:O7">
    <cfRule type="cellIs" dxfId="1590" priority="1009" operator="greaterThan">
      <formula>0</formula>
    </cfRule>
    <cfRule type="cellIs" dxfId="1589" priority="1011" operator="lessThan">
      <formula>0</formula>
    </cfRule>
  </conditionalFormatting>
  <conditionalFormatting sqref="O6:O7">
    <cfRule type="cellIs" dxfId="1588" priority="1010" operator="greaterThan">
      <formula>0</formula>
    </cfRule>
  </conditionalFormatting>
  <conditionalFormatting sqref="O9:O10">
    <cfRule type="cellIs" dxfId="1587" priority="1006" operator="greaterThan">
      <formula>0</formula>
    </cfRule>
    <cfRule type="cellIs" dxfId="1586" priority="1008" operator="lessThan">
      <formula>0</formula>
    </cfRule>
  </conditionalFormatting>
  <conditionalFormatting sqref="O9:O10">
    <cfRule type="cellIs" dxfId="1585" priority="1007" operator="greaterThan">
      <formula>0</formula>
    </cfRule>
  </conditionalFormatting>
  <conditionalFormatting sqref="O12:O13">
    <cfRule type="cellIs" dxfId="1584" priority="1003" operator="greaterThan">
      <formula>0</formula>
    </cfRule>
    <cfRule type="cellIs" dxfId="1583" priority="1005" operator="lessThan">
      <formula>0</formula>
    </cfRule>
  </conditionalFormatting>
  <conditionalFormatting sqref="O12:O13">
    <cfRule type="cellIs" dxfId="1582" priority="1004" operator="greaterThan">
      <formula>0</formula>
    </cfRule>
  </conditionalFormatting>
  <conditionalFormatting sqref="O15:O16">
    <cfRule type="cellIs" dxfId="1581" priority="1000" operator="greaterThan">
      <formula>0</formula>
    </cfRule>
    <cfRule type="cellIs" dxfId="1580" priority="1002" operator="lessThan">
      <formula>0</formula>
    </cfRule>
  </conditionalFormatting>
  <conditionalFormatting sqref="O15:O16">
    <cfRule type="cellIs" dxfId="1579" priority="1001" operator="greaterThan">
      <formula>0</formula>
    </cfRule>
  </conditionalFormatting>
  <conditionalFormatting sqref="O18:O19">
    <cfRule type="cellIs" dxfId="1578" priority="997" operator="greaterThan">
      <formula>0</formula>
    </cfRule>
    <cfRule type="cellIs" dxfId="1577" priority="999" operator="lessThan">
      <formula>0</formula>
    </cfRule>
  </conditionalFormatting>
  <conditionalFormatting sqref="O18:O19">
    <cfRule type="cellIs" dxfId="1576" priority="998" operator="greaterThan">
      <formula>0</formula>
    </cfRule>
  </conditionalFormatting>
  <conditionalFormatting sqref="O21:O22">
    <cfRule type="cellIs" dxfId="1575" priority="994" operator="greaterThan">
      <formula>0</formula>
    </cfRule>
    <cfRule type="cellIs" dxfId="1574" priority="996" operator="lessThan">
      <formula>0</formula>
    </cfRule>
  </conditionalFormatting>
  <conditionalFormatting sqref="O21:O22">
    <cfRule type="cellIs" dxfId="1573" priority="995" operator="greaterThan">
      <formula>0</formula>
    </cfRule>
  </conditionalFormatting>
  <conditionalFormatting sqref="O24:O25">
    <cfRule type="cellIs" dxfId="1572" priority="991" operator="greaterThan">
      <formula>0</formula>
    </cfRule>
    <cfRule type="cellIs" dxfId="1571" priority="993" operator="lessThan">
      <formula>0</formula>
    </cfRule>
  </conditionalFormatting>
  <conditionalFormatting sqref="O24:O25">
    <cfRule type="cellIs" dxfId="1570" priority="992" operator="greaterThan">
      <formula>0</formula>
    </cfRule>
  </conditionalFormatting>
  <conditionalFormatting sqref="O27:O28">
    <cfRule type="cellIs" dxfId="1569" priority="988" operator="greaterThan">
      <formula>0</formula>
    </cfRule>
    <cfRule type="cellIs" dxfId="1568" priority="990" operator="lessThan">
      <formula>0</formula>
    </cfRule>
  </conditionalFormatting>
  <conditionalFormatting sqref="O27:O28">
    <cfRule type="cellIs" dxfId="1567" priority="989" operator="greaterThan">
      <formula>0</formula>
    </cfRule>
  </conditionalFormatting>
  <conditionalFormatting sqref="O30:O31">
    <cfRule type="cellIs" dxfId="1566" priority="925" operator="greaterThan">
      <formula>0</formula>
    </cfRule>
    <cfRule type="cellIs" dxfId="1565" priority="927" operator="lessThan">
      <formula>0</formula>
    </cfRule>
  </conditionalFormatting>
  <conditionalFormatting sqref="O30:O31">
    <cfRule type="cellIs" dxfId="1564" priority="926" operator="greaterThan">
      <formula>0</formula>
    </cfRule>
  </conditionalFormatting>
  <conditionalFormatting sqref="O33:O34">
    <cfRule type="cellIs" dxfId="1563" priority="919" operator="greaterThan">
      <formula>0</formula>
    </cfRule>
    <cfRule type="cellIs" dxfId="1562" priority="921" operator="lessThan">
      <formula>0</formula>
    </cfRule>
  </conditionalFormatting>
  <conditionalFormatting sqref="O33:O34">
    <cfRule type="cellIs" dxfId="1561" priority="920" operator="greaterThan">
      <formula>0</formula>
    </cfRule>
  </conditionalFormatting>
  <conditionalFormatting sqref="O36:O37">
    <cfRule type="cellIs" dxfId="1560" priority="910" operator="greaterThan">
      <formula>0</formula>
    </cfRule>
    <cfRule type="cellIs" dxfId="1559" priority="912" operator="lessThan">
      <formula>0</formula>
    </cfRule>
  </conditionalFormatting>
  <conditionalFormatting sqref="O36:O37">
    <cfRule type="cellIs" dxfId="1558" priority="911" operator="greaterThan">
      <formula>0</formula>
    </cfRule>
  </conditionalFormatting>
  <conditionalFormatting sqref="O38">
    <cfRule type="cellIs" dxfId="1557" priority="906" operator="greaterThan">
      <formula>0</formula>
    </cfRule>
    <cfRule type="cellIs" dxfId="1556" priority="907" operator="lessThan">
      <formula>0</formula>
    </cfRule>
  </conditionalFormatting>
  <conditionalFormatting sqref="O39:O40">
    <cfRule type="cellIs" dxfId="1555" priority="895" operator="greaterThan">
      <formula>0</formula>
    </cfRule>
    <cfRule type="cellIs" dxfId="1554" priority="897" operator="lessThan">
      <formula>0</formula>
    </cfRule>
  </conditionalFormatting>
  <conditionalFormatting sqref="O39:O40">
    <cfRule type="cellIs" dxfId="1553" priority="896" operator="greaterThan">
      <formula>0</formula>
    </cfRule>
  </conditionalFormatting>
  <conditionalFormatting sqref="O42:O43">
    <cfRule type="cellIs" dxfId="1552" priority="886" operator="greaterThan">
      <formula>0</formula>
    </cfRule>
    <cfRule type="cellIs" dxfId="1551" priority="888" operator="lessThan">
      <formula>0</formula>
    </cfRule>
  </conditionalFormatting>
  <conditionalFormatting sqref="O42:O43">
    <cfRule type="cellIs" dxfId="1550" priority="887" operator="greaterThan">
      <formula>0</formula>
    </cfRule>
  </conditionalFormatting>
  <conditionalFormatting sqref="O45:O46">
    <cfRule type="cellIs" dxfId="1549" priority="880" operator="greaterThan">
      <formula>0</formula>
    </cfRule>
    <cfRule type="cellIs" dxfId="1548" priority="882" operator="lessThan">
      <formula>0</formula>
    </cfRule>
  </conditionalFormatting>
  <conditionalFormatting sqref="O45:O46">
    <cfRule type="cellIs" dxfId="1547" priority="881" operator="greaterThan">
      <formula>0</formula>
    </cfRule>
  </conditionalFormatting>
  <conditionalFormatting sqref="O48:O49">
    <cfRule type="cellIs" dxfId="1546" priority="874" operator="greaterThan">
      <formula>0</formula>
    </cfRule>
    <cfRule type="cellIs" dxfId="1545" priority="876" operator="lessThan">
      <formula>0</formula>
    </cfRule>
  </conditionalFormatting>
  <conditionalFormatting sqref="O48:O49">
    <cfRule type="cellIs" dxfId="1544" priority="875" operator="greaterThan">
      <formula>0</formula>
    </cfRule>
  </conditionalFormatting>
  <conditionalFormatting sqref="O51:O52">
    <cfRule type="cellIs" dxfId="1543" priority="868" operator="greaterThan">
      <formula>0</formula>
    </cfRule>
    <cfRule type="cellIs" dxfId="1542" priority="870" operator="lessThan">
      <formula>0</formula>
    </cfRule>
  </conditionalFormatting>
  <conditionalFormatting sqref="O51:O52">
    <cfRule type="cellIs" dxfId="1541" priority="869" operator="greaterThan">
      <formula>0</formula>
    </cfRule>
  </conditionalFormatting>
  <conditionalFormatting sqref="O54:O55">
    <cfRule type="cellIs" dxfId="1540" priority="862" operator="greaterThan">
      <formula>0</formula>
    </cfRule>
    <cfRule type="cellIs" dxfId="1539" priority="864" operator="lessThan">
      <formula>0</formula>
    </cfRule>
  </conditionalFormatting>
  <conditionalFormatting sqref="O54:O55">
    <cfRule type="cellIs" dxfId="1538" priority="863" operator="greaterThan">
      <formula>0</formula>
    </cfRule>
  </conditionalFormatting>
  <conditionalFormatting sqref="O57:O58">
    <cfRule type="cellIs" dxfId="1537" priority="856" operator="greaterThan">
      <formula>0</formula>
    </cfRule>
    <cfRule type="cellIs" dxfId="1536" priority="858" operator="lessThan">
      <formula>0</formula>
    </cfRule>
  </conditionalFormatting>
  <conditionalFormatting sqref="O57:O58">
    <cfRule type="cellIs" dxfId="1535" priority="857" operator="greaterThan">
      <formula>0</formula>
    </cfRule>
  </conditionalFormatting>
  <conditionalFormatting sqref="O60:O61">
    <cfRule type="cellIs" dxfId="1534" priority="850" operator="greaterThan">
      <formula>0</formula>
    </cfRule>
    <cfRule type="cellIs" dxfId="1533" priority="852" operator="lessThan">
      <formula>0</formula>
    </cfRule>
  </conditionalFormatting>
  <conditionalFormatting sqref="O60:O61">
    <cfRule type="cellIs" dxfId="1532" priority="851" operator="greaterThan">
      <formula>0</formula>
    </cfRule>
  </conditionalFormatting>
  <conditionalFormatting sqref="O63:O64">
    <cfRule type="cellIs" dxfId="1531" priority="844" operator="greaterThan">
      <formula>0</formula>
    </cfRule>
    <cfRule type="cellIs" dxfId="1530" priority="846" operator="lessThan">
      <formula>0</formula>
    </cfRule>
  </conditionalFormatting>
  <conditionalFormatting sqref="O63:O64">
    <cfRule type="cellIs" dxfId="1529" priority="845" operator="greaterThan">
      <formula>0</formula>
    </cfRule>
  </conditionalFormatting>
  <conditionalFormatting sqref="O66:O67">
    <cfRule type="cellIs" dxfId="1528" priority="838" operator="greaterThan">
      <formula>0</formula>
    </cfRule>
    <cfRule type="cellIs" dxfId="1527" priority="840" operator="lessThan">
      <formula>0</formula>
    </cfRule>
  </conditionalFormatting>
  <conditionalFormatting sqref="O66:O67">
    <cfRule type="cellIs" dxfId="1526" priority="839" operator="greaterThan">
      <formula>0</formula>
    </cfRule>
  </conditionalFormatting>
  <conditionalFormatting sqref="O69:O70">
    <cfRule type="cellIs" dxfId="1525" priority="832" operator="greaterThan">
      <formula>0</formula>
    </cfRule>
    <cfRule type="cellIs" dxfId="1524" priority="834" operator="lessThan">
      <formula>0</formula>
    </cfRule>
  </conditionalFormatting>
  <conditionalFormatting sqref="O69:O70">
    <cfRule type="cellIs" dxfId="1523" priority="833" operator="greaterThan">
      <formula>0</formula>
    </cfRule>
  </conditionalFormatting>
  <conditionalFormatting sqref="O72:O73">
    <cfRule type="cellIs" dxfId="1522" priority="826" operator="greaterThan">
      <formula>0</formula>
    </cfRule>
    <cfRule type="cellIs" dxfId="1521" priority="828" operator="lessThan">
      <formula>0</formula>
    </cfRule>
  </conditionalFormatting>
  <conditionalFormatting sqref="O72:O73">
    <cfRule type="cellIs" dxfId="1520" priority="827" operator="greaterThan">
      <formula>0</formula>
    </cfRule>
  </conditionalFormatting>
  <conditionalFormatting sqref="O75:O76">
    <cfRule type="cellIs" dxfId="1519" priority="820" operator="greaterThan">
      <formula>0</formula>
    </cfRule>
    <cfRule type="cellIs" dxfId="1518" priority="822" operator="lessThan">
      <formula>0</formula>
    </cfRule>
  </conditionalFormatting>
  <conditionalFormatting sqref="O75:O76">
    <cfRule type="cellIs" dxfId="1517" priority="821" operator="greaterThan">
      <formula>0</formula>
    </cfRule>
  </conditionalFormatting>
  <conditionalFormatting sqref="O78:O79">
    <cfRule type="cellIs" dxfId="1516" priority="814" operator="greaterThan">
      <formula>0</formula>
    </cfRule>
    <cfRule type="cellIs" dxfId="1515" priority="816" operator="lessThan">
      <formula>0</formula>
    </cfRule>
  </conditionalFormatting>
  <conditionalFormatting sqref="O78:O79">
    <cfRule type="cellIs" dxfId="1514" priority="815" operator="greaterThan">
      <formula>0</formula>
    </cfRule>
  </conditionalFormatting>
  <conditionalFormatting sqref="O81:O82">
    <cfRule type="cellIs" dxfId="1513" priority="808" operator="greaterThan">
      <formula>0</formula>
    </cfRule>
    <cfRule type="cellIs" dxfId="1512" priority="810" operator="lessThan">
      <formula>0</formula>
    </cfRule>
  </conditionalFormatting>
  <conditionalFormatting sqref="O81:O82">
    <cfRule type="cellIs" dxfId="1511" priority="809" operator="greaterThan">
      <formula>0</formula>
    </cfRule>
  </conditionalFormatting>
  <conditionalFormatting sqref="O84:O85">
    <cfRule type="cellIs" dxfId="1510" priority="802" operator="greaterThan">
      <formula>0</formula>
    </cfRule>
    <cfRule type="cellIs" dxfId="1509" priority="804" operator="lessThan">
      <formula>0</formula>
    </cfRule>
  </conditionalFormatting>
  <conditionalFormatting sqref="O84:O85">
    <cfRule type="cellIs" dxfId="1508" priority="803" operator="greaterThan">
      <formula>0</formula>
    </cfRule>
  </conditionalFormatting>
  <conditionalFormatting sqref="O87:O88">
    <cfRule type="cellIs" dxfId="1507" priority="796" operator="greaterThan">
      <formula>0</formula>
    </cfRule>
    <cfRule type="cellIs" dxfId="1506" priority="798" operator="lessThan">
      <formula>0</formula>
    </cfRule>
  </conditionalFormatting>
  <conditionalFormatting sqref="O87:O88">
    <cfRule type="cellIs" dxfId="1505" priority="797" operator="greaterThan">
      <formula>0</formula>
    </cfRule>
  </conditionalFormatting>
  <conditionalFormatting sqref="O90:O91">
    <cfRule type="cellIs" dxfId="1504" priority="790" operator="greaterThan">
      <formula>0</formula>
    </cfRule>
    <cfRule type="cellIs" dxfId="1503" priority="792" operator="lessThan">
      <formula>0</formula>
    </cfRule>
  </conditionalFormatting>
  <conditionalFormatting sqref="O90:O91">
    <cfRule type="cellIs" dxfId="1502" priority="791" operator="greaterThan">
      <formula>0</formula>
    </cfRule>
  </conditionalFormatting>
  <conditionalFormatting sqref="O93:O94">
    <cfRule type="cellIs" dxfId="1501" priority="784" operator="greaterThan">
      <formula>0</formula>
    </cfRule>
    <cfRule type="cellIs" dxfId="1500" priority="786" operator="lessThan">
      <formula>0</formula>
    </cfRule>
  </conditionalFormatting>
  <conditionalFormatting sqref="O93:O94">
    <cfRule type="cellIs" dxfId="1499" priority="785" operator="greaterThan">
      <formula>0</formula>
    </cfRule>
  </conditionalFormatting>
  <conditionalFormatting sqref="O96:O97">
    <cfRule type="cellIs" dxfId="1498" priority="778" operator="greaterThan">
      <formula>0</formula>
    </cfRule>
    <cfRule type="cellIs" dxfId="1497" priority="780" operator="lessThan">
      <formula>0</formula>
    </cfRule>
  </conditionalFormatting>
  <conditionalFormatting sqref="O96:O97">
    <cfRule type="cellIs" dxfId="1496" priority="779" operator="greaterThan">
      <formula>0</formula>
    </cfRule>
  </conditionalFormatting>
  <conditionalFormatting sqref="O99:O100">
    <cfRule type="cellIs" dxfId="1495" priority="772" operator="greaterThan">
      <formula>0</formula>
    </cfRule>
    <cfRule type="cellIs" dxfId="1494" priority="774" operator="lessThan">
      <formula>0</formula>
    </cfRule>
  </conditionalFormatting>
  <conditionalFormatting sqref="O99:O100">
    <cfRule type="cellIs" dxfId="1493" priority="773" operator="greaterThan">
      <formula>0</formula>
    </cfRule>
  </conditionalFormatting>
  <conditionalFormatting sqref="O102:O103">
    <cfRule type="cellIs" dxfId="1492" priority="766" operator="greaterThan">
      <formula>0</formula>
    </cfRule>
    <cfRule type="cellIs" dxfId="1491" priority="768" operator="lessThan">
      <formula>0</formula>
    </cfRule>
  </conditionalFormatting>
  <conditionalFormatting sqref="O102:O103">
    <cfRule type="cellIs" dxfId="1490" priority="767" operator="greaterThan">
      <formula>0</formula>
    </cfRule>
  </conditionalFormatting>
  <conditionalFormatting sqref="O105:O106">
    <cfRule type="cellIs" dxfId="1489" priority="760" operator="greaterThan">
      <formula>0</formula>
    </cfRule>
    <cfRule type="cellIs" dxfId="1488" priority="762" operator="lessThan">
      <formula>0</formula>
    </cfRule>
  </conditionalFormatting>
  <conditionalFormatting sqref="O105:O106">
    <cfRule type="cellIs" dxfId="1487" priority="761" operator="greaterThan">
      <formula>0</formula>
    </cfRule>
  </conditionalFormatting>
  <conditionalFormatting sqref="O108:O109">
    <cfRule type="cellIs" dxfId="1486" priority="754" operator="greaterThan">
      <formula>0</formula>
    </cfRule>
    <cfRule type="cellIs" dxfId="1485" priority="756" operator="lessThan">
      <formula>0</formula>
    </cfRule>
  </conditionalFormatting>
  <conditionalFormatting sqref="O108:O109">
    <cfRule type="cellIs" dxfId="1484" priority="755" operator="greaterThan">
      <formula>0</formula>
    </cfRule>
  </conditionalFormatting>
  <conditionalFormatting sqref="O111:O112">
    <cfRule type="cellIs" dxfId="1483" priority="748" operator="greaterThan">
      <formula>0</formula>
    </cfRule>
    <cfRule type="cellIs" dxfId="1482" priority="750" operator="lessThan">
      <formula>0</formula>
    </cfRule>
  </conditionalFormatting>
  <conditionalFormatting sqref="O111:O112">
    <cfRule type="cellIs" dxfId="1481" priority="749" operator="greaterThan">
      <formula>0</formula>
    </cfRule>
  </conditionalFormatting>
  <conditionalFormatting sqref="O114:O115">
    <cfRule type="cellIs" dxfId="1480" priority="742" operator="greaterThan">
      <formula>0</formula>
    </cfRule>
    <cfRule type="cellIs" dxfId="1479" priority="744" operator="lessThan">
      <formula>0</formula>
    </cfRule>
  </conditionalFormatting>
  <conditionalFormatting sqref="O114:O115">
    <cfRule type="cellIs" dxfId="1478" priority="743" operator="greaterThan">
      <formula>0</formula>
    </cfRule>
  </conditionalFormatting>
  <conditionalFormatting sqref="O117:O118">
    <cfRule type="cellIs" dxfId="1477" priority="736" operator="greaterThan">
      <formula>0</formula>
    </cfRule>
    <cfRule type="cellIs" dxfId="1476" priority="738" operator="lessThan">
      <formula>0</formula>
    </cfRule>
  </conditionalFormatting>
  <conditionalFormatting sqref="O117:O118">
    <cfRule type="cellIs" dxfId="1475" priority="737" operator="greaterThan">
      <formula>0</formula>
    </cfRule>
  </conditionalFormatting>
  <conditionalFormatting sqref="O120:O121">
    <cfRule type="cellIs" dxfId="1474" priority="730" operator="greaterThan">
      <formula>0</formula>
    </cfRule>
    <cfRule type="cellIs" dxfId="1473" priority="732" operator="lessThan">
      <formula>0</formula>
    </cfRule>
  </conditionalFormatting>
  <conditionalFormatting sqref="O120:O121">
    <cfRule type="cellIs" dxfId="1472" priority="731" operator="greaterThan">
      <formula>0</formula>
    </cfRule>
  </conditionalFormatting>
  <conditionalFormatting sqref="O123:O124">
    <cfRule type="cellIs" dxfId="1471" priority="724" operator="greaterThan">
      <formula>0</formula>
    </cfRule>
    <cfRule type="cellIs" dxfId="1470" priority="726" operator="lessThan">
      <formula>0</formula>
    </cfRule>
  </conditionalFormatting>
  <conditionalFormatting sqref="O123:O124">
    <cfRule type="cellIs" dxfId="1469" priority="725" operator="greaterThan">
      <formula>0</formula>
    </cfRule>
  </conditionalFormatting>
  <conditionalFormatting sqref="O126:O127">
    <cfRule type="cellIs" dxfId="1468" priority="718" operator="greaterThan">
      <formula>0</formula>
    </cfRule>
    <cfRule type="cellIs" dxfId="1467" priority="720" operator="lessThan">
      <formula>0</formula>
    </cfRule>
  </conditionalFormatting>
  <conditionalFormatting sqref="O126:O127">
    <cfRule type="cellIs" dxfId="1466" priority="719" operator="greaterThan">
      <formula>0</formula>
    </cfRule>
  </conditionalFormatting>
  <conditionalFormatting sqref="O129:O130">
    <cfRule type="cellIs" dxfId="1465" priority="712" operator="greaterThan">
      <formula>0</formula>
    </cfRule>
    <cfRule type="cellIs" dxfId="1464" priority="714" operator="lessThan">
      <formula>0</formula>
    </cfRule>
  </conditionalFormatting>
  <conditionalFormatting sqref="O129:O130">
    <cfRule type="cellIs" dxfId="1463" priority="713" operator="greaterThan">
      <formula>0</formula>
    </cfRule>
  </conditionalFormatting>
  <conditionalFormatting sqref="O132:O133">
    <cfRule type="cellIs" dxfId="1462" priority="706" operator="greaterThan">
      <formula>0</formula>
    </cfRule>
    <cfRule type="cellIs" dxfId="1461" priority="708" operator="lessThan">
      <formula>0</formula>
    </cfRule>
  </conditionalFormatting>
  <conditionalFormatting sqref="O132:O133">
    <cfRule type="cellIs" dxfId="1460" priority="707" operator="greaterThan">
      <formula>0</formula>
    </cfRule>
  </conditionalFormatting>
  <conditionalFormatting sqref="O135:O136">
    <cfRule type="cellIs" dxfId="1459" priority="700" operator="greaterThan">
      <formula>0</formula>
    </cfRule>
    <cfRule type="cellIs" dxfId="1458" priority="702" operator="lessThan">
      <formula>0</formula>
    </cfRule>
  </conditionalFormatting>
  <conditionalFormatting sqref="O135:O136">
    <cfRule type="cellIs" dxfId="1457" priority="701" operator="greaterThan">
      <formula>0</formula>
    </cfRule>
  </conditionalFormatting>
  <conditionalFormatting sqref="O138:O139">
    <cfRule type="cellIs" dxfId="1456" priority="694" operator="greaterThan">
      <formula>0</formula>
    </cfRule>
    <cfRule type="cellIs" dxfId="1455" priority="696" operator="lessThan">
      <formula>0</formula>
    </cfRule>
  </conditionalFormatting>
  <conditionalFormatting sqref="O138:O139">
    <cfRule type="cellIs" dxfId="1454" priority="695" operator="greaterThan">
      <formula>0</formula>
    </cfRule>
  </conditionalFormatting>
  <conditionalFormatting sqref="O141:O142">
    <cfRule type="cellIs" dxfId="1453" priority="688" operator="greaterThan">
      <formula>0</formula>
    </cfRule>
    <cfRule type="cellIs" dxfId="1452" priority="690" operator="lessThan">
      <formula>0</formula>
    </cfRule>
  </conditionalFormatting>
  <conditionalFormatting sqref="O141:O142">
    <cfRule type="cellIs" dxfId="1451" priority="689" operator="greaterThan">
      <formula>0</formula>
    </cfRule>
  </conditionalFormatting>
  <conditionalFormatting sqref="O144:O145">
    <cfRule type="cellIs" dxfId="1450" priority="682" operator="greaterThan">
      <formula>0</formula>
    </cfRule>
    <cfRule type="cellIs" dxfId="1449" priority="684" operator="lessThan">
      <formula>0</formula>
    </cfRule>
  </conditionalFormatting>
  <conditionalFormatting sqref="O144:O145">
    <cfRule type="cellIs" dxfId="1448" priority="683" operator="greaterThan">
      <formula>0</formula>
    </cfRule>
  </conditionalFormatting>
  <conditionalFormatting sqref="O147:O148">
    <cfRule type="cellIs" dxfId="1447" priority="676" operator="greaterThan">
      <formula>0</formula>
    </cfRule>
    <cfRule type="cellIs" dxfId="1446" priority="678" operator="lessThan">
      <formula>0</formula>
    </cfRule>
  </conditionalFormatting>
  <conditionalFormatting sqref="O147:O148">
    <cfRule type="cellIs" dxfId="1445" priority="677" operator="greaterThan">
      <formula>0</formula>
    </cfRule>
  </conditionalFormatting>
  <conditionalFormatting sqref="O150:O151">
    <cfRule type="cellIs" dxfId="1444" priority="670" operator="greaterThan">
      <formula>0</formula>
    </cfRule>
    <cfRule type="cellIs" dxfId="1443" priority="672" operator="lessThan">
      <formula>0</formula>
    </cfRule>
  </conditionalFormatting>
  <conditionalFormatting sqref="O150:O151">
    <cfRule type="cellIs" dxfId="1442" priority="671" operator="greaterThan">
      <formula>0</formula>
    </cfRule>
  </conditionalFormatting>
  <conditionalFormatting sqref="O153:O154">
    <cfRule type="cellIs" dxfId="1441" priority="658" operator="greaterThan">
      <formula>0</formula>
    </cfRule>
    <cfRule type="cellIs" dxfId="1440" priority="660" operator="lessThan">
      <formula>0</formula>
    </cfRule>
  </conditionalFormatting>
  <conditionalFormatting sqref="O153:O154">
    <cfRule type="cellIs" dxfId="1439" priority="659" operator="greaterThan">
      <formula>0</formula>
    </cfRule>
  </conditionalFormatting>
  <conditionalFormatting sqref="O156:O157">
    <cfRule type="cellIs" dxfId="1438" priority="652" operator="greaterThan">
      <formula>0</formula>
    </cfRule>
    <cfRule type="cellIs" dxfId="1437" priority="654" operator="lessThan">
      <formula>0</formula>
    </cfRule>
  </conditionalFormatting>
  <conditionalFormatting sqref="O156:O157">
    <cfRule type="cellIs" dxfId="1436" priority="653" operator="greaterThan">
      <formula>0</formula>
    </cfRule>
  </conditionalFormatting>
  <conditionalFormatting sqref="O159:O160">
    <cfRule type="cellIs" dxfId="1435" priority="646" operator="greaterThan">
      <formula>0</formula>
    </cfRule>
    <cfRule type="cellIs" dxfId="1434" priority="648" operator="lessThan">
      <formula>0</formula>
    </cfRule>
  </conditionalFormatting>
  <conditionalFormatting sqref="O159:O160">
    <cfRule type="cellIs" dxfId="1433" priority="647" operator="greaterThan">
      <formula>0</formula>
    </cfRule>
  </conditionalFormatting>
  <conditionalFormatting sqref="O162:O163">
    <cfRule type="cellIs" dxfId="1432" priority="640" operator="greaterThan">
      <formula>0</formula>
    </cfRule>
    <cfRule type="cellIs" dxfId="1431" priority="642" operator="lessThan">
      <formula>0</formula>
    </cfRule>
  </conditionalFormatting>
  <conditionalFormatting sqref="O162:O163">
    <cfRule type="cellIs" dxfId="1430" priority="641" operator="greaterThan">
      <formula>0</formula>
    </cfRule>
  </conditionalFormatting>
  <conditionalFormatting sqref="O165:O166">
    <cfRule type="cellIs" dxfId="1429" priority="634" operator="greaterThan">
      <formula>0</formula>
    </cfRule>
    <cfRule type="cellIs" dxfId="1428" priority="636" operator="lessThan">
      <formula>0</formula>
    </cfRule>
  </conditionalFormatting>
  <conditionalFormatting sqref="O165:O166">
    <cfRule type="cellIs" dxfId="1427" priority="635" operator="greaterThan">
      <formula>0</formula>
    </cfRule>
  </conditionalFormatting>
  <conditionalFormatting sqref="O168:O169">
    <cfRule type="cellIs" dxfId="1426" priority="628" operator="greaterThan">
      <formula>0</formula>
    </cfRule>
    <cfRule type="cellIs" dxfId="1425" priority="630" operator="lessThan">
      <formula>0</formula>
    </cfRule>
  </conditionalFormatting>
  <conditionalFormatting sqref="O168:O169">
    <cfRule type="cellIs" dxfId="1424" priority="629" operator="greaterThan">
      <formula>0</formula>
    </cfRule>
  </conditionalFormatting>
  <conditionalFormatting sqref="O171:O172">
    <cfRule type="cellIs" dxfId="1423" priority="622" operator="greaterThan">
      <formula>0</formula>
    </cfRule>
    <cfRule type="cellIs" dxfId="1422" priority="624" operator="lessThan">
      <formula>0</formula>
    </cfRule>
  </conditionalFormatting>
  <conditionalFormatting sqref="O171:O172">
    <cfRule type="cellIs" dxfId="1421" priority="623" operator="greaterThan">
      <formula>0</formula>
    </cfRule>
  </conditionalFormatting>
  <conditionalFormatting sqref="O177:O178">
    <cfRule type="cellIs" dxfId="1420" priority="610" operator="greaterThan">
      <formula>0</formula>
    </cfRule>
    <cfRule type="cellIs" dxfId="1419" priority="612" operator="lessThan">
      <formula>0</formula>
    </cfRule>
  </conditionalFormatting>
  <conditionalFormatting sqref="O177:O178">
    <cfRule type="cellIs" dxfId="1418" priority="611" operator="greaterThan">
      <formula>0</formula>
    </cfRule>
  </conditionalFormatting>
  <conditionalFormatting sqref="T17 T20 T23 T8">
    <cfRule type="cellIs" dxfId="1417" priority="607" operator="greaterThan">
      <formula>0</formula>
    </cfRule>
    <cfRule type="cellIs" dxfId="1416" priority="608" operator="lessThan">
      <formula>0</formula>
    </cfRule>
  </conditionalFormatting>
  <conditionalFormatting sqref="T8">
    <cfRule type="cellIs" dxfId="1415" priority="609" operator="lessThan">
      <formula>0</formula>
    </cfRule>
  </conditionalFormatting>
  <conditionalFormatting sqref="T14">
    <cfRule type="cellIs" dxfId="1414" priority="605" operator="greaterThan">
      <formula>0</formula>
    </cfRule>
    <cfRule type="cellIs" dxfId="1413" priority="606" operator="lessThan">
      <formula>0</formula>
    </cfRule>
  </conditionalFormatting>
  <conditionalFormatting sqref="T11">
    <cfRule type="cellIs" dxfId="1412" priority="603" operator="greaterThan">
      <formula>0</formula>
    </cfRule>
    <cfRule type="cellIs" dxfId="1411" priority="604" operator="lessThan">
      <formula>0</formula>
    </cfRule>
  </conditionalFormatting>
  <conditionalFormatting sqref="T5">
    <cfRule type="cellIs" dxfId="1410" priority="601" operator="greaterThan">
      <formula>0</formula>
    </cfRule>
    <cfRule type="cellIs" dxfId="1409" priority="602" operator="lessThan">
      <formula>0</formula>
    </cfRule>
  </conditionalFormatting>
  <conditionalFormatting sqref="T26">
    <cfRule type="cellIs" dxfId="1408" priority="599" operator="greaterThan">
      <formula>0</formula>
    </cfRule>
    <cfRule type="cellIs" dxfId="1407" priority="600" operator="lessThan">
      <formula>0</formula>
    </cfRule>
  </conditionalFormatting>
  <conditionalFormatting sqref="T29">
    <cfRule type="cellIs" dxfId="1406" priority="597" operator="greaterThan">
      <formula>0</formula>
    </cfRule>
    <cfRule type="cellIs" dxfId="1405" priority="598" operator="lessThan">
      <formula>0</formula>
    </cfRule>
  </conditionalFormatting>
  <conditionalFormatting sqref="T32">
    <cfRule type="cellIs" dxfId="1404" priority="595" operator="greaterThan">
      <formula>0</formula>
    </cfRule>
    <cfRule type="cellIs" dxfId="1403" priority="596" operator="lessThan">
      <formula>0</formula>
    </cfRule>
  </conditionalFormatting>
  <conditionalFormatting sqref="T35">
    <cfRule type="cellIs" dxfId="1402" priority="593" operator="greaterThan">
      <formula>0</formula>
    </cfRule>
    <cfRule type="cellIs" dxfId="1401" priority="594" operator="lessThan">
      <formula>0</formula>
    </cfRule>
  </conditionalFormatting>
  <conditionalFormatting sqref="T3:T4">
    <cfRule type="cellIs" dxfId="1400" priority="590" operator="greaterThan">
      <formula>0</formula>
    </cfRule>
    <cfRule type="cellIs" dxfId="1399" priority="592" operator="lessThan">
      <formula>0</formula>
    </cfRule>
  </conditionalFormatting>
  <conditionalFormatting sqref="T3:T4">
    <cfRule type="cellIs" dxfId="1398" priority="591" operator="greaterThan">
      <formula>0</formula>
    </cfRule>
  </conditionalFormatting>
  <conditionalFormatting sqref="T6:T7">
    <cfRule type="cellIs" dxfId="1397" priority="587" operator="greaterThan">
      <formula>0</formula>
    </cfRule>
    <cfRule type="cellIs" dxfId="1396" priority="589" operator="lessThan">
      <formula>0</formula>
    </cfRule>
  </conditionalFormatting>
  <conditionalFormatting sqref="T6:T7">
    <cfRule type="cellIs" dxfId="1395" priority="588" operator="greaterThan">
      <formula>0</formula>
    </cfRule>
  </conditionalFormatting>
  <conditionalFormatting sqref="T9:T10">
    <cfRule type="cellIs" dxfId="1394" priority="584" operator="greaterThan">
      <formula>0</formula>
    </cfRule>
    <cfRule type="cellIs" dxfId="1393" priority="586" operator="lessThan">
      <formula>0</formula>
    </cfRule>
  </conditionalFormatting>
  <conditionalFormatting sqref="T9:T10">
    <cfRule type="cellIs" dxfId="1392" priority="585" operator="greaterThan">
      <formula>0</formula>
    </cfRule>
  </conditionalFormatting>
  <conditionalFormatting sqref="T12:T13">
    <cfRule type="cellIs" dxfId="1391" priority="581" operator="greaterThan">
      <formula>0</formula>
    </cfRule>
    <cfRule type="cellIs" dxfId="1390" priority="583" operator="lessThan">
      <formula>0</formula>
    </cfRule>
  </conditionalFormatting>
  <conditionalFormatting sqref="T12:T13">
    <cfRule type="cellIs" dxfId="1389" priority="582" operator="greaterThan">
      <formula>0</formula>
    </cfRule>
  </conditionalFormatting>
  <conditionalFormatting sqref="T15:T16">
    <cfRule type="cellIs" dxfId="1388" priority="578" operator="greaterThan">
      <formula>0</formula>
    </cfRule>
    <cfRule type="cellIs" dxfId="1387" priority="580" operator="lessThan">
      <formula>0</formula>
    </cfRule>
  </conditionalFormatting>
  <conditionalFormatting sqref="T15:T16">
    <cfRule type="cellIs" dxfId="1386" priority="579" operator="greaterThan">
      <formula>0</formula>
    </cfRule>
  </conditionalFormatting>
  <conditionalFormatting sqref="T18:T19">
    <cfRule type="cellIs" dxfId="1385" priority="575" operator="greaterThan">
      <formula>0</formula>
    </cfRule>
    <cfRule type="cellIs" dxfId="1384" priority="577" operator="lessThan">
      <formula>0</formula>
    </cfRule>
  </conditionalFormatting>
  <conditionalFormatting sqref="T18:T19">
    <cfRule type="cellIs" dxfId="1383" priority="576" operator="greaterThan">
      <formula>0</formula>
    </cfRule>
  </conditionalFormatting>
  <conditionalFormatting sqref="T21:T22">
    <cfRule type="cellIs" dxfId="1382" priority="572" operator="greaterThan">
      <formula>0</formula>
    </cfRule>
    <cfRule type="cellIs" dxfId="1381" priority="574" operator="lessThan">
      <formula>0</formula>
    </cfRule>
  </conditionalFormatting>
  <conditionalFormatting sqref="T21:T22">
    <cfRule type="cellIs" dxfId="1380" priority="573" operator="greaterThan">
      <formula>0</formula>
    </cfRule>
  </conditionalFormatting>
  <conditionalFormatting sqref="T24:T25">
    <cfRule type="cellIs" dxfId="1379" priority="569" operator="greaterThan">
      <formula>0</formula>
    </cfRule>
    <cfRule type="cellIs" dxfId="1378" priority="571" operator="lessThan">
      <formula>0</formula>
    </cfRule>
  </conditionalFormatting>
  <conditionalFormatting sqref="T24:T25">
    <cfRule type="cellIs" dxfId="1377" priority="570" operator="greaterThan">
      <formula>0</formula>
    </cfRule>
  </conditionalFormatting>
  <conditionalFormatting sqref="T27:T28">
    <cfRule type="cellIs" dxfId="1376" priority="566" operator="greaterThan">
      <formula>0</formula>
    </cfRule>
    <cfRule type="cellIs" dxfId="1375" priority="568" operator="lessThan">
      <formula>0</formula>
    </cfRule>
  </conditionalFormatting>
  <conditionalFormatting sqref="T27:T28">
    <cfRule type="cellIs" dxfId="1374" priority="567" operator="greaterThan">
      <formula>0</formula>
    </cfRule>
  </conditionalFormatting>
  <conditionalFormatting sqref="T30:T31">
    <cfRule type="cellIs" dxfId="1373" priority="563" operator="greaterThan">
      <formula>0</formula>
    </cfRule>
    <cfRule type="cellIs" dxfId="1372" priority="565" operator="lessThan">
      <formula>0</formula>
    </cfRule>
  </conditionalFormatting>
  <conditionalFormatting sqref="T30:T31">
    <cfRule type="cellIs" dxfId="1371" priority="564" operator="greaterThan">
      <formula>0</formula>
    </cfRule>
  </conditionalFormatting>
  <conditionalFormatting sqref="T33:T34">
    <cfRule type="cellIs" dxfId="1370" priority="560" operator="greaterThan">
      <formula>0</formula>
    </cfRule>
    <cfRule type="cellIs" dxfId="1369" priority="562" operator="lessThan">
      <formula>0</formula>
    </cfRule>
  </conditionalFormatting>
  <conditionalFormatting sqref="T33:T34">
    <cfRule type="cellIs" dxfId="1368" priority="561" operator="greaterThan">
      <formula>0</formula>
    </cfRule>
  </conditionalFormatting>
  <conditionalFormatting sqref="T36:T37">
    <cfRule type="cellIs" dxfId="1367" priority="557" operator="greaterThan">
      <formula>0</formula>
    </cfRule>
    <cfRule type="cellIs" dxfId="1366" priority="559" operator="lessThan">
      <formula>0</formula>
    </cfRule>
  </conditionalFormatting>
  <conditionalFormatting sqref="T36:T37">
    <cfRule type="cellIs" dxfId="1365" priority="558" operator="greaterThan">
      <formula>0</formula>
    </cfRule>
  </conditionalFormatting>
  <conditionalFormatting sqref="T38">
    <cfRule type="cellIs" dxfId="1364" priority="555" operator="greaterThan">
      <formula>0</formula>
    </cfRule>
    <cfRule type="cellIs" dxfId="1363" priority="556" operator="lessThan">
      <formula>0</formula>
    </cfRule>
  </conditionalFormatting>
  <conditionalFormatting sqref="T39:T40">
    <cfRule type="cellIs" dxfId="1362" priority="552" operator="greaterThan">
      <formula>0</formula>
    </cfRule>
    <cfRule type="cellIs" dxfId="1361" priority="554" operator="lessThan">
      <formula>0</formula>
    </cfRule>
  </conditionalFormatting>
  <conditionalFormatting sqref="T39:T40">
    <cfRule type="cellIs" dxfId="1360" priority="553" operator="greaterThan">
      <formula>0</formula>
    </cfRule>
  </conditionalFormatting>
  <conditionalFormatting sqref="T42:T43">
    <cfRule type="cellIs" dxfId="1359" priority="549" operator="greaterThan">
      <formula>0</formula>
    </cfRule>
    <cfRule type="cellIs" dxfId="1358" priority="551" operator="lessThan">
      <formula>0</formula>
    </cfRule>
  </conditionalFormatting>
  <conditionalFormatting sqref="T42:T43">
    <cfRule type="cellIs" dxfId="1357" priority="550" operator="greaterThan">
      <formula>0</formula>
    </cfRule>
  </conditionalFormatting>
  <conditionalFormatting sqref="T45:T46">
    <cfRule type="cellIs" dxfId="1356" priority="546" operator="greaterThan">
      <formula>0</formula>
    </cfRule>
    <cfRule type="cellIs" dxfId="1355" priority="548" operator="lessThan">
      <formula>0</formula>
    </cfRule>
  </conditionalFormatting>
  <conditionalFormatting sqref="T45:T46">
    <cfRule type="cellIs" dxfId="1354" priority="547" operator="greaterThan">
      <formula>0</formula>
    </cfRule>
  </conditionalFormatting>
  <conditionalFormatting sqref="T48:T49">
    <cfRule type="cellIs" dxfId="1353" priority="543" operator="greaterThan">
      <formula>0</formula>
    </cfRule>
    <cfRule type="cellIs" dxfId="1352" priority="545" operator="lessThan">
      <formula>0</formula>
    </cfRule>
  </conditionalFormatting>
  <conditionalFormatting sqref="T48:T49">
    <cfRule type="cellIs" dxfId="1351" priority="544" operator="greaterThan">
      <formula>0</formula>
    </cfRule>
  </conditionalFormatting>
  <conditionalFormatting sqref="T51:T52">
    <cfRule type="cellIs" dxfId="1350" priority="540" operator="greaterThan">
      <formula>0</formula>
    </cfRule>
    <cfRule type="cellIs" dxfId="1349" priority="542" operator="lessThan">
      <formula>0</formula>
    </cfRule>
  </conditionalFormatting>
  <conditionalFormatting sqref="T51:T52">
    <cfRule type="cellIs" dxfId="1348" priority="541" operator="greaterThan">
      <formula>0</formula>
    </cfRule>
  </conditionalFormatting>
  <conditionalFormatting sqref="T54:T55">
    <cfRule type="cellIs" dxfId="1347" priority="537" operator="greaterThan">
      <formula>0</formula>
    </cfRule>
    <cfRule type="cellIs" dxfId="1346" priority="539" operator="lessThan">
      <formula>0</formula>
    </cfRule>
  </conditionalFormatting>
  <conditionalFormatting sqref="T54:T55">
    <cfRule type="cellIs" dxfId="1345" priority="538" operator="greaterThan">
      <formula>0</formula>
    </cfRule>
  </conditionalFormatting>
  <conditionalFormatting sqref="T57:T58">
    <cfRule type="cellIs" dxfId="1344" priority="534" operator="greaterThan">
      <formula>0</formula>
    </cfRule>
    <cfRule type="cellIs" dxfId="1343" priority="536" operator="lessThan">
      <formula>0</formula>
    </cfRule>
  </conditionalFormatting>
  <conditionalFormatting sqref="T57:T58">
    <cfRule type="cellIs" dxfId="1342" priority="535" operator="greaterThan">
      <formula>0</formula>
    </cfRule>
  </conditionalFormatting>
  <conditionalFormatting sqref="T60:T61">
    <cfRule type="cellIs" dxfId="1341" priority="531" operator="greaterThan">
      <formula>0</formula>
    </cfRule>
    <cfRule type="cellIs" dxfId="1340" priority="533" operator="lessThan">
      <formula>0</formula>
    </cfRule>
  </conditionalFormatting>
  <conditionalFormatting sqref="T60:T61">
    <cfRule type="cellIs" dxfId="1339" priority="532" operator="greaterThan">
      <formula>0</formula>
    </cfRule>
  </conditionalFormatting>
  <conditionalFormatting sqref="T63:T64">
    <cfRule type="cellIs" dxfId="1338" priority="528" operator="greaterThan">
      <formula>0</formula>
    </cfRule>
    <cfRule type="cellIs" dxfId="1337" priority="530" operator="lessThan">
      <formula>0</formula>
    </cfRule>
  </conditionalFormatting>
  <conditionalFormatting sqref="T63:T64">
    <cfRule type="cellIs" dxfId="1336" priority="529" operator="greaterThan">
      <formula>0</formula>
    </cfRule>
  </conditionalFormatting>
  <conditionalFormatting sqref="T66:T67">
    <cfRule type="cellIs" dxfId="1335" priority="525" operator="greaterThan">
      <formula>0</formula>
    </cfRule>
    <cfRule type="cellIs" dxfId="1334" priority="527" operator="lessThan">
      <formula>0</formula>
    </cfRule>
  </conditionalFormatting>
  <conditionalFormatting sqref="T66:T67">
    <cfRule type="cellIs" dxfId="1333" priority="526" operator="greaterThan">
      <formula>0</formula>
    </cfRule>
  </conditionalFormatting>
  <conditionalFormatting sqref="T69:T70">
    <cfRule type="cellIs" dxfId="1332" priority="522" operator="greaterThan">
      <formula>0</formula>
    </cfRule>
    <cfRule type="cellIs" dxfId="1331" priority="524" operator="lessThan">
      <formula>0</formula>
    </cfRule>
  </conditionalFormatting>
  <conditionalFormatting sqref="T69:T70">
    <cfRule type="cellIs" dxfId="1330" priority="523" operator="greaterThan">
      <formula>0</formula>
    </cfRule>
  </conditionalFormatting>
  <conditionalFormatting sqref="T72:T73">
    <cfRule type="cellIs" dxfId="1329" priority="519" operator="greaterThan">
      <formula>0</formula>
    </cfRule>
    <cfRule type="cellIs" dxfId="1328" priority="521" operator="lessThan">
      <formula>0</formula>
    </cfRule>
  </conditionalFormatting>
  <conditionalFormatting sqref="T72:T73">
    <cfRule type="cellIs" dxfId="1327" priority="520" operator="greaterThan">
      <formula>0</formula>
    </cfRule>
  </conditionalFormatting>
  <conditionalFormatting sqref="T75:T76">
    <cfRule type="cellIs" dxfId="1326" priority="516" operator="greaterThan">
      <formula>0</formula>
    </cfRule>
    <cfRule type="cellIs" dxfId="1325" priority="518" operator="lessThan">
      <formula>0</formula>
    </cfRule>
  </conditionalFormatting>
  <conditionalFormatting sqref="T75:T76">
    <cfRule type="cellIs" dxfId="1324" priority="517" operator="greaterThan">
      <formula>0</formula>
    </cfRule>
  </conditionalFormatting>
  <conditionalFormatting sqref="T78:T79">
    <cfRule type="cellIs" dxfId="1323" priority="513" operator="greaterThan">
      <formula>0</formula>
    </cfRule>
    <cfRule type="cellIs" dxfId="1322" priority="515" operator="lessThan">
      <formula>0</formula>
    </cfRule>
  </conditionalFormatting>
  <conditionalFormatting sqref="T78:T79">
    <cfRule type="cellIs" dxfId="1321" priority="514" operator="greaterThan">
      <formula>0</formula>
    </cfRule>
  </conditionalFormatting>
  <conditionalFormatting sqref="T81:T82">
    <cfRule type="cellIs" dxfId="1320" priority="510" operator="greaterThan">
      <formula>0</formula>
    </cfRule>
    <cfRule type="cellIs" dxfId="1319" priority="512" operator="lessThan">
      <formula>0</formula>
    </cfRule>
  </conditionalFormatting>
  <conditionalFormatting sqref="T81:T82">
    <cfRule type="cellIs" dxfId="1318" priority="511" operator="greaterThan">
      <formula>0</formula>
    </cfRule>
  </conditionalFormatting>
  <conditionalFormatting sqref="T84:T85">
    <cfRule type="cellIs" dxfId="1317" priority="507" operator="greaterThan">
      <formula>0</formula>
    </cfRule>
    <cfRule type="cellIs" dxfId="1316" priority="509" operator="lessThan">
      <formula>0</formula>
    </cfRule>
  </conditionalFormatting>
  <conditionalFormatting sqref="T84:T85">
    <cfRule type="cellIs" dxfId="1315" priority="508" operator="greaterThan">
      <formula>0</formula>
    </cfRule>
  </conditionalFormatting>
  <conditionalFormatting sqref="T87:T88">
    <cfRule type="cellIs" dxfId="1314" priority="504" operator="greaterThan">
      <formula>0</formula>
    </cfRule>
    <cfRule type="cellIs" dxfId="1313" priority="506" operator="lessThan">
      <formula>0</formula>
    </cfRule>
  </conditionalFormatting>
  <conditionalFormatting sqref="T87:T88">
    <cfRule type="cellIs" dxfId="1312" priority="505" operator="greaterThan">
      <formula>0</formula>
    </cfRule>
  </conditionalFormatting>
  <conditionalFormatting sqref="T90:T91">
    <cfRule type="cellIs" dxfId="1311" priority="501" operator="greaterThan">
      <formula>0</formula>
    </cfRule>
    <cfRule type="cellIs" dxfId="1310" priority="503" operator="lessThan">
      <formula>0</formula>
    </cfRule>
  </conditionalFormatting>
  <conditionalFormatting sqref="T90:T91">
    <cfRule type="cellIs" dxfId="1309" priority="502" operator="greaterThan">
      <formula>0</formula>
    </cfRule>
  </conditionalFormatting>
  <conditionalFormatting sqref="T93:T94">
    <cfRule type="cellIs" dxfId="1308" priority="498" operator="greaterThan">
      <formula>0</formula>
    </cfRule>
    <cfRule type="cellIs" dxfId="1307" priority="500" operator="lessThan">
      <formula>0</formula>
    </cfRule>
  </conditionalFormatting>
  <conditionalFormatting sqref="T93:T94">
    <cfRule type="cellIs" dxfId="1306" priority="499" operator="greaterThan">
      <formula>0</formula>
    </cfRule>
  </conditionalFormatting>
  <conditionalFormatting sqref="T96:T97">
    <cfRule type="cellIs" dxfId="1305" priority="495" operator="greaterThan">
      <formula>0</formula>
    </cfRule>
    <cfRule type="cellIs" dxfId="1304" priority="497" operator="lessThan">
      <formula>0</formula>
    </cfRule>
  </conditionalFormatting>
  <conditionalFormatting sqref="T96:T97">
    <cfRule type="cellIs" dxfId="1303" priority="496" operator="greaterThan">
      <formula>0</formula>
    </cfRule>
  </conditionalFormatting>
  <conditionalFormatting sqref="T99:T100">
    <cfRule type="cellIs" dxfId="1302" priority="492" operator="greaterThan">
      <formula>0</formula>
    </cfRule>
    <cfRule type="cellIs" dxfId="1301" priority="494" operator="lessThan">
      <formula>0</formula>
    </cfRule>
  </conditionalFormatting>
  <conditionalFormatting sqref="T99:T100">
    <cfRule type="cellIs" dxfId="1300" priority="493" operator="greaterThan">
      <formula>0</formula>
    </cfRule>
  </conditionalFormatting>
  <conditionalFormatting sqref="T102:T103">
    <cfRule type="cellIs" dxfId="1299" priority="489" operator="greaterThan">
      <formula>0</formula>
    </cfRule>
    <cfRule type="cellIs" dxfId="1298" priority="491" operator="lessThan">
      <formula>0</formula>
    </cfRule>
  </conditionalFormatting>
  <conditionalFormatting sqref="T102:T103">
    <cfRule type="cellIs" dxfId="1297" priority="490" operator="greaterThan">
      <formula>0</formula>
    </cfRule>
  </conditionalFormatting>
  <conditionalFormatting sqref="T105:T106">
    <cfRule type="cellIs" dxfId="1296" priority="486" operator="greaterThan">
      <formula>0</formula>
    </cfRule>
    <cfRule type="cellIs" dxfId="1295" priority="488" operator="lessThan">
      <formula>0</formula>
    </cfRule>
  </conditionalFormatting>
  <conditionalFormatting sqref="T105:T106">
    <cfRule type="cellIs" dxfId="1294" priority="487" operator="greaterThan">
      <formula>0</formula>
    </cfRule>
  </conditionalFormatting>
  <conditionalFormatting sqref="T108:T109">
    <cfRule type="cellIs" dxfId="1293" priority="483" operator="greaterThan">
      <formula>0</formula>
    </cfRule>
    <cfRule type="cellIs" dxfId="1292" priority="485" operator="lessThan">
      <formula>0</formula>
    </cfRule>
  </conditionalFormatting>
  <conditionalFormatting sqref="T108:T109">
    <cfRule type="cellIs" dxfId="1291" priority="484" operator="greaterThan">
      <formula>0</formula>
    </cfRule>
  </conditionalFormatting>
  <conditionalFormatting sqref="T111:T112">
    <cfRule type="cellIs" dxfId="1290" priority="480" operator="greaterThan">
      <formula>0</formula>
    </cfRule>
    <cfRule type="cellIs" dxfId="1289" priority="482" operator="lessThan">
      <formula>0</formula>
    </cfRule>
  </conditionalFormatting>
  <conditionalFormatting sqref="T111:T112">
    <cfRule type="cellIs" dxfId="1288" priority="481" operator="greaterThan">
      <formula>0</formula>
    </cfRule>
  </conditionalFormatting>
  <conditionalFormatting sqref="T114:T115">
    <cfRule type="cellIs" dxfId="1287" priority="477" operator="greaterThan">
      <formula>0</formula>
    </cfRule>
    <cfRule type="cellIs" dxfId="1286" priority="479" operator="lessThan">
      <formula>0</formula>
    </cfRule>
  </conditionalFormatting>
  <conditionalFormatting sqref="T114:T115">
    <cfRule type="cellIs" dxfId="1285" priority="478" operator="greaterThan">
      <formula>0</formula>
    </cfRule>
  </conditionalFormatting>
  <conditionalFormatting sqref="T117:T118">
    <cfRule type="cellIs" dxfId="1284" priority="474" operator="greaterThan">
      <formula>0</formula>
    </cfRule>
    <cfRule type="cellIs" dxfId="1283" priority="476" operator="lessThan">
      <formula>0</formula>
    </cfRule>
  </conditionalFormatting>
  <conditionalFormatting sqref="T117:T118">
    <cfRule type="cellIs" dxfId="1282" priority="475" operator="greaterThan">
      <formula>0</formula>
    </cfRule>
  </conditionalFormatting>
  <conditionalFormatting sqref="T120:T121">
    <cfRule type="cellIs" dxfId="1281" priority="471" operator="greaterThan">
      <formula>0</formula>
    </cfRule>
    <cfRule type="cellIs" dxfId="1280" priority="473" operator="lessThan">
      <formula>0</formula>
    </cfRule>
  </conditionalFormatting>
  <conditionalFormatting sqref="T120:T121">
    <cfRule type="cellIs" dxfId="1279" priority="472" operator="greaterThan">
      <formula>0</formula>
    </cfRule>
  </conditionalFormatting>
  <conditionalFormatting sqref="T123:T124">
    <cfRule type="cellIs" dxfId="1278" priority="468" operator="greaterThan">
      <formula>0</formula>
    </cfRule>
    <cfRule type="cellIs" dxfId="1277" priority="470" operator="lessThan">
      <formula>0</formula>
    </cfRule>
  </conditionalFormatting>
  <conditionalFormatting sqref="T123:T124">
    <cfRule type="cellIs" dxfId="1276" priority="469" operator="greaterThan">
      <formula>0</formula>
    </cfRule>
  </conditionalFormatting>
  <conditionalFormatting sqref="T126:T127">
    <cfRule type="cellIs" dxfId="1275" priority="465" operator="greaterThan">
      <formula>0</formula>
    </cfRule>
    <cfRule type="cellIs" dxfId="1274" priority="467" operator="lessThan">
      <formula>0</formula>
    </cfRule>
  </conditionalFormatting>
  <conditionalFormatting sqref="T126:T127">
    <cfRule type="cellIs" dxfId="1273" priority="466" operator="greaterThan">
      <formula>0</formula>
    </cfRule>
  </conditionalFormatting>
  <conditionalFormatting sqref="T129:T130">
    <cfRule type="cellIs" dxfId="1272" priority="462" operator="greaterThan">
      <formula>0</formula>
    </cfRule>
    <cfRule type="cellIs" dxfId="1271" priority="464" operator="lessThan">
      <formula>0</formula>
    </cfRule>
  </conditionalFormatting>
  <conditionalFormatting sqref="T129:T130">
    <cfRule type="cellIs" dxfId="1270" priority="463" operator="greaterThan">
      <formula>0</formula>
    </cfRule>
  </conditionalFormatting>
  <conditionalFormatting sqref="T132:T133">
    <cfRule type="cellIs" dxfId="1269" priority="459" operator="greaterThan">
      <formula>0</formula>
    </cfRule>
    <cfRule type="cellIs" dxfId="1268" priority="461" operator="lessThan">
      <formula>0</formula>
    </cfRule>
  </conditionalFormatting>
  <conditionalFormatting sqref="T132:T133">
    <cfRule type="cellIs" dxfId="1267" priority="460" operator="greaterThan">
      <formula>0</formula>
    </cfRule>
  </conditionalFormatting>
  <conditionalFormatting sqref="T135:T136">
    <cfRule type="cellIs" dxfId="1266" priority="456" operator="greaterThan">
      <formula>0</formula>
    </cfRule>
    <cfRule type="cellIs" dxfId="1265" priority="458" operator="lessThan">
      <formula>0</formula>
    </cfRule>
  </conditionalFormatting>
  <conditionalFormatting sqref="T135:T136">
    <cfRule type="cellIs" dxfId="1264" priority="457" operator="greaterThan">
      <formula>0</formula>
    </cfRule>
  </conditionalFormatting>
  <conditionalFormatting sqref="T138:T139">
    <cfRule type="cellIs" dxfId="1263" priority="453" operator="greaterThan">
      <formula>0</formula>
    </cfRule>
    <cfRule type="cellIs" dxfId="1262" priority="455" operator="lessThan">
      <formula>0</formula>
    </cfRule>
  </conditionalFormatting>
  <conditionalFormatting sqref="T138:T139">
    <cfRule type="cellIs" dxfId="1261" priority="454" operator="greaterThan">
      <formula>0</formula>
    </cfRule>
  </conditionalFormatting>
  <conditionalFormatting sqref="T141:T142">
    <cfRule type="cellIs" dxfId="1260" priority="450" operator="greaterThan">
      <formula>0</formula>
    </cfRule>
    <cfRule type="cellIs" dxfId="1259" priority="452" operator="lessThan">
      <formula>0</formula>
    </cfRule>
  </conditionalFormatting>
  <conditionalFormatting sqref="T141:T142">
    <cfRule type="cellIs" dxfId="1258" priority="451" operator="greaterThan">
      <formula>0</formula>
    </cfRule>
  </conditionalFormatting>
  <conditionalFormatting sqref="T144:T145">
    <cfRule type="cellIs" dxfId="1257" priority="447" operator="greaterThan">
      <formula>0</formula>
    </cfRule>
    <cfRule type="cellIs" dxfId="1256" priority="449" operator="lessThan">
      <formula>0</formula>
    </cfRule>
  </conditionalFormatting>
  <conditionalFormatting sqref="T144:T145">
    <cfRule type="cellIs" dxfId="1255" priority="448" operator="greaterThan">
      <formula>0</formula>
    </cfRule>
  </conditionalFormatting>
  <conditionalFormatting sqref="T147:T148">
    <cfRule type="cellIs" dxfId="1254" priority="444" operator="greaterThan">
      <formula>0</formula>
    </cfRule>
    <cfRule type="cellIs" dxfId="1253" priority="446" operator="lessThan">
      <formula>0</formula>
    </cfRule>
  </conditionalFormatting>
  <conditionalFormatting sqref="T147:T148">
    <cfRule type="cellIs" dxfId="1252" priority="445" operator="greaterThan">
      <formula>0</formula>
    </cfRule>
  </conditionalFormatting>
  <conditionalFormatting sqref="T150:T151">
    <cfRule type="cellIs" dxfId="1251" priority="441" operator="greaterThan">
      <formula>0</formula>
    </cfRule>
    <cfRule type="cellIs" dxfId="1250" priority="443" operator="lessThan">
      <formula>0</formula>
    </cfRule>
  </conditionalFormatting>
  <conditionalFormatting sqref="T150:T151">
    <cfRule type="cellIs" dxfId="1249" priority="442" operator="greaterThan">
      <formula>0</formula>
    </cfRule>
  </conditionalFormatting>
  <conditionalFormatting sqref="T153:T154">
    <cfRule type="cellIs" dxfId="1248" priority="438" operator="greaterThan">
      <formula>0</formula>
    </cfRule>
    <cfRule type="cellIs" dxfId="1247" priority="440" operator="lessThan">
      <formula>0</formula>
    </cfRule>
  </conditionalFormatting>
  <conditionalFormatting sqref="T153:T154">
    <cfRule type="cellIs" dxfId="1246" priority="439" operator="greaterThan">
      <formula>0</formula>
    </cfRule>
  </conditionalFormatting>
  <conditionalFormatting sqref="T156:T157">
    <cfRule type="cellIs" dxfId="1245" priority="435" operator="greaterThan">
      <formula>0</formula>
    </cfRule>
    <cfRule type="cellIs" dxfId="1244" priority="437" operator="lessThan">
      <formula>0</formula>
    </cfRule>
  </conditionalFormatting>
  <conditionalFormatting sqref="T156:T157">
    <cfRule type="cellIs" dxfId="1243" priority="436" operator="greaterThan">
      <formula>0</formula>
    </cfRule>
  </conditionalFormatting>
  <conditionalFormatting sqref="T159:T160">
    <cfRule type="cellIs" dxfId="1242" priority="432" operator="greaterThan">
      <formula>0</formula>
    </cfRule>
    <cfRule type="cellIs" dxfId="1241" priority="434" operator="lessThan">
      <formula>0</formula>
    </cfRule>
  </conditionalFormatting>
  <conditionalFormatting sqref="T159:T160">
    <cfRule type="cellIs" dxfId="1240" priority="433" operator="greaterThan">
      <formula>0</formula>
    </cfRule>
  </conditionalFormatting>
  <conditionalFormatting sqref="T162:T163">
    <cfRule type="cellIs" dxfId="1239" priority="429" operator="greaterThan">
      <formula>0</formula>
    </cfRule>
    <cfRule type="cellIs" dxfId="1238" priority="431" operator="lessThan">
      <formula>0</formula>
    </cfRule>
  </conditionalFormatting>
  <conditionalFormatting sqref="T162:T163">
    <cfRule type="cellIs" dxfId="1237" priority="430" operator="greaterThan">
      <formula>0</formula>
    </cfRule>
  </conditionalFormatting>
  <conditionalFormatting sqref="T165:T166">
    <cfRule type="cellIs" dxfId="1236" priority="426" operator="greaterThan">
      <formula>0</formula>
    </cfRule>
    <cfRule type="cellIs" dxfId="1235" priority="428" operator="lessThan">
      <formula>0</formula>
    </cfRule>
  </conditionalFormatting>
  <conditionalFormatting sqref="T165:T166">
    <cfRule type="cellIs" dxfId="1234" priority="427" operator="greaterThan">
      <formula>0</formula>
    </cfRule>
  </conditionalFormatting>
  <conditionalFormatting sqref="T168:T169">
    <cfRule type="cellIs" dxfId="1233" priority="423" operator="greaterThan">
      <formula>0</formula>
    </cfRule>
    <cfRule type="cellIs" dxfId="1232" priority="425" operator="lessThan">
      <formula>0</formula>
    </cfRule>
  </conditionalFormatting>
  <conditionalFormatting sqref="T168:T169">
    <cfRule type="cellIs" dxfId="1231" priority="424" operator="greaterThan">
      <formula>0</formula>
    </cfRule>
  </conditionalFormatting>
  <conditionalFormatting sqref="T171:T172">
    <cfRule type="cellIs" dxfId="1230" priority="420" operator="greaterThan">
      <formula>0</formula>
    </cfRule>
    <cfRule type="cellIs" dxfId="1229" priority="422" operator="lessThan">
      <formula>0</formula>
    </cfRule>
  </conditionalFormatting>
  <conditionalFormatting sqref="T171:T172">
    <cfRule type="cellIs" dxfId="1228" priority="421" operator="greaterThan">
      <formula>0</formula>
    </cfRule>
  </conditionalFormatting>
  <conditionalFormatting sqref="Y17 Y20 Y23 Y8">
    <cfRule type="cellIs" dxfId="1227" priority="411" operator="greaterThan">
      <formula>0</formula>
    </cfRule>
    <cfRule type="cellIs" dxfId="1226" priority="412" operator="lessThan">
      <formula>0</formula>
    </cfRule>
  </conditionalFormatting>
  <conditionalFormatting sqref="Y8">
    <cfRule type="cellIs" dxfId="1225" priority="413" operator="lessThan">
      <formula>0</formula>
    </cfRule>
  </conditionalFormatting>
  <conditionalFormatting sqref="Y14">
    <cfRule type="cellIs" dxfId="1224" priority="409" operator="greaterThan">
      <formula>0</formula>
    </cfRule>
    <cfRule type="cellIs" dxfId="1223" priority="410" operator="lessThan">
      <formula>0</formula>
    </cfRule>
  </conditionalFormatting>
  <conditionalFormatting sqref="Y11">
    <cfRule type="cellIs" dxfId="1222" priority="407" operator="greaterThan">
      <formula>0</formula>
    </cfRule>
    <cfRule type="cellIs" dxfId="1221" priority="408" operator="lessThan">
      <formula>0</formula>
    </cfRule>
  </conditionalFormatting>
  <conditionalFormatting sqref="Y5">
    <cfRule type="cellIs" dxfId="1220" priority="405" operator="greaterThan">
      <formula>0</formula>
    </cfRule>
    <cfRule type="cellIs" dxfId="1219" priority="406" operator="lessThan">
      <formula>0</formula>
    </cfRule>
  </conditionalFormatting>
  <conditionalFormatting sqref="Y26">
    <cfRule type="cellIs" dxfId="1218" priority="403" operator="greaterThan">
      <formula>0</formula>
    </cfRule>
    <cfRule type="cellIs" dxfId="1217" priority="404" operator="lessThan">
      <formula>0</formula>
    </cfRule>
  </conditionalFormatting>
  <conditionalFormatting sqref="Y29">
    <cfRule type="cellIs" dxfId="1216" priority="401" operator="greaterThan">
      <formula>0</formula>
    </cfRule>
    <cfRule type="cellIs" dxfId="1215" priority="402" operator="lessThan">
      <formula>0</formula>
    </cfRule>
  </conditionalFormatting>
  <conditionalFormatting sqref="Y32">
    <cfRule type="cellIs" dxfId="1214" priority="399" operator="greaterThan">
      <formula>0</formula>
    </cfRule>
    <cfRule type="cellIs" dxfId="1213" priority="400" operator="lessThan">
      <formula>0</formula>
    </cfRule>
  </conditionalFormatting>
  <conditionalFormatting sqref="Y35">
    <cfRule type="cellIs" dxfId="1212" priority="397" operator="greaterThan">
      <formula>0</formula>
    </cfRule>
    <cfRule type="cellIs" dxfId="1211" priority="398" operator="lessThan">
      <formula>0</formula>
    </cfRule>
  </conditionalFormatting>
  <conditionalFormatting sqref="Y3:Y4">
    <cfRule type="cellIs" dxfId="1210" priority="394" operator="greaterThan">
      <formula>0</formula>
    </cfRule>
    <cfRule type="cellIs" dxfId="1209" priority="396" operator="lessThan">
      <formula>0</formula>
    </cfRule>
  </conditionalFormatting>
  <conditionalFormatting sqref="Y3:Y4">
    <cfRule type="cellIs" dxfId="1208" priority="395" operator="greaterThan">
      <formula>0</formula>
    </cfRule>
  </conditionalFormatting>
  <conditionalFormatting sqref="Y6:Y7">
    <cfRule type="cellIs" dxfId="1207" priority="391" operator="greaterThan">
      <formula>0</formula>
    </cfRule>
    <cfRule type="cellIs" dxfId="1206" priority="393" operator="lessThan">
      <formula>0</formula>
    </cfRule>
  </conditionalFormatting>
  <conditionalFormatting sqref="Y6:Y7">
    <cfRule type="cellIs" dxfId="1205" priority="392" operator="greaterThan">
      <formula>0</formula>
    </cfRule>
  </conditionalFormatting>
  <conditionalFormatting sqref="Y9:Y10">
    <cfRule type="cellIs" dxfId="1204" priority="388" operator="greaterThan">
      <formula>0</formula>
    </cfRule>
    <cfRule type="cellIs" dxfId="1203" priority="390" operator="lessThan">
      <formula>0</formula>
    </cfRule>
  </conditionalFormatting>
  <conditionalFormatting sqref="Y9:Y10">
    <cfRule type="cellIs" dxfId="1202" priority="389" operator="greaterThan">
      <formula>0</formula>
    </cfRule>
  </conditionalFormatting>
  <conditionalFormatting sqref="Y12:Y13">
    <cfRule type="cellIs" dxfId="1201" priority="385" operator="greaterThan">
      <formula>0</formula>
    </cfRule>
    <cfRule type="cellIs" dxfId="1200" priority="387" operator="lessThan">
      <formula>0</formula>
    </cfRule>
  </conditionalFormatting>
  <conditionalFormatting sqref="Y12:Y13">
    <cfRule type="cellIs" dxfId="1199" priority="386" operator="greaterThan">
      <formula>0</formula>
    </cfRule>
  </conditionalFormatting>
  <conditionalFormatting sqref="Y15:Y16">
    <cfRule type="cellIs" dxfId="1198" priority="382" operator="greaterThan">
      <formula>0</formula>
    </cfRule>
    <cfRule type="cellIs" dxfId="1197" priority="384" operator="lessThan">
      <formula>0</formula>
    </cfRule>
  </conditionalFormatting>
  <conditionalFormatting sqref="Y15:Y16">
    <cfRule type="cellIs" dxfId="1196" priority="383" operator="greaterThan">
      <formula>0</formula>
    </cfRule>
  </conditionalFormatting>
  <conditionalFormatting sqref="Y18:Y19">
    <cfRule type="cellIs" dxfId="1195" priority="379" operator="greaterThan">
      <formula>0</formula>
    </cfRule>
    <cfRule type="cellIs" dxfId="1194" priority="381" operator="lessThan">
      <formula>0</formula>
    </cfRule>
  </conditionalFormatting>
  <conditionalFormatting sqref="Y18:Y19">
    <cfRule type="cellIs" dxfId="1193" priority="380" operator="greaterThan">
      <formula>0</formula>
    </cfRule>
  </conditionalFormatting>
  <conditionalFormatting sqref="Y21:Y22">
    <cfRule type="cellIs" dxfId="1192" priority="376" operator="greaterThan">
      <formula>0</formula>
    </cfRule>
    <cfRule type="cellIs" dxfId="1191" priority="378" operator="lessThan">
      <formula>0</formula>
    </cfRule>
  </conditionalFormatting>
  <conditionalFormatting sqref="Y21:Y22">
    <cfRule type="cellIs" dxfId="1190" priority="377" operator="greaterThan">
      <formula>0</formula>
    </cfRule>
  </conditionalFormatting>
  <conditionalFormatting sqref="Y24:Y25">
    <cfRule type="cellIs" dxfId="1189" priority="373" operator="greaterThan">
      <formula>0</formula>
    </cfRule>
    <cfRule type="cellIs" dxfId="1188" priority="375" operator="lessThan">
      <formula>0</formula>
    </cfRule>
  </conditionalFormatting>
  <conditionalFormatting sqref="Y24:Y25">
    <cfRule type="cellIs" dxfId="1187" priority="374" operator="greaterThan">
      <formula>0</formula>
    </cfRule>
  </conditionalFormatting>
  <conditionalFormatting sqref="Y27:Y28">
    <cfRule type="cellIs" dxfId="1186" priority="370" operator="greaterThan">
      <formula>0</formula>
    </cfRule>
    <cfRule type="cellIs" dxfId="1185" priority="372" operator="lessThan">
      <formula>0</formula>
    </cfRule>
  </conditionalFormatting>
  <conditionalFormatting sqref="Y27:Y28">
    <cfRule type="cellIs" dxfId="1184" priority="371" operator="greaterThan">
      <formula>0</formula>
    </cfRule>
  </conditionalFormatting>
  <conditionalFormatting sqref="Y30:Y31">
    <cfRule type="cellIs" dxfId="1183" priority="367" operator="greaterThan">
      <formula>0</formula>
    </cfRule>
    <cfRule type="cellIs" dxfId="1182" priority="369" operator="lessThan">
      <formula>0</formula>
    </cfRule>
  </conditionalFormatting>
  <conditionalFormatting sqref="Y30:Y31">
    <cfRule type="cellIs" dxfId="1181" priority="368" operator="greaterThan">
      <formula>0</formula>
    </cfRule>
  </conditionalFormatting>
  <conditionalFormatting sqref="Y33:Y34">
    <cfRule type="cellIs" dxfId="1180" priority="364" operator="greaterThan">
      <formula>0</formula>
    </cfRule>
    <cfRule type="cellIs" dxfId="1179" priority="366" operator="lessThan">
      <formula>0</formula>
    </cfRule>
  </conditionalFormatting>
  <conditionalFormatting sqref="Y33:Y34">
    <cfRule type="cellIs" dxfId="1178" priority="365" operator="greaterThan">
      <formula>0</formula>
    </cfRule>
  </conditionalFormatting>
  <conditionalFormatting sqref="Y36:Y37">
    <cfRule type="cellIs" dxfId="1177" priority="361" operator="greaterThan">
      <formula>0</formula>
    </cfRule>
    <cfRule type="cellIs" dxfId="1176" priority="363" operator="lessThan">
      <formula>0</formula>
    </cfRule>
  </conditionalFormatting>
  <conditionalFormatting sqref="Y36:Y37">
    <cfRule type="cellIs" dxfId="1175" priority="362" operator="greaterThan">
      <formula>0</formula>
    </cfRule>
  </conditionalFormatting>
  <conditionalFormatting sqref="Y38">
    <cfRule type="cellIs" dxfId="1174" priority="359" operator="greaterThan">
      <formula>0</formula>
    </cfRule>
    <cfRule type="cellIs" dxfId="1173" priority="360" operator="lessThan">
      <formula>0</formula>
    </cfRule>
  </conditionalFormatting>
  <conditionalFormatting sqref="Y39:Y40">
    <cfRule type="cellIs" dxfId="1172" priority="356" operator="greaterThan">
      <formula>0</formula>
    </cfRule>
    <cfRule type="cellIs" dxfId="1171" priority="358" operator="lessThan">
      <formula>0</formula>
    </cfRule>
  </conditionalFormatting>
  <conditionalFormatting sqref="Y39:Y40">
    <cfRule type="cellIs" dxfId="1170" priority="357" operator="greaterThan">
      <formula>0</formula>
    </cfRule>
  </conditionalFormatting>
  <conditionalFormatting sqref="Y42:Y43">
    <cfRule type="cellIs" dxfId="1169" priority="353" operator="greaterThan">
      <formula>0</formula>
    </cfRule>
    <cfRule type="cellIs" dxfId="1168" priority="355" operator="lessThan">
      <formula>0</formula>
    </cfRule>
  </conditionalFormatting>
  <conditionalFormatting sqref="Y42:Y43">
    <cfRule type="cellIs" dxfId="1167" priority="354" operator="greaterThan">
      <formula>0</formula>
    </cfRule>
  </conditionalFormatting>
  <conditionalFormatting sqref="Y45:Y46">
    <cfRule type="cellIs" dxfId="1166" priority="350" operator="greaterThan">
      <formula>0</formula>
    </cfRule>
    <cfRule type="cellIs" dxfId="1165" priority="352" operator="lessThan">
      <formula>0</formula>
    </cfRule>
  </conditionalFormatting>
  <conditionalFormatting sqref="Y45:Y46">
    <cfRule type="cellIs" dxfId="1164" priority="351" operator="greaterThan">
      <formula>0</formula>
    </cfRule>
  </conditionalFormatting>
  <conditionalFormatting sqref="Y48:Y49">
    <cfRule type="cellIs" dxfId="1163" priority="347" operator="greaterThan">
      <formula>0</formula>
    </cfRule>
    <cfRule type="cellIs" dxfId="1162" priority="349" operator="lessThan">
      <formula>0</formula>
    </cfRule>
  </conditionalFormatting>
  <conditionalFormatting sqref="Y48:Y49">
    <cfRule type="cellIs" dxfId="1161" priority="348" operator="greaterThan">
      <formula>0</formula>
    </cfRule>
  </conditionalFormatting>
  <conditionalFormatting sqref="Y51:Y52">
    <cfRule type="cellIs" dxfId="1160" priority="344" operator="greaterThan">
      <formula>0</formula>
    </cfRule>
    <cfRule type="cellIs" dxfId="1159" priority="346" operator="lessThan">
      <formula>0</formula>
    </cfRule>
  </conditionalFormatting>
  <conditionalFormatting sqref="Y51:Y52">
    <cfRule type="cellIs" dxfId="1158" priority="345" operator="greaterThan">
      <formula>0</formula>
    </cfRule>
  </conditionalFormatting>
  <conditionalFormatting sqref="Y54:Y55">
    <cfRule type="cellIs" dxfId="1157" priority="341" operator="greaterThan">
      <formula>0</formula>
    </cfRule>
    <cfRule type="cellIs" dxfId="1156" priority="343" operator="lessThan">
      <formula>0</formula>
    </cfRule>
  </conditionalFormatting>
  <conditionalFormatting sqref="Y54:Y55">
    <cfRule type="cellIs" dxfId="1155" priority="342" operator="greaterThan">
      <formula>0</formula>
    </cfRule>
  </conditionalFormatting>
  <conditionalFormatting sqref="Y57:Y58">
    <cfRule type="cellIs" dxfId="1154" priority="338" operator="greaterThan">
      <formula>0</formula>
    </cfRule>
    <cfRule type="cellIs" dxfId="1153" priority="340" operator="lessThan">
      <formula>0</formula>
    </cfRule>
  </conditionalFormatting>
  <conditionalFormatting sqref="Y57:Y58">
    <cfRule type="cellIs" dxfId="1152" priority="339" operator="greaterThan">
      <formula>0</formula>
    </cfRule>
  </conditionalFormatting>
  <conditionalFormatting sqref="Y60:Y61">
    <cfRule type="cellIs" dxfId="1151" priority="335" operator="greaterThan">
      <formula>0</formula>
    </cfRule>
    <cfRule type="cellIs" dxfId="1150" priority="337" operator="lessThan">
      <formula>0</formula>
    </cfRule>
  </conditionalFormatting>
  <conditionalFormatting sqref="Y60:Y61">
    <cfRule type="cellIs" dxfId="1149" priority="336" operator="greaterThan">
      <formula>0</formula>
    </cfRule>
  </conditionalFormatting>
  <conditionalFormatting sqref="Y63:Y64">
    <cfRule type="cellIs" dxfId="1148" priority="332" operator="greaterThan">
      <formula>0</formula>
    </cfRule>
    <cfRule type="cellIs" dxfId="1147" priority="334" operator="lessThan">
      <formula>0</formula>
    </cfRule>
  </conditionalFormatting>
  <conditionalFormatting sqref="Y63:Y64">
    <cfRule type="cellIs" dxfId="1146" priority="333" operator="greaterThan">
      <formula>0</formula>
    </cfRule>
  </conditionalFormatting>
  <conditionalFormatting sqref="Y66:Y67">
    <cfRule type="cellIs" dxfId="1145" priority="329" operator="greaterThan">
      <formula>0</formula>
    </cfRule>
    <cfRule type="cellIs" dxfId="1144" priority="331" operator="lessThan">
      <formula>0</formula>
    </cfRule>
  </conditionalFormatting>
  <conditionalFormatting sqref="Y66:Y67">
    <cfRule type="cellIs" dxfId="1143" priority="330" operator="greaterThan">
      <formula>0</formula>
    </cfRule>
  </conditionalFormatting>
  <conditionalFormatting sqref="Y69:Y70">
    <cfRule type="cellIs" dxfId="1142" priority="326" operator="greaterThan">
      <formula>0</formula>
    </cfRule>
    <cfRule type="cellIs" dxfId="1141" priority="328" operator="lessThan">
      <formula>0</formula>
    </cfRule>
  </conditionalFormatting>
  <conditionalFormatting sqref="Y69:Y70">
    <cfRule type="cellIs" dxfId="1140" priority="327" operator="greaterThan">
      <formula>0</formula>
    </cfRule>
  </conditionalFormatting>
  <conditionalFormatting sqref="Y72:Y73">
    <cfRule type="cellIs" dxfId="1139" priority="323" operator="greaterThan">
      <formula>0</formula>
    </cfRule>
    <cfRule type="cellIs" dxfId="1138" priority="325" operator="lessThan">
      <formula>0</formula>
    </cfRule>
  </conditionalFormatting>
  <conditionalFormatting sqref="Y72:Y73">
    <cfRule type="cellIs" dxfId="1137" priority="324" operator="greaterThan">
      <formula>0</formula>
    </cfRule>
  </conditionalFormatting>
  <conditionalFormatting sqref="Y75:Y76">
    <cfRule type="cellIs" dxfId="1136" priority="320" operator="greaterThan">
      <formula>0</formula>
    </cfRule>
    <cfRule type="cellIs" dxfId="1135" priority="322" operator="lessThan">
      <formula>0</formula>
    </cfRule>
  </conditionalFormatting>
  <conditionalFormatting sqref="Y75:Y76">
    <cfRule type="cellIs" dxfId="1134" priority="321" operator="greaterThan">
      <formula>0</formula>
    </cfRule>
  </conditionalFormatting>
  <conditionalFormatting sqref="Y78:Y79">
    <cfRule type="cellIs" dxfId="1133" priority="317" operator="greaterThan">
      <formula>0</formula>
    </cfRule>
    <cfRule type="cellIs" dxfId="1132" priority="319" operator="lessThan">
      <formula>0</formula>
    </cfRule>
  </conditionalFormatting>
  <conditionalFormatting sqref="Y78:Y79">
    <cfRule type="cellIs" dxfId="1131" priority="318" operator="greaterThan">
      <formula>0</formula>
    </cfRule>
  </conditionalFormatting>
  <conditionalFormatting sqref="Y81:Y82">
    <cfRule type="cellIs" dxfId="1130" priority="314" operator="greaterThan">
      <formula>0</formula>
    </cfRule>
    <cfRule type="cellIs" dxfId="1129" priority="316" operator="lessThan">
      <formula>0</formula>
    </cfRule>
  </conditionalFormatting>
  <conditionalFormatting sqref="Y81:Y82">
    <cfRule type="cellIs" dxfId="1128" priority="315" operator="greaterThan">
      <formula>0</formula>
    </cfRule>
  </conditionalFormatting>
  <conditionalFormatting sqref="Y84:Y85">
    <cfRule type="cellIs" dxfId="1127" priority="311" operator="greaterThan">
      <formula>0</formula>
    </cfRule>
    <cfRule type="cellIs" dxfId="1126" priority="313" operator="lessThan">
      <formula>0</formula>
    </cfRule>
  </conditionalFormatting>
  <conditionalFormatting sqref="Y84:Y85">
    <cfRule type="cellIs" dxfId="1125" priority="312" operator="greaterThan">
      <formula>0</formula>
    </cfRule>
  </conditionalFormatting>
  <conditionalFormatting sqref="Y87:Y88">
    <cfRule type="cellIs" dxfId="1124" priority="308" operator="greaterThan">
      <formula>0</formula>
    </cfRule>
    <cfRule type="cellIs" dxfId="1123" priority="310" operator="lessThan">
      <formula>0</formula>
    </cfRule>
  </conditionalFormatting>
  <conditionalFormatting sqref="Y87:Y88">
    <cfRule type="cellIs" dxfId="1122" priority="309" operator="greaterThan">
      <formula>0</formula>
    </cfRule>
  </conditionalFormatting>
  <conditionalFormatting sqref="Y90:Y91">
    <cfRule type="cellIs" dxfId="1121" priority="305" operator="greaterThan">
      <formula>0</formula>
    </cfRule>
    <cfRule type="cellIs" dxfId="1120" priority="307" operator="lessThan">
      <formula>0</formula>
    </cfRule>
  </conditionalFormatting>
  <conditionalFormatting sqref="Y90:Y91">
    <cfRule type="cellIs" dxfId="1119" priority="306" operator="greaterThan">
      <formula>0</formula>
    </cfRule>
  </conditionalFormatting>
  <conditionalFormatting sqref="Y93:Y94">
    <cfRule type="cellIs" dxfId="1118" priority="302" operator="greaterThan">
      <formula>0</formula>
    </cfRule>
    <cfRule type="cellIs" dxfId="1117" priority="304" operator="lessThan">
      <formula>0</formula>
    </cfRule>
  </conditionalFormatting>
  <conditionalFormatting sqref="Y93:Y94">
    <cfRule type="cellIs" dxfId="1116" priority="303" operator="greaterThan">
      <formula>0</formula>
    </cfRule>
  </conditionalFormatting>
  <conditionalFormatting sqref="Y96:Y97">
    <cfRule type="cellIs" dxfId="1115" priority="299" operator="greaterThan">
      <formula>0</formula>
    </cfRule>
    <cfRule type="cellIs" dxfId="1114" priority="301" operator="lessThan">
      <formula>0</formula>
    </cfRule>
  </conditionalFormatting>
  <conditionalFormatting sqref="Y96:Y97">
    <cfRule type="cellIs" dxfId="1113" priority="300" operator="greaterThan">
      <formula>0</formula>
    </cfRule>
  </conditionalFormatting>
  <conditionalFormatting sqref="Y99:Y100">
    <cfRule type="cellIs" dxfId="1112" priority="296" operator="greaterThan">
      <formula>0</formula>
    </cfRule>
    <cfRule type="cellIs" dxfId="1111" priority="298" operator="lessThan">
      <formula>0</formula>
    </cfRule>
  </conditionalFormatting>
  <conditionalFormatting sqref="Y99:Y100">
    <cfRule type="cellIs" dxfId="1110" priority="297" operator="greaterThan">
      <formula>0</formula>
    </cfRule>
  </conditionalFormatting>
  <conditionalFormatting sqref="Y102:Y103">
    <cfRule type="cellIs" dxfId="1109" priority="293" operator="greaterThan">
      <formula>0</formula>
    </cfRule>
    <cfRule type="cellIs" dxfId="1108" priority="295" operator="lessThan">
      <formula>0</formula>
    </cfRule>
  </conditionalFormatting>
  <conditionalFormatting sqref="Y102:Y103">
    <cfRule type="cellIs" dxfId="1107" priority="294" operator="greaterThan">
      <formula>0</formula>
    </cfRule>
  </conditionalFormatting>
  <conditionalFormatting sqref="Y105:Y106">
    <cfRule type="cellIs" dxfId="1106" priority="290" operator="greaterThan">
      <formula>0</formula>
    </cfRule>
    <cfRule type="cellIs" dxfId="1105" priority="292" operator="lessThan">
      <formula>0</formula>
    </cfRule>
  </conditionalFormatting>
  <conditionalFormatting sqref="Y105:Y106">
    <cfRule type="cellIs" dxfId="1104" priority="291" operator="greaterThan">
      <formula>0</formula>
    </cfRule>
  </conditionalFormatting>
  <conditionalFormatting sqref="Y108:Y109">
    <cfRule type="cellIs" dxfId="1103" priority="287" operator="greaterThan">
      <formula>0</formula>
    </cfRule>
    <cfRule type="cellIs" dxfId="1102" priority="289" operator="lessThan">
      <formula>0</formula>
    </cfRule>
  </conditionalFormatting>
  <conditionalFormatting sqref="Y108:Y109">
    <cfRule type="cellIs" dxfId="1101" priority="288" operator="greaterThan">
      <formula>0</formula>
    </cfRule>
  </conditionalFormatting>
  <conditionalFormatting sqref="Y111:Y112">
    <cfRule type="cellIs" dxfId="1100" priority="284" operator="greaterThan">
      <formula>0</formula>
    </cfRule>
    <cfRule type="cellIs" dxfId="1099" priority="286" operator="lessThan">
      <formula>0</formula>
    </cfRule>
  </conditionalFormatting>
  <conditionalFormatting sqref="Y111:Y112">
    <cfRule type="cellIs" dxfId="1098" priority="285" operator="greaterThan">
      <formula>0</formula>
    </cfRule>
  </conditionalFormatting>
  <conditionalFormatting sqref="Y114:Y115">
    <cfRule type="cellIs" dxfId="1097" priority="281" operator="greaterThan">
      <formula>0</formula>
    </cfRule>
    <cfRule type="cellIs" dxfId="1096" priority="283" operator="lessThan">
      <formula>0</formula>
    </cfRule>
  </conditionalFormatting>
  <conditionalFormatting sqref="Y114:Y115">
    <cfRule type="cellIs" dxfId="1095" priority="282" operator="greaterThan">
      <formula>0</formula>
    </cfRule>
  </conditionalFormatting>
  <conditionalFormatting sqref="Y117:Y118">
    <cfRule type="cellIs" dxfId="1094" priority="278" operator="greaterThan">
      <formula>0</formula>
    </cfRule>
    <cfRule type="cellIs" dxfId="1093" priority="280" operator="lessThan">
      <formula>0</formula>
    </cfRule>
  </conditionalFormatting>
  <conditionalFormatting sqref="Y117:Y118">
    <cfRule type="cellIs" dxfId="1092" priority="279" operator="greaterThan">
      <formula>0</formula>
    </cfRule>
  </conditionalFormatting>
  <conditionalFormatting sqref="Y120:Y121">
    <cfRule type="cellIs" dxfId="1091" priority="275" operator="greaterThan">
      <formula>0</formula>
    </cfRule>
    <cfRule type="cellIs" dxfId="1090" priority="277" operator="lessThan">
      <formula>0</formula>
    </cfRule>
  </conditionalFormatting>
  <conditionalFormatting sqref="Y120:Y121">
    <cfRule type="cellIs" dxfId="1089" priority="276" operator="greaterThan">
      <formula>0</formula>
    </cfRule>
  </conditionalFormatting>
  <conditionalFormatting sqref="Y123:Y124">
    <cfRule type="cellIs" dxfId="1088" priority="272" operator="greaterThan">
      <formula>0</formula>
    </cfRule>
    <cfRule type="cellIs" dxfId="1087" priority="274" operator="lessThan">
      <formula>0</formula>
    </cfRule>
  </conditionalFormatting>
  <conditionalFormatting sqref="Y123:Y124">
    <cfRule type="cellIs" dxfId="1086" priority="273" operator="greaterThan">
      <formula>0</formula>
    </cfRule>
  </conditionalFormatting>
  <conditionalFormatting sqref="Y126:Y127">
    <cfRule type="cellIs" dxfId="1085" priority="269" operator="greaterThan">
      <formula>0</formula>
    </cfRule>
    <cfRule type="cellIs" dxfId="1084" priority="271" operator="lessThan">
      <formula>0</formula>
    </cfRule>
  </conditionalFormatting>
  <conditionalFormatting sqref="Y126:Y127">
    <cfRule type="cellIs" dxfId="1083" priority="270" operator="greaterThan">
      <formula>0</formula>
    </cfRule>
  </conditionalFormatting>
  <conditionalFormatting sqref="Y129:Y130">
    <cfRule type="cellIs" dxfId="1082" priority="266" operator="greaterThan">
      <formula>0</formula>
    </cfRule>
    <cfRule type="cellIs" dxfId="1081" priority="268" operator="lessThan">
      <formula>0</formula>
    </cfRule>
  </conditionalFormatting>
  <conditionalFormatting sqref="Y129:Y130">
    <cfRule type="cellIs" dxfId="1080" priority="267" operator="greaterThan">
      <formula>0</formula>
    </cfRule>
  </conditionalFormatting>
  <conditionalFormatting sqref="Y132:Y133">
    <cfRule type="cellIs" dxfId="1079" priority="263" operator="greaterThan">
      <formula>0</formula>
    </cfRule>
    <cfRule type="cellIs" dxfId="1078" priority="265" operator="lessThan">
      <formula>0</formula>
    </cfRule>
  </conditionalFormatting>
  <conditionalFormatting sqref="Y132:Y133">
    <cfRule type="cellIs" dxfId="1077" priority="264" operator="greaterThan">
      <formula>0</formula>
    </cfRule>
  </conditionalFormatting>
  <conditionalFormatting sqref="Y135:Y136">
    <cfRule type="cellIs" dxfId="1076" priority="260" operator="greaterThan">
      <formula>0</formula>
    </cfRule>
    <cfRule type="cellIs" dxfId="1075" priority="262" operator="lessThan">
      <formula>0</formula>
    </cfRule>
  </conditionalFormatting>
  <conditionalFormatting sqref="Y135:Y136">
    <cfRule type="cellIs" dxfId="1074" priority="261" operator="greaterThan">
      <formula>0</formula>
    </cfRule>
  </conditionalFormatting>
  <conditionalFormatting sqref="Y138:Y139">
    <cfRule type="cellIs" dxfId="1073" priority="257" operator="greaterThan">
      <formula>0</formula>
    </cfRule>
    <cfRule type="cellIs" dxfId="1072" priority="259" operator="lessThan">
      <formula>0</formula>
    </cfRule>
  </conditionalFormatting>
  <conditionalFormatting sqref="Y138:Y139">
    <cfRule type="cellIs" dxfId="1071" priority="258" operator="greaterThan">
      <formula>0</formula>
    </cfRule>
  </conditionalFormatting>
  <conditionalFormatting sqref="Y141:Y142">
    <cfRule type="cellIs" dxfId="1070" priority="254" operator="greaterThan">
      <formula>0</formula>
    </cfRule>
    <cfRule type="cellIs" dxfId="1069" priority="256" operator="lessThan">
      <formula>0</formula>
    </cfRule>
  </conditionalFormatting>
  <conditionalFormatting sqref="Y141:Y142">
    <cfRule type="cellIs" dxfId="1068" priority="255" operator="greaterThan">
      <formula>0</formula>
    </cfRule>
  </conditionalFormatting>
  <conditionalFormatting sqref="Y144:Y145">
    <cfRule type="cellIs" dxfId="1067" priority="251" operator="greaterThan">
      <formula>0</formula>
    </cfRule>
    <cfRule type="cellIs" dxfId="1066" priority="253" operator="lessThan">
      <formula>0</formula>
    </cfRule>
  </conditionalFormatting>
  <conditionalFormatting sqref="Y144:Y145">
    <cfRule type="cellIs" dxfId="1065" priority="252" operator="greaterThan">
      <formula>0</formula>
    </cfRule>
  </conditionalFormatting>
  <conditionalFormatting sqref="Y147:Y148">
    <cfRule type="cellIs" dxfId="1064" priority="248" operator="greaterThan">
      <formula>0</formula>
    </cfRule>
    <cfRule type="cellIs" dxfId="1063" priority="250" operator="lessThan">
      <formula>0</formula>
    </cfRule>
  </conditionalFormatting>
  <conditionalFormatting sqref="Y147:Y148">
    <cfRule type="cellIs" dxfId="1062" priority="249" operator="greaterThan">
      <formula>0</formula>
    </cfRule>
  </conditionalFormatting>
  <conditionalFormatting sqref="Y150:Y151">
    <cfRule type="cellIs" dxfId="1061" priority="245" operator="greaterThan">
      <formula>0</formula>
    </cfRule>
    <cfRule type="cellIs" dxfId="1060" priority="247" operator="lessThan">
      <formula>0</formula>
    </cfRule>
  </conditionalFormatting>
  <conditionalFormatting sqref="Y150:Y151">
    <cfRule type="cellIs" dxfId="1059" priority="246" operator="greaterThan">
      <formula>0</formula>
    </cfRule>
  </conditionalFormatting>
  <conditionalFormatting sqref="Y153:Y154">
    <cfRule type="cellIs" dxfId="1058" priority="242" operator="greaterThan">
      <formula>0</formula>
    </cfRule>
    <cfRule type="cellIs" dxfId="1057" priority="244" operator="lessThan">
      <formula>0</formula>
    </cfRule>
  </conditionalFormatting>
  <conditionalFormatting sqref="Y153:Y154">
    <cfRule type="cellIs" dxfId="1056" priority="243" operator="greaterThan">
      <formula>0</formula>
    </cfRule>
  </conditionalFormatting>
  <conditionalFormatting sqref="Y156:Y157">
    <cfRule type="cellIs" dxfId="1055" priority="239" operator="greaterThan">
      <formula>0</formula>
    </cfRule>
    <cfRule type="cellIs" dxfId="1054" priority="241" operator="lessThan">
      <formula>0</formula>
    </cfRule>
  </conditionalFormatting>
  <conditionalFormatting sqref="Y156:Y157">
    <cfRule type="cellIs" dxfId="1053" priority="240" operator="greaterThan">
      <formula>0</formula>
    </cfRule>
  </conditionalFormatting>
  <conditionalFormatting sqref="Y159:Y160">
    <cfRule type="cellIs" dxfId="1052" priority="236" operator="greaterThan">
      <formula>0</formula>
    </cfRule>
    <cfRule type="cellIs" dxfId="1051" priority="238" operator="lessThan">
      <formula>0</formula>
    </cfRule>
  </conditionalFormatting>
  <conditionalFormatting sqref="Y159:Y160">
    <cfRule type="cellIs" dxfId="1050" priority="237" operator="greaterThan">
      <formula>0</formula>
    </cfRule>
  </conditionalFormatting>
  <conditionalFormatting sqref="Y162:Y163">
    <cfRule type="cellIs" dxfId="1049" priority="233" operator="greaterThan">
      <formula>0</formula>
    </cfRule>
    <cfRule type="cellIs" dxfId="1048" priority="235" operator="lessThan">
      <formula>0</formula>
    </cfRule>
  </conditionalFormatting>
  <conditionalFormatting sqref="Y162:Y163">
    <cfRule type="cellIs" dxfId="1047" priority="234" operator="greaterThan">
      <formula>0</formula>
    </cfRule>
  </conditionalFormatting>
  <conditionalFormatting sqref="Y165:Y166">
    <cfRule type="cellIs" dxfId="1046" priority="230" operator="greaterThan">
      <formula>0</formula>
    </cfRule>
    <cfRule type="cellIs" dxfId="1045" priority="232" operator="lessThan">
      <formula>0</formula>
    </cfRule>
  </conditionalFormatting>
  <conditionalFormatting sqref="Y165:Y166">
    <cfRule type="cellIs" dxfId="1044" priority="231" operator="greaterThan">
      <formula>0</formula>
    </cfRule>
  </conditionalFormatting>
  <conditionalFormatting sqref="Y168:Y169">
    <cfRule type="cellIs" dxfId="1043" priority="227" operator="greaterThan">
      <formula>0</formula>
    </cfRule>
    <cfRule type="cellIs" dxfId="1042" priority="229" operator="lessThan">
      <formula>0</formula>
    </cfRule>
  </conditionalFormatting>
  <conditionalFormatting sqref="Y168:Y169">
    <cfRule type="cellIs" dxfId="1041" priority="228" operator="greaterThan">
      <formula>0</formula>
    </cfRule>
  </conditionalFormatting>
  <conditionalFormatting sqref="Y171:Y172">
    <cfRule type="cellIs" dxfId="1040" priority="224" operator="greaterThan">
      <formula>0</formula>
    </cfRule>
    <cfRule type="cellIs" dxfId="1039" priority="226" operator="lessThan">
      <formula>0</formula>
    </cfRule>
  </conditionalFormatting>
  <conditionalFormatting sqref="Y171:Y172">
    <cfRule type="cellIs" dxfId="1038" priority="225" operator="greaterThan">
      <formula>0</formula>
    </cfRule>
  </conditionalFormatting>
  <conditionalFormatting sqref="AD17 AD20 AD23 AD8">
    <cfRule type="cellIs" dxfId="1037" priority="215" operator="greaterThan">
      <formula>0</formula>
    </cfRule>
    <cfRule type="cellIs" dxfId="1036" priority="216" operator="lessThan">
      <formula>0</formula>
    </cfRule>
  </conditionalFormatting>
  <conditionalFormatting sqref="AD8">
    <cfRule type="cellIs" dxfId="1035" priority="217" operator="lessThan">
      <formula>0</formula>
    </cfRule>
  </conditionalFormatting>
  <conditionalFormatting sqref="AD14">
    <cfRule type="cellIs" dxfId="1034" priority="213" operator="greaterThan">
      <formula>0</formula>
    </cfRule>
    <cfRule type="cellIs" dxfId="1033" priority="214" operator="lessThan">
      <formula>0</formula>
    </cfRule>
  </conditionalFormatting>
  <conditionalFormatting sqref="AD11">
    <cfRule type="cellIs" dxfId="1032" priority="211" operator="greaterThan">
      <formula>0</formula>
    </cfRule>
    <cfRule type="cellIs" dxfId="1031" priority="212" operator="lessThan">
      <formula>0</formula>
    </cfRule>
  </conditionalFormatting>
  <conditionalFormatting sqref="AD5">
    <cfRule type="cellIs" dxfId="1030" priority="209" operator="greaterThan">
      <formula>0</formula>
    </cfRule>
    <cfRule type="cellIs" dxfId="1029" priority="210" operator="lessThan">
      <formula>0</formula>
    </cfRule>
  </conditionalFormatting>
  <conditionalFormatting sqref="AD26">
    <cfRule type="cellIs" dxfId="1028" priority="207" operator="greaterThan">
      <formula>0</formula>
    </cfRule>
    <cfRule type="cellIs" dxfId="1027" priority="208" operator="lessThan">
      <formula>0</formula>
    </cfRule>
  </conditionalFormatting>
  <conditionalFormatting sqref="AD29">
    <cfRule type="cellIs" dxfId="1026" priority="205" operator="greaterThan">
      <formula>0</formula>
    </cfRule>
    <cfRule type="cellIs" dxfId="1025" priority="206" operator="lessThan">
      <formula>0</formula>
    </cfRule>
  </conditionalFormatting>
  <conditionalFormatting sqref="AD32">
    <cfRule type="cellIs" dxfId="1024" priority="203" operator="greaterThan">
      <formula>0</formula>
    </cfRule>
    <cfRule type="cellIs" dxfId="1023" priority="204" operator="lessThan">
      <formula>0</formula>
    </cfRule>
  </conditionalFormatting>
  <conditionalFormatting sqref="AD35">
    <cfRule type="cellIs" dxfId="1022" priority="201" operator="greaterThan">
      <formula>0</formula>
    </cfRule>
    <cfRule type="cellIs" dxfId="1021" priority="202" operator="lessThan">
      <formula>0</formula>
    </cfRule>
  </conditionalFormatting>
  <conditionalFormatting sqref="AD3:AD4">
    <cfRule type="cellIs" dxfId="1020" priority="198" operator="greaterThan">
      <formula>0</formula>
    </cfRule>
    <cfRule type="cellIs" dxfId="1019" priority="200" operator="lessThan">
      <formula>0</formula>
    </cfRule>
  </conditionalFormatting>
  <conditionalFormatting sqref="AD3:AD4">
    <cfRule type="cellIs" dxfId="1018" priority="199" operator="greaterThan">
      <formula>0</formula>
    </cfRule>
  </conditionalFormatting>
  <conditionalFormatting sqref="AD6:AD7">
    <cfRule type="cellIs" dxfId="1017" priority="195" operator="greaterThan">
      <formula>0</formula>
    </cfRule>
    <cfRule type="cellIs" dxfId="1016" priority="197" operator="lessThan">
      <formula>0</formula>
    </cfRule>
  </conditionalFormatting>
  <conditionalFormatting sqref="AD6:AD7">
    <cfRule type="cellIs" dxfId="1015" priority="196" operator="greaterThan">
      <formula>0</formula>
    </cfRule>
  </conditionalFormatting>
  <conditionalFormatting sqref="AD9:AD10">
    <cfRule type="cellIs" dxfId="1014" priority="192" operator="greaterThan">
      <formula>0</formula>
    </cfRule>
    <cfRule type="cellIs" dxfId="1013" priority="194" operator="lessThan">
      <formula>0</formula>
    </cfRule>
  </conditionalFormatting>
  <conditionalFormatting sqref="AD9:AD10">
    <cfRule type="cellIs" dxfId="1012" priority="193" operator="greaterThan">
      <formula>0</formula>
    </cfRule>
  </conditionalFormatting>
  <conditionalFormatting sqref="AD12:AD13">
    <cfRule type="cellIs" dxfId="1011" priority="189" operator="greaterThan">
      <formula>0</formula>
    </cfRule>
    <cfRule type="cellIs" dxfId="1010" priority="191" operator="lessThan">
      <formula>0</formula>
    </cfRule>
  </conditionalFormatting>
  <conditionalFormatting sqref="AD12:AD13">
    <cfRule type="cellIs" dxfId="1009" priority="190" operator="greaterThan">
      <formula>0</formula>
    </cfRule>
  </conditionalFormatting>
  <conditionalFormatting sqref="AD15:AD16">
    <cfRule type="cellIs" dxfId="1008" priority="186" operator="greaterThan">
      <formula>0</formula>
    </cfRule>
    <cfRule type="cellIs" dxfId="1007" priority="188" operator="lessThan">
      <formula>0</formula>
    </cfRule>
  </conditionalFormatting>
  <conditionalFormatting sqref="AD15:AD16">
    <cfRule type="cellIs" dxfId="1006" priority="187" operator="greaterThan">
      <formula>0</formula>
    </cfRule>
  </conditionalFormatting>
  <conditionalFormatting sqref="AD18:AD19">
    <cfRule type="cellIs" dxfId="1005" priority="183" operator="greaterThan">
      <formula>0</formula>
    </cfRule>
    <cfRule type="cellIs" dxfId="1004" priority="185" operator="lessThan">
      <formula>0</formula>
    </cfRule>
  </conditionalFormatting>
  <conditionalFormatting sqref="AD18:AD19">
    <cfRule type="cellIs" dxfId="1003" priority="184" operator="greaterThan">
      <formula>0</formula>
    </cfRule>
  </conditionalFormatting>
  <conditionalFormatting sqref="AD21:AD22">
    <cfRule type="cellIs" dxfId="1002" priority="180" operator="greaterThan">
      <formula>0</formula>
    </cfRule>
    <cfRule type="cellIs" dxfId="1001" priority="182" operator="lessThan">
      <formula>0</formula>
    </cfRule>
  </conditionalFormatting>
  <conditionalFormatting sqref="AD21:AD22">
    <cfRule type="cellIs" dxfId="1000" priority="181" operator="greaterThan">
      <formula>0</formula>
    </cfRule>
  </conditionalFormatting>
  <conditionalFormatting sqref="AD24:AD25">
    <cfRule type="cellIs" dxfId="999" priority="177" operator="greaterThan">
      <formula>0</formula>
    </cfRule>
    <cfRule type="cellIs" dxfId="998" priority="179" operator="lessThan">
      <formula>0</formula>
    </cfRule>
  </conditionalFormatting>
  <conditionalFormatting sqref="AD24:AD25">
    <cfRule type="cellIs" dxfId="997" priority="178" operator="greaterThan">
      <formula>0</formula>
    </cfRule>
  </conditionalFormatting>
  <conditionalFormatting sqref="AD27:AD28">
    <cfRule type="cellIs" dxfId="996" priority="174" operator="greaterThan">
      <formula>0</formula>
    </cfRule>
    <cfRule type="cellIs" dxfId="995" priority="176" operator="lessThan">
      <formula>0</formula>
    </cfRule>
  </conditionalFormatting>
  <conditionalFormatting sqref="AD27:AD28">
    <cfRule type="cellIs" dxfId="994" priority="175" operator="greaterThan">
      <formula>0</formula>
    </cfRule>
  </conditionalFormatting>
  <conditionalFormatting sqref="AD30:AD31">
    <cfRule type="cellIs" dxfId="993" priority="171" operator="greaterThan">
      <formula>0</formula>
    </cfRule>
    <cfRule type="cellIs" dxfId="992" priority="173" operator="lessThan">
      <formula>0</formula>
    </cfRule>
  </conditionalFormatting>
  <conditionalFormatting sqref="AD30:AD31">
    <cfRule type="cellIs" dxfId="991" priority="172" operator="greaterThan">
      <formula>0</formula>
    </cfRule>
  </conditionalFormatting>
  <conditionalFormatting sqref="AD33:AD34">
    <cfRule type="cellIs" dxfId="990" priority="168" operator="greaterThan">
      <formula>0</formula>
    </cfRule>
    <cfRule type="cellIs" dxfId="989" priority="170" operator="lessThan">
      <formula>0</formula>
    </cfRule>
  </conditionalFormatting>
  <conditionalFormatting sqref="AD33:AD34">
    <cfRule type="cellIs" dxfId="988" priority="169" operator="greaterThan">
      <formula>0</formula>
    </cfRule>
  </conditionalFormatting>
  <conditionalFormatting sqref="AD36:AD37">
    <cfRule type="cellIs" dxfId="987" priority="165" operator="greaterThan">
      <formula>0</formula>
    </cfRule>
    <cfRule type="cellIs" dxfId="986" priority="167" operator="lessThan">
      <formula>0</formula>
    </cfRule>
  </conditionalFormatting>
  <conditionalFormatting sqref="AD36:AD37">
    <cfRule type="cellIs" dxfId="985" priority="166" operator="greaterThan">
      <formula>0</formula>
    </cfRule>
  </conditionalFormatting>
  <conditionalFormatting sqref="AD38">
    <cfRule type="cellIs" dxfId="984" priority="163" operator="greaterThan">
      <formula>0</formula>
    </cfRule>
    <cfRule type="cellIs" dxfId="983" priority="164" operator="lessThan">
      <formula>0</formula>
    </cfRule>
  </conditionalFormatting>
  <conditionalFormatting sqref="AD39:AD40">
    <cfRule type="cellIs" dxfId="982" priority="160" operator="greaterThan">
      <formula>0</formula>
    </cfRule>
    <cfRule type="cellIs" dxfId="981" priority="162" operator="lessThan">
      <formula>0</formula>
    </cfRule>
  </conditionalFormatting>
  <conditionalFormatting sqref="AD39:AD40">
    <cfRule type="cellIs" dxfId="980" priority="161" operator="greaterThan">
      <formula>0</formula>
    </cfRule>
  </conditionalFormatting>
  <conditionalFormatting sqref="AD42:AD43">
    <cfRule type="cellIs" dxfId="979" priority="157" operator="greaterThan">
      <formula>0</formula>
    </cfRule>
    <cfRule type="cellIs" dxfId="978" priority="159" operator="lessThan">
      <formula>0</formula>
    </cfRule>
  </conditionalFormatting>
  <conditionalFormatting sqref="AD42:AD43">
    <cfRule type="cellIs" dxfId="977" priority="158" operator="greaterThan">
      <formula>0</formula>
    </cfRule>
  </conditionalFormatting>
  <conditionalFormatting sqref="AD45:AD46">
    <cfRule type="cellIs" dxfId="976" priority="154" operator="greaterThan">
      <formula>0</formula>
    </cfRule>
    <cfRule type="cellIs" dxfId="975" priority="156" operator="lessThan">
      <formula>0</formula>
    </cfRule>
  </conditionalFormatting>
  <conditionalFormatting sqref="AD45:AD46">
    <cfRule type="cellIs" dxfId="974" priority="155" operator="greaterThan">
      <formula>0</formula>
    </cfRule>
  </conditionalFormatting>
  <conditionalFormatting sqref="AD48:AD49">
    <cfRule type="cellIs" dxfId="973" priority="151" operator="greaterThan">
      <formula>0</formula>
    </cfRule>
    <cfRule type="cellIs" dxfId="972" priority="153" operator="lessThan">
      <formula>0</formula>
    </cfRule>
  </conditionalFormatting>
  <conditionalFormatting sqref="AD48:AD49">
    <cfRule type="cellIs" dxfId="971" priority="152" operator="greaterThan">
      <formula>0</formula>
    </cfRule>
  </conditionalFormatting>
  <conditionalFormatting sqref="AD51:AD52">
    <cfRule type="cellIs" dxfId="970" priority="148" operator="greaterThan">
      <formula>0</formula>
    </cfRule>
    <cfRule type="cellIs" dxfId="969" priority="150" operator="lessThan">
      <formula>0</formula>
    </cfRule>
  </conditionalFormatting>
  <conditionalFormatting sqref="AD51:AD52">
    <cfRule type="cellIs" dxfId="968" priority="149" operator="greaterThan">
      <formula>0</formula>
    </cfRule>
  </conditionalFormatting>
  <conditionalFormatting sqref="AD54:AD55">
    <cfRule type="cellIs" dxfId="967" priority="145" operator="greaterThan">
      <formula>0</formula>
    </cfRule>
    <cfRule type="cellIs" dxfId="966" priority="147" operator="lessThan">
      <formula>0</formula>
    </cfRule>
  </conditionalFormatting>
  <conditionalFormatting sqref="AD54:AD55">
    <cfRule type="cellIs" dxfId="965" priority="146" operator="greaterThan">
      <formula>0</formula>
    </cfRule>
  </conditionalFormatting>
  <conditionalFormatting sqref="AD57:AD58">
    <cfRule type="cellIs" dxfId="964" priority="142" operator="greaterThan">
      <formula>0</formula>
    </cfRule>
    <cfRule type="cellIs" dxfId="963" priority="144" operator="lessThan">
      <formula>0</formula>
    </cfRule>
  </conditionalFormatting>
  <conditionalFormatting sqref="AD57:AD58">
    <cfRule type="cellIs" dxfId="962" priority="143" operator="greaterThan">
      <formula>0</formula>
    </cfRule>
  </conditionalFormatting>
  <conditionalFormatting sqref="AD60:AD61">
    <cfRule type="cellIs" dxfId="961" priority="139" operator="greaterThan">
      <formula>0</formula>
    </cfRule>
    <cfRule type="cellIs" dxfId="960" priority="141" operator="lessThan">
      <formula>0</formula>
    </cfRule>
  </conditionalFormatting>
  <conditionalFormatting sqref="AD60:AD61">
    <cfRule type="cellIs" dxfId="959" priority="140" operator="greaterThan">
      <formula>0</formula>
    </cfRule>
  </conditionalFormatting>
  <conditionalFormatting sqref="AD63:AD64">
    <cfRule type="cellIs" dxfId="958" priority="136" operator="greaterThan">
      <formula>0</formula>
    </cfRule>
    <cfRule type="cellIs" dxfId="957" priority="138" operator="lessThan">
      <formula>0</formula>
    </cfRule>
  </conditionalFormatting>
  <conditionalFormatting sqref="AD63:AD64">
    <cfRule type="cellIs" dxfId="956" priority="137" operator="greaterThan">
      <formula>0</formula>
    </cfRule>
  </conditionalFormatting>
  <conditionalFormatting sqref="AD66:AD67">
    <cfRule type="cellIs" dxfId="955" priority="133" operator="greaterThan">
      <formula>0</formula>
    </cfRule>
    <cfRule type="cellIs" dxfId="954" priority="135" operator="lessThan">
      <formula>0</formula>
    </cfRule>
  </conditionalFormatting>
  <conditionalFormatting sqref="AD66:AD67">
    <cfRule type="cellIs" dxfId="953" priority="134" operator="greaterThan">
      <formula>0</formula>
    </cfRule>
  </conditionalFormatting>
  <conditionalFormatting sqref="AD69:AD70">
    <cfRule type="cellIs" dxfId="952" priority="130" operator="greaterThan">
      <formula>0</formula>
    </cfRule>
    <cfRule type="cellIs" dxfId="951" priority="132" operator="lessThan">
      <formula>0</formula>
    </cfRule>
  </conditionalFormatting>
  <conditionalFormatting sqref="AD69:AD70">
    <cfRule type="cellIs" dxfId="950" priority="131" operator="greaterThan">
      <formula>0</formula>
    </cfRule>
  </conditionalFormatting>
  <conditionalFormatting sqref="AD72:AD73">
    <cfRule type="cellIs" dxfId="949" priority="127" operator="greaterThan">
      <formula>0</formula>
    </cfRule>
    <cfRule type="cellIs" dxfId="948" priority="129" operator="lessThan">
      <formula>0</formula>
    </cfRule>
  </conditionalFormatting>
  <conditionalFormatting sqref="AD72:AD73">
    <cfRule type="cellIs" dxfId="947" priority="128" operator="greaterThan">
      <formula>0</formula>
    </cfRule>
  </conditionalFormatting>
  <conditionalFormatting sqref="AD75:AD76">
    <cfRule type="cellIs" dxfId="946" priority="124" operator="greaterThan">
      <formula>0</formula>
    </cfRule>
    <cfRule type="cellIs" dxfId="945" priority="126" operator="lessThan">
      <formula>0</formula>
    </cfRule>
  </conditionalFormatting>
  <conditionalFormatting sqref="AD75:AD76">
    <cfRule type="cellIs" dxfId="944" priority="125" operator="greaterThan">
      <formula>0</formula>
    </cfRule>
  </conditionalFormatting>
  <conditionalFormatting sqref="AD78:AD79">
    <cfRule type="cellIs" dxfId="943" priority="121" operator="greaterThan">
      <formula>0</formula>
    </cfRule>
    <cfRule type="cellIs" dxfId="942" priority="123" operator="lessThan">
      <formula>0</formula>
    </cfRule>
  </conditionalFormatting>
  <conditionalFormatting sqref="AD78:AD79">
    <cfRule type="cellIs" dxfId="941" priority="122" operator="greaterThan">
      <formula>0</formula>
    </cfRule>
  </conditionalFormatting>
  <conditionalFormatting sqref="AD81:AD82">
    <cfRule type="cellIs" dxfId="940" priority="118" operator="greaterThan">
      <formula>0</formula>
    </cfRule>
    <cfRule type="cellIs" dxfId="939" priority="120" operator="lessThan">
      <formula>0</formula>
    </cfRule>
  </conditionalFormatting>
  <conditionalFormatting sqref="AD81:AD82">
    <cfRule type="cellIs" dxfId="938" priority="119" operator="greaterThan">
      <formula>0</formula>
    </cfRule>
  </conditionalFormatting>
  <conditionalFormatting sqref="AD84:AD85">
    <cfRule type="cellIs" dxfId="937" priority="115" operator="greaterThan">
      <formula>0</formula>
    </cfRule>
    <cfRule type="cellIs" dxfId="936" priority="117" operator="lessThan">
      <formula>0</formula>
    </cfRule>
  </conditionalFormatting>
  <conditionalFormatting sqref="AD84:AD85">
    <cfRule type="cellIs" dxfId="935" priority="116" operator="greaterThan">
      <formula>0</formula>
    </cfRule>
  </conditionalFormatting>
  <conditionalFormatting sqref="AD87:AD88">
    <cfRule type="cellIs" dxfId="934" priority="112" operator="greaterThan">
      <formula>0</formula>
    </cfRule>
    <cfRule type="cellIs" dxfId="933" priority="114" operator="lessThan">
      <formula>0</formula>
    </cfRule>
  </conditionalFormatting>
  <conditionalFormatting sqref="AD87:AD88">
    <cfRule type="cellIs" dxfId="932" priority="113" operator="greaterThan">
      <formula>0</formula>
    </cfRule>
  </conditionalFormatting>
  <conditionalFormatting sqref="AD90:AD91">
    <cfRule type="cellIs" dxfId="931" priority="109" operator="greaterThan">
      <formula>0</formula>
    </cfRule>
    <cfRule type="cellIs" dxfId="930" priority="111" operator="lessThan">
      <formula>0</formula>
    </cfRule>
  </conditionalFormatting>
  <conditionalFormatting sqref="AD90:AD91">
    <cfRule type="cellIs" dxfId="929" priority="110" operator="greaterThan">
      <formula>0</formula>
    </cfRule>
  </conditionalFormatting>
  <conditionalFormatting sqref="AD93:AD94">
    <cfRule type="cellIs" dxfId="928" priority="106" operator="greaterThan">
      <formula>0</formula>
    </cfRule>
    <cfRule type="cellIs" dxfId="927" priority="108" operator="lessThan">
      <formula>0</formula>
    </cfRule>
  </conditionalFormatting>
  <conditionalFormatting sqref="AD93:AD94">
    <cfRule type="cellIs" dxfId="926" priority="107" operator="greaterThan">
      <formula>0</formula>
    </cfRule>
  </conditionalFormatting>
  <conditionalFormatting sqref="AD96:AD97">
    <cfRule type="cellIs" dxfId="925" priority="103" operator="greaterThan">
      <formula>0</formula>
    </cfRule>
    <cfRule type="cellIs" dxfId="924" priority="105" operator="lessThan">
      <formula>0</formula>
    </cfRule>
  </conditionalFormatting>
  <conditionalFormatting sqref="AD96:AD97">
    <cfRule type="cellIs" dxfId="923" priority="104" operator="greaterThan">
      <formula>0</formula>
    </cfRule>
  </conditionalFormatting>
  <conditionalFormatting sqref="AD99:AD100">
    <cfRule type="cellIs" dxfId="922" priority="100" operator="greaterThan">
      <formula>0</formula>
    </cfRule>
    <cfRule type="cellIs" dxfId="921" priority="102" operator="lessThan">
      <formula>0</formula>
    </cfRule>
  </conditionalFormatting>
  <conditionalFormatting sqref="AD99:AD100">
    <cfRule type="cellIs" dxfId="920" priority="101" operator="greaterThan">
      <formula>0</formula>
    </cfRule>
  </conditionalFormatting>
  <conditionalFormatting sqref="AD102:AD103">
    <cfRule type="cellIs" dxfId="919" priority="97" operator="greaterThan">
      <formula>0</formula>
    </cfRule>
    <cfRule type="cellIs" dxfId="918" priority="99" operator="lessThan">
      <formula>0</formula>
    </cfRule>
  </conditionalFormatting>
  <conditionalFormatting sqref="AD102:AD103">
    <cfRule type="cellIs" dxfId="917" priority="98" operator="greaterThan">
      <formula>0</formula>
    </cfRule>
  </conditionalFormatting>
  <conditionalFormatting sqref="AD105:AD106">
    <cfRule type="cellIs" dxfId="916" priority="94" operator="greaterThan">
      <formula>0</formula>
    </cfRule>
    <cfRule type="cellIs" dxfId="915" priority="96" operator="lessThan">
      <formula>0</formula>
    </cfRule>
  </conditionalFormatting>
  <conditionalFormatting sqref="AD105:AD106">
    <cfRule type="cellIs" dxfId="914" priority="95" operator="greaterThan">
      <formula>0</formula>
    </cfRule>
  </conditionalFormatting>
  <conditionalFormatting sqref="AD108:AD109">
    <cfRule type="cellIs" dxfId="913" priority="91" operator="greaterThan">
      <formula>0</formula>
    </cfRule>
    <cfRule type="cellIs" dxfId="912" priority="93" operator="lessThan">
      <formula>0</formula>
    </cfRule>
  </conditionalFormatting>
  <conditionalFormatting sqref="AD108:AD109">
    <cfRule type="cellIs" dxfId="911" priority="92" operator="greaterThan">
      <formula>0</formula>
    </cfRule>
  </conditionalFormatting>
  <conditionalFormatting sqref="AD111:AD112">
    <cfRule type="cellIs" dxfId="910" priority="88" operator="greaterThan">
      <formula>0</formula>
    </cfRule>
    <cfRule type="cellIs" dxfId="909" priority="90" operator="lessThan">
      <formula>0</formula>
    </cfRule>
  </conditionalFormatting>
  <conditionalFormatting sqref="AD111:AD112">
    <cfRule type="cellIs" dxfId="908" priority="89" operator="greaterThan">
      <formula>0</formula>
    </cfRule>
  </conditionalFormatting>
  <conditionalFormatting sqref="AD114:AD115">
    <cfRule type="cellIs" dxfId="907" priority="85" operator="greaterThan">
      <formula>0</formula>
    </cfRule>
    <cfRule type="cellIs" dxfId="906" priority="87" operator="lessThan">
      <formula>0</formula>
    </cfRule>
  </conditionalFormatting>
  <conditionalFormatting sqref="AD114:AD115">
    <cfRule type="cellIs" dxfId="905" priority="86" operator="greaterThan">
      <formula>0</formula>
    </cfRule>
  </conditionalFormatting>
  <conditionalFormatting sqref="AD117:AD118">
    <cfRule type="cellIs" dxfId="904" priority="82" operator="greaterThan">
      <formula>0</formula>
    </cfRule>
    <cfRule type="cellIs" dxfId="903" priority="84" operator="lessThan">
      <formula>0</formula>
    </cfRule>
  </conditionalFormatting>
  <conditionalFormatting sqref="AD117:AD118">
    <cfRule type="cellIs" dxfId="902" priority="83" operator="greaterThan">
      <formula>0</formula>
    </cfRule>
  </conditionalFormatting>
  <conditionalFormatting sqref="AD120:AD121">
    <cfRule type="cellIs" dxfId="901" priority="79" operator="greaterThan">
      <formula>0</formula>
    </cfRule>
    <cfRule type="cellIs" dxfId="900" priority="81" operator="lessThan">
      <formula>0</formula>
    </cfRule>
  </conditionalFormatting>
  <conditionalFormatting sqref="AD120:AD121">
    <cfRule type="cellIs" dxfId="899" priority="80" operator="greaterThan">
      <formula>0</formula>
    </cfRule>
  </conditionalFormatting>
  <conditionalFormatting sqref="AD123:AD124">
    <cfRule type="cellIs" dxfId="898" priority="76" operator="greaterThan">
      <formula>0</formula>
    </cfRule>
    <cfRule type="cellIs" dxfId="897" priority="78" operator="lessThan">
      <formula>0</formula>
    </cfRule>
  </conditionalFormatting>
  <conditionalFormatting sqref="AD123:AD124">
    <cfRule type="cellIs" dxfId="896" priority="77" operator="greaterThan">
      <formula>0</formula>
    </cfRule>
  </conditionalFormatting>
  <conditionalFormatting sqref="AD126:AD127">
    <cfRule type="cellIs" dxfId="895" priority="73" operator="greaterThan">
      <formula>0</formula>
    </cfRule>
    <cfRule type="cellIs" dxfId="894" priority="75" operator="lessThan">
      <formula>0</formula>
    </cfRule>
  </conditionalFormatting>
  <conditionalFormatting sqref="AD126:AD127">
    <cfRule type="cellIs" dxfId="893" priority="74" operator="greaterThan">
      <formula>0</formula>
    </cfRule>
  </conditionalFormatting>
  <conditionalFormatting sqref="AD129:AD130">
    <cfRule type="cellIs" dxfId="892" priority="70" operator="greaterThan">
      <formula>0</formula>
    </cfRule>
    <cfRule type="cellIs" dxfId="891" priority="72" operator="lessThan">
      <formula>0</formula>
    </cfRule>
  </conditionalFormatting>
  <conditionalFormatting sqref="AD129:AD130">
    <cfRule type="cellIs" dxfId="890" priority="71" operator="greaterThan">
      <formula>0</formula>
    </cfRule>
  </conditionalFormatting>
  <conditionalFormatting sqref="AD132:AD133">
    <cfRule type="cellIs" dxfId="889" priority="67" operator="greaterThan">
      <formula>0</formula>
    </cfRule>
    <cfRule type="cellIs" dxfId="888" priority="69" operator="lessThan">
      <formula>0</formula>
    </cfRule>
  </conditionalFormatting>
  <conditionalFormatting sqref="AD132:AD133">
    <cfRule type="cellIs" dxfId="887" priority="68" operator="greaterThan">
      <formula>0</formula>
    </cfRule>
  </conditionalFormatting>
  <conditionalFormatting sqref="AD135:AD136">
    <cfRule type="cellIs" dxfId="886" priority="64" operator="greaterThan">
      <formula>0</formula>
    </cfRule>
    <cfRule type="cellIs" dxfId="885" priority="66" operator="lessThan">
      <formula>0</formula>
    </cfRule>
  </conditionalFormatting>
  <conditionalFormatting sqref="AD135:AD136">
    <cfRule type="cellIs" dxfId="884" priority="65" operator="greaterThan">
      <formula>0</formula>
    </cfRule>
  </conditionalFormatting>
  <conditionalFormatting sqref="AD138:AD139">
    <cfRule type="cellIs" dxfId="883" priority="61" operator="greaterThan">
      <formula>0</formula>
    </cfRule>
    <cfRule type="cellIs" dxfId="882" priority="63" operator="lessThan">
      <formula>0</formula>
    </cfRule>
  </conditionalFormatting>
  <conditionalFormatting sqref="AD138:AD139">
    <cfRule type="cellIs" dxfId="881" priority="62" operator="greaterThan">
      <formula>0</formula>
    </cfRule>
  </conditionalFormatting>
  <conditionalFormatting sqref="AD141:AD142">
    <cfRule type="cellIs" dxfId="880" priority="58" operator="greaterThan">
      <formula>0</formula>
    </cfRule>
    <cfRule type="cellIs" dxfId="879" priority="60" operator="lessThan">
      <formula>0</formula>
    </cfRule>
  </conditionalFormatting>
  <conditionalFormatting sqref="AD141:AD142">
    <cfRule type="cellIs" dxfId="878" priority="59" operator="greaterThan">
      <formula>0</formula>
    </cfRule>
  </conditionalFormatting>
  <conditionalFormatting sqref="AD144:AD145">
    <cfRule type="cellIs" dxfId="877" priority="55" operator="greaterThan">
      <formula>0</formula>
    </cfRule>
    <cfRule type="cellIs" dxfId="876" priority="57" operator="lessThan">
      <formula>0</formula>
    </cfRule>
  </conditionalFormatting>
  <conditionalFormatting sqref="AD144:AD145">
    <cfRule type="cellIs" dxfId="875" priority="56" operator="greaterThan">
      <formula>0</formula>
    </cfRule>
  </conditionalFormatting>
  <conditionalFormatting sqref="AD147:AD148">
    <cfRule type="cellIs" dxfId="874" priority="52" operator="greaterThan">
      <formula>0</formula>
    </cfRule>
    <cfRule type="cellIs" dxfId="873" priority="54" operator="lessThan">
      <formula>0</formula>
    </cfRule>
  </conditionalFormatting>
  <conditionalFormatting sqref="AD147:AD148">
    <cfRule type="cellIs" dxfId="872" priority="53" operator="greaterThan">
      <formula>0</formula>
    </cfRule>
  </conditionalFormatting>
  <conditionalFormatting sqref="AD150:AD151">
    <cfRule type="cellIs" dxfId="871" priority="49" operator="greaterThan">
      <formula>0</formula>
    </cfRule>
    <cfRule type="cellIs" dxfId="870" priority="51" operator="lessThan">
      <formula>0</formula>
    </cfRule>
  </conditionalFormatting>
  <conditionalFormatting sqref="AD150:AD151">
    <cfRule type="cellIs" dxfId="869" priority="50" operator="greaterThan">
      <formula>0</formula>
    </cfRule>
  </conditionalFormatting>
  <conditionalFormatting sqref="AD153:AD154">
    <cfRule type="cellIs" dxfId="868" priority="46" operator="greaterThan">
      <formula>0</formula>
    </cfRule>
    <cfRule type="cellIs" dxfId="867" priority="48" operator="lessThan">
      <formula>0</formula>
    </cfRule>
  </conditionalFormatting>
  <conditionalFormatting sqref="AD153:AD154">
    <cfRule type="cellIs" dxfId="866" priority="47" operator="greaterThan">
      <formula>0</formula>
    </cfRule>
  </conditionalFormatting>
  <conditionalFormatting sqref="AD156:AD157">
    <cfRule type="cellIs" dxfId="865" priority="43" operator="greaterThan">
      <formula>0</formula>
    </cfRule>
    <cfRule type="cellIs" dxfId="864" priority="45" operator="lessThan">
      <formula>0</formula>
    </cfRule>
  </conditionalFormatting>
  <conditionalFormatting sqref="AD156:AD157">
    <cfRule type="cellIs" dxfId="863" priority="44" operator="greaterThan">
      <formula>0</formula>
    </cfRule>
  </conditionalFormatting>
  <conditionalFormatting sqref="AD159:AD160">
    <cfRule type="cellIs" dxfId="862" priority="40" operator="greaterThan">
      <formula>0</formula>
    </cfRule>
    <cfRule type="cellIs" dxfId="861" priority="42" operator="lessThan">
      <formula>0</formula>
    </cfRule>
  </conditionalFormatting>
  <conditionalFormatting sqref="AD159:AD160">
    <cfRule type="cellIs" dxfId="860" priority="41" operator="greaterThan">
      <formula>0</formula>
    </cfRule>
  </conditionalFormatting>
  <conditionalFormatting sqref="AD162:AD163">
    <cfRule type="cellIs" dxfId="859" priority="37" operator="greaterThan">
      <formula>0</formula>
    </cfRule>
    <cfRule type="cellIs" dxfId="858" priority="39" operator="lessThan">
      <formula>0</formula>
    </cfRule>
  </conditionalFormatting>
  <conditionalFormatting sqref="AD162:AD163">
    <cfRule type="cellIs" dxfId="857" priority="38" operator="greaterThan">
      <formula>0</formula>
    </cfRule>
  </conditionalFormatting>
  <conditionalFormatting sqref="AD165:AD166">
    <cfRule type="cellIs" dxfId="856" priority="34" operator="greaterThan">
      <formula>0</formula>
    </cfRule>
    <cfRule type="cellIs" dxfId="855" priority="36" operator="lessThan">
      <formula>0</formula>
    </cfRule>
  </conditionalFormatting>
  <conditionalFormatting sqref="AD165:AD166">
    <cfRule type="cellIs" dxfId="854" priority="35" operator="greaterThan">
      <formula>0</formula>
    </cfRule>
  </conditionalFormatting>
  <conditionalFormatting sqref="AD168:AD169">
    <cfRule type="cellIs" dxfId="853" priority="31" operator="greaterThan">
      <formula>0</formula>
    </cfRule>
    <cfRule type="cellIs" dxfId="852" priority="33" operator="lessThan">
      <formula>0</formula>
    </cfRule>
  </conditionalFormatting>
  <conditionalFormatting sqref="AD168:AD169">
    <cfRule type="cellIs" dxfId="851" priority="32" operator="greaterThan">
      <formula>0</formula>
    </cfRule>
  </conditionalFormatting>
  <conditionalFormatting sqref="AD171:AD172">
    <cfRule type="cellIs" dxfId="850" priority="28" operator="greaterThan">
      <formula>0</formula>
    </cfRule>
    <cfRule type="cellIs" dxfId="849" priority="30" operator="lessThan">
      <formula>0</formula>
    </cfRule>
  </conditionalFormatting>
  <conditionalFormatting sqref="AD171:AD172">
    <cfRule type="cellIs" dxfId="848" priority="29" operator="greaterThan">
      <formula>0</formula>
    </cfRule>
  </conditionalFormatting>
  <conditionalFormatting sqref="Y177:Y178">
    <cfRule type="cellIs" dxfId="847" priority="13" operator="greaterThan">
      <formula>0</formula>
    </cfRule>
    <cfRule type="cellIs" dxfId="846" priority="15" operator="lessThan">
      <formula>0</formula>
    </cfRule>
  </conditionalFormatting>
  <conditionalFormatting sqref="Y177:Y178">
    <cfRule type="cellIs" dxfId="845" priority="14" operator="greaterThan">
      <formula>0</formula>
    </cfRule>
  </conditionalFormatting>
  <conditionalFormatting sqref="AD177:AD178">
    <cfRule type="cellIs" dxfId="844" priority="22" operator="greaterThan">
      <formula>0</formula>
    </cfRule>
    <cfRule type="cellIs" dxfId="843" priority="24" operator="lessThan">
      <formula>0</formula>
    </cfRule>
  </conditionalFormatting>
  <conditionalFormatting sqref="AD177:AD178">
    <cfRule type="cellIs" dxfId="842" priority="23" operator="greaterThan">
      <formula>0</formula>
    </cfRule>
  </conditionalFormatting>
  <conditionalFormatting sqref="T177:T178">
    <cfRule type="cellIs" dxfId="841" priority="19" operator="greaterThan">
      <formula>0</formula>
    </cfRule>
    <cfRule type="cellIs" dxfId="840" priority="21" operator="lessThan">
      <formula>0</formula>
    </cfRule>
  </conditionalFormatting>
  <conditionalFormatting sqref="T177:T178">
    <cfRule type="cellIs" dxfId="839" priority="20" operator="greaterThan">
      <formula>0</formula>
    </cfRule>
  </conditionalFormatting>
  <conditionalFormatting sqref="Y174:Y175">
    <cfRule type="cellIs" dxfId="838" priority="1" operator="greaterThan">
      <formula>0</formula>
    </cfRule>
    <cfRule type="cellIs" dxfId="837" priority="3" operator="lessThan">
      <formula>0</formula>
    </cfRule>
  </conditionalFormatting>
  <conditionalFormatting sqref="Y174:Y175">
    <cfRule type="cellIs" dxfId="836" priority="2" operator="greaterThan">
      <formula>0</formula>
    </cfRule>
  </conditionalFormatting>
  <conditionalFormatting sqref="O174:O175">
    <cfRule type="cellIs" dxfId="835" priority="10" operator="greaterThan">
      <formula>0</formula>
    </cfRule>
    <cfRule type="cellIs" dxfId="834" priority="12" operator="lessThan">
      <formula>0</formula>
    </cfRule>
  </conditionalFormatting>
  <conditionalFormatting sqref="O174:O175">
    <cfRule type="cellIs" dxfId="833" priority="11" operator="greaterThan">
      <formula>0</formula>
    </cfRule>
  </conditionalFormatting>
  <conditionalFormatting sqref="AD174:AD175">
    <cfRule type="cellIs" dxfId="832" priority="7" operator="greaterThan">
      <formula>0</formula>
    </cfRule>
    <cfRule type="cellIs" dxfId="831" priority="9" operator="lessThan">
      <formula>0</formula>
    </cfRule>
  </conditionalFormatting>
  <conditionalFormatting sqref="AD174:AD175">
    <cfRule type="cellIs" dxfId="830" priority="8" operator="greaterThan">
      <formula>0</formula>
    </cfRule>
  </conditionalFormatting>
  <conditionalFormatting sqref="T174:T175">
    <cfRule type="cellIs" dxfId="829" priority="4" operator="greaterThan">
      <formula>0</formula>
    </cfRule>
    <cfRule type="cellIs" dxfId="828" priority="6" operator="lessThan">
      <formula>0</formula>
    </cfRule>
  </conditionalFormatting>
  <conditionalFormatting sqref="T174:T175">
    <cfRule type="cellIs" dxfId="827" priority="5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101"/>
  <sheetViews>
    <sheetView tabSelected="1" zoomScale="85" zoomScaleNormal="85" workbookViewId="0">
      <pane ySplit="1" topLeftCell="A89" activePane="bottomLeft" state="frozen"/>
      <selection activeCell="D37" sqref="D37"/>
      <selection pane="bottomLeft" activeCell="G102" sqref="G102"/>
    </sheetView>
  </sheetViews>
  <sheetFormatPr defaultRowHeight="15" x14ac:dyDescent="0.25"/>
  <cols>
    <col min="1" max="1" width="12.28515625" bestFit="1" customWidth="1"/>
    <col min="3" max="3" width="9.140625" style="12"/>
    <col min="4" max="4" width="11" style="12" bestFit="1" customWidth="1"/>
    <col min="5" max="5" width="11" customWidth="1"/>
    <col min="6" max="6" width="10.140625" style="12" bestFit="1" customWidth="1"/>
    <col min="7" max="7" width="12.28515625" style="12" bestFit="1" customWidth="1"/>
    <col min="8" max="8" width="11.5703125" bestFit="1" customWidth="1"/>
    <col min="9" max="9" width="14" bestFit="1" customWidth="1"/>
    <col min="11" max="11" width="11.5703125" bestFit="1" customWidth="1"/>
    <col min="12" max="12" width="14" bestFit="1" customWidth="1"/>
    <col min="14" max="14" width="11.5703125" bestFit="1" customWidth="1"/>
    <col min="15" max="15" width="14" bestFit="1" customWidth="1"/>
    <col min="17" max="17" width="11.5703125" bestFit="1" customWidth="1"/>
    <col min="18" max="18" width="14" bestFit="1" customWidth="1"/>
  </cols>
  <sheetData>
    <row r="1" spans="1:19" x14ac:dyDescent="0.25">
      <c r="A1" s="8" t="s">
        <v>12</v>
      </c>
      <c r="B1" s="8" t="s">
        <v>13</v>
      </c>
      <c r="C1" s="10" t="s">
        <v>15</v>
      </c>
      <c r="D1" s="10" t="s">
        <v>11</v>
      </c>
      <c r="E1" s="8" t="s">
        <v>17</v>
      </c>
      <c r="F1" s="10" t="s">
        <v>32</v>
      </c>
      <c r="G1" s="13" t="s">
        <v>33</v>
      </c>
      <c r="H1" s="7" t="s">
        <v>37</v>
      </c>
      <c r="I1" s="7" t="s">
        <v>18</v>
      </c>
      <c r="J1" s="7" t="s">
        <v>21</v>
      </c>
      <c r="K1" s="7" t="s">
        <v>38</v>
      </c>
      <c r="L1" s="7" t="s">
        <v>18</v>
      </c>
      <c r="M1" s="7" t="s">
        <v>21</v>
      </c>
      <c r="N1" s="7" t="s">
        <v>41</v>
      </c>
      <c r="O1" s="7" t="s">
        <v>18</v>
      </c>
      <c r="P1" s="7" t="s">
        <v>21</v>
      </c>
      <c r="Q1" s="7" t="s">
        <v>40</v>
      </c>
      <c r="R1" s="7" t="s">
        <v>18</v>
      </c>
      <c r="S1" s="7" t="s">
        <v>21</v>
      </c>
    </row>
    <row r="2" spans="1:19" x14ac:dyDescent="0.25">
      <c r="A2" s="8"/>
      <c r="B2" s="8"/>
      <c r="C2" s="10"/>
      <c r="D2" s="10"/>
      <c r="E2" s="8"/>
      <c r="F2" s="10"/>
      <c r="G2" s="13"/>
      <c r="H2" s="5">
        <v>15</v>
      </c>
      <c r="I2" s="7"/>
      <c r="J2" s="7"/>
      <c r="K2" s="5">
        <v>20</v>
      </c>
      <c r="L2" s="7"/>
      <c r="M2" s="7"/>
      <c r="N2" s="5">
        <v>25</v>
      </c>
      <c r="O2" s="7"/>
      <c r="P2" s="7"/>
      <c r="Q2" s="5">
        <v>30</v>
      </c>
      <c r="R2" s="7"/>
      <c r="S2" s="7"/>
    </row>
    <row r="3" spans="1:19" x14ac:dyDescent="0.25">
      <c r="A3" s="2">
        <v>44620</v>
      </c>
      <c r="B3" s="2" t="s">
        <v>6</v>
      </c>
      <c r="C3" s="11">
        <v>35072</v>
      </c>
      <c r="D3" s="11">
        <v>35100</v>
      </c>
      <c r="E3" s="1">
        <f>Graph_BNFTY!$R$34</f>
        <v>1</v>
      </c>
      <c r="F3" s="11">
        <v>1683</v>
      </c>
      <c r="G3" s="11">
        <v>1669</v>
      </c>
      <c r="H3" s="1">
        <f>F3+(F3*$H$2/100)</f>
        <v>1935.45</v>
      </c>
      <c r="I3" s="1">
        <f>IF(G3&lt;H3,G3,H3)</f>
        <v>1669</v>
      </c>
      <c r="J3" s="43">
        <f>((F3-I3)+(F4-I4))*25*E4</f>
        <v>700</v>
      </c>
      <c r="K3" s="1">
        <f>I3+(I3*$H$2/100)</f>
        <v>1919.35</v>
      </c>
      <c r="L3" s="1">
        <f>IF(J3&lt;K3,J3,K3)</f>
        <v>700</v>
      </c>
      <c r="M3" s="43">
        <f>((I3-L3)+(I4-L4))*25*H4</f>
        <v>29027437.5</v>
      </c>
      <c r="N3" s="1">
        <f>L3+(L3*$H$2/100)</f>
        <v>805</v>
      </c>
      <c r="O3" s="1">
        <f>IF(M3&lt;N3,M3,N3)</f>
        <v>805</v>
      </c>
      <c r="P3" s="43">
        <f>((L3-O3)+(L4-O4))*25*K4</f>
        <v>-1874643.75</v>
      </c>
      <c r="Q3" s="1">
        <f>O3+(O3*$H$2/100)</f>
        <v>925.75</v>
      </c>
      <c r="R3" s="1">
        <f>IF(P3&lt;Q3,P3,Q3)</f>
        <v>-1874643.75</v>
      </c>
      <c r="S3" s="43">
        <f>((O3-R3)+(O4-R4))*25*N4</f>
        <v>0</v>
      </c>
    </row>
    <row r="4" spans="1:19" ht="15" customHeight="1" x14ac:dyDescent="0.25">
      <c r="A4" s="1"/>
      <c r="B4" s="1" t="s">
        <v>7</v>
      </c>
      <c r="C4" s="11">
        <v>35072</v>
      </c>
      <c r="D4" s="11">
        <v>35100</v>
      </c>
      <c r="E4" s="1">
        <f>Graph_BNFTY!$R$34</f>
        <v>1</v>
      </c>
      <c r="F4" s="11">
        <v>635</v>
      </c>
      <c r="G4" s="11">
        <v>621</v>
      </c>
      <c r="H4" s="1">
        <f>F4+(F4*$H$2/100)</f>
        <v>730.25</v>
      </c>
      <c r="I4" s="1">
        <f>IF(G4&lt;H4,G4,H4)</f>
        <v>621</v>
      </c>
      <c r="J4" s="43"/>
      <c r="K4" s="1">
        <f>I4+(I4*$H$2/100)</f>
        <v>714.15</v>
      </c>
      <c r="L4" s="1">
        <f>IF(J4&lt;K4,J4,K4)</f>
        <v>0</v>
      </c>
      <c r="M4" s="43"/>
      <c r="N4" s="1">
        <f>L4+(L4*$H$2/100)</f>
        <v>0</v>
      </c>
      <c r="O4" s="1">
        <f>IF(M4&lt;N4,M4,N4)</f>
        <v>0</v>
      </c>
      <c r="P4" s="43"/>
      <c r="Q4" s="1">
        <f>O4+(O4*$H$2/100)</f>
        <v>0</v>
      </c>
      <c r="R4" s="1">
        <f>IF(P4&lt;Q4,P4,Q4)</f>
        <v>0</v>
      </c>
      <c r="S4" s="43"/>
    </row>
    <row r="5" spans="1:19" x14ac:dyDescent="0.25">
      <c r="A5" s="1"/>
      <c r="B5" s="1"/>
      <c r="C5" s="11"/>
      <c r="D5" s="11"/>
      <c r="E5" s="1"/>
      <c r="F5" s="11"/>
      <c r="G5" s="1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2">
        <v>44622</v>
      </c>
      <c r="B6" s="2" t="s">
        <v>6</v>
      </c>
      <c r="C6" s="11">
        <v>35048</v>
      </c>
      <c r="D6" s="11">
        <v>35100</v>
      </c>
      <c r="E6" s="1">
        <f>Graph_BNFTY!$R$34</f>
        <v>1</v>
      </c>
      <c r="F6" s="11">
        <v>1009</v>
      </c>
      <c r="G6" s="11">
        <v>911</v>
      </c>
      <c r="H6" s="1">
        <f>F6+(F6*$H$2/100)</f>
        <v>1160.3499999999999</v>
      </c>
      <c r="I6" s="1">
        <f>IF(G6&lt;H6,G6,H6)</f>
        <v>911</v>
      </c>
      <c r="J6" s="44">
        <f>((F6-I6)+(F7-I7))*25*E7</f>
        <v>3975</v>
      </c>
      <c r="K6" s="1">
        <f>I6+(I6*$H$2/100)</f>
        <v>1047.6500000000001</v>
      </c>
      <c r="L6" s="1">
        <f>IF(J6&lt;K6,J6,K6)</f>
        <v>1047.6500000000001</v>
      </c>
      <c r="M6" s="44">
        <f>((I6-L6)+(I7-L7))*25*H7</f>
        <v>24594450.562499993</v>
      </c>
      <c r="N6" s="1">
        <f>L6+(L6*$H$2/100)</f>
        <v>1204.7975000000001</v>
      </c>
      <c r="O6" s="1">
        <f>IF(M6&lt;N6,M6,N6)</f>
        <v>1204.7975000000001</v>
      </c>
      <c r="P6" s="44">
        <f>((L6-O6)+(L7-O7))*25*K7</f>
        <v>-4373414.9250000007</v>
      </c>
      <c r="Q6" s="1">
        <f>O6+(O6*$H$2/100)</f>
        <v>1385.5171250000001</v>
      </c>
      <c r="R6" s="1">
        <f>IF(P6&lt;Q6,P6,Q6)</f>
        <v>-4373414.9250000007</v>
      </c>
      <c r="S6" s="44">
        <f>((O6-R6)+(O7-R7))*25*N7</f>
        <v>0</v>
      </c>
    </row>
    <row r="7" spans="1:19" x14ac:dyDescent="0.25">
      <c r="A7" s="1"/>
      <c r="B7" s="1" t="s">
        <v>7</v>
      </c>
      <c r="C7" s="11">
        <v>35048</v>
      </c>
      <c r="D7" s="11">
        <v>35100</v>
      </c>
      <c r="E7" s="1">
        <f>Graph_BNFTY!$R$34</f>
        <v>1</v>
      </c>
      <c r="F7" s="11">
        <v>1029</v>
      </c>
      <c r="G7" s="11">
        <v>968</v>
      </c>
      <c r="H7" s="1">
        <f>F7+(F7*$H$2/100)</f>
        <v>1183.3499999999999</v>
      </c>
      <c r="I7" s="1">
        <f>IF(G7&lt;H7,G7,H7)</f>
        <v>968</v>
      </c>
      <c r="J7" s="45"/>
      <c r="K7" s="1">
        <f>I7+(I7*$H$2/100)</f>
        <v>1113.2</v>
      </c>
      <c r="L7" s="1">
        <f>IF(J7&lt;K7,J7,K7)</f>
        <v>0</v>
      </c>
      <c r="M7" s="45"/>
      <c r="N7" s="1">
        <f>L7+(L7*$H$2/100)</f>
        <v>0</v>
      </c>
      <c r="O7" s="1">
        <f>IF(M7&lt;N7,M7,N7)</f>
        <v>0</v>
      </c>
      <c r="P7" s="45"/>
      <c r="Q7" s="1">
        <f>O7+(O7*$H$2/100)</f>
        <v>0</v>
      </c>
      <c r="R7" s="1">
        <f>IF(P7&lt;Q7,P7,Q7)</f>
        <v>0</v>
      </c>
      <c r="S7" s="45"/>
    </row>
    <row r="8" spans="1:19" x14ac:dyDescent="0.25">
      <c r="A8" s="1"/>
      <c r="B8" s="1"/>
      <c r="C8" s="11"/>
      <c r="D8" s="11"/>
      <c r="E8" s="1"/>
      <c r="F8" s="11"/>
      <c r="G8" s="1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25">
      <c r="A9" s="2">
        <v>44623</v>
      </c>
      <c r="B9" s="2" t="s">
        <v>6</v>
      </c>
      <c r="C9" s="11">
        <v>35072</v>
      </c>
      <c r="D9" s="11">
        <v>35100</v>
      </c>
      <c r="E9" s="1">
        <f>Graph_BNFTY!$R$34</f>
        <v>1</v>
      </c>
      <c r="F9" s="11">
        <v>763</v>
      </c>
      <c r="G9" s="11">
        <v>687</v>
      </c>
      <c r="H9" s="1">
        <f>F9+(F9*$H$2/100)</f>
        <v>877.45</v>
      </c>
      <c r="I9" s="1">
        <f>IF(G9&lt;H9,G9,H9)</f>
        <v>687</v>
      </c>
      <c r="J9" s="44">
        <f>((F9-I9)+(F10-I10))*25*E10</f>
        <v>1100</v>
      </c>
      <c r="K9" s="1">
        <f>I9+(I9*$H$2/100)</f>
        <v>790.05</v>
      </c>
      <c r="L9" s="1">
        <f>IF(J9&lt;K9,J9,K9)</f>
        <v>790.05</v>
      </c>
      <c r="M9" s="44">
        <f>((I9-L9)+(I10-L10))*25*H10</f>
        <v>15011928.9375</v>
      </c>
      <c r="N9" s="1">
        <f>L9+(L9*$H$2/100)</f>
        <v>908.55749999999989</v>
      </c>
      <c r="O9" s="1">
        <f>IF(M9&lt;N9,M9,N9)</f>
        <v>908.55749999999989</v>
      </c>
      <c r="P9" s="44">
        <f>((L9-O9)+(L10-O10))*25*K10</f>
        <v>-2695008.6843749983</v>
      </c>
      <c r="Q9" s="1">
        <f>O9+(O9*$H$2/100)</f>
        <v>1044.8411249999999</v>
      </c>
      <c r="R9" s="1">
        <f>IF(P9&lt;Q9,P9,Q9)</f>
        <v>-2695008.6843749983</v>
      </c>
      <c r="S9" s="44">
        <f>((O9-R9)+(O10-R10))*25*N10</f>
        <v>0</v>
      </c>
    </row>
    <row r="10" spans="1:19" ht="15" customHeight="1" x14ac:dyDescent="0.25">
      <c r="A10" s="1"/>
      <c r="B10" s="1" t="s">
        <v>7</v>
      </c>
      <c r="C10" s="11">
        <v>35072</v>
      </c>
      <c r="D10" s="11">
        <v>35100</v>
      </c>
      <c r="E10" s="1">
        <f>Graph_BNFTY!$R$34</f>
        <v>1</v>
      </c>
      <c r="F10" s="11">
        <v>759</v>
      </c>
      <c r="G10" s="11">
        <v>791</v>
      </c>
      <c r="H10" s="1">
        <f>F10+(F10*$H$2/100)</f>
        <v>872.85</v>
      </c>
      <c r="I10" s="1">
        <f>IF(G10&lt;H10,G10,H10)</f>
        <v>791</v>
      </c>
      <c r="J10" s="45"/>
      <c r="K10" s="1">
        <f>I10+(I10*$H$2/100)</f>
        <v>909.65</v>
      </c>
      <c r="L10" s="1">
        <f>IF(J10&lt;K10,J10,K10)</f>
        <v>0</v>
      </c>
      <c r="M10" s="45"/>
      <c r="N10" s="1">
        <f>L10+(L10*$H$2/100)</f>
        <v>0</v>
      </c>
      <c r="O10" s="1">
        <f>IF(M10&lt;N10,M10,N10)</f>
        <v>0</v>
      </c>
      <c r="P10" s="45"/>
      <c r="Q10" s="1">
        <f>O10+(O10*$H$2/100)</f>
        <v>0</v>
      </c>
      <c r="R10" s="1">
        <f>IF(P10&lt;Q10,P10,Q10)</f>
        <v>0</v>
      </c>
      <c r="S10" s="45"/>
    </row>
    <row r="11" spans="1:19" x14ac:dyDescent="0.25">
      <c r="A11" s="1"/>
      <c r="B11" s="1"/>
      <c r="C11" s="11"/>
      <c r="D11" s="11"/>
      <c r="E11" s="1"/>
      <c r="F11" s="11"/>
      <c r="G11" s="1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25">
      <c r="A12" s="2">
        <v>44624</v>
      </c>
      <c r="B12" s="2" t="s">
        <v>6</v>
      </c>
      <c r="C12" s="11">
        <v>34827</v>
      </c>
      <c r="D12" s="11">
        <v>34900</v>
      </c>
      <c r="E12" s="1">
        <f>Graph_BNFTY!$R$34</f>
        <v>1</v>
      </c>
      <c r="F12" s="11">
        <v>659</v>
      </c>
      <c r="G12" s="11">
        <v>518</v>
      </c>
      <c r="H12" s="1">
        <f>F12+(F12*$H$2/100)</f>
        <v>757.85</v>
      </c>
      <c r="I12" s="1">
        <f>IF(G12&lt;H12,G12,H12)</f>
        <v>518</v>
      </c>
      <c r="J12" s="44">
        <f>((F12-I12)+(F13-I13))*25*E13</f>
        <v>873.75000000000114</v>
      </c>
      <c r="K12" s="1">
        <f>I12+(I12*$H$2/100)</f>
        <v>595.70000000000005</v>
      </c>
      <c r="L12" s="1">
        <f>IF(J12&lt;K12,J12,K12)</f>
        <v>595.70000000000005</v>
      </c>
      <c r="M12" s="44">
        <f>((I12-L12)+(I13-L13))*25*H13</f>
        <v>14946907.937499996</v>
      </c>
      <c r="N12" s="1">
        <f>L12+(L12*$H$2/100)</f>
        <v>685.05500000000006</v>
      </c>
      <c r="O12" s="1">
        <f>IF(M12&lt;N12,M12,N12)</f>
        <v>685.05500000000006</v>
      </c>
      <c r="P12" s="44">
        <f>((L12-O12)+(L13-O13))*25*K13</f>
        <v>-2088689.8790625003</v>
      </c>
      <c r="Q12" s="1">
        <f>O12+(O12*$H$2/100)</f>
        <v>787.81325000000004</v>
      </c>
      <c r="R12" s="1">
        <f>IF(P12&lt;Q12,P12,Q12)</f>
        <v>-2088689.8790625003</v>
      </c>
      <c r="S12" s="44">
        <f>((O12-R12)+(O13-R13))*25*N13</f>
        <v>0</v>
      </c>
    </row>
    <row r="13" spans="1:19" x14ac:dyDescent="0.25">
      <c r="A13" s="1"/>
      <c r="B13" s="1" t="s">
        <v>7</v>
      </c>
      <c r="C13" s="11">
        <v>34827</v>
      </c>
      <c r="D13" s="11">
        <v>34900</v>
      </c>
      <c r="E13" s="1">
        <f>Graph_BNFTY!$R$34</f>
        <v>1</v>
      </c>
      <c r="F13" s="11">
        <v>707</v>
      </c>
      <c r="G13" s="11">
        <v>814</v>
      </c>
      <c r="H13" s="1">
        <f>F13+(F13*$H$2/100)</f>
        <v>813.05</v>
      </c>
      <c r="I13" s="1">
        <f>IF(G13&lt;H13,G13,H13)</f>
        <v>813.05</v>
      </c>
      <c r="J13" s="45"/>
      <c r="K13" s="1">
        <f>I13+(I13*$H$2/100)</f>
        <v>935.00749999999994</v>
      </c>
      <c r="L13" s="1">
        <f>IF(J13&lt;K13,J13,K13)</f>
        <v>0</v>
      </c>
      <c r="M13" s="45"/>
      <c r="N13" s="1">
        <f>L13+(L13*$H$2/100)</f>
        <v>0</v>
      </c>
      <c r="O13" s="1">
        <f>IF(M13&lt;N13,M13,N13)</f>
        <v>0</v>
      </c>
      <c r="P13" s="45"/>
      <c r="Q13" s="1">
        <f>O13+(O13*$H$2/100)</f>
        <v>0</v>
      </c>
      <c r="R13" s="1">
        <f>IF(P13&lt;Q13,P13,Q13)</f>
        <v>0</v>
      </c>
      <c r="S13" s="45"/>
    </row>
    <row r="14" spans="1:19" x14ac:dyDescent="0.25">
      <c r="A14" s="1"/>
      <c r="B14" s="1"/>
      <c r="C14" s="11"/>
      <c r="D14" s="11"/>
      <c r="E14" s="1"/>
      <c r="F14" s="11"/>
      <c r="G14" s="1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25">
      <c r="A15" s="2">
        <v>44627</v>
      </c>
      <c r="B15" s="2" t="s">
        <v>6</v>
      </c>
      <c r="C15" s="11">
        <v>32995</v>
      </c>
      <c r="D15" s="11">
        <v>33000</v>
      </c>
      <c r="E15" s="1">
        <f>Graph_BNFTY!$R$34</f>
        <v>1</v>
      </c>
      <c r="F15" s="11">
        <v>675</v>
      </c>
      <c r="G15" s="11">
        <v>627</v>
      </c>
      <c r="H15" s="1">
        <f>F15+(F15*$H$2/100)</f>
        <v>776.25</v>
      </c>
      <c r="I15" s="1">
        <f>IF(G15&lt;H15,G15,H15)</f>
        <v>627</v>
      </c>
      <c r="J15" s="44">
        <f>((F15-I15)+(F16-I16))*25*E16</f>
        <v>-1305.0000000000011</v>
      </c>
      <c r="K15" s="1">
        <f>I15+(I15*$H$2/100)</f>
        <v>721.05</v>
      </c>
      <c r="L15" s="1">
        <f>IF(J15&lt;K15,J15,K15)</f>
        <v>-1305.0000000000011</v>
      </c>
      <c r="M15" s="44">
        <f>((I15-L15)+(I16-L16))*25*H16</f>
        <v>51857341.000000022</v>
      </c>
      <c r="N15" s="1">
        <f>L15+(L15*$H$2/100)</f>
        <v>-1500.7500000000014</v>
      </c>
      <c r="O15" s="1">
        <f>IF(M15&lt;N15,M15,N15)</f>
        <v>-1500.7500000000014</v>
      </c>
      <c r="P15" s="44">
        <f>((L15-O15)+(L16-O16))*25*K16</f>
        <v>4323285.5625000056</v>
      </c>
      <c r="Q15" s="1">
        <f>O15+(O15*$H$2/100)</f>
        <v>-1725.8625000000015</v>
      </c>
      <c r="R15" s="1">
        <f>IF(P15&lt;Q15,P15,Q15)</f>
        <v>-1725.8625000000015</v>
      </c>
      <c r="S15" s="44">
        <f>((O15-R15)+(O16-R16))*25*N16</f>
        <v>0</v>
      </c>
    </row>
    <row r="16" spans="1:19" x14ac:dyDescent="0.25">
      <c r="A16" s="1"/>
      <c r="B16" s="1" t="s">
        <v>7</v>
      </c>
      <c r="C16" s="11">
        <v>32995</v>
      </c>
      <c r="D16" s="11">
        <v>33000</v>
      </c>
      <c r="E16" s="1">
        <f>Graph_BNFTY!$R$34</f>
        <v>1</v>
      </c>
      <c r="F16" s="11">
        <v>668</v>
      </c>
      <c r="G16" s="11">
        <v>817</v>
      </c>
      <c r="H16" s="1">
        <f>F16+(F16*$H$2/100)</f>
        <v>768.2</v>
      </c>
      <c r="I16" s="1">
        <f>IF(G16&lt;H16,G16,H16)</f>
        <v>768.2</v>
      </c>
      <c r="J16" s="45"/>
      <c r="K16" s="1">
        <f>I16+(I16*$H$2/100)</f>
        <v>883.43000000000006</v>
      </c>
      <c r="L16" s="1">
        <f>IF(J16&lt;K16,J16,K16)</f>
        <v>0</v>
      </c>
      <c r="M16" s="45"/>
      <c r="N16" s="1">
        <f>L16+(L16*$H$2/100)</f>
        <v>0</v>
      </c>
      <c r="O16" s="1">
        <f>IF(M16&lt;N16,M16,N16)</f>
        <v>0</v>
      </c>
      <c r="P16" s="45"/>
      <c r="Q16" s="1">
        <f>O16+(O16*$H$2/100)</f>
        <v>0</v>
      </c>
      <c r="R16" s="1">
        <f>IF(P16&lt;Q16,P16,Q16)</f>
        <v>0</v>
      </c>
      <c r="S16" s="45"/>
    </row>
    <row r="17" spans="1:19" x14ac:dyDescent="0.25">
      <c r="A17" s="1"/>
      <c r="B17" s="1"/>
      <c r="C17" s="11"/>
      <c r="D17" s="11"/>
      <c r="E17" s="1"/>
      <c r="F17" s="11"/>
      <c r="G17" s="1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5">
      <c r="A18" s="2">
        <v>44628</v>
      </c>
      <c r="B18" s="2" t="s">
        <v>6</v>
      </c>
      <c r="C18" s="11">
        <v>32279</v>
      </c>
      <c r="D18" s="11">
        <v>33000</v>
      </c>
      <c r="E18" s="1">
        <f>Graph_BNFTY!$R$34</f>
        <v>1</v>
      </c>
      <c r="F18" s="11">
        <v>330</v>
      </c>
      <c r="G18" s="11">
        <v>572</v>
      </c>
      <c r="H18" s="1">
        <f>F18+(F18*$H$2/100)</f>
        <v>379.5</v>
      </c>
      <c r="I18" s="1">
        <f>IF(G18&lt;H18,G18,H18)</f>
        <v>379.5</v>
      </c>
      <c r="J18" s="44">
        <f>((F18-I18)+(F19-I19))*25*E19</f>
        <v>9037.5</v>
      </c>
      <c r="K18" s="1">
        <f>I18+(I18*$H$2/100)</f>
        <v>436.42500000000001</v>
      </c>
      <c r="L18" s="1">
        <f>IF(J18&lt;K18,J18,K18)</f>
        <v>436.42500000000001</v>
      </c>
      <c r="M18" s="44">
        <f>((I18-L18)+(I19-L19))*25*H19</f>
        <v>14859559.687500002</v>
      </c>
      <c r="N18" s="1">
        <f>L18+(L18*$H$2/100)</f>
        <v>501.88875000000002</v>
      </c>
      <c r="O18" s="1">
        <f>IF(M18&lt;N18,M18,N18)</f>
        <v>501.88875000000002</v>
      </c>
      <c r="P18" s="44">
        <f>((L18-O18)+(L19-O19))*25*K19</f>
        <v>-1089725.9484375</v>
      </c>
      <c r="Q18" s="1">
        <f>O18+(O18*$H$2/100)</f>
        <v>577.17206250000004</v>
      </c>
      <c r="R18" s="1">
        <f>IF(P18&lt;Q18,P18,Q18)</f>
        <v>-1089725.9484375</v>
      </c>
      <c r="S18" s="44">
        <f>((O18-R18)+(O19-R19))*25*N19</f>
        <v>0</v>
      </c>
    </row>
    <row r="19" spans="1:19" x14ac:dyDescent="0.25">
      <c r="A19" s="1"/>
      <c r="B19" s="1" t="s">
        <v>7</v>
      </c>
      <c r="C19" s="11">
        <v>32279</v>
      </c>
      <c r="D19" s="11">
        <v>33000</v>
      </c>
      <c r="E19" s="1">
        <f>Graph_BNFTY!$R$34</f>
        <v>1</v>
      </c>
      <c r="F19" s="11">
        <v>990</v>
      </c>
      <c r="G19" s="11">
        <v>579</v>
      </c>
      <c r="H19" s="1">
        <f>F19+(F19*$H$2/100)</f>
        <v>1138.5</v>
      </c>
      <c r="I19" s="1">
        <f>IF(G19&lt;H19,G19,H19)</f>
        <v>579</v>
      </c>
      <c r="J19" s="45"/>
      <c r="K19" s="1">
        <f>I19+(I19*$H$2/100)</f>
        <v>665.85</v>
      </c>
      <c r="L19" s="1">
        <f>IF(J19&lt;K19,J19,K19)</f>
        <v>0</v>
      </c>
      <c r="M19" s="45"/>
      <c r="N19" s="1">
        <f>L19+(L19*$H$2/100)</f>
        <v>0</v>
      </c>
      <c r="O19" s="1">
        <f>IF(M19&lt;N19,M19,N19)</f>
        <v>0</v>
      </c>
      <c r="P19" s="45"/>
      <c r="Q19" s="1">
        <f>O19+(O19*$H$2/100)</f>
        <v>0</v>
      </c>
      <c r="R19" s="1">
        <f>IF(P19&lt;Q19,P19,Q19)</f>
        <v>0</v>
      </c>
      <c r="S19" s="45"/>
    </row>
    <row r="20" spans="1:19" x14ac:dyDescent="0.25">
      <c r="A20" s="1"/>
      <c r="B20" s="1"/>
      <c r="C20" s="11"/>
      <c r="D20" s="11"/>
      <c r="E20" s="1"/>
      <c r="F20" s="11"/>
      <c r="G20" s="1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2">
        <v>44629</v>
      </c>
      <c r="B21" s="2" t="s">
        <v>6</v>
      </c>
      <c r="C21" s="11">
        <v>33618</v>
      </c>
      <c r="D21" s="11">
        <v>33700</v>
      </c>
      <c r="E21" s="1">
        <f>Graph_BNFTY!$R$34</f>
        <v>1</v>
      </c>
      <c r="F21" s="11">
        <v>353</v>
      </c>
      <c r="G21" s="11">
        <v>460</v>
      </c>
      <c r="H21" s="1">
        <f>F21+(F21*$H$2/100)</f>
        <v>405.95</v>
      </c>
      <c r="I21" s="1">
        <f>IF(G21&lt;H21,G21,H21)</f>
        <v>405.95</v>
      </c>
      <c r="J21" s="44">
        <f>((F21-I21)+(F22-I22))*25*E22</f>
        <v>4251.25</v>
      </c>
      <c r="K21" s="1">
        <f>I21+(I21*$H$2/100)</f>
        <v>466.84249999999997</v>
      </c>
      <c r="L21" s="1">
        <f>IF(J21&lt;K21,J21,K21)</f>
        <v>466.84249999999997</v>
      </c>
      <c r="M21" s="44">
        <f>((I21-L21)+(I22-L22))*25*H22</f>
        <v>1923604.3531250004</v>
      </c>
      <c r="N21" s="1">
        <f>L21+(L21*$H$2/100)</f>
        <v>536.868875</v>
      </c>
      <c r="O21" s="1">
        <f>IF(M21&lt;N21,M21,N21)</f>
        <v>536.868875</v>
      </c>
      <c r="P21" s="44">
        <f>((L21-O21)+(L22-O22))*25*K22</f>
        <v>-430837.27218750014</v>
      </c>
      <c r="Q21" s="1">
        <f>O21+(O21*$H$2/100)</f>
        <v>617.39920625000002</v>
      </c>
      <c r="R21" s="1">
        <f>IF(P21&lt;Q21,P21,Q21)</f>
        <v>-430837.27218750014</v>
      </c>
      <c r="S21" s="44">
        <f>((O21-R21)+(O22-R22))*25*N22</f>
        <v>0</v>
      </c>
    </row>
    <row r="22" spans="1:19" x14ac:dyDescent="0.25">
      <c r="A22" s="1"/>
      <c r="B22" s="1" t="s">
        <v>7</v>
      </c>
      <c r="C22" s="11">
        <v>33618</v>
      </c>
      <c r="D22" s="11">
        <v>33700</v>
      </c>
      <c r="E22" s="1">
        <f>Graph_BNFTY!$R$34</f>
        <v>1</v>
      </c>
      <c r="F22" s="11">
        <v>437</v>
      </c>
      <c r="G22" s="11">
        <v>214</v>
      </c>
      <c r="H22" s="1">
        <f>F22+(F22*$H$2/100)</f>
        <v>502.55</v>
      </c>
      <c r="I22" s="1">
        <f>IF(G22&lt;H22,G22,H22)</f>
        <v>214</v>
      </c>
      <c r="J22" s="45"/>
      <c r="K22" s="1">
        <f>I22+(I22*$H$2/100)</f>
        <v>246.1</v>
      </c>
      <c r="L22" s="1">
        <f>IF(J22&lt;K22,J22,K22)</f>
        <v>0</v>
      </c>
      <c r="M22" s="45"/>
      <c r="N22" s="1">
        <f>L22+(L22*$H$2/100)</f>
        <v>0</v>
      </c>
      <c r="O22" s="1">
        <f>IF(M22&lt;N22,M22,N22)</f>
        <v>0</v>
      </c>
      <c r="P22" s="45"/>
      <c r="Q22" s="1">
        <f>O22+(O22*$H$2/100)</f>
        <v>0</v>
      </c>
      <c r="R22" s="1">
        <f>IF(P22&lt;Q22,P22,Q22)</f>
        <v>0</v>
      </c>
      <c r="S22" s="45"/>
    </row>
    <row r="23" spans="1:19" x14ac:dyDescent="0.25">
      <c r="A23" s="1"/>
      <c r="B23" s="1"/>
      <c r="C23" s="11"/>
      <c r="D23" s="11"/>
      <c r="E23" s="1"/>
      <c r="F23" s="11"/>
      <c r="G23" s="1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2">
        <v>44630</v>
      </c>
      <c r="B24" s="2" t="s">
        <v>6</v>
      </c>
      <c r="C24" s="11">
        <v>34963</v>
      </c>
      <c r="D24" s="11">
        <v>35000</v>
      </c>
      <c r="E24" s="1">
        <f>Graph_BNFTY!$R$34</f>
        <v>1</v>
      </c>
      <c r="F24" s="11">
        <v>694</v>
      </c>
      <c r="G24" s="11">
        <v>498</v>
      </c>
      <c r="H24" s="1">
        <f>F24+(F24*$H$2/100)</f>
        <v>798.1</v>
      </c>
      <c r="I24" s="1">
        <f>IF(G24&lt;H24,G24,H24)</f>
        <v>498</v>
      </c>
      <c r="J24" s="44">
        <f>((F24-I24)+(F25-I25))*25*E25</f>
        <v>2237.5</v>
      </c>
      <c r="K24" s="1">
        <f>I24+(I24*$H$2/100)</f>
        <v>572.70000000000005</v>
      </c>
      <c r="L24" s="1">
        <f>IF(J24&lt;K24,J24,K24)</f>
        <v>572.70000000000005</v>
      </c>
      <c r="M24" s="44">
        <f>((I24-L24)+(I25-L25))*25*H25</f>
        <v>15141992.5</v>
      </c>
      <c r="N24" s="1">
        <f>L24+(L24*$H$2/100)</f>
        <v>658.60500000000002</v>
      </c>
      <c r="O24" s="1">
        <f>IF(M24&lt;N24,M24,N24)</f>
        <v>658.60500000000002</v>
      </c>
      <c r="P24" s="44">
        <f>((L24-O24)+(L25-O25))*25*K25</f>
        <v>-2016566.1843749993</v>
      </c>
      <c r="Q24" s="1">
        <f>O24+(O24*$H$2/100)</f>
        <v>757.39575000000002</v>
      </c>
      <c r="R24" s="1">
        <f>IF(P24&lt;Q24,P24,Q24)</f>
        <v>-2016566.1843749993</v>
      </c>
      <c r="S24" s="44">
        <f>((O24-R24)+(O25-R25))*25*N25</f>
        <v>0</v>
      </c>
    </row>
    <row r="25" spans="1:19" x14ac:dyDescent="0.25">
      <c r="A25" s="1"/>
      <c r="B25" s="1" t="s">
        <v>7</v>
      </c>
      <c r="C25" s="11">
        <v>34963</v>
      </c>
      <c r="D25" s="11">
        <v>35000</v>
      </c>
      <c r="E25" s="1">
        <f>Graph_BNFTY!$R$34</f>
        <v>1</v>
      </c>
      <c r="F25" s="11">
        <v>710</v>
      </c>
      <c r="G25" s="11">
        <v>944</v>
      </c>
      <c r="H25" s="1">
        <f>F25+(F25*$H$2/100)</f>
        <v>816.5</v>
      </c>
      <c r="I25" s="1">
        <f>IF(G25&lt;H25,G25,H25)</f>
        <v>816.5</v>
      </c>
      <c r="J25" s="45"/>
      <c r="K25" s="1">
        <f>I25+(I25*$H$2/100)</f>
        <v>938.97500000000002</v>
      </c>
      <c r="L25" s="1">
        <f>IF(J25&lt;K25,J25,K25)</f>
        <v>0</v>
      </c>
      <c r="M25" s="45"/>
      <c r="N25" s="1">
        <f>L25+(L25*$H$2/100)</f>
        <v>0</v>
      </c>
      <c r="O25" s="1">
        <f>IF(M25&lt;N25,M25,N25)</f>
        <v>0</v>
      </c>
      <c r="P25" s="45"/>
      <c r="Q25" s="1">
        <f>O25+(O25*$H$2/100)</f>
        <v>0</v>
      </c>
      <c r="R25" s="1">
        <f>IF(P25&lt;Q25,P25,Q25)</f>
        <v>0</v>
      </c>
      <c r="S25" s="45"/>
    </row>
    <row r="26" spans="1:19" x14ac:dyDescent="0.25">
      <c r="A26" s="1"/>
      <c r="B26" s="1"/>
      <c r="C26" s="11"/>
      <c r="D26" s="11"/>
      <c r="E26" s="1"/>
      <c r="F26" s="11"/>
      <c r="G26" s="1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25">
      <c r="A27" s="2">
        <v>44631</v>
      </c>
      <c r="B27" s="2" t="s">
        <v>6</v>
      </c>
      <c r="C27" s="11">
        <v>34551</v>
      </c>
      <c r="D27" s="11">
        <v>34600</v>
      </c>
      <c r="E27" s="1">
        <f>Graph_BNFTY!$R$34</f>
        <v>1</v>
      </c>
      <c r="F27" s="11">
        <v>676</v>
      </c>
      <c r="G27" s="11">
        <v>671</v>
      </c>
      <c r="H27" s="1">
        <f>F27+(F27*$H$2/100)</f>
        <v>777.4</v>
      </c>
      <c r="I27" s="1">
        <f>IF(G27&lt;H27,G27,H27)</f>
        <v>671</v>
      </c>
      <c r="J27" s="44">
        <f>((F27-I27)+(F28-I28))*25*E28</f>
        <v>875</v>
      </c>
      <c r="K27" s="1">
        <f>I27+(I27*$H$2/100)</f>
        <v>771.65</v>
      </c>
      <c r="L27" s="1">
        <f>IF(J27&lt;K27,J27,K27)</f>
        <v>771.65</v>
      </c>
      <c r="M27" s="44">
        <f>((I27-L27)+(I28-L28))*25*H28</f>
        <v>11900234.5</v>
      </c>
      <c r="N27" s="1">
        <f>L27+(L27*$H$2/100)</f>
        <v>887.39750000000004</v>
      </c>
      <c r="O27" s="1">
        <f>IF(M27&lt;N27,M27,N27)</f>
        <v>887.39750000000004</v>
      </c>
      <c r="P27" s="44">
        <f>((L27-O27)+(L28-O28))*25*K28</f>
        <v>-2269519.1062500011</v>
      </c>
      <c r="Q27" s="1">
        <f>O27+(O27*$H$2/100)</f>
        <v>1020.5071250000001</v>
      </c>
      <c r="R27" s="1">
        <f>IF(P27&lt;Q27,P27,Q27)</f>
        <v>-2269519.1062500011</v>
      </c>
      <c r="S27" s="44">
        <f>((O27-R27)+(O28-R28))*25*N28</f>
        <v>0</v>
      </c>
    </row>
    <row r="28" spans="1:19" x14ac:dyDescent="0.25">
      <c r="A28" s="1"/>
      <c r="B28" s="1" t="s">
        <v>7</v>
      </c>
      <c r="C28" s="11">
        <v>34551</v>
      </c>
      <c r="D28" s="11">
        <v>34600</v>
      </c>
      <c r="E28" s="1">
        <f>Graph_BNFTY!$R$34</f>
        <v>1</v>
      </c>
      <c r="F28" s="11">
        <v>712</v>
      </c>
      <c r="G28" s="11">
        <v>682</v>
      </c>
      <c r="H28" s="1">
        <f>F28+(F28*$H$2/100)</f>
        <v>818.8</v>
      </c>
      <c r="I28" s="1">
        <f>IF(G28&lt;H28,G28,H28)</f>
        <v>682</v>
      </c>
      <c r="J28" s="45"/>
      <c r="K28" s="1">
        <f>I28+(I28*$H$2/100)</f>
        <v>784.3</v>
      </c>
      <c r="L28" s="1">
        <f>IF(J28&lt;K28,J28,K28)</f>
        <v>0</v>
      </c>
      <c r="M28" s="45"/>
      <c r="N28" s="1">
        <f>L28+(L28*$H$2/100)</f>
        <v>0</v>
      </c>
      <c r="O28" s="1">
        <f>IF(M28&lt;N28,M28,N28)</f>
        <v>0</v>
      </c>
      <c r="P28" s="45"/>
      <c r="Q28" s="1">
        <f>O28+(O28*$H$2/100)</f>
        <v>0</v>
      </c>
      <c r="R28" s="1">
        <f>IF(P28&lt;Q28,P28,Q28)</f>
        <v>0</v>
      </c>
      <c r="S28" s="45"/>
    </row>
    <row r="29" spans="1:19" x14ac:dyDescent="0.25">
      <c r="A29" s="1"/>
      <c r="B29" s="1"/>
      <c r="C29" s="11"/>
      <c r="D29" s="11"/>
      <c r="E29" s="1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2">
        <v>44634</v>
      </c>
      <c r="B30" s="2" t="s">
        <v>6</v>
      </c>
      <c r="C30" s="11">
        <v>33150</v>
      </c>
      <c r="D30" s="11">
        <v>33200</v>
      </c>
      <c r="E30" s="1">
        <f>Graph_BNFTY!$R$34</f>
        <v>1</v>
      </c>
      <c r="F30" s="11">
        <v>2100</v>
      </c>
      <c r="G30" s="11">
        <v>2283</v>
      </c>
      <c r="H30" s="1">
        <f>F30+(F30*$H$2/100)</f>
        <v>2415</v>
      </c>
      <c r="I30" s="1">
        <f>IF(G30&lt;H30,G30,H30)</f>
        <v>2283</v>
      </c>
      <c r="J30" s="44">
        <f>((F30-I30)+(F31-I31))*25*E31</f>
        <v>-3500</v>
      </c>
      <c r="K30" s="1">
        <f>I30+(I30*$H$2/100)</f>
        <v>2625.45</v>
      </c>
      <c r="L30" s="1">
        <f>IF(J30&lt;K30,J30,K30)</f>
        <v>-3500</v>
      </c>
      <c r="M30" s="44">
        <f>((I30-L30)+(I31-L31))*25*H31</f>
        <v>24186483.75</v>
      </c>
      <c r="N30" s="1">
        <f>L30+(L30*$H$2/100)</f>
        <v>-4025</v>
      </c>
      <c r="O30" s="1">
        <f>IF(M30&lt;N30,M30,N30)</f>
        <v>-4025</v>
      </c>
      <c r="P30" s="44">
        <f>((L30-O30)+(L31-O31))*25*K31</f>
        <v>1509375</v>
      </c>
      <c r="Q30" s="1">
        <f>O30+(O30*$H$2/100)</f>
        <v>-4628.75</v>
      </c>
      <c r="R30" s="1">
        <f>IF(P30&lt;Q30,P30,Q30)</f>
        <v>-4628.75</v>
      </c>
      <c r="S30" s="44">
        <f>((O30-R30)+(O31-R31))*25*N31</f>
        <v>0</v>
      </c>
    </row>
    <row r="31" spans="1:19" x14ac:dyDescent="0.25">
      <c r="A31" s="1"/>
      <c r="B31" s="1" t="s">
        <v>7</v>
      </c>
      <c r="C31" s="11">
        <v>33150</v>
      </c>
      <c r="D31" s="11">
        <v>33200</v>
      </c>
      <c r="E31" s="1">
        <f>Graph_BNFTY!$R$34</f>
        <v>1</v>
      </c>
      <c r="F31" s="11">
        <v>143</v>
      </c>
      <c r="G31" s="11">
        <v>100</v>
      </c>
      <c r="H31" s="1">
        <f>F31+(F31*$H$2/100)</f>
        <v>164.45</v>
      </c>
      <c r="I31" s="1">
        <f>IF(G31&lt;H31,G31,H31)</f>
        <v>100</v>
      </c>
      <c r="J31" s="45"/>
      <c r="K31" s="1">
        <f>I31+(I31*$H$2/100)</f>
        <v>115</v>
      </c>
      <c r="L31" s="1">
        <f>IF(J31&lt;K31,J31,K31)</f>
        <v>0</v>
      </c>
      <c r="M31" s="45"/>
      <c r="N31" s="1">
        <f>L31+(L31*$H$2/100)</f>
        <v>0</v>
      </c>
      <c r="O31" s="1">
        <f>IF(M31&lt;N31,M31,N31)</f>
        <v>0</v>
      </c>
      <c r="P31" s="45"/>
      <c r="Q31" s="1">
        <f>O31+(O31*$H$2/100)</f>
        <v>0</v>
      </c>
      <c r="R31" s="1">
        <f>IF(P31&lt;Q31,P31,Q31)</f>
        <v>0</v>
      </c>
      <c r="S31" s="45"/>
    </row>
    <row r="32" spans="1:19" x14ac:dyDescent="0.25">
      <c r="A32" s="1"/>
      <c r="B32" s="1"/>
      <c r="C32" s="11"/>
      <c r="D32" s="11"/>
      <c r="E32" s="1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 s="2">
        <v>44894</v>
      </c>
      <c r="B33" s="2" t="s">
        <v>6</v>
      </c>
      <c r="C33" s="11">
        <v>43191</v>
      </c>
      <c r="D33" s="11">
        <v>43200</v>
      </c>
      <c r="E33" s="1">
        <f>Graph_BNFTY!$R$34</f>
        <v>1</v>
      </c>
      <c r="F33" s="11">
        <v>180</v>
      </c>
      <c r="G33" s="11">
        <v>180.35</v>
      </c>
      <c r="H33" s="1">
        <f>F33+(F33*$H$2/100)</f>
        <v>207</v>
      </c>
      <c r="I33" s="1">
        <f>IF(G33&lt;H33,G33,H33)</f>
        <v>180.35</v>
      </c>
      <c r="J33" s="44">
        <f>((F33-I33)+(F34-I34))*25*E34</f>
        <v>-21.249999999999858</v>
      </c>
      <c r="K33" s="1">
        <f>I33+(I33*$H$2/100)</f>
        <v>207.4025</v>
      </c>
      <c r="L33" s="1">
        <f>IF(J33&lt;K33,J33,K33)</f>
        <v>-21.249999999999858</v>
      </c>
      <c r="M33" s="44">
        <f>((I33-L33)+(I34-L34))*25*H34</f>
        <v>1857781.8749999993</v>
      </c>
      <c r="N33" s="1">
        <f>L33+(L33*$H$2/100)</f>
        <v>-24.437499999999837</v>
      </c>
      <c r="O33" s="1">
        <f>IF(M33&lt;N33,M33,N33)</f>
        <v>-24.437499999999837</v>
      </c>
      <c r="P33" s="44">
        <f>((L33-O33)+(L34-O34))*25*K34</f>
        <v>15853.828124999891</v>
      </c>
      <c r="Q33" s="1">
        <f>O33+(O33*$H$2/100)</f>
        <v>-28.103124999999814</v>
      </c>
      <c r="R33" s="1">
        <f>IF(P33&lt;Q33,P33,Q33)</f>
        <v>-28.103124999999814</v>
      </c>
      <c r="S33" s="44">
        <f>((O33-R33)+(O34-R34))*25*N34</f>
        <v>0</v>
      </c>
    </row>
    <row r="34" spans="1:19" x14ac:dyDescent="0.25">
      <c r="A34" s="1"/>
      <c r="B34" s="1" t="s">
        <v>7</v>
      </c>
      <c r="C34" s="11">
        <v>43191</v>
      </c>
      <c r="D34" s="11">
        <v>43200</v>
      </c>
      <c r="E34" s="15">
        <f>Graph_BNFTY!$R$34</f>
        <v>1</v>
      </c>
      <c r="F34" s="16">
        <v>172.5</v>
      </c>
      <c r="G34" s="16">
        <v>173</v>
      </c>
      <c r="H34" s="1">
        <f>F34+(F34*$H$2/100)</f>
        <v>198.375</v>
      </c>
      <c r="I34" s="1">
        <f>IF(G34&lt;H34,G34,H34)</f>
        <v>173</v>
      </c>
      <c r="J34" s="45"/>
      <c r="K34" s="1">
        <f>I34+(I34*$H$2/100)</f>
        <v>198.95</v>
      </c>
      <c r="L34" s="1">
        <f>IF(J34&lt;K34,J34,K34)</f>
        <v>0</v>
      </c>
      <c r="M34" s="45"/>
      <c r="N34" s="1">
        <f>L34+(L34*$H$2/100)</f>
        <v>0</v>
      </c>
      <c r="O34" s="1">
        <f>IF(M34&lt;N34,M34,N34)</f>
        <v>0</v>
      </c>
      <c r="P34" s="45"/>
      <c r="Q34" s="1">
        <f>O34+(O34*$H$2/100)</f>
        <v>0</v>
      </c>
      <c r="R34" s="1">
        <f>IF(P34&lt;Q34,P34,Q34)</f>
        <v>0</v>
      </c>
      <c r="S34" s="45"/>
    </row>
    <row r="35" spans="1:19" x14ac:dyDescent="0.25">
      <c r="A35" s="1"/>
      <c r="B35" s="1"/>
      <c r="C35" s="11"/>
      <c r="D35" s="11"/>
      <c r="E35" s="1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25">
      <c r="A36" s="2">
        <v>44911</v>
      </c>
      <c r="B36" s="2" t="s">
        <v>6</v>
      </c>
      <c r="C36" s="11">
        <v>43410</v>
      </c>
      <c r="D36" s="11">
        <v>43400</v>
      </c>
      <c r="E36" s="1">
        <f>Graph_BNFTY!$R$34</f>
        <v>1</v>
      </c>
      <c r="F36" s="11">
        <v>972</v>
      </c>
      <c r="G36" s="11">
        <v>825</v>
      </c>
      <c r="H36" s="1">
        <f>F36+(F36*$H$2/100)</f>
        <v>1117.8</v>
      </c>
      <c r="I36" s="1">
        <f>IF(G36&lt;H36,G36,H36)</f>
        <v>825</v>
      </c>
      <c r="J36" s="44">
        <f>((F36-I36)+(F37-I37))*25*E37</f>
        <v>1278.7499999999995</v>
      </c>
      <c r="K36" s="1">
        <f>I36+(I36*$H$2/100)</f>
        <v>948.75</v>
      </c>
      <c r="L36" s="1">
        <f>IF(J36&lt;K36,J36,K36)</f>
        <v>948.75</v>
      </c>
      <c r="M36" s="44">
        <f>((I36-L36)+(I37-L37))*25*H37</f>
        <v>11226670.875</v>
      </c>
      <c r="N36" s="1">
        <f>L36+(L36*$H$2/100)</f>
        <v>1091.0625</v>
      </c>
      <c r="O36" s="1">
        <f>IF(M36&lt;N36,M36,N36)</f>
        <v>1091.0625</v>
      </c>
      <c r="P36" s="44">
        <f>((L36-O36)+(L37-O37))*25*K37</f>
        <v>-3006627.29296875</v>
      </c>
      <c r="Q36" s="1">
        <f>O36+(O36*$H$2/100)</f>
        <v>1254.721875</v>
      </c>
      <c r="R36" s="1">
        <f>IF(P36&lt;Q36,P36,Q36)</f>
        <v>-3006627.29296875</v>
      </c>
      <c r="S36" s="44">
        <f>((O36-R36)+(O37-R37))*25*N37</f>
        <v>0</v>
      </c>
    </row>
    <row r="37" spans="1:19" x14ac:dyDescent="0.25">
      <c r="A37" s="1"/>
      <c r="B37" s="1" t="s">
        <v>7</v>
      </c>
      <c r="C37" s="11">
        <v>43410</v>
      </c>
      <c r="D37" s="11">
        <v>43400</v>
      </c>
      <c r="E37" s="15">
        <f>Graph_BNFTY!$R$34</f>
        <v>1</v>
      </c>
      <c r="F37" s="16">
        <v>639</v>
      </c>
      <c r="G37" s="16">
        <v>780</v>
      </c>
      <c r="H37" s="1">
        <f>F37+(F37*$H$2/100)</f>
        <v>734.85</v>
      </c>
      <c r="I37" s="1">
        <f>IF(G37&lt;H37,G37,H37)</f>
        <v>734.85</v>
      </c>
      <c r="J37" s="45"/>
      <c r="K37" s="1">
        <f>I37+(I37*$H$2/100)</f>
        <v>845.07749999999999</v>
      </c>
      <c r="L37" s="1">
        <f>IF(J37&lt;K37,J37,K37)</f>
        <v>0</v>
      </c>
      <c r="M37" s="45"/>
      <c r="N37" s="1">
        <f>L37+(L37*$H$2/100)</f>
        <v>0</v>
      </c>
      <c r="O37" s="1">
        <f>IF(M37&lt;N37,M37,N37)</f>
        <v>0</v>
      </c>
      <c r="P37" s="45"/>
      <c r="Q37" s="1">
        <f>O37+(O37*$H$2/100)</f>
        <v>0</v>
      </c>
      <c r="R37" s="1">
        <f>IF(P37&lt;Q37,P37,Q37)</f>
        <v>0</v>
      </c>
      <c r="S37" s="45"/>
    </row>
    <row r="38" spans="1:19" x14ac:dyDescent="0.25">
      <c r="A38" s="1"/>
      <c r="B38" s="1"/>
      <c r="C38" s="11"/>
      <c r="D38" s="11"/>
      <c r="E38" s="1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25">
      <c r="A39" s="2">
        <v>44914</v>
      </c>
      <c r="B39" s="2" t="s">
        <v>6</v>
      </c>
      <c r="C39" s="11">
        <v>43299</v>
      </c>
      <c r="D39" s="11">
        <v>43300</v>
      </c>
      <c r="E39" s="1">
        <f>Graph_BNFTY!$R$34</f>
        <v>1</v>
      </c>
      <c r="F39" s="11">
        <v>967</v>
      </c>
      <c r="G39" s="11">
        <v>1010</v>
      </c>
      <c r="H39" s="1">
        <f>F39+(F39*$H$2/100)</f>
        <v>1112.05</v>
      </c>
      <c r="I39" s="1">
        <f>IF(G39&lt;H39,G39,H39)</f>
        <v>1010</v>
      </c>
      <c r="J39" s="44">
        <f>((F39-I39)+(F40-I40))*25*E40</f>
        <v>525</v>
      </c>
      <c r="K39" s="1">
        <f>I39+(I39*$H$2/100)</f>
        <v>1161.5</v>
      </c>
      <c r="L39" s="1">
        <f>IF(J39&lt;K39,J39,K39)</f>
        <v>525</v>
      </c>
      <c r="M39" s="44">
        <f>((I39-L39)+(I40-L40))*25*H40</f>
        <v>8215025</v>
      </c>
      <c r="N39" s="1">
        <f>L39+(L39*$H$2/100)</f>
        <v>603.75</v>
      </c>
      <c r="O39" s="1">
        <f>IF(M39&lt;N39,M39,N39)</f>
        <v>603.75</v>
      </c>
      <c r="P39" s="44">
        <f>((L39-O39)+(L40-O40))*25*K40</f>
        <v>-679218.75</v>
      </c>
      <c r="Q39" s="1">
        <f>O39+(O39*$H$2/100)</f>
        <v>694.3125</v>
      </c>
      <c r="R39" s="1">
        <f>IF(P39&lt;Q39,P39,Q39)</f>
        <v>-679218.75</v>
      </c>
      <c r="S39" s="44">
        <f>((O39-R39)+(O40-R40))*25*N40</f>
        <v>0</v>
      </c>
    </row>
    <row r="40" spans="1:19" x14ac:dyDescent="0.25">
      <c r="A40" s="1"/>
      <c r="B40" s="1" t="s">
        <v>7</v>
      </c>
      <c r="C40" s="11">
        <v>43299</v>
      </c>
      <c r="D40" s="11">
        <v>43300</v>
      </c>
      <c r="E40" s="15">
        <f>Graph_BNFTY!$R$34</f>
        <v>1</v>
      </c>
      <c r="F40" s="16">
        <v>364</v>
      </c>
      <c r="G40" s="16">
        <v>300</v>
      </c>
      <c r="H40" s="1">
        <f>F40+(F40*$H$2/100)</f>
        <v>418.6</v>
      </c>
      <c r="I40" s="1">
        <f>IF(G40&lt;H40,G40,H40)</f>
        <v>300</v>
      </c>
      <c r="J40" s="45"/>
      <c r="K40" s="1">
        <f>I40+(I40*$H$2/100)</f>
        <v>345</v>
      </c>
      <c r="L40" s="1">
        <f>IF(J40&lt;K40,J40,K40)</f>
        <v>0</v>
      </c>
      <c r="M40" s="45"/>
      <c r="N40" s="1">
        <f>L40+(L40*$H$2/100)</f>
        <v>0</v>
      </c>
      <c r="O40" s="1">
        <f>IF(M40&lt;N40,M40,N40)</f>
        <v>0</v>
      </c>
      <c r="P40" s="45"/>
      <c r="Q40" s="1">
        <f>O40+(O40*$H$2/100)</f>
        <v>0</v>
      </c>
      <c r="R40" s="1">
        <f>IF(P40&lt;Q40,P40,Q40)</f>
        <v>0</v>
      </c>
      <c r="S40" s="45"/>
    </row>
    <row r="41" spans="1:19" x14ac:dyDescent="0.25">
      <c r="A41" s="1"/>
      <c r="B41" s="1"/>
      <c r="C41" s="11"/>
      <c r="D41" s="11"/>
      <c r="E41" s="1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25">
      <c r="A42" s="2">
        <v>44914</v>
      </c>
      <c r="B42" s="2" t="s">
        <v>6</v>
      </c>
      <c r="C42" s="11">
        <v>43248</v>
      </c>
      <c r="D42" s="11">
        <v>43200</v>
      </c>
      <c r="E42" s="1">
        <f>Graph_BNFTY!$R$34</f>
        <v>1</v>
      </c>
      <c r="F42" s="11">
        <v>991</v>
      </c>
      <c r="G42" s="11">
        <v>1017</v>
      </c>
      <c r="H42" s="1">
        <f>F42+(F42*$H$2/100)</f>
        <v>1139.6500000000001</v>
      </c>
      <c r="I42" s="1">
        <f>IF(G42&lt;H42,G42,H42)</f>
        <v>1017</v>
      </c>
      <c r="J42" s="44">
        <f>((F42-I42)+(F43-I43))*25*E43</f>
        <v>225</v>
      </c>
      <c r="K42" s="1">
        <f>I42+(I42*$H$2/100)</f>
        <v>1169.55</v>
      </c>
      <c r="L42" s="1">
        <f>IF(J42&lt;K42,J42,K42)</f>
        <v>225</v>
      </c>
      <c r="M42" s="44">
        <f>((I42-L42)+(I43-L43))*25*H43</f>
        <v>25412700</v>
      </c>
      <c r="N42" s="1">
        <f>L42+(L42*$H$2/100)</f>
        <v>258.75</v>
      </c>
      <c r="O42" s="1">
        <f>IF(M42&lt;N42,M42,N42)</f>
        <v>258.75</v>
      </c>
      <c r="P42" s="44">
        <f>((L42-O42)+(L43-O43))*25*K43</f>
        <v>-582187.5</v>
      </c>
      <c r="Q42" s="1">
        <f>O42+(O42*$H$2/100)</f>
        <v>297.5625</v>
      </c>
      <c r="R42" s="1">
        <f>IF(P42&lt;Q42,P42,Q42)</f>
        <v>-582187.5</v>
      </c>
      <c r="S42" s="44">
        <f>((O42-R42)+(O43-R43))*25*N43</f>
        <v>0</v>
      </c>
    </row>
    <row r="43" spans="1:19" x14ac:dyDescent="0.25">
      <c r="A43" s="1"/>
      <c r="B43" s="1" t="s">
        <v>7</v>
      </c>
      <c r="C43" s="11">
        <v>43248</v>
      </c>
      <c r="D43" s="11">
        <v>43200</v>
      </c>
      <c r="E43" s="15">
        <f>Graph_BNFTY!$R$34</f>
        <v>1</v>
      </c>
      <c r="F43" s="16">
        <v>635</v>
      </c>
      <c r="G43" s="16">
        <v>600</v>
      </c>
      <c r="H43" s="1">
        <f>F43+(F43*$H$2/100)</f>
        <v>730.25</v>
      </c>
      <c r="I43" s="1">
        <f>IF(G43&lt;H43,G43,H43)</f>
        <v>600</v>
      </c>
      <c r="J43" s="45"/>
      <c r="K43" s="1">
        <f>I43+(I43*$H$2/100)</f>
        <v>690</v>
      </c>
      <c r="L43" s="1">
        <f>IF(J43&lt;K43,J43,K43)</f>
        <v>0</v>
      </c>
      <c r="M43" s="45"/>
      <c r="N43" s="1">
        <f>L43+(L43*$H$2/100)</f>
        <v>0</v>
      </c>
      <c r="O43" s="1">
        <f>IF(M43&lt;N43,M43,N43)</f>
        <v>0</v>
      </c>
      <c r="P43" s="45"/>
      <c r="Q43" s="1">
        <f>O43+(O43*$H$2/100)</f>
        <v>0</v>
      </c>
      <c r="R43" s="1">
        <f>IF(P43&lt;Q43,P43,Q43)</f>
        <v>0</v>
      </c>
      <c r="S43" s="45"/>
    </row>
    <row r="44" spans="1:19" x14ac:dyDescent="0.25">
      <c r="A44" s="1"/>
      <c r="B44" s="1"/>
      <c r="C44" s="11"/>
      <c r="D44" s="11"/>
      <c r="E44" s="1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25">
      <c r="A45" s="1"/>
      <c r="B45" s="1"/>
      <c r="C45" s="11"/>
      <c r="D45" s="11"/>
      <c r="E45" s="1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25">
      <c r="A46" s="2">
        <v>44966</v>
      </c>
      <c r="B46" s="2" t="s">
        <v>6</v>
      </c>
      <c r="C46" s="11">
        <v>41354</v>
      </c>
      <c r="D46" s="11">
        <v>41400</v>
      </c>
      <c r="E46" s="1">
        <f>Graph_BNFTY!$R$34</f>
        <v>1</v>
      </c>
      <c r="F46" s="11">
        <v>393.55</v>
      </c>
      <c r="G46" s="11">
        <v>465</v>
      </c>
      <c r="H46" s="1">
        <f>F46+(F46*$H$2/100)</f>
        <v>452.58249999999998</v>
      </c>
      <c r="I46" s="1">
        <f>IF(G46&lt;H46,G46,H46)</f>
        <v>452.58249999999998</v>
      </c>
      <c r="J46" s="44">
        <f>((F46-I46)+(F47-I47))*25*E47</f>
        <v>756.68750000000102</v>
      </c>
      <c r="K46" s="1">
        <f>I46+(I46*$H$2/100)</f>
        <v>520.469875</v>
      </c>
      <c r="L46" s="1">
        <f>IF(J46&lt;K46,J46,K46)</f>
        <v>520.469875</v>
      </c>
      <c r="M46" s="44">
        <f>((I46-L46)+(I47-L47))*25*H47</f>
        <v>2235392.4188906248</v>
      </c>
      <c r="N46" s="1">
        <f>L46+(L46*$H$2/100)</f>
        <v>598.54035625000006</v>
      </c>
      <c r="O46" s="1">
        <f>IF(M46&lt;N46,M46,N46)</f>
        <v>598.54035625000006</v>
      </c>
      <c r="P46" s="44">
        <f>((L46-O46)+(L47-O47))*25*K47</f>
        <v>-626222.84772656299</v>
      </c>
      <c r="Q46" s="1">
        <f>O46+(O46*$H$2/100)</f>
        <v>688.32140968750014</v>
      </c>
      <c r="R46" s="1">
        <f>IF(P46&lt;Q46,P46,Q46)</f>
        <v>-626222.84772656299</v>
      </c>
      <c r="S46" s="44">
        <f>((O46-R46)+(O47-R47))*25*N47</f>
        <v>0</v>
      </c>
    </row>
    <row r="47" spans="1:19" x14ac:dyDescent="0.25">
      <c r="A47" s="1"/>
      <c r="B47" s="1" t="s">
        <v>7</v>
      </c>
      <c r="C47" s="11">
        <v>41354</v>
      </c>
      <c r="D47" s="11">
        <v>41400</v>
      </c>
      <c r="E47" s="15">
        <f>Graph_BNFTY!$R$34</f>
        <v>1</v>
      </c>
      <c r="F47" s="16">
        <v>368.3</v>
      </c>
      <c r="G47" s="16">
        <v>279</v>
      </c>
      <c r="H47" s="1">
        <f>F47+(F47*$H$2/100)</f>
        <v>423.54500000000002</v>
      </c>
      <c r="I47" s="1">
        <f>IF(G47&lt;H47,G47,H47)</f>
        <v>279</v>
      </c>
      <c r="J47" s="45"/>
      <c r="K47" s="1">
        <f>I47+(I47*$H$2/100)</f>
        <v>320.85000000000002</v>
      </c>
      <c r="L47" s="1">
        <f>IF(J47&lt;K47,J47,K47)</f>
        <v>0</v>
      </c>
      <c r="M47" s="45"/>
      <c r="N47" s="1">
        <f>L47+(L47*$H$2/100)</f>
        <v>0</v>
      </c>
      <c r="O47" s="1">
        <f>IF(M47&lt;N47,M47,N47)</f>
        <v>0</v>
      </c>
      <c r="P47" s="45"/>
      <c r="Q47" s="1">
        <f>O47+(O47*$H$2/100)</f>
        <v>0</v>
      </c>
      <c r="R47" s="1">
        <f>IF(P47&lt;Q47,P47,Q47)</f>
        <v>0</v>
      </c>
      <c r="S47" s="45"/>
    </row>
    <row r="48" spans="1:19" x14ac:dyDescent="0.25">
      <c r="A48" s="1"/>
      <c r="B48" s="1"/>
      <c r="C48" s="11"/>
      <c r="D48" s="11"/>
      <c r="E48" s="1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5">
      <c r="A49" s="2">
        <v>44967</v>
      </c>
      <c r="B49" s="2" t="s">
        <v>6</v>
      </c>
      <c r="C49" s="11">
        <v>41549</v>
      </c>
      <c r="D49" s="11">
        <v>41500</v>
      </c>
      <c r="E49" s="1">
        <f>Graph_BNFTY!$R$34</f>
        <v>1</v>
      </c>
      <c r="F49" s="11">
        <v>351.2</v>
      </c>
      <c r="G49" s="11">
        <v>343.85</v>
      </c>
      <c r="H49" s="1">
        <f>F49+(F49*$H$2/100)</f>
        <v>403.88</v>
      </c>
      <c r="I49" s="1">
        <f>IF(G49&lt;H49,G49,H49)</f>
        <v>343.85</v>
      </c>
      <c r="J49" s="44">
        <f>((F49-I49)+(F50-I50))*25*E50</f>
        <v>356.25</v>
      </c>
      <c r="K49" s="1">
        <f>I49+(I49*$H$2/100)</f>
        <v>395.42750000000001</v>
      </c>
      <c r="L49" s="1">
        <f>IF(J49&lt;K49,J49,K49)</f>
        <v>356.25</v>
      </c>
      <c r="M49" s="44">
        <f>((I49-L49)+(I50-L50))*25*H50</f>
        <v>1958804.128125</v>
      </c>
      <c r="N49" s="1">
        <f>L49+(L49*$H$2/100)</f>
        <v>409.6875</v>
      </c>
      <c r="O49" s="1">
        <f>IF(M49&lt;N49,M49,N49)</f>
        <v>409.6875</v>
      </c>
      <c r="P49" s="44">
        <f>((L49-O49)+(L50-O50))*25*K50</f>
        <v>-405513.80859375</v>
      </c>
      <c r="Q49" s="1">
        <f>O49+(O49*$H$2/100)</f>
        <v>471.140625</v>
      </c>
      <c r="R49" s="1">
        <f>IF(P49&lt;Q49,P49,Q49)</f>
        <v>-405513.80859375</v>
      </c>
      <c r="S49" s="44">
        <f>((O49-R49)+(O50-R50))*25*N50</f>
        <v>0</v>
      </c>
    </row>
    <row r="50" spans="1:19" x14ac:dyDescent="0.25">
      <c r="A50" s="1"/>
      <c r="B50" s="1" t="s">
        <v>7</v>
      </c>
      <c r="C50" s="11">
        <v>41549</v>
      </c>
      <c r="D50" s="11">
        <v>41500</v>
      </c>
      <c r="E50" s="15">
        <f>Graph_BNFTY!$R$34</f>
        <v>1</v>
      </c>
      <c r="F50" s="16">
        <v>270.85000000000002</v>
      </c>
      <c r="G50" s="16">
        <v>263.95</v>
      </c>
      <c r="H50" s="1">
        <f>F50+(F50*$H$2/100)</f>
        <v>311.47750000000002</v>
      </c>
      <c r="I50" s="1">
        <f>IF(G50&lt;H50,G50,H50)</f>
        <v>263.95</v>
      </c>
      <c r="J50" s="45"/>
      <c r="K50" s="1">
        <f>I50+(I50*$H$2/100)</f>
        <v>303.54250000000002</v>
      </c>
      <c r="L50" s="1">
        <f>IF(J50&lt;K50,J50,K50)</f>
        <v>0</v>
      </c>
      <c r="M50" s="45"/>
      <c r="N50" s="1">
        <f>L50+(L50*$H$2/100)</f>
        <v>0</v>
      </c>
      <c r="O50" s="1">
        <f>IF(M50&lt;N50,M50,N50)</f>
        <v>0</v>
      </c>
      <c r="P50" s="45"/>
      <c r="Q50" s="1">
        <f>O50+(O50*$H$2/100)</f>
        <v>0</v>
      </c>
      <c r="R50" s="1">
        <f>IF(P50&lt;Q50,P50,Q50)</f>
        <v>0</v>
      </c>
      <c r="S50" s="45"/>
    </row>
    <row r="51" spans="1:19" x14ac:dyDescent="0.25">
      <c r="A51" s="1"/>
      <c r="B51" s="1"/>
      <c r="C51" s="11"/>
      <c r="D51" s="11"/>
      <c r="E51" s="1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25">
      <c r="A52" s="2">
        <v>44970</v>
      </c>
      <c r="B52" s="2" t="s">
        <v>6</v>
      </c>
      <c r="C52" s="11">
        <v>41253</v>
      </c>
      <c r="D52" s="11">
        <v>41300</v>
      </c>
      <c r="E52" s="1">
        <f>Graph_BNFTY!$R$34</f>
        <v>1</v>
      </c>
      <c r="F52" s="11">
        <v>271.14999999999998</v>
      </c>
      <c r="G52" s="11">
        <v>322</v>
      </c>
      <c r="H52" s="1">
        <f>F52+(F52*$H$2/100)</f>
        <v>311.82249999999999</v>
      </c>
      <c r="I52" s="1">
        <f>IF(G52&lt;H52,G52,H52)</f>
        <v>311.82249999999999</v>
      </c>
      <c r="J52" s="44">
        <f>((F52-I52)+(F53-I53))*25*E53</f>
        <v>-143.06249999999991</v>
      </c>
      <c r="K52" s="1">
        <f>I52+(I52*$H$2/100)</f>
        <v>358.59587499999998</v>
      </c>
      <c r="L52" s="1">
        <f>IF(J52&lt;K52,J52,K52)</f>
        <v>-143.06249999999991</v>
      </c>
      <c r="M52" s="44">
        <f>((I52-L52)+(I53-L53))*25*H53</f>
        <v>5791723.200312499</v>
      </c>
      <c r="N52" s="1">
        <f>L52+(L52*$H$2/100)</f>
        <v>-164.52187499999991</v>
      </c>
      <c r="O52" s="1">
        <f>IF(M52&lt;N52,M52,N52)</f>
        <v>-164.52187499999991</v>
      </c>
      <c r="P52" s="44">
        <f>((L52-O52)+(L53-O53))*25*K53</f>
        <v>154609.43203124998</v>
      </c>
      <c r="Q52" s="1">
        <f>O52+(O52*$H$2/100)</f>
        <v>-189.20015624999991</v>
      </c>
      <c r="R52" s="1">
        <f>IF(P52&lt;Q52,P52,Q52)</f>
        <v>-189.20015624999991</v>
      </c>
      <c r="S52" s="44">
        <f>((O52-R52)+(O53-R53))*25*N53</f>
        <v>0</v>
      </c>
    </row>
    <row r="53" spans="1:19" x14ac:dyDescent="0.25">
      <c r="A53" s="1"/>
      <c r="B53" s="1" t="s">
        <v>7</v>
      </c>
      <c r="C53" s="11">
        <v>41253</v>
      </c>
      <c r="D53" s="11">
        <v>41300</v>
      </c>
      <c r="E53" s="15">
        <f>Graph_BNFTY!$R$34</f>
        <v>1</v>
      </c>
      <c r="F53" s="16">
        <v>285.55</v>
      </c>
      <c r="G53" s="16">
        <v>250.6</v>
      </c>
      <c r="H53" s="1">
        <f>F53+(F53*$H$2/100)</f>
        <v>328.38249999999999</v>
      </c>
      <c r="I53" s="1">
        <f>IF(G53&lt;H53,G53,H53)</f>
        <v>250.6</v>
      </c>
      <c r="J53" s="45"/>
      <c r="K53" s="1">
        <f>I53+(I53*$H$2/100)</f>
        <v>288.19</v>
      </c>
      <c r="L53" s="1">
        <f>IF(J53&lt;K53,J53,K53)</f>
        <v>0</v>
      </c>
      <c r="M53" s="45"/>
      <c r="N53" s="1">
        <f>L53+(L53*$H$2/100)</f>
        <v>0</v>
      </c>
      <c r="O53" s="1">
        <f>IF(M53&lt;N53,M53,N53)</f>
        <v>0</v>
      </c>
      <c r="P53" s="45"/>
      <c r="Q53" s="1">
        <f>O53+(O53*$H$2/100)</f>
        <v>0</v>
      </c>
      <c r="R53" s="1">
        <f>IF(P53&lt;Q53,P53,Q53)</f>
        <v>0</v>
      </c>
      <c r="S53" s="45"/>
    </row>
    <row r="54" spans="1:19" x14ac:dyDescent="0.25">
      <c r="A54" s="1"/>
      <c r="B54" s="1"/>
      <c r="C54" s="11"/>
      <c r="D54" s="11"/>
      <c r="E54" s="1"/>
      <c r="F54" s="11"/>
      <c r="G54" s="1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25">
      <c r="A55" s="2">
        <v>44971</v>
      </c>
      <c r="B55" s="2" t="s">
        <v>6</v>
      </c>
      <c r="C55" s="11">
        <v>41386</v>
      </c>
      <c r="D55" s="11">
        <v>41400</v>
      </c>
      <c r="E55" s="1">
        <f>Graph_BNFTY!$R$34</f>
        <v>1</v>
      </c>
      <c r="F55" s="11">
        <v>232.35</v>
      </c>
      <c r="G55" s="11">
        <v>363</v>
      </c>
      <c r="H55" s="1">
        <f>F55+(F55*$H$2/100)</f>
        <v>267.20249999999999</v>
      </c>
      <c r="I55" s="1">
        <f>IF(G55&lt;H55,G55,H55)</f>
        <v>267.20249999999999</v>
      </c>
      <c r="J55" s="44">
        <f>((F55-I55)+(F56-I56))*25*E56</f>
        <v>1401.1875000000005</v>
      </c>
      <c r="K55" s="1">
        <f>I55+(I55*$H$2/100)</f>
        <v>307.28287499999999</v>
      </c>
      <c r="L55" s="1">
        <f>IF(J55&lt;K55,J55,K55)</f>
        <v>307.28287499999999</v>
      </c>
      <c r="M55" s="44">
        <f>((I55-L55)+(I56-L56))*25*H56</f>
        <v>532740.4409453125</v>
      </c>
      <c r="N55" s="1">
        <f>L55+(L55*$H$2/100)</f>
        <v>353.37530624999999</v>
      </c>
      <c r="O55" s="1">
        <f>IF(M55&lt;N55,M55,N55)</f>
        <v>353.37530624999999</v>
      </c>
      <c r="P55" s="44">
        <f>((L55-O55)+(L56-O56))*25*K56</f>
        <v>-166506.02711367191</v>
      </c>
      <c r="Q55" s="1">
        <f>O55+(O55*$H$2/100)</f>
        <v>406.38160218749999</v>
      </c>
      <c r="R55" s="1">
        <f>IF(P55&lt;Q55,P55,Q55)</f>
        <v>-166506.02711367191</v>
      </c>
      <c r="S55" s="44">
        <f>((O55-R55)+(O56-R56))*25*N56</f>
        <v>0</v>
      </c>
    </row>
    <row r="56" spans="1:19" x14ac:dyDescent="0.25">
      <c r="A56" s="1"/>
      <c r="B56" s="1" t="s">
        <v>7</v>
      </c>
      <c r="C56" s="11">
        <v>41386</v>
      </c>
      <c r="D56" s="11">
        <v>41400</v>
      </c>
      <c r="E56" s="15">
        <f>Graph_BNFTY!$R$34</f>
        <v>1</v>
      </c>
      <c r="F56" s="16">
        <v>216.55</v>
      </c>
      <c r="G56" s="16">
        <v>125.65</v>
      </c>
      <c r="H56" s="1">
        <f>F56+(F56*$H$2/100)</f>
        <v>249.03250000000003</v>
      </c>
      <c r="I56" s="1">
        <f>IF(G56&lt;H56,G56,H56)</f>
        <v>125.65</v>
      </c>
      <c r="J56" s="45"/>
      <c r="K56" s="1">
        <f>I56+(I56*$H$2/100)</f>
        <v>144.4975</v>
      </c>
      <c r="L56" s="1">
        <f>IF(J56&lt;K56,J56,K56)</f>
        <v>0</v>
      </c>
      <c r="M56" s="45"/>
      <c r="N56" s="1">
        <f>L56+(L56*$H$2/100)</f>
        <v>0</v>
      </c>
      <c r="O56" s="1">
        <f>IF(M56&lt;N56,M56,N56)</f>
        <v>0</v>
      </c>
      <c r="P56" s="45"/>
      <c r="Q56" s="1">
        <f>O56+(O56*$H$2/100)</f>
        <v>0</v>
      </c>
      <c r="R56" s="1">
        <f>IF(P56&lt;Q56,P56,Q56)</f>
        <v>0</v>
      </c>
      <c r="S56" s="45"/>
    </row>
    <row r="57" spans="1:19" x14ac:dyDescent="0.25">
      <c r="A57" s="1"/>
      <c r="B57" s="1"/>
      <c r="C57" s="11"/>
      <c r="D57" s="11"/>
      <c r="E57" s="1"/>
      <c r="F57" s="11"/>
      <c r="G57" s="1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x14ac:dyDescent="0.25">
      <c r="A58" s="2">
        <v>44972</v>
      </c>
      <c r="B58" s="2" t="s">
        <v>6</v>
      </c>
      <c r="C58" s="11">
        <v>41602</v>
      </c>
      <c r="D58" s="11">
        <v>41600</v>
      </c>
      <c r="E58" s="1">
        <f>Graph_BNFTY!$R$34</f>
        <v>1</v>
      </c>
      <c r="F58" s="11">
        <v>164.45</v>
      </c>
      <c r="G58" s="11">
        <v>144.55000000000001</v>
      </c>
      <c r="H58" s="1">
        <f>F58+(F58*$H$2/100)</f>
        <v>189.11749999999998</v>
      </c>
      <c r="I58" s="1">
        <f>IF(G58&lt;H58,G58,H58)</f>
        <v>144.55000000000001</v>
      </c>
      <c r="J58" s="44">
        <f>((F58-I58)+(F59-I59))*25*E59</f>
        <v>-59.56250000000054</v>
      </c>
      <c r="K58" s="1">
        <f>I58+(I58*$H$2/100)</f>
        <v>166.23250000000002</v>
      </c>
      <c r="L58" s="1">
        <f>IF(J58&lt;K58,J58,K58)</f>
        <v>-59.56250000000054</v>
      </c>
      <c r="M58" s="44">
        <f>((I58-L58)+(I59-L59))*25*H59</f>
        <v>1601319.7928125025</v>
      </c>
      <c r="N58" s="1">
        <f>L58+(L58*$H$2/100)</f>
        <v>-68.496875000000614</v>
      </c>
      <c r="O58" s="1">
        <f>IF(M58&lt;N58,M58,N58)</f>
        <v>-68.496875000000614</v>
      </c>
      <c r="P58" s="44">
        <f>((L58-O58)+(L59-O59))*25*K59</f>
        <v>43880.596494140991</v>
      </c>
      <c r="Q58" s="1">
        <f>O58+(O58*$H$2/100)</f>
        <v>-78.771406250000709</v>
      </c>
      <c r="R58" s="1">
        <f>IF(P58&lt;Q58,P58,Q58)</f>
        <v>-78.771406250000709</v>
      </c>
      <c r="S58" s="44">
        <f>((O58-R58)+(O59-R59))*25*N59</f>
        <v>0</v>
      </c>
    </row>
    <row r="59" spans="1:19" x14ac:dyDescent="0.25">
      <c r="A59" s="1"/>
      <c r="B59" s="1" t="s">
        <v>7</v>
      </c>
      <c r="C59" s="11">
        <v>41602</v>
      </c>
      <c r="D59" s="11">
        <v>41600</v>
      </c>
      <c r="E59" s="15">
        <f>Graph_BNFTY!$R$34</f>
        <v>1</v>
      </c>
      <c r="F59" s="16">
        <v>148.55000000000001</v>
      </c>
      <c r="G59" s="16">
        <v>175</v>
      </c>
      <c r="H59" s="1">
        <f>F59+(F59*$H$2/100)</f>
        <v>170.83250000000001</v>
      </c>
      <c r="I59" s="1">
        <f>IF(G59&lt;H59,G59,H59)</f>
        <v>170.83250000000001</v>
      </c>
      <c r="J59" s="45"/>
      <c r="K59" s="1">
        <f>I59+(I59*$H$2/100)</f>
        <v>196.45737500000001</v>
      </c>
      <c r="L59" s="1">
        <f>IF(J59&lt;K59,J59,K59)</f>
        <v>0</v>
      </c>
      <c r="M59" s="45"/>
      <c r="N59" s="1">
        <f>L59+(L59*$H$2/100)</f>
        <v>0</v>
      </c>
      <c r="O59" s="1">
        <f>IF(M59&lt;N59,M59,N59)</f>
        <v>0</v>
      </c>
      <c r="P59" s="45"/>
      <c r="Q59" s="1">
        <f>O59+(O59*$H$2/100)</f>
        <v>0</v>
      </c>
      <c r="R59" s="1">
        <f>IF(P59&lt;Q59,P59,Q59)</f>
        <v>0</v>
      </c>
      <c r="S59" s="45"/>
    </row>
    <row r="60" spans="1:19" x14ac:dyDescent="0.25">
      <c r="A60" s="1"/>
      <c r="B60" s="1"/>
      <c r="C60" s="11"/>
      <c r="D60" s="11"/>
      <c r="E60" s="1"/>
      <c r="F60" s="11"/>
      <c r="G60" s="1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25">
      <c r="A61" s="2">
        <v>44973</v>
      </c>
      <c r="B61" s="2" t="s">
        <v>6</v>
      </c>
      <c r="C61" s="11">
        <v>41704</v>
      </c>
      <c r="D61" s="11">
        <v>41700</v>
      </c>
      <c r="E61" s="1">
        <f>Graph_BNFTY!$R$34</f>
        <v>1</v>
      </c>
      <c r="F61" s="11">
        <v>386.6</v>
      </c>
      <c r="G61" s="11">
        <v>447</v>
      </c>
      <c r="H61" s="1">
        <f>F61+(F61*$H$2/100)</f>
        <v>444.59000000000003</v>
      </c>
      <c r="I61" s="1">
        <f>IF(G61&lt;H61,G61,H61)</f>
        <v>444.59000000000003</v>
      </c>
      <c r="J61" s="44">
        <f>((F61-I61)+(F62-I62))*25*E62</f>
        <v>-510.99999999999994</v>
      </c>
      <c r="K61" s="1">
        <f>I61+(I61*$H$2/100)</f>
        <v>511.27850000000001</v>
      </c>
      <c r="L61" s="1">
        <f>IF(J61&lt;K61,J61,K61)</f>
        <v>-510.99999999999994</v>
      </c>
      <c r="M61" s="44">
        <f>((I61-L61)+(I62-L62))*25*H62</f>
        <v>10832335.889374997</v>
      </c>
      <c r="N61" s="1">
        <f>L61+(L61*$H$2/100)</f>
        <v>-587.65</v>
      </c>
      <c r="O61" s="1">
        <f>IF(M61&lt;N61,M61,N61)</f>
        <v>-587.65</v>
      </c>
      <c r="P61" s="44">
        <f>((L61-O61)+(L62-O62))*25*K62</f>
        <v>594775.25625000021</v>
      </c>
      <c r="Q61" s="1">
        <f>O61+(O61*$H$2/100)</f>
        <v>-675.79750000000001</v>
      </c>
      <c r="R61" s="1">
        <f>IF(P61&lt;Q61,P61,Q61)</f>
        <v>-675.79750000000001</v>
      </c>
      <c r="S61" s="44">
        <f>((O61-R61)+(O62-R62))*25*N62</f>
        <v>0</v>
      </c>
    </row>
    <row r="62" spans="1:19" x14ac:dyDescent="0.25">
      <c r="A62" s="1"/>
      <c r="B62" s="1" t="s">
        <v>7</v>
      </c>
      <c r="C62" s="11">
        <v>41704</v>
      </c>
      <c r="D62" s="11">
        <v>41700</v>
      </c>
      <c r="E62" s="15">
        <f>Graph_BNFTY!$R$34</f>
        <v>1</v>
      </c>
      <c r="F62" s="16">
        <v>307.45</v>
      </c>
      <c r="G62" s="16">
        <v>269.89999999999998</v>
      </c>
      <c r="H62" s="1">
        <f>F62+(F62*$H$2/100)</f>
        <v>353.5675</v>
      </c>
      <c r="I62" s="1">
        <f>IF(G62&lt;H62,G62,H62)</f>
        <v>269.89999999999998</v>
      </c>
      <c r="J62" s="45"/>
      <c r="K62" s="1">
        <f>I62+(I62*$H$2/100)</f>
        <v>310.38499999999999</v>
      </c>
      <c r="L62" s="1">
        <f>IF(J62&lt;K62,J62,K62)</f>
        <v>0</v>
      </c>
      <c r="M62" s="45"/>
      <c r="N62" s="1">
        <f>L62+(L62*$H$2/100)</f>
        <v>0</v>
      </c>
      <c r="O62" s="1">
        <f>IF(M62&lt;N62,M62,N62)</f>
        <v>0</v>
      </c>
      <c r="P62" s="45"/>
      <c r="Q62" s="1">
        <f>O62+(O62*$H$2/100)</f>
        <v>0</v>
      </c>
      <c r="R62" s="1">
        <f>IF(P62&lt;Q62,P62,Q62)</f>
        <v>0</v>
      </c>
      <c r="S62" s="45"/>
    </row>
    <row r="63" spans="1:19" x14ac:dyDescent="0.25">
      <c r="A63" s="1"/>
      <c r="B63" s="1"/>
      <c r="C63" s="11"/>
      <c r="D63" s="11"/>
      <c r="E63" s="1"/>
      <c r="F63" s="11"/>
      <c r="G63" s="1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25">
      <c r="A64" s="2">
        <v>44974</v>
      </c>
      <c r="B64" s="2" t="s">
        <v>6</v>
      </c>
      <c r="C64" s="11">
        <v>41027</v>
      </c>
      <c r="D64" s="11">
        <v>41000</v>
      </c>
      <c r="E64" s="1">
        <f>Graph_BNFTY!$R$34</f>
        <v>1</v>
      </c>
      <c r="F64" s="11">
        <v>415.8</v>
      </c>
      <c r="G64" s="11">
        <v>375</v>
      </c>
      <c r="H64" s="1">
        <f>F64+(F64*$H$2/100)</f>
        <v>478.17</v>
      </c>
      <c r="I64" s="1">
        <f>IF(G64&lt;H64,G64,H64)</f>
        <v>375</v>
      </c>
      <c r="J64" s="44">
        <f>((F64-I64)+(F65-I65))*25*E65</f>
        <v>-73.687499999999773</v>
      </c>
      <c r="K64" s="1">
        <f>I64+(I64*$H$2/100)</f>
        <v>431.25</v>
      </c>
      <c r="L64" s="1">
        <f>IF(J64&lt;K64,J64,K64)</f>
        <v>-73.687499999999773</v>
      </c>
      <c r="M64" s="44">
        <f>((I64-L64)+(I65-L65))*25*H65</f>
        <v>6574503.7196874982</v>
      </c>
      <c r="N64" s="1">
        <f>L64+(L64*$H$2/100)</f>
        <v>-84.740624999999739</v>
      </c>
      <c r="O64" s="1">
        <f>IF(M64&lt;N64,M64,N64)</f>
        <v>-84.740624999999739</v>
      </c>
      <c r="P64" s="44">
        <f>((L64-O64)+(L65-O65))*25*K65</f>
        <v>106581.72665039028</v>
      </c>
      <c r="Q64" s="1">
        <f>O64+(O64*$H$2/100)</f>
        <v>-97.451718749999699</v>
      </c>
      <c r="R64" s="1">
        <f>IF(P64&lt;Q64,P64,Q64)</f>
        <v>-97.451718749999699</v>
      </c>
      <c r="S64" s="44">
        <f>((O64-R64)+(O65-R65))*25*N65</f>
        <v>0</v>
      </c>
    </row>
    <row r="65" spans="1:19" x14ac:dyDescent="0.25">
      <c r="A65" s="1"/>
      <c r="B65" s="1" t="s">
        <v>7</v>
      </c>
      <c r="C65" s="11">
        <v>41027</v>
      </c>
      <c r="D65" s="11">
        <v>41000</v>
      </c>
      <c r="E65" s="15">
        <f>Graph_BNFTY!$R$34</f>
        <v>1</v>
      </c>
      <c r="F65" s="16">
        <v>291.64999999999998</v>
      </c>
      <c r="G65" s="16">
        <v>346</v>
      </c>
      <c r="H65" s="1">
        <f>F65+(F65*$H$2/100)</f>
        <v>335.39749999999998</v>
      </c>
      <c r="I65" s="1">
        <f>IF(G65&lt;H65,G65,H65)</f>
        <v>335.39749999999998</v>
      </c>
      <c r="J65" s="45"/>
      <c r="K65" s="1">
        <f>I65+(I65*$H$2/100)</f>
        <v>385.70712499999996</v>
      </c>
      <c r="L65" s="1">
        <f>IF(J65&lt;K65,J65,K65)</f>
        <v>0</v>
      </c>
      <c r="M65" s="45"/>
      <c r="N65" s="1">
        <f>L65+(L65*$H$2/100)</f>
        <v>0</v>
      </c>
      <c r="O65" s="1">
        <f>IF(M65&lt;N65,M65,N65)</f>
        <v>0</v>
      </c>
      <c r="P65" s="45"/>
      <c r="Q65" s="1">
        <f>O65+(O65*$H$2/100)</f>
        <v>0</v>
      </c>
      <c r="R65" s="1">
        <f>IF(P65&lt;Q65,P65,Q65)</f>
        <v>0</v>
      </c>
      <c r="S65" s="45"/>
    </row>
    <row r="66" spans="1:19" x14ac:dyDescent="0.25">
      <c r="A66" s="1"/>
      <c r="B66" s="1"/>
      <c r="C66" s="11"/>
      <c r="D66" s="11"/>
      <c r="E66" s="1"/>
      <c r="F66" s="11"/>
      <c r="G66" s="1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25">
      <c r="A67" s="2">
        <v>44977</v>
      </c>
      <c r="B67" s="2" t="s">
        <v>6</v>
      </c>
      <c r="C67" s="11">
        <v>40857</v>
      </c>
      <c r="D67" s="11">
        <v>40900</v>
      </c>
      <c r="E67" s="1">
        <f>Graph_BNFTY!$R$34</f>
        <v>1</v>
      </c>
      <c r="F67" s="11">
        <v>298.10000000000002</v>
      </c>
      <c r="G67" s="11">
        <v>236</v>
      </c>
      <c r="H67" s="1">
        <f>F67+(F67*$H$2/100)</f>
        <v>342.81500000000005</v>
      </c>
      <c r="I67" s="1">
        <f>IF(G67&lt;H67,G67,H67)</f>
        <v>236</v>
      </c>
      <c r="J67" s="44">
        <f>((F67-I67)+(F68-I68))*25*E68</f>
        <v>580.87500000000034</v>
      </c>
      <c r="K67" s="1">
        <f>I67+(I67*$H$2/100)</f>
        <v>271.39999999999998</v>
      </c>
      <c r="L67" s="1">
        <f>IF(J67&lt;K67,J67,K67)</f>
        <v>271.39999999999998</v>
      </c>
      <c r="M67" s="44">
        <f>((I67-L67)+(I68-L68))*25*H68</f>
        <v>1955879.5056250007</v>
      </c>
      <c r="N67" s="1">
        <f>L67+(L67*$H$2/100)</f>
        <v>312.10999999999996</v>
      </c>
      <c r="O67" s="1">
        <f>IF(M67&lt;N67,M67,N67)</f>
        <v>312.10999999999996</v>
      </c>
      <c r="P67" s="44">
        <f>((L67-O67)+(L68-O68))*25*K68</f>
        <v>-348741.96056249988</v>
      </c>
      <c r="Q67" s="1">
        <f>O67+(O67*$H$2/100)</f>
        <v>358.92649999999998</v>
      </c>
      <c r="R67" s="1">
        <f>IF(P67&lt;Q67,P67,Q67)</f>
        <v>-348741.96056249988</v>
      </c>
      <c r="S67" s="44">
        <f>((O67-R67)+(O68-R68))*25*N68</f>
        <v>0</v>
      </c>
    </row>
    <row r="68" spans="1:19" x14ac:dyDescent="0.25">
      <c r="A68" s="1"/>
      <c r="B68" s="1" t="s">
        <v>7</v>
      </c>
      <c r="C68" s="11">
        <v>40857</v>
      </c>
      <c r="D68" s="11">
        <v>40900</v>
      </c>
      <c r="E68" s="1">
        <f>Graph_BNFTY!$R$34</f>
        <v>1</v>
      </c>
      <c r="F68" s="11">
        <v>259.10000000000002</v>
      </c>
      <c r="G68" s="11">
        <v>312</v>
      </c>
      <c r="H68" s="1">
        <f>F68+(F68*$H$2/100)</f>
        <v>297.96500000000003</v>
      </c>
      <c r="I68" s="1">
        <f>IF(G68&lt;H68,G68,H68)</f>
        <v>297.96500000000003</v>
      </c>
      <c r="J68" s="45"/>
      <c r="K68" s="1">
        <f>I68+(I68*$H$2/100)</f>
        <v>342.65975000000003</v>
      </c>
      <c r="L68" s="1">
        <f>IF(J68&lt;K68,J68,K68)</f>
        <v>0</v>
      </c>
      <c r="M68" s="45"/>
      <c r="N68" s="1">
        <f>L68+(L68*$H$2/100)</f>
        <v>0</v>
      </c>
      <c r="O68" s="1">
        <f>IF(M68&lt;N68,M68,N68)</f>
        <v>0</v>
      </c>
      <c r="P68" s="45"/>
      <c r="Q68" s="1">
        <f>O68+(O68*$H$2/100)</f>
        <v>0</v>
      </c>
      <c r="R68" s="1">
        <f>IF(P68&lt;Q68,P68,Q68)</f>
        <v>0</v>
      </c>
      <c r="S68" s="45"/>
    </row>
    <row r="69" spans="1:19" x14ac:dyDescent="0.25">
      <c r="A69" s="1"/>
      <c r="B69" s="1"/>
      <c r="C69" s="11"/>
      <c r="D69" s="11"/>
      <c r="E69" s="1"/>
      <c r="F69" s="11"/>
      <c r="G69" s="1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25">
      <c r="A70" s="2">
        <v>44978</v>
      </c>
      <c r="B70" s="2" t="s">
        <v>6</v>
      </c>
      <c r="C70" s="11">
        <v>40659</v>
      </c>
      <c r="D70" s="11">
        <v>40700</v>
      </c>
      <c r="E70" s="1">
        <f>Graph_BNFTY!$R$34</f>
        <v>1</v>
      </c>
      <c r="F70" s="11">
        <v>221.15</v>
      </c>
      <c r="G70" s="11">
        <v>256</v>
      </c>
      <c r="H70" s="1">
        <f>F70+(F70*$H$2/100)</f>
        <v>254.32249999999999</v>
      </c>
      <c r="I70" s="1">
        <f>IF(G70&lt;H70,G70,H70)</f>
        <v>254.32249999999999</v>
      </c>
      <c r="J70" s="44">
        <f>((F70-I70)+(F71-I71))*25*E71</f>
        <v>-1601.8124999999998</v>
      </c>
      <c r="K70" s="1">
        <f>I70+(I70*$H$2/100)</f>
        <v>292.47087499999998</v>
      </c>
      <c r="L70" s="1">
        <f>IF(J70&lt;K70,J70,K70)</f>
        <v>-1601.8124999999998</v>
      </c>
      <c r="M70" s="44">
        <f>((I70-L70)+(I71-L71))*25*H71</f>
        <v>13870790.938124998</v>
      </c>
      <c r="N70" s="1">
        <f>L70+(L70*$H$2/100)</f>
        <v>-1842.0843749999997</v>
      </c>
      <c r="O70" s="1">
        <f>IF(M70&lt;N70,M70,N70)</f>
        <v>-1842.0843749999997</v>
      </c>
      <c r="P70" s="44">
        <f>((L70-O70)+(L71-O71))*25*K71</f>
        <v>1789124.4492187495</v>
      </c>
      <c r="Q70" s="1">
        <f>O70+(O70*$H$2/100)</f>
        <v>-2118.3970312499996</v>
      </c>
      <c r="R70" s="1">
        <f>IF(P70&lt;Q70,P70,Q70)</f>
        <v>-2118.3970312499996</v>
      </c>
      <c r="S70" s="44">
        <f>((O70-R70)+(O71-R71))*25*N71</f>
        <v>0</v>
      </c>
    </row>
    <row r="71" spans="1:19" x14ac:dyDescent="0.25">
      <c r="A71" s="1"/>
      <c r="B71" s="1" t="s">
        <v>7</v>
      </c>
      <c r="C71" s="11">
        <v>40659</v>
      </c>
      <c r="D71" s="11">
        <v>40700</v>
      </c>
      <c r="E71" s="1">
        <f>Graph_BNFTY!$R$34</f>
        <v>1</v>
      </c>
      <c r="F71" s="11">
        <v>228.1</v>
      </c>
      <c r="G71" s="11">
        <v>259</v>
      </c>
      <c r="H71" s="1">
        <f>F71+(F71*$H$2/100)</f>
        <v>262.315</v>
      </c>
      <c r="I71" s="1">
        <f>IF(G71&lt;H71,G71,H71)</f>
        <v>259</v>
      </c>
      <c r="J71" s="45"/>
      <c r="K71" s="1">
        <f>I71+(I71*$H$2/100)</f>
        <v>297.85000000000002</v>
      </c>
      <c r="L71" s="1">
        <f>IF(J71&lt;K71,J71,K71)</f>
        <v>0</v>
      </c>
      <c r="M71" s="45"/>
      <c r="N71" s="1">
        <f>L71+(L71*$H$2/100)</f>
        <v>0</v>
      </c>
      <c r="O71" s="1">
        <f>IF(M71&lt;N71,M71,N71)</f>
        <v>0</v>
      </c>
      <c r="P71" s="45"/>
      <c r="Q71" s="1">
        <f>O71+(O71*$H$2/100)</f>
        <v>0</v>
      </c>
      <c r="R71" s="1">
        <f>IF(P71&lt;Q71,P71,Q71)</f>
        <v>0</v>
      </c>
      <c r="S71" s="45"/>
    </row>
    <row r="72" spans="1:19" x14ac:dyDescent="0.25">
      <c r="A72" s="1"/>
      <c r="B72" s="1"/>
      <c r="C72" s="11"/>
      <c r="D72" s="11"/>
      <c r="E72" s="1"/>
      <c r="F72" s="11"/>
      <c r="G72" s="1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x14ac:dyDescent="0.25">
      <c r="A73" s="2">
        <v>44979</v>
      </c>
      <c r="B73" s="2" t="s">
        <v>6</v>
      </c>
      <c r="C73" s="11">
        <v>40102</v>
      </c>
      <c r="D73" s="11">
        <v>40100</v>
      </c>
      <c r="E73" s="1">
        <f>Graph_BNFTY!$R$34</f>
        <v>1</v>
      </c>
      <c r="F73" s="11">
        <v>234.4</v>
      </c>
      <c r="G73" s="11">
        <v>192.05</v>
      </c>
      <c r="H73" s="1">
        <f>F73+(F73*$H$2/100)</f>
        <v>269.56</v>
      </c>
      <c r="I73" s="1">
        <f>IF(G73&lt;H73,G73,H73)</f>
        <v>192.05</v>
      </c>
      <c r="J73" s="44">
        <f>((F73-I73)+(F74-I74))*25*E74</f>
        <v>385.99999999999994</v>
      </c>
      <c r="K73" s="1">
        <f>I73+(I73*$H$2/100)</f>
        <v>220.85750000000002</v>
      </c>
      <c r="L73" s="1">
        <f>IF(J73&lt;K73,J73,K73)</f>
        <v>220.85750000000002</v>
      </c>
      <c r="M73" s="44">
        <f>((I73-L73)+(I74-L74))*25*H74</f>
        <v>915513.51937500003</v>
      </c>
      <c r="N73" s="1">
        <f>L73+(L73*$H$2/100)</f>
        <v>253.98612500000002</v>
      </c>
      <c r="O73" s="1">
        <f>IF(M73&lt;N73,M73,N73)</f>
        <v>253.98612500000002</v>
      </c>
      <c r="P73" s="44">
        <f>((L73-O73)+(L74-O74))*25*K74</f>
        <v>-196499.54043281253</v>
      </c>
      <c r="Q73" s="1">
        <f>O73+(O73*$H$2/100)</f>
        <v>292.08404375000003</v>
      </c>
      <c r="R73" s="1">
        <f>IF(P73&lt;Q73,P73,Q73)</f>
        <v>-196499.54043281253</v>
      </c>
      <c r="S73" s="44">
        <f>((O73-R73)+(O74-R74))*25*N74</f>
        <v>0</v>
      </c>
    </row>
    <row r="74" spans="1:19" x14ac:dyDescent="0.25">
      <c r="A74" s="1"/>
      <c r="B74" s="1" t="s">
        <v>7</v>
      </c>
      <c r="C74" s="11">
        <v>40102</v>
      </c>
      <c r="D74" s="11">
        <v>40100</v>
      </c>
      <c r="E74" s="1">
        <f>Graph_BNFTY!$R$34</f>
        <v>1</v>
      </c>
      <c r="F74" s="11">
        <v>179.4</v>
      </c>
      <c r="G74" s="11">
        <v>234</v>
      </c>
      <c r="H74" s="1">
        <f>F74+(F74*$H$2/100)</f>
        <v>206.31</v>
      </c>
      <c r="I74" s="1">
        <f>IF(G74&lt;H74,G74,H74)</f>
        <v>206.31</v>
      </c>
      <c r="J74" s="45"/>
      <c r="K74" s="1">
        <f>I74+(I74*$H$2/100)</f>
        <v>237.25650000000002</v>
      </c>
      <c r="L74" s="1">
        <f>IF(J74&lt;K74,J74,K74)</f>
        <v>0</v>
      </c>
      <c r="M74" s="45"/>
      <c r="N74" s="1">
        <f>L74+(L74*$H$2/100)</f>
        <v>0</v>
      </c>
      <c r="O74" s="1">
        <f>IF(M74&lt;N74,M74,N74)</f>
        <v>0</v>
      </c>
      <c r="P74" s="45"/>
      <c r="Q74" s="1">
        <f>O74+(O74*$H$2/100)</f>
        <v>0</v>
      </c>
      <c r="R74" s="1">
        <f>IF(P74&lt;Q74,P74,Q74)</f>
        <v>0</v>
      </c>
      <c r="S74" s="45"/>
    </row>
    <row r="75" spans="1:19" x14ac:dyDescent="0.25">
      <c r="A75" s="1"/>
      <c r="B75" s="1"/>
      <c r="C75" s="11"/>
      <c r="D75" s="11"/>
      <c r="E75" s="1"/>
      <c r="F75" s="11"/>
      <c r="G75" s="1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 x14ac:dyDescent="0.25">
      <c r="A76" s="2">
        <v>44980</v>
      </c>
      <c r="B76" s="2" t="s">
        <v>6</v>
      </c>
      <c r="C76" s="11">
        <v>39881</v>
      </c>
      <c r="D76" s="11">
        <v>39900</v>
      </c>
      <c r="E76" s="1">
        <f>Graph_BNFTY!$R$34</f>
        <v>1</v>
      </c>
      <c r="F76" s="11">
        <v>413.45</v>
      </c>
      <c r="G76" s="11">
        <v>479</v>
      </c>
      <c r="H76" s="1">
        <f>F76+(F76*$H$2/100)</f>
        <v>475.46749999999997</v>
      </c>
      <c r="I76" s="1">
        <f>IF(G76&lt;H76,G76,H76)</f>
        <v>475.46749999999997</v>
      </c>
      <c r="J76" s="44">
        <f>((F76-I76)+(F77-I77))*25*E77</f>
        <v>527.06250000000091</v>
      </c>
      <c r="K76" s="1">
        <f>I76+(I76*$H$2/100)</f>
        <v>546.78762499999993</v>
      </c>
      <c r="L76" s="1">
        <f>IF(J76&lt;K76,J76,K76)</f>
        <v>527.06250000000091</v>
      </c>
      <c r="M76" s="44">
        <f>((I76-L76)+(I77-L77))*25*H77</f>
        <v>2168132.1018749904</v>
      </c>
      <c r="N76" s="1">
        <f>L76+(L76*$H$2/100)</f>
        <v>606.12187500000107</v>
      </c>
      <c r="O76" s="1">
        <f>IF(M76&lt;N76,M76,N76)</f>
        <v>606.12187500000107</v>
      </c>
      <c r="P76" s="44">
        <f>((L76-O76)+(L77-O77))*25*K77</f>
        <v>-606879.52734375128</v>
      </c>
      <c r="Q76" s="1">
        <f>O76+(O76*$H$2/100)</f>
        <v>697.04015625000125</v>
      </c>
      <c r="R76" s="1">
        <f>IF(P76&lt;Q76,P76,Q76)</f>
        <v>-606879.52734375128</v>
      </c>
      <c r="S76" s="44">
        <f>((O76-R76)+(O77-R77))*25*N77</f>
        <v>0</v>
      </c>
    </row>
    <row r="77" spans="1:19" x14ac:dyDescent="0.25">
      <c r="A77" s="1"/>
      <c r="B77" s="1" t="s">
        <v>7</v>
      </c>
      <c r="C77" s="11">
        <v>39881</v>
      </c>
      <c r="D77" s="11">
        <v>39900</v>
      </c>
      <c r="E77" s="1">
        <f>Graph_BNFTY!$R$34</f>
        <v>1</v>
      </c>
      <c r="F77" s="11">
        <v>350.1</v>
      </c>
      <c r="G77" s="11">
        <v>267</v>
      </c>
      <c r="H77" s="1">
        <f>F77+(F77*$H$2/100)</f>
        <v>402.61500000000001</v>
      </c>
      <c r="I77" s="1">
        <f>IF(G77&lt;H77,G77,H77)</f>
        <v>267</v>
      </c>
      <c r="J77" s="45"/>
      <c r="K77" s="1">
        <f>I77+(I77*$H$2/100)</f>
        <v>307.05</v>
      </c>
      <c r="L77" s="1">
        <f>IF(J77&lt;K77,J77,K77)</f>
        <v>0</v>
      </c>
      <c r="M77" s="45"/>
      <c r="N77" s="1">
        <f>L77+(L77*$H$2/100)</f>
        <v>0</v>
      </c>
      <c r="O77" s="1">
        <f>IF(M77&lt;N77,M77,N77)</f>
        <v>0</v>
      </c>
      <c r="P77" s="45"/>
      <c r="Q77" s="1">
        <f>O77+(O77*$H$2/100)</f>
        <v>0</v>
      </c>
      <c r="R77" s="1">
        <f>IF(P77&lt;Q77,P77,Q77)</f>
        <v>0</v>
      </c>
      <c r="S77" s="45"/>
    </row>
    <row r="78" spans="1:19" x14ac:dyDescent="0.25">
      <c r="A78" s="1"/>
      <c r="B78" s="1"/>
      <c r="C78" s="11"/>
      <c r="D78" s="11"/>
      <c r="E78" s="1"/>
      <c r="F78" s="11"/>
      <c r="G78" s="1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 x14ac:dyDescent="0.25">
      <c r="A79" s="2">
        <v>44981</v>
      </c>
      <c r="B79" s="2" t="s">
        <v>6</v>
      </c>
      <c r="C79" s="11">
        <v>39923</v>
      </c>
      <c r="D79" s="11">
        <v>39900</v>
      </c>
      <c r="E79" s="1">
        <f>Graph_BNFTY!$R$34</f>
        <v>1</v>
      </c>
      <c r="F79" s="11">
        <v>378.05</v>
      </c>
      <c r="G79" s="11">
        <v>441</v>
      </c>
      <c r="H79" s="1">
        <f>F79+(F79*$H$2/100)</f>
        <v>434.75749999999999</v>
      </c>
      <c r="I79" s="1">
        <f>IF(G79&lt;H79,G79,H79)</f>
        <v>434.75749999999999</v>
      </c>
      <c r="J79" s="44">
        <f>((F79-I79)+(F80-I80))*25*E80</f>
        <v>-2508.3749999999995</v>
      </c>
      <c r="K79" s="1">
        <f>I79+(I79*$H$2/100)</f>
        <v>499.97112500000003</v>
      </c>
      <c r="L79" s="1">
        <f>IF(J79&lt;K79,J79,K79)</f>
        <v>-2508.3749999999995</v>
      </c>
      <c r="M79" s="44">
        <f>((I79-L79)+(I80-L80))*25*H80</f>
        <v>27407169.969374996</v>
      </c>
      <c r="N79" s="1">
        <f>L79+(L79*$H$2/100)</f>
        <v>-2884.6312499999995</v>
      </c>
      <c r="O79" s="1">
        <f>IF(M79&lt;N79,M79,N79)</f>
        <v>-2884.6312499999995</v>
      </c>
      <c r="P79" s="44">
        <f>((L79-O79)+(L80-O80))*25*K80</f>
        <v>3618165.9334570309</v>
      </c>
      <c r="Q79" s="1">
        <f>O79+(O79*$H$2/100)</f>
        <v>-3317.3259374999993</v>
      </c>
      <c r="R79" s="1">
        <f>IF(P79&lt;Q79,P79,Q79)</f>
        <v>-3317.3259374999993</v>
      </c>
      <c r="S79" s="44">
        <f>((O79-R79)+(O80-R80))*25*N80</f>
        <v>0</v>
      </c>
    </row>
    <row r="80" spans="1:19" x14ac:dyDescent="0.25">
      <c r="A80" s="1"/>
      <c r="B80" s="1" t="s">
        <v>7</v>
      </c>
      <c r="C80" s="11">
        <v>39923</v>
      </c>
      <c r="D80" s="11">
        <v>39900</v>
      </c>
      <c r="E80" s="1">
        <f>Graph_BNFTY!$R$34</f>
        <v>1</v>
      </c>
      <c r="F80" s="11">
        <v>290.85000000000002</v>
      </c>
      <c r="G80" s="11">
        <v>342</v>
      </c>
      <c r="H80" s="1">
        <f>F80+(F80*$H$2/100)</f>
        <v>334.47750000000002</v>
      </c>
      <c r="I80" s="1">
        <f>IF(G80&lt;H80,G80,H80)</f>
        <v>334.47750000000002</v>
      </c>
      <c r="J80" s="45"/>
      <c r="K80" s="1">
        <f>I80+(I80*$H$2/100)</f>
        <v>384.64912500000003</v>
      </c>
      <c r="L80" s="1">
        <f>IF(J80&lt;K80,J80,K80)</f>
        <v>0</v>
      </c>
      <c r="M80" s="45"/>
      <c r="N80" s="1">
        <f>L80+(L80*$H$2/100)</f>
        <v>0</v>
      </c>
      <c r="O80" s="1">
        <f>IF(M80&lt;N80,M80,N80)</f>
        <v>0</v>
      </c>
      <c r="P80" s="45"/>
      <c r="Q80" s="1">
        <f>O80+(O80*$H$2/100)</f>
        <v>0</v>
      </c>
      <c r="R80" s="1">
        <f>IF(P80&lt;Q80,P80,Q80)</f>
        <v>0</v>
      </c>
      <c r="S80" s="45"/>
    </row>
    <row r="81" spans="1:19" x14ac:dyDescent="0.25">
      <c r="A81" s="1"/>
      <c r="B81" s="1"/>
      <c r="C81" s="11"/>
      <c r="D81" s="11"/>
      <c r="E81" s="1"/>
      <c r="F81" s="11"/>
      <c r="G81" s="1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25">
      <c r="A82" s="2">
        <v>44984</v>
      </c>
      <c r="B82" s="2" t="s">
        <v>6</v>
      </c>
      <c r="C82" s="11">
        <v>40175</v>
      </c>
      <c r="D82" s="11">
        <v>40200</v>
      </c>
      <c r="E82" s="1">
        <f>Graph_BNFTY!$R$34</f>
        <v>1</v>
      </c>
      <c r="F82" s="11">
        <v>274</v>
      </c>
      <c r="G82" s="11">
        <v>315.10000000000002</v>
      </c>
      <c r="H82" s="1">
        <f>F82+(F82*$H$2/100)</f>
        <v>315.10000000000002</v>
      </c>
      <c r="I82" s="1">
        <f>IF(G82&lt;H82,G82,H82)</f>
        <v>315.10000000000002</v>
      </c>
      <c r="J82" s="44">
        <f>((F82-I82)+(F83-I83))*25*E83</f>
        <v>-1680.0000000000005</v>
      </c>
      <c r="K82" s="1">
        <f>I82+(I82*$H$2/100)</f>
        <v>362.36500000000001</v>
      </c>
      <c r="L82" s="1">
        <f>IF(J82&lt;K82,J82,K82)</f>
        <v>-1680.0000000000005</v>
      </c>
      <c r="M82" s="44">
        <f>((I82-L82)+(I83-L83))*25*H83</f>
        <v>10981488.000000002</v>
      </c>
      <c r="N82" s="1">
        <f>L82+(L82*$H$2/100)</f>
        <v>-1932.0000000000005</v>
      </c>
      <c r="O82" s="1">
        <f>IF(M82&lt;N82,M82,N82)</f>
        <v>-1932.0000000000005</v>
      </c>
      <c r="P82" s="44">
        <f>((L82-O82)+(L83-O83))*25*K83</f>
        <v>1449724.5</v>
      </c>
      <c r="Q82" s="1">
        <f>O82+(O82*$H$2/100)</f>
        <v>-2221.8000000000006</v>
      </c>
      <c r="R82" s="1">
        <f>IF(P82&lt;Q82,P82,Q82)</f>
        <v>-2221.8000000000006</v>
      </c>
      <c r="S82" s="44">
        <f>((O82-R82)+(O83-R83))*25*N83</f>
        <v>0</v>
      </c>
    </row>
    <row r="83" spans="1:19" x14ac:dyDescent="0.25">
      <c r="A83" s="1"/>
      <c r="B83" s="1" t="s">
        <v>7</v>
      </c>
      <c r="C83" s="11">
        <v>40175</v>
      </c>
      <c r="D83" s="11">
        <v>40200</v>
      </c>
      <c r="E83" s="1">
        <f>Graph_BNFTY!$R$34</f>
        <v>1</v>
      </c>
      <c r="F83" s="11">
        <v>174</v>
      </c>
      <c r="G83" s="11">
        <v>239</v>
      </c>
      <c r="H83" s="1">
        <f>F83+(F83*$H$2/100)</f>
        <v>200.1</v>
      </c>
      <c r="I83" s="1">
        <f>IF(G83&lt;H83,G83,H83)</f>
        <v>200.1</v>
      </c>
      <c r="J83" s="45"/>
      <c r="K83" s="1">
        <f>I83+(I83*$H$2/100)</f>
        <v>230.11500000000001</v>
      </c>
      <c r="L83" s="1">
        <f>IF(J83&lt;K83,J83,K83)</f>
        <v>0</v>
      </c>
      <c r="M83" s="45"/>
      <c r="N83" s="1">
        <f>L83+(L83*$H$2/100)</f>
        <v>0</v>
      </c>
      <c r="O83" s="1">
        <f>IF(M83&lt;N83,M83,N83)</f>
        <v>0</v>
      </c>
      <c r="P83" s="45"/>
      <c r="Q83" s="1">
        <f>O83+(O83*$H$2/100)</f>
        <v>0</v>
      </c>
      <c r="R83" s="1">
        <f>IF(P83&lt;Q83,P83,Q83)</f>
        <v>0</v>
      </c>
      <c r="S83" s="45"/>
    </row>
    <row r="84" spans="1:19" x14ac:dyDescent="0.25">
      <c r="A84" s="1"/>
      <c r="B84" s="1"/>
      <c r="C84" s="11"/>
      <c r="D84" s="11"/>
      <c r="E84" s="1"/>
      <c r="F84" s="11"/>
      <c r="G84" s="1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x14ac:dyDescent="0.25">
      <c r="A85" s="2">
        <v>44985</v>
      </c>
      <c r="B85" s="2" t="s">
        <v>6</v>
      </c>
      <c r="C85" s="11">
        <v>40275</v>
      </c>
      <c r="D85" s="11">
        <v>40300</v>
      </c>
      <c r="E85" s="1">
        <f>Graph_BNFTY!$R$34</f>
        <v>1</v>
      </c>
      <c r="F85" s="11">
        <v>220.25</v>
      </c>
      <c r="G85" s="11">
        <v>171</v>
      </c>
      <c r="H85" s="1">
        <f>F85+(F85*$H$2/100)</f>
        <v>253.28749999999999</v>
      </c>
      <c r="I85" s="1">
        <f>IF(G85&lt;H85,G85,H85)</f>
        <v>171</v>
      </c>
      <c r="J85" s="44">
        <f>((F85-I85)+(F86-I86))*25*E86</f>
        <v>414.4999999999996</v>
      </c>
      <c r="K85" s="1">
        <f>I85+(I85*$H$2/100)</f>
        <v>196.65</v>
      </c>
      <c r="L85" s="1">
        <f>IF(J85&lt;K85,J85,K85)</f>
        <v>196.65</v>
      </c>
      <c r="M85" s="44">
        <f>((I85-L85)+(I86-L86))*25*H86</f>
        <v>1407766.6350000005</v>
      </c>
      <c r="N85" s="1">
        <f>L85+(L85*$H$2/100)</f>
        <v>226.14750000000001</v>
      </c>
      <c r="O85" s="1">
        <f>IF(M85&lt;N85,M85,N85)</f>
        <v>226.14750000000001</v>
      </c>
      <c r="P85" s="44">
        <f>((L85-O85)+(L86-O86))*25*K86</f>
        <v>-212411.86621875002</v>
      </c>
      <c r="Q85" s="1">
        <f>O85+(O85*$H$2/100)</f>
        <v>260.06962500000003</v>
      </c>
      <c r="R85" s="1">
        <f>IF(P85&lt;Q85,P85,Q85)</f>
        <v>-212411.86621875002</v>
      </c>
      <c r="S85" s="44">
        <f>((O85-R85)+(O86-R86))*25*N86</f>
        <v>0</v>
      </c>
    </row>
    <row r="86" spans="1:19" x14ac:dyDescent="0.25">
      <c r="A86" s="1"/>
      <c r="B86" s="1" t="s">
        <v>7</v>
      </c>
      <c r="C86" s="11">
        <v>40275</v>
      </c>
      <c r="D86" s="11">
        <v>40300</v>
      </c>
      <c r="E86" s="1">
        <f>Graph_BNFTY!$R$34</f>
        <v>1</v>
      </c>
      <c r="F86" s="11">
        <v>217.8</v>
      </c>
      <c r="G86" s="11">
        <v>350</v>
      </c>
      <c r="H86" s="1">
        <f>F86+(F86*$H$2/100)</f>
        <v>250.47000000000003</v>
      </c>
      <c r="I86" s="1">
        <f>IF(G86&lt;H86,G86,H86)</f>
        <v>250.47000000000003</v>
      </c>
      <c r="J86" s="45"/>
      <c r="K86" s="1">
        <f>I86+(I86*$H$2/100)</f>
        <v>288.04050000000001</v>
      </c>
      <c r="L86" s="1">
        <f>IF(J86&lt;K86,J86,K86)</f>
        <v>0</v>
      </c>
      <c r="M86" s="45"/>
      <c r="N86" s="1">
        <f>L86+(L86*$H$2/100)</f>
        <v>0</v>
      </c>
      <c r="O86" s="1">
        <f>IF(M86&lt;N86,M86,N86)</f>
        <v>0</v>
      </c>
      <c r="P86" s="45"/>
      <c r="Q86" s="1">
        <f>O86+(O86*$H$2/100)</f>
        <v>0</v>
      </c>
      <c r="R86" s="1">
        <f>IF(P86&lt;Q86,P86,Q86)</f>
        <v>0</v>
      </c>
      <c r="S86" s="45"/>
    </row>
    <row r="87" spans="1:19" x14ac:dyDescent="0.25">
      <c r="A87" s="1"/>
      <c r="B87" s="1"/>
      <c r="C87" s="11"/>
      <c r="D87" s="11"/>
      <c r="E87" s="1"/>
      <c r="F87" s="11"/>
      <c r="G87" s="1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x14ac:dyDescent="0.25">
      <c r="A88" s="2">
        <v>44986</v>
      </c>
      <c r="B88" s="2" t="s">
        <v>6</v>
      </c>
      <c r="C88" s="11">
        <v>40595</v>
      </c>
      <c r="D88" s="11">
        <v>40600</v>
      </c>
      <c r="E88" s="1">
        <f>Graph_BNFTY!$R$34</f>
        <v>1</v>
      </c>
      <c r="F88" s="11">
        <v>158.4</v>
      </c>
      <c r="G88" s="11">
        <v>185</v>
      </c>
      <c r="H88" s="1">
        <f>F88+(F88*$H$2/100)</f>
        <v>182.16</v>
      </c>
      <c r="I88" s="1">
        <f>IF(G88&lt;H88,G88,H88)</f>
        <v>182.16</v>
      </c>
      <c r="J88" s="44">
        <f>((F88-I88)+(F89-I89))*25*E89</f>
        <v>-1171.125</v>
      </c>
      <c r="K88" s="1">
        <f>I88+(I88*$H$2/100)</f>
        <v>209.48400000000001</v>
      </c>
      <c r="L88" s="1">
        <f>IF(J88&lt;K88,J88,K88)</f>
        <v>-1171.125</v>
      </c>
      <c r="M88" s="44">
        <f>((I88-L88)+(I89-L89))*25*H89</f>
        <v>6770870.8987500006</v>
      </c>
      <c r="N88" s="1">
        <f>L88+(L88*$H$2/100)</f>
        <v>-1346.79375</v>
      </c>
      <c r="O88" s="1">
        <f>IF(M88&lt;N88,M88,N88)</f>
        <v>-1346.79375</v>
      </c>
      <c r="P88" s="44">
        <f>((L88-O88)+(L89-O89))*25*K89</f>
        <v>893858.5944140628</v>
      </c>
      <c r="Q88" s="1">
        <f>O88+(O88*$H$2/100)</f>
        <v>-1548.8128125000001</v>
      </c>
      <c r="R88" s="1">
        <f>IF(P88&lt;Q88,P88,Q88)</f>
        <v>-1548.8128125000001</v>
      </c>
      <c r="S88" s="44">
        <f>((O88-R88)+(O89-R89))*25*N89</f>
        <v>0</v>
      </c>
    </row>
    <row r="89" spans="1:19" x14ac:dyDescent="0.25">
      <c r="A89" s="1"/>
      <c r="B89" s="1" t="s">
        <v>7</v>
      </c>
      <c r="C89" s="11">
        <v>40595</v>
      </c>
      <c r="D89" s="11">
        <v>40600</v>
      </c>
      <c r="E89" s="1">
        <f>Graph_BNFTY!$R$34</f>
        <v>1</v>
      </c>
      <c r="F89" s="11">
        <v>153.9</v>
      </c>
      <c r="G89" s="11">
        <v>179</v>
      </c>
      <c r="H89" s="1">
        <f>F89+(F89*$H$2/100)</f>
        <v>176.98500000000001</v>
      </c>
      <c r="I89" s="1">
        <f>IF(G89&lt;H89,G89,H89)</f>
        <v>176.98500000000001</v>
      </c>
      <c r="J89" s="45"/>
      <c r="K89" s="1">
        <f>I89+(I89*$H$2/100)</f>
        <v>203.53275000000002</v>
      </c>
      <c r="L89" s="1">
        <f>IF(J89&lt;K89,J89,K89)</f>
        <v>0</v>
      </c>
      <c r="M89" s="45"/>
      <c r="N89" s="1">
        <f>L89+(L89*$H$2/100)</f>
        <v>0</v>
      </c>
      <c r="O89" s="1">
        <f>IF(M89&lt;N89,M89,N89)</f>
        <v>0</v>
      </c>
      <c r="P89" s="45"/>
      <c r="Q89" s="1">
        <f>O89+(O89*$H$2/100)</f>
        <v>0</v>
      </c>
      <c r="R89" s="1">
        <f>IF(P89&lt;Q89,P89,Q89)</f>
        <v>0</v>
      </c>
      <c r="S89" s="45"/>
    </row>
    <row r="90" spans="1:19" x14ac:dyDescent="0.25">
      <c r="A90" s="1"/>
      <c r="B90" s="1"/>
      <c r="C90" s="11"/>
      <c r="D90" s="11"/>
      <c r="E90" s="1"/>
      <c r="F90" s="11"/>
      <c r="G90" s="1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x14ac:dyDescent="0.25">
      <c r="A91" s="2">
        <v>44987</v>
      </c>
      <c r="B91" s="2" t="s">
        <v>6</v>
      </c>
      <c r="C91" s="11">
        <v>40559</v>
      </c>
      <c r="D91" s="11">
        <v>40600</v>
      </c>
      <c r="E91" s="1">
        <f>Graph_BNFTY!$R$34</f>
        <v>1</v>
      </c>
      <c r="F91" s="11">
        <v>320.14999999999998</v>
      </c>
      <c r="G91" s="11">
        <v>237.5</v>
      </c>
      <c r="H91" s="1">
        <f>F91+(F91*$H$2/100)</f>
        <v>368.17249999999996</v>
      </c>
      <c r="I91" s="1">
        <f>IF(G91&lt;H91,G91,H91)</f>
        <v>237.5</v>
      </c>
      <c r="J91" s="44">
        <f>((F91-I91)+(F92-I92))*25*E92</f>
        <v>1006.1249999999986</v>
      </c>
      <c r="K91" s="1">
        <f>I91+(I91*$H$2/100)</f>
        <v>273.125</v>
      </c>
      <c r="L91" s="1">
        <f>IF(J91&lt;K91,J91,K91)</f>
        <v>273.125</v>
      </c>
      <c r="M91" s="44">
        <f>((I91-L91)+(I92-L92))*25*H92</f>
        <v>2352784.8850000002</v>
      </c>
      <c r="N91" s="1">
        <f>L91+(L91*$H$2/100)</f>
        <v>314.09375</v>
      </c>
      <c r="O91" s="1">
        <f>IF(M91&lt;N91,M91,N91)</f>
        <v>314.09375</v>
      </c>
      <c r="P91" s="44">
        <f>((L91-O91)+(L92-O92))*25*K92</f>
        <v>-382925.43222656252</v>
      </c>
      <c r="Q91" s="1">
        <f>O91+(O91*$H$2/100)</f>
        <v>361.20781249999999</v>
      </c>
      <c r="R91" s="1">
        <f>IF(P91&lt;Q91,P91,Q91)</f>
        <v>-382925.43222656252</v>
      </c>
      <c r="S91" s="44">
        <f>((O91-R91)+(O92-R92))*25*N92</f>
        <v>0</v>
      </c>
    </row>
    <row r="92" spans="1:19" x14ac:dyDescent="0.25">
      <c r="A92" s="1"/>
      <c r="B92" s="1" t="s">
        <v>7</v>
      </c>
      <c r="C92" s="11">
        <v>40559</v>
      </c>
      <c r="D92" s="11">
        <v>40600</v>
      </c>
      <c r="E92" s="1">
        <f>Graph_BNFTY!$R$34</f>
        <v>1</v>
      </c>
      <c r="F92" s="11">
        <v>282.7</v>
      </c>
      <c r="G92" s="11">
        <v>329</v>
      </c>
      <c r="H92" s="1">
        <f>F92+(F92*$H$2/100)</f>
        <v>325.10500000000002</v>
      </c>
      <c r="I92" s="1">
        <f>IF(G92&lt;H92,G92,H92)</f>
        <v>325.10500000000002</v>
      </c>
      <c r="J92" s="45"/>
      <c r="K92" s="1">
        <f>I92+(I92*$H$2/100)</f>
        <v>373.87075000000004</v>
      </c>
      <c r="L92" s="1">
        <f>IF(J92&lt;K92,J92,K92)</f>
        <v>0</v>
      </c>
      <c r="M92" s="45"/>
      <c r="N92" s="1">
        <f>L92+(L92*$H$2/100)</f>
        <v>0</v>
      </c>
      <c r="O92" s="1">
        <f>IF(M92&lt;N92,M92,N92)</f>
        <v>0</v>
      </c>
      <c r="P92" s="45"/>
      <c r="Q92" s="1">
        <f>O92+(O92*$H$2/100)</f>
        <v>0</v>
      </c>
      <c r="R92" s="1">
        <f>IF(P92&lt;Q92,P92,Q92)</f>
        <v>0</v>
      </c>
      <c r="S92" s="45"/>
    </row>
    <row r="93" spans="1:19" x14ac:dyDescent="0.25">
      <c r="A93" s="1"/>
      <c r="B93" s="1"/>
      <c r="C93" s="11"/>
      <c r="D93" s="11"/>
      <c r="E93" s="1"/>
      <c r="F93" s="11"/>
      <c r="G93" s="1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 x14ac:dyDescent="0.25">
      <c r="A94" s="2">
        <v>44994</v>
      </c>
      <c r="B94" s="2" t="s">
        <v>6</v>
      </c>
      <c r="C94" s="11">
        <v>41483</v>
      </c>
      <c r="D94" s="11">
        <v>41500</v>
      </c>
      <c r="E94" s="1">
        <f>Graph_BNFTY!$R$34</f>
        <v>1</v>
      </c>
      <c r="F94" s="11">
        <v>311.35000000000002</v>
      </c>
      <c r="G94" s="11">
        <v>236.7</v>
      </c>
      <c r="H94" s="1">
        <f>F94+(F94*$H$2/100)</f>
        <v>358.05250000000001</v>
      </c>
      <c r="I94" s="1">
        <f>IF(G94&lt;H94,G94,H94)</f>
        <v>236.7</v>
      </c>
      <c r="J94" s="44">
        <f>((F94-I94)+(F95-I95))*25*E95</f>
        <v>697.93750000000045</v>
      </c>
      <c r="K94" s="1">
        <f>I94+(I94*$H$2/100)</f>
        <v>272.20499999999998</v>
      </c>
      <c r="L94" s="1">
        <f>IF(F94&lt;K94,F94,K94)</f>
        <v>272.20499999999998</v>
      </c>
      <c r="M94" s="44">
        <f>((F94-L94)+(F95-L95))*25*E95</f>
        <v>-232.62499999999875</v>
      </c>
      <c r="N94" s="1">
        <f>L94+(L94*$H$2/100)</f>
        <v>313.03575000000001</v>
      </c>
      <c r="O94" s="1">
        <f>IF(F94&lt;N94,F94,N94)</f>
        <v>311.35000000000002</v>
      </c>
      <c r="P94" s="44">
        <f>((F94-O94)+(F95-O95))*25*E95</f>
        <v>-1211.2499999999998</v>
      </c>
      <c r="Q94" s="1">
        <f>O94+(O94*$H$2/100)</f>
        <v>358.05250000000001</v>
      </c>
      <c r="R94" s="1">
        <f>IF(F94&lt;Q94,F94,Q94)</f>
        <v>311.35000000000002</v>
      </c>
      <c r="S94" s="44">
        <f>((G94-R94)+(G95-R95))*25*E95</f>
        <v>-1866.2500000000009</v>
      </c>
    </row>
    <row r="95" spans="1:19" x14ac:dyDescent="0.25">
      <c r="A95" s="1"/>
      <c r="B95" s="1" t="s">
        <v>7</v>
      </c>
      <c r="C95" s="11">
        <v>41483</v>
      </c>
      <c r="D95" s="11">
        <v>41500</v>
      </c>
      <c r="E95" s="1">
        <f>Graph_BNFTY!$R$34</f>
        <v>1</v>
      </c>
      <c r="F95" s="11">
        <v>311.55</v>
      </c>
      <c r="G95" s="11">
        <v>360</v>
      </c>
      <c r="H95" s="1">
        <f>F95+(F95*$H$2/100)</f>
        <v>358.28250000000003</v>
      </c>
      <c r="I95" s="1">
        <f>IF(G95&lt;H95,G95,H95)</f>
        <v>358.28250000000003</v>
      </c>
      <c r="J95" s="45"/>
      <c r="K95" s="1">
        <f>I95+(I95*$H$2/100)</f>
        <v>412.02487500000001</v>
      </c>
      <c r="L95" s="1">
        <f>IF(G95&lt;K95,G95,K95)</f>
        <v>360</v>
      </c>
      <c r="M95" s="45"/>
      <c r="N95" s="1">
        <f>L95+(L95*$H$2/100)</f>
        <v>414</v>
      </c>
      <c r="O95" s="1">
        <f>IF(G95&lt;N95,G95,N95)</f>
        <v>360</v>
      </c>
      <c r="P95" s="45"/>
      <c r="Q95" s="1">
        <f>O95+(O95*$H$2/100)</f>
        <v>414</v>
      </c>
      <c r="R95" s="1">
        <f>IF(G95&lt;Q95,G95,Q95)</f>
        <v>360</v>
      </c>
      <c r="S95" s="45"/>
    </row>
    <row r="96" spans="1:19" x14ac:dyDescent="0.25">
      <c r="A96" s="1"/>
      <c r="B96" s="1"/>
      <c r="C96" s="11"/>
      <c r="D96" s="11"/>
      <c r="E96" s="1"/>
      <c r="F96" s="11"/>
      <c r="G96" s="1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9" x14ac:dyDescent="0.25">
      <c r="A97" s="2">
        <v>45001</v>
      </c>
      <c r="B97" s="2" t="s">
        <v>6</v>
      </c>
      <c r="C97" s="11">
        <v>38903</v>
      </c>
      <c r="D97" s="11">
        <v>38900</v>
      </c>
      <c r="E97" s="1">
        <f>Graph_BNFTY!$R$34</f>
        <v>1</v>
      </c>
      <c r="F97" s="11">
        <v>515.6</v>
      </c>
      <c r="G97" s="11">
        <v>781</v>
      </c>
      <c r="H97" s="1">
        <f>F97+(F97*$H$2/100)</f>
        <v>592.94000000000005</v>
      </c>
      <c r="I97" s="1">
        <f>IF(G97&lt;H97,G97,H97)</f>
        <v>592.94000000000005</v>
      </c>
      <c r="J97" s="44">
        <f>((F97-I97)+(F98-I98))*25*E98</f>
        <v>-213.50000000000051</v>
      </c>
      <c r="K97" s="1">
        <f>F97+(F97*$K$2/100)</f>
        <v>618.72</v>
      </c>
      <c r="L97" s="1">
        <f>IF(G97&lt;K97,G97,K97)</f>
        <v>618.72</v>
      </c>
      <c r="M97" s="44">
        <f>((F97-L97)+(F98-L98))*25*E98</f>
        <v>-857.99999999999977</v>
      </c>
      <c r="N97" s="1">
        <f>F97+(F97*$N$2/100)</f>
        <v>644.5</v>
      </c>
      <c r="O97" s="1">
        <f>IF(G97&lt;N97,G97,N97)</f>
        <v>644.5</v>
      </c>
      <c r="P97" s="44">
        <f>((F97-O97)+(F98-O98))*25*E98</f>
        <v>-1502.4999999999991</v>
      </c>
      <c r="Q97" s="1">
        <f>F97+(F97*$Q$2/100)</f>
        <v>670.28</v>
      </c>
      <c r="R97" s="1">
        <f>IF(G97&lt;Q97,G97,Q97)</f>
        <v>670.28</v>
      </c>
      <c r="S97" s="44">
        <f>((F97-R97)+(F98-R98))*25*E98</f>
        <v>-2146.9999999999986</v>
      </c>
    </row>
    <row r="98" spans="1:19" x14ac:dyDescent="0.25">
      <c r="A98" s="1"/>
      <c r="B98" s="1" t="s">
        <v>7</v>
      </c>
      <c r="C98" s="11">
        <v>38903</v>
      </c>
      <c r="D98" s="11">
        <v>38900</v>
      </c>
      <c r="E98" s="1">
        <f>Graph_BNFTY!$R$34</f>
        <v>1</v>
      </c>
      <c r="F98" s="11">
        <v>416.8</v>
      </c>
      <c r="G98" s="11">
        <v>348</v>
      </c>
      <c r="H98" s="1">
        <f>F98+(F98*$H$2/100)</f>
        <v>479.32</v>
      </c>
      <c r="I98" s="1">
        <f>IF(G98&lt;H98,G98,H98)</f>
        <v>348</v>
      </c>
      <c r="J98" s="45"/>
      <c r="K98" s="1">
        <f>F98+(F98*$K$2/100)</f>
        <v>500.16</v>
      </c>
      <c r="L98" s="1">
        <f>IF(G98&lt;K98,G98,K98)</f>
        <v>348</v>
      </c>
      <c r="M98" s="45"/>
      <c r="N98" s="1">
        <f>F98+(F98*$N$2/100)</f>
        <v>521</v>
      </c>
      <c r="O98" s="1">
        <f>IF(G98&lt;N98,G98,N98)</f>
        <v>348</v>
      </c>
      <c r="P98" s="45"/>
      <c r="Q98" s="1">
        <f>F98+(F98*$Q$2/100)</f>
        <v>541.84</v>
      </c>
      <c r="R98" s="1">
        <f>IF(G98&lt;Q98,G98,Q98)</f>
        <v>348</v>
      </c>
      <c r="S98" s="45"/>
    </row>
    <row r="99" spans="1:19" x14ac:dyDescent="0.25">
      <c r="A99" s="1"/>
      <c r="B99" s="1"/>
      <c r="C99" s="11"/>
      <c r="D99" s="11"/>
      <c r="E99" s="1"/>
      <c r="F99" s="11"/>
      <c r="G99" s="1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19" x14ac:dyDescent="0.25">
      <c r="A100" s="2">
        <v>45002</v>
      </c>
      <c r="B100" s="2" t="s">
        <v>6</v>
      </c>
      <c r="C100" s="11">
        <v>39015</v>
      </c>
      <c r="D100" s="11">
        <v>39000</v>
      </c>
      <c r="E100" s="1">
        <f>Graph_BNFTY!$R$34</f>
        <v>1</v>
      </c>
      <c r="F100" s="11">
        <v>509</v>
      </c>
      <c r="G100" s="11">
        <v>652.54999999999995</v>
      </c>
      <c r="H100" s="1">
        <f>F100+(F100*$H$2/100)</f>
        <v>585.35</v>
      </c>
      <c r="I100" s="1">
        <f>IF(G100&lt;H100,G100,H100)</f>
        <v>585.35</v>
      </c>
      <c r="J100" s="44">
        <f>((F100-I100)+(F101-I101))*25*E101</f>
        <v>1747.4999999999995</v>
      </c>
      <c r="K100" s="1">
        <f>F100+(F100*$K$2/100)</f>
        <v>610.79999999999995</v>
      </c>
      <c r="L100" s="1">
        <f>IF(G100&lt;K100,G100,K100)</f>
        <v>610.79999999999995</v>
      </c>
      <c r="M100" s="44">
        <f>((F100-L100)+(F101-L101))*25*E101</f>
        <v>1111.2500000000011</v>
      </c>
      <c r="N100" s="1">
        <f>F100+(F100*$N$2/100)</f>
        <v>636.25</v>
      </c>
      <c r="O100" s="1">
        <f>IF(G100&lt;N100,G100,N100)</f>
        <v>636.25</v>
      </c>
      <c r="P100" s="44">
        <f>((F100-O100)+(F101-O101))*25*E101</f>
        <v>475</v>
      </c>
      <c r="Q100" s="1">
        <f>F100+(F100*$Q$2/100)</f>
        <v>661.7</v>
      </c>
      <c r="R100" s="1">
        <f>IF(G100&lt;Q100,G100,Q100)</f>
        <v>652.54999999999995</v>
      </c>
      <c r="S100" s="44">
        <f>((F100-R100)+(F101-R101))*25*E101</f>
        <v>67.500000000001137</v>
      </c>
    </row>
    <row r="101" spans="1:19" x14ac:dyDescent="0.25">
      <c r="A101" s="1"/>
      <c r="B101" s="1" t="s">
        <v>7</v>
      </c>
      <c r="C101" s="11">
        <v>39015</v>
      </c>
      <c r="D101" s="11">
        <v>39000</v>
      </c>
      <c r="E101" s="1">
        <f>Graph_BNFTY!$R$34</f>
        <v>1</v>
      </c>
      <c r="F101" s="11">
        <v>389.25</v>
      </c>
      <c r="G101" s="11">
        <v>243</v>
      </c>
      <c r="H101" s="1">
        <f>F101+(F101*$H$2/100)</f>
        <v>447.63749999999999</v>
      </c>
      <c r="I101" s="1">
        <f>IF(G101&lt;H101,G101,H101)</f>
        <v>243</v>
      </c>
      <c r="J101" s="45"/>
      <c r="K101" s="1">
        <f>F101+(F101*$K$2/100)</f>
        <v>467.1</v>
      </c>
      <c r="L101" s="1">
        <f>IF(G101&lt;K101,G101,K101)</f>
        <v>243</v>
      </c>
      <c r="M101" s="45"/>
      <c r="N101" s="1">
        <f>F101+(F101*$N$2/100)</f>
        <v>486.5625</v>
      </c>
      <c r="O101" s="1">
        <f>IF(G101&lt;N101,G101,N101)</f>
        <v>243</v>
      </c>
      <c r="P101" s="45"/>
      <c r="Q101" s="1">
        <f>F101+(F101*$Q$2/100)</f>
        <v>506.02499999999998</v>
      </c>
      <c r="R101" s="1">
        <f>IF(G101&lt;Q101,G101,Q101)</f>
        <v>243</v>
      </c>
      <c r="S101" s="45"/>
    </row>
  </sheetData>
  <mergeCells count="132">
    <mergeCell ref="S85:S86"/>
    <mergeCell ref="S88:S89"/>
    <mergeCell ref="S91:S92"/>
    <mergeCell ref="S94:S95"/>
    <mergeCell ref="S97:S98"/>
    <mergeCell ref="M100:M101"/>
    <mergeCell ref="P100:P101"/>
    <mergeCell ref="S100:S101"/>
    <mergeCell ref="S58:S59"/>
    <mergeCell ref="S61:S62"/>
    <mergeCell ref="S64:S65"/>
    <mergeCell ref="S67:S68"/>
    <mergeCell ref="S70:S71"/>
    <mergeCell ref="S73:S74"/>
    <mergeCell ref="S76:S77"/>
    <mergeCell ref="S79:S80"/>
    <mergeCell ref="S82:S83"/>
    <mergeCell ref="P91:P92"/>
    <mergeCell ref="P94:P95"/>
    <mergeCell ref="P97:P98"/>
    <mergeCell ref="S3:S4"/>
    <mergeCell ref="S6:S7"/>
    <mergeCell ref="S9:S10"/>
    <mergeCell ref="S12:S13"/>
    <mergeCell ref="S15:S16"/>
    <mergeCell ref="S18:S19"/>
    <mergeCell ref="S21:S22"/>
    <mergeCell ref="S24:S25"/>
    <mergeCell ref="S27:S28"/>
    <mergeCell ref="S30:S31"/>
    <mergeCell ref="S33:S34"/>
    <mergeCell ref="S36:S37"/>
    <mergeCell ref="S39:S40"/>
    <mergeCell ref="S42:S43"/>
    <mergeCell ref="S46:S47"/>
    <mergeCell ref="S49:S50"/>
    <mergeCell ref="S52:S53"/>
    <mergeCell ref="S55:S56"/>
    <mergeCell ref="P64:P65"/>
    <mergeCell ref="P67:P68"/>
    <mergeCell ref="P70:P71"/>
    <mergeCell ref="P73:P74"/>
    <mergeCell ref="P76:P77"/>
    <mergeCell ref="P79:P80"/>
    <mergeCell ref="P82:P83"/>
    <mergeCell ref="P85:P86"/>
    <mergeCell ref="P88:P89"/>
    <mergeCell ref="P36:P37"/>
    <mergeCell ref="P39:P40"/>
    <mergeCell ref="P42:P43"/>
    <mergeCell ref="P46:P47"/>
    <mergeCell ref="P49:P50"/>
    <mergeCell ref="P52:P53"/>
    <mergeCell ref="P55:P56"/>
    <mergeCell ref="P58:P59"/>
    <mergeCell ref="P61:P62"/>
    <mergeCell ref="P9:P10"/>
    <mergeCell ref="P12:P13"/>
    <mergeCell ref="P15:P16"/>
    <mergeCell ref="P18:P19"/>
    <mergeCell ref="P21:P22"/>
    <mergeCell ref="P24:P25"/>
    <mergeCell ref="P27:P28"/>
    <mergeCell ref="P30:P31"/>
    <mergeCell ref="P33:P34"/>
    <mergeCell ref="M36:M37"/>
    <mergeCell ref="M39:M40"/>
    <mergeCell ref="M42:M43"/>
    <mergeCell ref="M46:M47"/>
    <mergeCell ref="M49:M50"/>
    <mergeCell ref="M52:M53"/>
    <mergeCell ref="M55:M56"/>
    <mergeCell ref="M58:M59"/>
    <mergeCell ref="M61:M62"/>
    <mergeCell ref="M3:M4"/>
    <mergeCell ref="M6:M7"/>
    <mergeCell ref="M9:M10"/>
    <mergeCell ref="M12:M13"/>
    <mergeCell ref="M15:M16"/>
    <mergeCell ref="J88:J89"/>
    <mergeCell ref="J91:J92"/>
    <mergeCell ref="M88:M89"/>
    <mergeCell ref="M91:M92"/>
    <mergeCell ref="J82:J83"/>
    <mergeCell ref="J85:J86"/>
    <mergeCell ref="M82:M83"/>
    <mergeCell ref="M85:M86"/>
    <mergeCell ref="J76:J77"/>
    <mergeCell ref="J79:J80"/>
    <mergeCell ref="M76:M77"/>
    <mergeCell ref="M79:M80"/>
    <mergeCell ref="J61:J62"/>
    <mergeCell ref="J55:J56"/>
    <mergeCell ref="J58:J59"/>
    <mergeCell ref="J52:J53"/>
    <mergeCell ref="J36:J37"/>
    <mergeCell ref="J42:J43"/>
    <mergeCell ref="J39:J40"/>
    <mergeCell ref="J30:J31"/>
    <mergeCell ref="J33:J34"/>
    <mergeCell ref="M30:M31"/>
    <mergeCell ref="M33:M34"/>
    <mergeCell ref="J27:J28"/>
    <mergeCell ref="J24:J25"/>
    <mergeCell ref="M24:M25"/>
    <mergeCell ref="M27:M28"/>
    <mergeCell ref="J21:J22"/>
    <mergeCell ref="J18:J19"/>
    <mergeCell ref="J15:J16"/>
    <mergeCell ref="M18:M19"/>
    <mergeCell ref="M21:M22"/>
    <mergeCell ref="J12:J13"/>
    <mergeCell ref="J9:J10"/>
    <mergeCell ref="J6:J7"/>
    <mergeCell ref="J3:J4"/>
    <mergeCell ref="P3:P4"/>
    <mergeCell ref="P6:P7"/>
    <mergeCell ref="J46:J47"/>
    <mergeCell ref="J49:J50"/>
    <mergeCell ref="J64:J65"/>
    <mergeCell ref="J67:J68"/>
    <mergeCell ref="M64:M65"/>
    <mergeCell ref="M67:M68"/>
    <mergeCell ref="J70:J71"/>
    <mergeCell ref="J73:J74"/>
    <mergeCell ref="M70:M71"/>
    <mergeCell ref="M73:M74"/>
    <mergeCell ref="J94:J95"/>
    <mergeCell ref="J97:J98"/>
    <mergeCell ref="M94:M95"/>
    <mergeCell ref="M97:M98"/>
    <mergeCell ref="J100:J101"/>
  </mergeCells>
  <conditionalFormatting sqref="J17 J20 J23 J8">
    <cfRule type="cellIs" dxfId="817" priority="1089" operator="greaterThan">
      <formula>0</formula>
    </cfRule>
    <cfRule type="cellIs" dxfId="816" priority="1090" operator="lessThan">
      <formula>0</formula>
    </cfRule>
  </conditionalFormatting>
  <conditionalFormatting sqref="J8">
    <cfRule type="cellIs" dxfId="815" priority="1091" operator="lessThan">
      <formula>0</formula>
    </cfRule>
  </conditionalFormatting>
  <conditionalFormatting sqref="J14">
    <cfRule type="cellIs" dxfId="814" priority="1087" operator="greaterThan">
      <formula>0</formula>
    </cfRule>
    <cfRule type="cellIs" dxfId="813" priority="1088" operator="lessThan">
      <formula>0</formula>
    </cfRule>
  </conditionalFormatting>
  <conditionalFormatting sqref="J11">
    <cfRule type="cellIs" dxfId="812" priority="1083" operator="greaterThan">
      <formula>0</formula>
    </cfRule>
    <cfRule type="cellIs" dxfId="811" priority="1084" operator="lessThan">
      <formula>0</formula>
    </cfRule>
  </conditionalFormatting>
  <conditionalFormatting sqref="J5">
    <cfRule type="cellIs" dxfId="808" priority="1079" operator="greaterThan">
      <formula>0</formula>
    </cfRule>
    <cfRule type="cellIs" dxfId="807" priority="1080" operator="lessThan">
      <formula>0</formula>
    </cfRule>
  </conditionalFormatting>
  <conditionalFormatting sqref="J75">
    <cfRule type="cellIs" dxfId="806" priority="618" operator="greaterThan">
      <formula>0</formula>
    </cfRule>
    <cfRule type="cellIs" dxfId="805" priority="619" operator="lessThan">
      <formula>0</formula>
    </cfRule>
  </conditionalFormatting>
  <conditionalFormatting sqref="J26">
    <cfRule type="cellIs" dxfId="800" priority="1060" operator="greaterThan">
      <formula>0</formula>
    </cfRule>
    <cfRule type="cellIs" dxfId="799" priority="1061" operator="lessThan">
      <formula>0</formula>
    </cfRule>
  </conditionalFormatting>
  <conditionalFormatting sqref="J29">
    <cfRule type="cellIs" dxfId="798" priority="1058" operator="greaterThan">
      <formula>0</formula>
    </cfRule>
    <cfRule type="cellIs" dxfId="797" priority="1059" operator="lessThan">
      <formula>0</formula>
    </cfRule>
  </conditionalFormatting>
  <conditionalFormatting sqref="J32 J35 J38 J41 J44">
    <cfRule type="cellIs" dxfId="796" priority="1053" operator="greaterThan">
      <formula>0</formula>
    </cfRule>
    <cfRule type="cellIs" dxfId="795" priority="1054" operator="lessThan">
      <formula>0</formula>
    </cfRule>
  </conditionalFormatting>
  <conditionalFormatting sqref="J3:J4">
    <cfRule type="cellIs" dxfId="791" priority="1015" operator="greaterThan">
      <formula>0</formula>
    </cfRule>
    <cfRule type="cellIs" dxfId="790" priority="1017" operator="lessThan">
      <formula>0</formula>
    </cfRule>
  </conditionalFormatting>
  <conditionalFormatting sqref="J3:J4">
    <cfRule type="cellIs" dxfId="789" priority="1016" operator="greaterThan">
      <formula>0</formula>
    </cfRule>
  </conditionalFormatting>
  <conditionalFormatting sqref="M64:M65">
    <cfRule type="cellIs" dxfId="785" priority="429" operator="greaterThan">
      <formula>0</formula>
    </cfRule>
    <cfRule type="cellIs" dxfId="784" priority="431" operator="lessThan">
      <formula>0</formula>
    </cfRule>
  </conditionalFormatting>
  <conditionalFormatting sqref="M64:M65">
    <cfRule type="cellIs" dxfId="783" priority="430" operator="greaterThan">
      <formula>0</formula>
    </cfRule>
  </conditionalFormatting>
  <conditionalFormatting sqref="M49:M50">
    <cfRule type="cellIs" dxfId="770" priority="454" operator="greaterThan">
      <formula>0</formula>
    </cfRule>
    <cfRule type="cellIs" dxfId="769" priority="456" operator="lessThan">
      <formula>0</formula>
    </cfRule>
  </conditionalFormatting>
  <conditionalFormatting sqref="M49:M50">
    <cfRule type="cellIs" dxfId="768" priority="455" operator="greaterThan">
      <formula>0</formula>
    </cfRule>
  </conditionalFormatting>
  <conditionalFormatting sqref="J30:J31">
    <cfRule type="cellIs" dxfId="764" priority="877" operator="greaterThan">
      <formula>0</formula>
    </cfRule>
    <cfRule type="cellIs" dxfId="763" priority="879" operator="lessThan">
      <formula>0</formula>
    </cfRule>
  </conditionalFormatting>
  <conditionalFormatting sqref="J30:J31">
    <cfRule type="cellIs" dxfId="762" priority="878" operator="greaterThan">
      <formula>0</formula>
    </cfRule>
  </conditionalFormatting>
  <conditionalFormatting sqref="J6:J7">
    <cfRule type="cellIs" dxfId="758" priority="901" operator="greaterThan">
      <formula>0</formula>
    </cfRule>
    <cfRule type="cellIs" dxfId="757" priority="903" operator="lessThan">
      <formula>0</formula>
    </cfRule>
  </conditionalFormatting>
  <conditionalFormatting sqref="J6:J7">
    <cfRule type="cellIs" dxfId="756" priority="902" operator="greaterThan">
      <formula>0</formula>
    </cfRule>
  </conditionalFormatting>
  <conditionalFormatting sqref="J9:J10">
    <cfRule type="cellIs" dxfId="755" priority="898" operator="greaterThan">
      <formula>0</formula>
    </cfRule>
    <cfRule type="cellIs" dxfId="754" priority="900" operator="lessThan">
      <formula>0</formula>
    </cfRule>
  </conditionalFormatting>
  <conditionalFormatting sqref="J9:J10">
    <cfRule type="cellIs" dxfId="753" priority="899" operator="greaterThan">
      <formula>0</formula>
    </cfRule>
  </conditionalFormatting>
  <conditionalFormatting sqref="J12:J13">
    <cfRule type="cellIs" dxfId="752" priority="895" operator="greaterThan">
      <formula>0</formula>
    </cfRule>
    <cfRule type="cellIs" dxfId="751" priority="897" operator="lessThan">
      <formula>0</formula>
    </cfRule>
  </conditionalFormatting>
  <conditionalFormatting sqref="J12:J13">
    <cfRule type="cellIs" dxfId="750" priority="896" operator="greaterThan">
      <formula>0</formula>
    </cfRule>
  </conditionalFormatting>
  <conditionalFormatting sqref="J15:J16">
    <cfRule type="cellIs" dxfId="749" priority="892" operator="greaterThan">
      <formula>0</formula>
    </cfRule>
    <cfRule type="cellIs" dxfId="748" priority="894" operator="lessThan">
      <formula>0</formula>
    </cfRule>
  </conditionalFormatting>
  <conditionalFormatting sqref="J15:J16">
    <cfRule type="cellIs" dxfId="747" priority="893" operator="greaterThan">
      <formula>0</formula>
    </cfRule>
  </conditionalFormatting>
  <conditionalFormatting sqref="J18:J19">
    <cfRule type="cellIs" dxfId="746" priority="889" operator="greaterThan">
      <formula>0</formula>
    </cfRule>
    <cfRule type="cellIs" dxfId="745" priority="891" operator="lessThan">
      <formula>0</formula>
    </cfRule>
  </conditionalFormatting>
  <conditionalFormatting sqref="J18:J19">
    <cfRule type="cellIs" dxfId="744" priority="890" operator="greaterThan">
      <formula>0</formula>
    </cfRule>
  </conditionalFormatting>
  <conditionalFormatting sqref="J21:J22">
    <cfRule type="cellIs" dxfId="743" priority="886" operator="greaterThan">
      <formula>0</formula>
    </cfRule>
    <cfRule type="cellIs" dxfId="742" priority="888" operator="lessThan">
      <formula>0</formula>
    </cfRule>
  </conditionalFormatting>
  <conditionalFormatting sqref="J21:J22">
    <cfRule type="cellIs" dxfId="741" priority="887" operator="greaterThan">
      <formula>0</formula>
    </cfRule>
  </conditionalFormatting>
  <conditionalFormatting sqref="J24:J25">
    <cfRule type="cellIs" dxfId="740" priority="883" operator="greaterThan">
      <formula>0</formula>
    </cfRule>
    <cfRule type="cellIs" dxfId="739" priority="885" operator="lessThan">
      <formula>0</formula>
    </cfRule>
  </conditionalFormatting>
  <conditionalFormatting sqref="J24:J25">
    <cfRule type="cellIs" dxfId="738" priority="884" operator="greaterThan">
      <formula>0</formula>
    </cfRule>
  </conditionalFormatting>
  <conditionalFormatting sqref="J27:J28">
    <cfRule type="cellIs" dxfId="737" priority="880" operator="greaterThan">
      <formula>0</formula>
    </cfRule>
    <cfRule type="cellIs" dxfId="736" priority="882" operator="lessThan">
      <formula>0</formula>
    </cfRule>
  </conditionalFormatting>
  <conditionalFormatting sqref="J27:J28">
    <cfRule type="cellIs" dxfId="735" priority="881" operator="greaterThan">
      <formula>0</formula>
    </cfRule>
  </conditionalFormatting>
  <conditionalFormatting sqref="J33:J34 J36:J37 J39:J40 J42:J43">
    <cfRule type="cellIs" dxfId="731" priority="832" operator="greaterThan">
      <formula>0</formula>
    </cfRule>
    <cfRule type="cellIs" dxfId="730" priority="834" operator="lessThan">
      <formula>0</formula>
    </cfRule>
  </conditionalFormatting>
  <conditionalFormatting sqref="J33:J34 J36:J37 J39:J40 J42:J43">
    <cfRule type="cellIs" dxfId="729" priority="833" operator="greaterThan">
      <formula>0</formula>
    </cfRule>
  </conditionalFormatting>
  <conditionalFormatting sqref="J45">
    <cfRule type="cellIs" dxfId="726" priority="733" operator="greaterThan">
      <formula>0</formula>
    </cfRule>
    <cfRule type="cellIs" dxfId="725" priority="734" operator="lessThan">
      <formula>0</formula>
    </cfRule>
  </conditionalFormatting>
  <conditionalFormatting sqref="J46:J47">
    <cfRule type="cellIs" dxfId="721" priority="725" operator="greaterThan">
      <formula>0</formula>
    </cfRule>
    <cfRule type="cellIs" dxfId="720" priority="727" operator="lessThan">
      <formula>0</formula>
    </cfRule>
  </conditionalFormatting>
  <conditionalFormatting sqref="J46:J47">
    <cfRule type="cellIs" dxfId="719" priority="726" operator="greaterThan">
      <formula>0</formula>
    </cfRule>
  </conditionalFormatting>
  <conditionalFormatting sqref="J48">
    <cfRule type="cellIs" dxfId="716" priority="718" operator="greaterThan">
      <formula>0</formula>
    </cfRule>
    <cfRule type="cellIs" dxfId="715" priority="719" operator="lessThan">
      <formula>0</formula>
    </cfRule>
  </conditionalFormatting>
  <conditionalFormatting sqref="J49:J50">
    <cfRule type="cellIs" dxfId="711" priority="710" operator="greaterThan">
      <formula>0</formula>
    </cfRule>
    <cfRule type="cellIs" dxfId="710" priority="712" operator="lessThan">
      <formula>0</formula>
    </cfRule>
  </conditionalFormatting>
  <conditionalFormatting sqref="J49:J50">
    <cfRule type="cellIs" dxfId="709" priority="711" operator="greaterThan">
      <formula>0</formula>
    </cfRule>
  </conditionalFormatting>
  <conditionalFormatting sqref="J51">
    <cfRule type="cellIs" dxfId="706" priority="703" operator="greaterThan">
      <formula>0</formula>
    </cfRule>
    <cfRule type="cellIs" dxfId="705" priority="704" operator="lessThan">
      <formula>0</formula>
    </cfRule>
  </conditionalFormatting>
  <conditionalFormatting sqref="J52:J53">
    <cfRule type="cellIs" dxfId="701" priority="695" operator="greaterThan">
      <formula>0</formula>
    </cfRule>
    <cfRule type="cellIs" dxfId="700" priority="697" operator="lessThan">
      <formula>0</formula>
    </cfRule>
  </conditionalFormatting>
  <conditionalFormatting sqref="J52:J53">
    <cfRule type="cellIs" dxfId="699" priority="696" operator="greaterThan">
      <formula>0</formula>
    </cfRule>
  </conditionalFormatting>
  <conditionalFormatting sqref="S32 S35 S38 S41 S44">
    <cfRule type="cellIs" dxfId="698" priority="191" operator="greaterThan">
      <formula>0</formula>
    </cfRule>
    <cfRule type="cellIs" dxfId="697" priority="192" operator="lessThan">
      <formula>0</formula>
    </cfRule>
  </conditionalFormatting>
  <conditionalFormatting sqref="J54">
    <cfRule type="cellIs" dxfId="696" priority="688" operator="greaterThan">
      <formula>0</formula>
    </cfRule>
    <cfRule type="cellIs" dxfId="695" priority="689" operator="lessThan">
      <formula>0</formula>
    </cfRule>
  </conditionalFormatting>
  <conditionalFormatting sqref="J55:J56">
    <cfRule type="cellIs" dxfId="691" priority="685" operator="greaterThan">
      <formula>0</formula>
    </cfRule>
    <cfRule type="cellIs" dxfId="690" priority="687" operator="lessThan">
      <formula>0</formula>
    </cfRule>
  </conditionalFormatting>
  <conditionalFormatting sqref="J55:J56">
    <cfRule type="cellIs" dxfId="689" priority="686" operator="greaterThan">
      <formula>0</formula>
    </cfRule>
  </conditionalFormatting>
  <conditionalFormatting sqref="J57">
    <cfRule type="cellIs" dxfId="686" priority="678" operator="greaterThan">
      <formula>0</formula>
    </cfRule>
    <cfRule type="cellIs" dxfId="685" priority="679" operator="lessThan">
      <formula>0</formula>
    </cfRule>
  </conditionalFormatting>
  <conditionalFormatting sqref="S18:S19">
    <cfRule type="cellIs" dxfId="684" priority="173" operator="greaterThan">
      <formula>0</formula>
    </cfRule>
    <cfRule type="cellIs" dxfId="683" priority="175" operator="lessThan">
      <formula>0</formula>
    </cfRule>
  </conditionalFormatting>
  <conditionalFormatting sqref="S18:S19">
    <cfRule type="cellIs" dxfId="682" priority="174" operator="greaterThan">
      <formula>0</formula>
    </cfRule>
  </conditionalFormatting>
  <conditionalFormatting sqref="J58:J59">
    <cfRule type="cellIs" dxfId="681" priority="675" operator="greaterThan">
      <formula>0</formula>
    </cfRule>
    <cfRule type="cellIs" dxfId="680" priority="677" operator="lessThan">
      <formula>0</formula>
    </cfRule>
  </conditionalFormatting>
  <conditionalFormatting sqref="J58:J59">
    <cfRule type="cellIs" dxfId="679" priority="676" operator="greaterThan">
      <formula>0</formula>
    </cfRule>
  </conditionalFormatting>
  <conditionalFormatting sqref="J60">
    <cfRule type="cellIs" dxfId="676" priority="668" operator="greaterThan">
      <formula>0</formula>
    </cfRule>
    <cfRule type="cellIs" dxfId="675" priority="669" operator="lessThan">
      <formula>0</formula>
    </cfRule>
  </conditionalFormatting>
  <conditionalFormatting sqref="J61:J62">
    <cfRule type="cellIs" dxfId="671" priority="665" operator="greaterThan">
      <formula>0</formula>
    </cfRule>
    <cfRule type="cellIs" dxfId="670" priority="667" operator="lessThan">
      <formula>0</formula>
    </cfRule>
  </conditionalFormatting>
  <conditionalFormatting sqref="J61:J62">
    <cfRule type="cellIs" dxfId="669" priority="666" operator="greaterThan">
      <formula>0</formula>
    </cfRule>
  </conditionalFormatting>
  <conditionalFormatting sqref="S14">
    <cfRule type="cellIs" dxfId="668" priority="201" operator="greaterThan">
      <formula>0</formula>
    </cfRule>
    <cfRule type="cellIs" dxfId="667" priority="202" operator="lessThan">
      <formula>0</formula>
    </cfRule>
  </conditionalFormatting>
  <conditionalFormatting sqref="J63">
    <cfRule type="cellIs" dxfId="666" priority="658" operator="greaterThan">
      <formula>0</formula>
    </cfRule>
    <cfRule type="cellIs" dxfId="665" priority="659" operator="lessThan">
      <formula>0</formula>
    </cfRule>
  </conditionalFormatting>
  <conditionalFormatting sqref="S46:S47">
    <cfRule type="cellIs" dxfId="664" priority="153" operator="greaterThan">
      <formula>0</formula>
    </cfRule>
    <cfRule type="cellIs" dxfId="663" priority="155" operator="lessThan">
      <formula>0</formula>
    </cfRule>
  </conditionalFormatting>
  <conditionalFormatting sqref="S46:S47">
    <cfRule type="cellIs" dxfId="662" priority="154" operator="greaterThan">
      <formula>0</formula>
    </cfRule>
  </conditionalFormatting>
  <conditionalFormatting sqref="J64:J65">
    <cfRule type="cellIs" dxfId="661" priority="655" operator="greaterThan">
      <formula>0</formula>
    </cfRule>
    <cfRule type="cellIs" dxfId="660" priority="657" operator="lessThan">
      <formula>0</formula>
    </cfRule>
  </conditionalFormatting>
  <conditionalFormatting sqref="J64:J65">
    <cfRule type="cellIs" dxfId="659" priority="656" operator="greaterThan">
      <formula>0</formula>
    </cfRule>
  </conditionalFormatting>
  <conditionalFormatting sqref="J66">
    <cfRule type="cellIs" dxfId="656" priority="648" operator="greaterThan">
      <formula>0</formula>
    </cfRule>
    <cfRule type="cellIs" dxfId="655" priority="649" operator="lessThan">
      <formula>0</formula>
    </cfRule>
  </conditionalFormatting>
  <conditionalFormatting sqref="S52:S53">
    <cfRule type="cellIs" dxfId="654" priority="143" operator="greaterThan">
      <formula>0</formula>
    </cfRule>
    <cfRule type="cellIs" dxfId="653" priority="145" operator="lessThan">
      <formula>0</formula>
    </cfRule>
  </conditionalFormatting>
  <conditionalFormatting sqref="S52:S53">
    <cfRule type="cellIs" dxfId="652" priority="144" operator="greaterThan">
      <formula>0</formula>
    </cfRule>
  </conditionalFormatting>
  <conditionalFormatting sqref="J67:J68">
    <cfRule type="cellIs" dxfId="651" priority="645" operator="greaterThan">
      <formula>0</formula>
    </cfRule>
    <cfRule type="cellIs" dxfId="650" priority="647" operator="lessThan">
      <formula>0</formula>
    </cfRule>
  </conditionalFormatting>
  <conditionalFormatting sqref="J67:J68">
    <cfRule type="cellIs" dxfId="649" priority="646" operator="greaterThan">
      <formula>0</formula>
    </cfRule>
  </conditionalFormatting>
  <conditionalFormatting sqref="S54">
    <cfRule type="cellIs" dxfId="648" priority="141" operator="greaterThan">
      <formula>0</formula>
    </cfRule>
    <cfRule type="cellIs" dxfId="647" priority="142" operator="lessThan">
      <formula>0</formula>
    </cfRule>
  </conditionalFormatting>
  <conditionalFormatting sqref="J69">
    <cfRule type="cellIs" dxfId="646" priority="638" operator="greaterThan">
      <formula>0</formula>
    </cfRule>
    <cfRule type="cellIs" dxfId="645" priority="639" operator="lessThan">
      <formula>0</formula>
    </cfRule>
  </conditionalFormatting>
  <conditionalFormatting sqref="J70:J71">
    <cfRule type="cellIs" dxfId="641" priority="635" operator="greaterThan">
      <formula>0</formula>
    </cfRule>
    <cfRule type="cellIs" dxfId="640" priority="637" operator="lessThan">
      <formula>0</formula>
    </cfRule>
  </conditionalFormatting>
  <conditionalFormatting sqref="J70:J71">
    <cfRule type="cellIs" dxfId="639" priority="636" operator="greaterThan">
      <formula>0</formula>
    </cfRule>
  </conditionalFormatting>
  <conditionalFormatting sqref="S60">
    <cfRule type="cellIs" dxfId="638" priority="131" operator="greaterThan">
      <formula>0</formula>
    </cfRule>
    <cfRule type="cellIs" dxfId="637" priority="132" operator="lessThan">
      <formula>0</formula>
    </cfRule>
  </conditionalFormatting>
  <conditionalFormatting sqref="J72">
    <cfRule type="cellIs" dxfId="636" priority="628" operator="greaterThan">
      <formula>0</formula>
    </cfRule>
    <cfRule type="cellIs" dxfId="635" priority="629" operator="lessThan">
      <formula>0</formula>
    </cfRule>
  </conditionalFormatting>
  <conditionalFormatting sqref="S64:S65">
    <cfRule type="cellIs" dxfId="634" priority="123" operator="greaterThan">
      <formula>0</formula>
    </cfRule>
    <cfRule type="cellIs" dxfId="633" priority="125" operator="lessThan">
      <formula>0</formula>
    </cfRule>
  </conditionalFormatting>
  <conditionalFormatting sqref="S64:S65">
    <cfRule type="cellIs" dxfId="632" priority="124" operator="greaterThan">
      <formula>0</formula>
    </cfRule>
  </conditionalFormatting>
  <conditionalFormatting sqref="J73:J74">
    <cfRule type="cellIs" dxfId="631" priority="625" operator="greaterThan">
      <formula>0</formula>
    </cfRule>
    <cfRule type="cellIs" dxfId="630" priority="627" operator="lessThan">
      <formula>0</formula>
    </cfRule>
  </conditionalFormatting>
  <conditionalFormatting sqref="J73:J74">
    <cfRule type="cellIs" dxfId="629" priority="626" operator="greaterThan">
      <formula>0</formula>
    </cfRule>
  </conditionalFormatting>
  <conditionalFormatting sqref="S66">
    <cfRule type="cellIs" dxfId="628" priority="121" operator="greaterThan">
      <formula>0</formula>
    </cfRule>
    <cfRule type="cellIs" dxfId="627" priority="122" operator="lessThan">
      <formula>0</formula>
    </cfRule>
  </conditionalFormatting>
  <conditionalFormatting sqref="J87">
    <cfRule type="cellIs" dxfId="626" priority="578" operator="greaterThan">
      <formula>0</formula>
    </cfRule>
    <cfRule type="cellIs" dxfId="625" priority="579" operator="lessThan">
      <formula>0</formula>
    </cfRule>
  </conditionalFormatting>
  <conditionalFormatting sqref="J76:J77">
    <cfRule type="cellIs" dxfId="621" priority="615" operator="greaterThan">
      <formula>0</formula>
    </cfRule>
    <cfRule type="cellIs" dxfId="620" priority="617" operator="lessThan">
      <formula>0</formula>
    </cfRule>
  </conditionalFormatting>
  <conditionalFormatting sqref="J76:J77">
    <cfRule type="cellIs" dxfId="619" priority="616" operator="greaterThan">
      <formula>0</formula>
    </cfRule>
  </conditionalFormatting>
  <conditionalFormatting sqref="S48">
    <cfRule type="cellIs" dxfId="618" priority="151" operator="greaterThan">
      <formula>0</formula>
    </cfRule>
    <cfRule type="cellIs" dxfId="617" priority="152" operator="lessThan">
      <formula>0</formula>
    </cfRule>
  </conditionalFormatting>
  <conditionalFormatting sqref="J78">
    <cfRule type="cellIs" dxfId="616" priority="608" operator="greaterThan">
      <formula>0</formula>
    </cfRule>
    <cfRule type="cellIs" dxfId="615" priority="609" operator="lessThan">
      <formula>0</formula>
    </cfRule>
  </conditionalFormatting>
  <conditionalFormatting sqref="J79:J80">
    <cfRule type="cellIs" dxfId="611" priority="605" operator="greaterThan">
      <formula>0</formula>
    </cfRule>
    <cfRule type="cellIs" dxfId="610" priority="607" operator="lessThan">
      <formula>0</formula>
    </cfRule>
  </conditionalFormatting>
  <conditionalFormatting sqref="J79:J80">
    <cfRule type="cellIs" dxfId="609" priority="606" operator="greaterThan">
      <formula>0</formula>
    </cfRule>
  </conditionalFormatting>
  <conditionalFormatting sqref="J81">
    <cfRule type="cellIs" dxfId="606" priority="598" operator="greaterThan">
      <formula>0</formula>
    </cfRule>
    <cfRule type="cellIs" dxfId="605" priority="599" operator="lessThan">
      <formula>0</formula>
    </cfRule>
  </conditionalFormatting>
  <conditionalFormatting sqref="S58:S59">
    <cfRule type="cellIs" dxfId="604" priority="133" operator="greaterThan">
      <formula>0</formula>
    </cfRule>
    <cfRule type="cellIs" dxfId="603" priority="135" operator="lessThan">
      <formula>0</formula>
    </cfRule>
  </conditionalFormatting>
  <conditionalFormatting sqref="S58:S59">
    <cfRule type="cellIs" dxfId="602" priority="134" operator="greaterThan">
      <formula>0</formula>
    </cfRule>
  </conditionalFormatting>
  <conditionalFormatting sqref="J82:J83">
    <cfRule type="cellIs" dxfId="601" priority="595" operator="greaterThan">
      <formula>0</formula>
    </cfRule>
    <cfRule type="cellIs" dxfId="600" priority="597" operator="lessThan">
      <formula>0</formula>
    </cfRule>
  </conditionalFormatting>
  <conditionalFormatting sqref="J82:J83">
    <cfRule type="cellIs" dxfId="599" priority="596" operator="greaterThan">
      <formula>0</formula>
    </cfRule>
  </conditionalFormatting>
  <conditionalFormatting sqref="J84">
    <cfRule type="cellIs" dxfId="596" priority="588" operator="greaterThan">
      <formula>0</formula>
    </cfRule>
    <cfRule type="cellIs" dxfId="595" priority="589" operator="lessThan">
      <formula>0</formula>
    </cfRule>
  </conditionalFormatting>
  <conditionalFormatting sqref="J85:J86">
    <cfRule type="cellIs" dxfId="591" priority="585" operator="greaterThan">
      <formula>0</formula>
    </cfRule>
    <cfRule type="cellIs" dxfId="590" priority="587" operator="lessThan">
      <formula>0</formula>
    </cfRule>
  </conditionalFormatting>
  <conditionalFormatting sqref="J85:J86">
    <cfRule type="cellIs" dxfId="589" priority="586" operator="greaterThan">
      <formula>0</formula>
    </cfRule>
  </conditionalFormatting>
  <conditionalFormatting sqref="S70:S71">
    <cfRule type="cellIs" dxfId="584" priority="113" operator="greaterThan">
      <formula>0</formula>
    </cfRule>
    <cfRule type="cellIs" dxfId="583" priority="115" operator="lessThan">
      <formula>0</formula>
    </cfRule>
  </conditionalFormatting>
  <conditionalFormatting sqref="S70:S71">
    <cfRule type="cellIs" dxfId="582" priority="114" operator="greaterThan">
      <formula>0</formula>
    </cfRule>
  </conditionalFormatting>
  <conditionalFormatting sqref="J88:J89">
    <cfRule type="cellIs" dxfId="581" priority="575" operator="greaterThan">
      <formula>0</formula>
    </cfRule>
    <cfRule type="cellIs" dxfId="580" priority="577" operator="lessThan">
      <formula>0</formula>
    </cfRule>
  </conditionalFormatting>
  <conditionalFormatting sqref="J88:J89">
    <cfRule type="cellIs" dxfId="579" priority="576" operator="greaterThan">
      <formula>0</formula>
    </cfRule>
  </conditionalFormatting>
  <conditionalFormatting sqref="S72">
    <cfRule type="cellIs" dxfId="578" priority="111" operator="greaterThan">
      <formula>0</formula>
    </cfRule>
    <cfRule type="cellIs" dxfId="577" priority="112" operator="lessThan">
      <formula>0</formula>
    </cfRule>
  </conditionalFormatting>
  <conditionalFormatting sqref="J90">
    <cfRule type="cellIs" dxfId="576" priority="568" operator="greaterThan">
      <formula>0</formula>
    </cfRule>
    <cfRule type="cellIs" dxfId="575" priority="569" operator="lessThan">
      <formula>0</formula>
    </cfRule>
  </conditionalFormatting>
  <conditionalFormatting sqref="S76:S77">
    <cfRule type="cellIs" dxfId="574" priority="103" operator="greaterThan">
      <formula>0</formula>
    </cfRule>
    <cfRule type="cellIs" dxfId="573" priority="105" operator="lessThan">
      <formula>0</formula>
    </cfRule>
  </conditionalFormatting>
  <conditionalFormatting sqref="S76:S77">
    <cfRule type="cellIs" dxfId="572" priority="104" operator="greaterThan">
      <formula>0</formula>
    </cfRule>
  </conditionalFormatting>
  <conditionalFormatting sqref="J91:J92">
    <cfRule type="cellIs" dxfId="571" priority="565" operator="greaterThan">
      <formula>0</formula>
    </cfRule>
    <cfRule type="cellIs" dxfId="570" priority="567" operator="lessThan">
      <formula>0</formula>
    </cfRule>
  </conditionalFormatting>
  <conditionalFormatting sqref="J91:J92">
    <cfRule type="cellIs" dxfId="569" priority="566" operator="greaterThan">
      <formula>0</formula>
    </cfRule>
  </conditionalFormatting>
  <conditionalFormatting sqref="S78">
    <cfRule type="cellIs" dxfId="568" priority="101" operator="greaterThan">
      <formula>0</formula>
    </cfRule>
    <cfRule type="cellIs" dxfId="567" priority="102" operator="lessThan">
      <formula>0</formula>
    </cfRule>
  </conditionalFormatting>
  <conditionalFormatting sqref="J93">
    <cfRule type="cellIs" dxfId="566" priority="558" operator="greaterThan">
      <formula>0</formula>
    </cfRule>
    <cfRule type="cellIs" dxfId="565" priority="559" operator="lessThan">
      <formula>0</formula>
    </cfRule>
  </conditionalFormatting>
  <conditionalFormatting sqref="S82:S83">
    <cfRule type="cellIs" dxfId="564" priority="93" operator="greaterThan">
      <formula>0</formula>
    </cfRule>
    <cfRule type="cellIs" dxfId="563" priority="95" operator="lessThan">
      <formula>0</formula>
    </cfRule>
  </conditionalFormatting>
  <conditionalFormatting sqref="S82:S83">
    <cfRule type="cellIs" dxfId="562" priority="94" operator="greaterThan">
      <formula>0</formula>
    </cfRule>
  </conditionalFormatting>
  <conditionalFormatting sqref="J94:J95">
    <cfRule type="cellIs" dxfId="561" priority="555" operator="greaterThan">
      <formula>0</formula>
    </cfRule>
    <cfRule type="cellIs" dxfId="560" priority="557" operator="lessThan">
      <formula>0</formula>
    </cfRule>
  </conditionalFormatting>
  <conditionalFormatting sqref="J94:J95">
    <cfRule type="cellIs" dxfId="559" priority="556" operator="greaterThan">
      <formula>0</formula>
    </cfRule>
  </conditionalFormatting>
  <conditionalFormatting sqref="S84">
    <cfRule type="cellIs" dxfId="558" priority="91" operator="greaterThan">
      <formula>0</formula>
    </cfRule>
    <cfRule type="cellIs" dxfId="557" priority="92" operator="lessThan">
      <formula>0</formula>
    </cfRule>
  </conditionalFormatting>
  <conditionalFormatting sqref="S88:S89">
    <cfRule type="cellIs" dxfId="554" priority="83" operator="greaterThan">
      <formula>0</formula>
    </cfRule>
    <cfRule type="cellIs" dxfId="553" priority="85" operator="lessThan">
      <formula>0</formula>
    </cfRule>
  </conditionalFormatting>
  <conditionalFormatting sqref="S88:S89">
    <cfRule type="cellIs" dxfId="552" priority="84" operator="greaterThan">
      <formula>0</formula>
    </cfRule>
  </conditionalFormatting>
  <conditionalFormatting sqref="S90">
    <cfRule type="cellIs" dxfId="548" priority="81" operator="greaterThan">
      <formula>0</formula>
    </cfRule>
    <cfRule type="cellIs" dxfId="547" priority="82" operator="lessThan">
      <formula>0</formula>
    </cfRule>
  </conditionalFormatting>
  <conditionalFormatting sqref="S94:S95">
    <cfRule type="cellIs" dxfId="544" priority="73" operator="greaterThan">
      <formula>0</formula>
    </cfRule>
    <cfRule type="cellIs" dxfId="543" priority="75" operator="lessThan">
      <formula>0</formula>
    </cfRule>
  </conditionalFormatting>
  <conditionalFormatting sqref="S94:S95">
    <cfRule type="cellIs" dxfId="542" priority="74" operator="greaterThan">
      <formula>0</formula>
    </cfRule>
  </conditionalFormatting>
  <conditionalFormatting sqref="J99">
    <cfRule type="cellIs" dxfId="538" priority="31" operator="greaterThan">
      <formula>0</formula>
    </cfRule>
    <cfRule type="cellIs" dxfId="537" priority="32" operator="lessThan">
      <formula>0</formula>
    </cfRule>
  </conditionalFormatting>
  <conditionalFormatting sqref="P99">
    <cfRule type="cellIs" dxfId="528" priority="21" operator="greaterThan">
      <formula>0</formula>
    </cfRule>
    <cfRule type="cellIs" dxfId="527" priority="22" operator="lessThan">
      <formula>0</formula>
    </cfRule>
  </conditionalFormatting>
  <conditionalFormatting sqref="M17 M20 M23 M8">
    <cfRule type="cellIs" dxfId="518" priority="509" operator="greaterThan">
      <formula>0</formula>
    </cfRule>
    <cfRule type="cellIs" dxfId="517" priority="510" operator="lessThan">
      <formula>0</formula>
    </cfRule>
  </conditionalFormatting>
  <conditionalFormatting sqref="M8">
    <cfRule type="cellIs" dxfId="516" priority="511" operator="lessThan">
      <formula>0</formula>
    </cfRule>
  </conditionalFormatting>
  <conditionalFormatting sqref="M14">
    <cfRule type="cellIs" dxfId="515" priority="507" operator="greaterThan">
      <formula>0</formula>
    </cfRule>
    <cfRule type="cellIs" dxfId="514" priority="508" operator="lessThan">
      <formula>0</formula>
    </cfRule>
  </conditionalFormatting>
  <conditionalFormatting sqref="M11">
    <cfRule type="cellIs" dxfId="513" priority="505" operator="greaterThan">
      <formula>0</formula>
    </cfRule>
    <cfRule type="cellIs" dxfId="512" priority="506" operator="lessThan">
      <formula>0</formula>
    </cfRule>
  </conditionalFormatting>
  <conditionalFormatting sqref="M5">
    <cfRule type="cellIs" dxfId="511" priority="503" operator="greaterThan">
      <formula>0</formula>
    </cfRule>
    <cfRule type="cellIs" dxfId="510" priority="504" operator="lessThan">
      <formula>0</formula>
    </cfRule>
  </conditionalFormatting>
  <conditionalFormatting sqref="M26">
    <cfRule type="cellIs" dxfId="509" priority="501" operator="greaterThan">
      <formula>0</formula>
    </cfRule>
    <cfRule type="cellIs" dxfId="508" priority="502" operator="lessThan">
      <formula>0</formula>
    </cfRule>
  </conditionalFormatting>
  <conditionalFormatting sqref="M29">
    <cfRule type="cellIs" dxfId="507" priority="499" operator="greaterThan">
      <formula>0</formula>
    </cfRule>
    <cfRule type="cellIs" dxfId="506" priority="500" operator="lessThan">
      <formula>0</formula>
    </cfRule>
  </conditionalFormatting>
  <conditionalFormatting sqref="M32 M35 M38 M41 M44">
    <cfRule type="cellIs" dxfId="505" priority="497" operator="greaterThan">
      <formula>0</formula>
    </cfRule>
    <cfRule type="cellIs" dxfId="504" priority="498" operator="lessThan">
      <formula>0</formula>
    </cfRule>
  </conditionalFormatting>
  <conditionalFormatting sqref="M3:M4">
    <cfRule type="cellIs" dxfId="503" priority="494" operator="greaterThan">
      <formula>0</formula>
    </cfRule>
    <cfRule type="cellIs" dxfId="502" priority="496" operator="lessThan">
      <formula>0</formula>
    </cfRule>
  </conditionalFormatting>
  <conditionalFormatting sqref="M3:M4">
    <cfRule type="cellIs" dxfId="501" priority="495" operator="greaterThan">
      <formula>0</formula>
    </cfRule>
  </conditionalFormatting>
  <conditionalFormatting sqref="M30:M31">
    <cfRule type="cellIs" dxfId="500" priority="467" operator="greaterThan">
      <formula>0</formula>
    </cfRule>
    <cfRule type="cellIs" dxfId="499" priority="469" operator="lessThan">
      <formula>0</formula>
    </cfRule>
  </conditionalFormatting>
  <conditionalFormatting sqref="M30:M31">
    <cfRule type="cellIs" dxfId="498" priority="468" operator="greaterThan">
      <formula>0</formula>
    </cfRule>
  </conditionalFormatting>
  <conditionalFormatting sqref="M6:M7">
    <cfRule type="cellIs" dxfId="497" priority="491" operator="greaterThan">
      <formula>0</formula>
    </cfRule>
    <cfRule type="cellIs" dxfId="496" priority="493" operator="lessThan">
      <formula>0</formula>
    </cfRule>
  </conditionalFormatting>
  <conditionalFormatting sqref="M6:M7">
    <cfRule type="cellIs" dxfId="495" priority="492" operator="greaterThan">
      <formula>0</formula>
    </cfRule>
  </conditionalFormatting>
  <conditionalFormatting sqref="M9:M10">
    <cfRule type="cellIs" dxfId="494" priority="488" operator="greaterThan">
      <formula>0</formula>
    </cfRule>
    <cfRule type="cellIs" dxfId="493" priority="490" operator="lessThan">
      <formula>0</formula>
    </cfRule>
  </conditionalFormatting>
  <conditionalFormatting sqref="M9:M10">
    <cfRule type="cellIs" dxfId="492" priority="489" operator="greaterThan">
      <formula>0</formula>
    </cfRule>
  </conditionalFormatting>
  <conditionalFormatting sqref="M12:M13">
    <cfRule type="cellIs" dxfId="491" priority="485" operator="greaterThan">
      <formula>0</formula>
    </cfRule>
    <cfRule type="cellIs" dxfId="490" priority="487" operator="lessThan">
      <formula>0</formula>
    </cfRule>
  </conditionalFormatting>
  <conditionalFormatting sqref="M12:M13">
    <cfRule type="cellIs" dxfId="489" priority="486" operator="greaterThan">
      <formula>0</formula>
    </cfRule>
  </conditionalFormatting>
  <conditionalFormatting sqref="M15:M16">
    <cfRule type="cellIs" dxfId="488" priority="482" operator="greaterThan">
      <formula>0</formula>
    </cfRule>
    <cfRule type="cellIs" dxfId="487" priority="484" operator="lessThan">
      <formula>0</formula>
    </cfRule>
  </conditionalFormatting>
  <conditionalFormatting sqref="M15:M16">
    <cfRule type="cellIs" dxfId="486" priority="483" operator="greaterThan">
      <formula>0</formula>
    </cfRule>
  </conditionalFormatting>
  <conditionalFormatting sqref="M18:M19">
    <cfRule type="cellIs" dxfId="485" priority="479" operator="greaterThan">
      <formula>0</formula>
    </cfRule>
    <cfRule type="cellIs" dxfId="484" priority="481" operator="lessThan">
      <formula>0</formula>
    </cfRule>
  </conditionalFormatting>
  <conditionalFormatting sqref="M18:M19">
    <cfRule type="cellIs" dxfId="483" priority="480" operator="greaterThan">
      <formula>0</formula>
    </cfRule>
  </conditionalFormatting>
  <conditionalFormatting sqref="M21:M22">
    <cfRule type="cellIs" dxfId="482" priority="476" operator="greaterThan">
      <formula>0</formula>
    </cfRule>
    <cfRule type="cellIs" dxfId="481" priority="478" operator="lessThan">
      <formula>0</formula>
    </cfRule>
  </conditionalFormatting>
  <conditionalFormatting sqref="M21:M22">
    <cfRule type="cellIs" dxfId="480" priority="477" operator="greaterThan">
      <formula>0</formula>
    </cfRule>
  </conditionalFormatting>
  <conditionalFormatting sqref="M24:M25">
    <cfRule type="cellIs" dxfId="479" priority="473" operator="greaterThan">
      <formula>0</formula>
    </cfRule>
    <cfRule type="cellIs" dxfId="478" priority="475" operator="lessThan">
      <formula>0</formula>
    </cfRule>
  </conditionalFormatting>
  <conditionalFormatting sqref="M24:M25">
    <cfRule type="cellIs" dxfId="477" priority="474" operator="greaterThan">
      <formula>0</formula>
    </cfRule>
  </conditionalFormatting>
  <conditionalFormatting sqref="M27:M28">
    <cfRule type="cellIs" dxfId="476" priority="470" operator="greaterThan">
      <formula>0</formula>
    </cfRule>
    <cfRule type="cellIs" dxfId="475" priority="472" operator="lessThan">
      <formula>0</formula>
    </cfRule>
  </conditionalFormatting>
  <conditionalFormatting sqref="M27:M28">
    <cfRule type="cellIs" dxfId="474" priority="471" operator="greaterThan">
      <formula>0</formula>
    </cfRule>
  </conditionalFormatting>
  <conditionalFormatting sqref="M33:M34 M36:M37 M39:M40 M42:M43">
    <cfRule type="cellIs" dxfId="473" priority="464" operator="greaterThan">
      <formula>0</formula>
    </cfRule>
    <cfRule type="cellIs" dxfId="472" priority="466" operator="lessThan">
      <formula>0</formula>
    </cfRule>
  </conditionalFormatting>
  <conditionalFormatting sqref="M33:M34 M36:M37 M39:M40 M42:M43">
    <cfRule type="cellIs" dxfId="471" priority="465" operator="greaterThan">
      <formula>0</formula>
    </cfRule>
  </conditionalFormatting>
  <conditionalFormatting sqref="M45">
    <cfRule type="cellIs" dxfId="470" priority="462" operator="greaterThan">
      <formula>0</formula>
    </cfRule>
    <cfRule type="cellIs" dxfId="469" priority="463" operator="lessThan">
      <formula>0</formula>
    </cfRule>
  </conditionalFormatting>
  <conditionalFormatting sqref="M46:M47">
    <cfRule type="cellIs" dxfId="468" priority="459" operator="greaterThan">
      <formula>0</formula>
    </cfRule>
    <cfRule type="cellIs" dxfId="467" priority="461" operator="lessThan">
      <formula>0</formula>
    </cfRule>
  </conditionalFormatting>
  <conditionalFormatting sqref="M46:M47">
    <cfRule type="cellIs" dxfId="466" priority="460" operator="greaterThan">
      <formula>0</formula>
    </cfRule>
  </conditionalFormatting>
  <conditionalFormatting sqref="M48">
    <cfRule type="cellIs" dxfId="465" priority="457" operator="greaterThan">
      <formula>0</formula>
    </cfRule>
    <cfRule type="cellIs" dxfId="464" priority="458" operator="lessThan">
      <formula>0</formula>
    </cfRule>
  </conditionalFormatting>
  <conditionalFormatting sqref="M73:M74">
    <cfRule type="cellIs" dxfId="463" priority="414" operator="greaterThan">
      <formula>0</formula>
    </cfRule>
    <cfRule type="cellIs" dxfId="462" priority="416" operator="lessThan">
      <formula>0</formula>
    </cfRule>
  </conditionalFormatting>
  <conditionalFormatting sqref="M73:M74">
    <cfRule type="cellIs" dxfId="461" priority="415" operator="greaterThan">
      <formula>0</formula>
    </cfRule>
  </conditionalFormatting>
  <conditionalFormatting sqref="M51">
    <cfRule type="cellIs" dxfId="460" priority="452" operator="greaterThan">
      <formula>0</formula>
    </cfRule>
    <cfRule type="cellIs" dxfId="459" priority="453" operator="lessThan">
      <formula>0</formula>
    </cfRule>
  </conditionalFormatting>
  <conditionalFormatting sqref="M52:M53">
    <cfRule type="cellIs" dxfId="458" priority="449" operator="greaterThan">
      <formula>0</formula>
    </cfRule>
    <cfRule type="cellIs" dxfId="457" priority="451" operator="lessThan">
      <formula>0</formula>
    </cfRule>
  </conditionalFormatting>
  <conditionalFormatting sqref="M52:M53">
    <cfRule type="cellIs" dxfId="456" priority="450" operator="greaterThan">
      <formula>0</formula>
    </cfRule>
  </conditionalFormatting>
  <conditionalFormatting sqref="M54">
    <cfRule type="cellIs" dxfId="455" priority="447" operator="greaterThan">
      <formula>0</formula>
    </cfRule>
    <cfRule type="cellIs" dxfId="454" priority="448" operator="lessThan">
      <formula>0</formula>
    </cfRule>
  </conditionalFormatting>
  <conditionalFormatting sqref="M55:M56">
    <cfRule type="cellIs" dxfId="453" priority="444" operator="greaterThan">
      <formula>0</formula>
    </cfRule>
    <cfRule type="cellIs" dxfId="452" priority="446" operator="lessThan">
      <formula>0</formula>
    </cfRule>
  </conditionalFormatting>
  <conditionalFormatting sqref="M55:M56">
    <cfRule type="cellIs" dxfId="451" priority="445" operator="greaterThan">
      <formula>0</formula>
    </cfRule>
  </conditionalFormatting>
  <conditionalFormatting sqref="M57">
    <cfRule type="cellIs" dxfId="450" priority="442" operator="greaterThan">
      <formula>0</formula>
    </cfRule>
    <cfRule type="cellIs" dxfId="449" priority="443" operator="lessThan">
      <formula>0</formula>
    </cfRule>
  </conditionalFormatting>
  <conditionalFormatting sqref="M58:M59">
    <cfRule type="cellIs" dxfId="448" priority="439" operator="greaterThan">
      <formula>0</formula>
    </cfRule>
    <cfRule type="cellIs" dxfId="447" priority="441" operator="lessThan">
      <formula>0</formula>
    </cfRule>
  </conditionalFormatting>
  <conditionalFormatting sqref="M58:M59">
    <cfRule type="cellIs" dxfId="446" priority="440" operator="greaterThan">
      <formula>0</formula>
    </cfRule>
  </conditionalFormatting>
  <conditionalFormatting sqref="M60">
    <cfRule type="cellIs" dxfId="445" priority="437" operator="greaterThan">
      <formula>0</formula>
    </cfRule>
    <cfRule type="cellIs" dxfId="444" priority="438" operator="lessThan">
      <formula>0</formula>
    </cfRule>
  </conditionalFormatting>
  <conditionalFormatting sqref="M61:M62">
    <cfRule type="cellIs" dxfId="443" priority="434" operator="greaterThan">
      <formula>0</formula>
    </cfRule>
    <cfRule type="cellIs" dxfId="442" priority="436" operator="lessThan">
      <formula>0</formula>
    </cfRule>
  </conditionalFormatting>
  <conditionalFormatting sqref="M61:M62">
    <cfRule type="cellIs" dxfId="441" priority="435" operator="greaterThan">
      <formula>0</formula>
    </cfRule>
  </conditionalFormatting>
  <conditionalFormatting sqref="M63">
    <cfRule type="cellIs" dxfId="440" priority="432" operator="greaterThan">
      <formula>0</formula>
    </cfRule>
    <cfRule type="cellIs" dxfId="439" priority="433" operator="lessThan">
      <formula>0</formula>
    </cfRule>
  </conditionalFormatting>
  <conditionalFormatting sqref="M66">
    <cfRule type="cellIs" dxfId="435" priority="427" operator="greaterThan">
      <formula>0</formula>
    </cfRule>
    <cfRule type="cellIs" dxfId="434" priority="428" operator="lessThan">
      <formula>0</formula>
    </cfRule>
  </conditionalFormatting>
  <conditionalFormatting sqref="M67:M68">
    <cfRule type="cellIs" dxfId="433" priority="424" operator="greaterThan">
      <formula>0</formula>
    </cfRule>
    <cfRule type="cellIs" dxfId="432" priority="426" operator="lessThan">
      <formula>0</formula>
    </cfRule>
  </conditionalFormatting>
  <conditionalFormatting sqref="M67:M68">
    <cfRule type="cellIs" dxfId="431" priority="425" operator="greaterThan">
      <formula>0</formula>
    </cfRule>
  </conditionalFormatting>
  <conditionalFormatting sqref="M69">
    <cfRule type="cellIs" dxfId="430" priority="422" operator="greaterThan">
      <formula>0</formula>
    </cfRule>
    <cfRule type="cellIs" dxfId="429" priority="423" operator="lessThan">
      <formula>0</formula>
    </cfRule>
  </conditionalFormatting>
  <conditionalFormatting sqref="M70:M71">
    <cfRule type="cellIs" dxfId="428" priority="419" operator="greaterThan">
      <formula>0</formula>
    </cfRule>
    <cfRule type="cellIs" dxfId="427" priority="421" operator="lessThan">
      <formula>0</formula>
    </cfRule>
  </conditionalFormatting>
  <conditionalFormatting sqref="M70:M71">
    <cfRule type="cellIs" dxfId="426" priority="420" operator="greaterThan">
      <formula>0</formula>
    </cfRule>
  </conditionalFormatting>
  <conditionalFormatting sqref="M72">
    <cfRule type="cellIs" dxfId="425" priority="417" operator="greaterThan">
      <formula>0</formula>
    </cfRule>
    <cfRule type="cellIs" dxfId="424" priority="418" operator="lessThan">
      <formula>0</formula>
    </cfRule>
  </conditionalFormatting>
  <conditionalFormatting sqref="M75">
    <cfRule type="cellIs" dxfId="420" priority="412" operator="greaterThan">
      <formula>0</formula>
    </cfRule>
    <cfRule type="cellIs" dxfId="419" priority="413" operator="lessThan">
      <formula>0</formula>
    </cfRule>
  </conditionalFormatting>
  <conditionalFormatting sqref="M76:M77">
    <cfRule type="cellIs" dxfId="418" priority="409" operator="greaterThan">
      <formula>0</formula>
    </cfRule>
    <cfRule type="cellIs" dxfId="417" priority="411" operator="lessThan">
      <formula>0</formula>
    </cfRule>
  </conditionalFormatting>
  <conditionalFormatting sqref="M76:M77">
    <cfRule type="cellIs" dxfId="416" priority="410" operator="greaterThan">
      <formula>0</formula>
    </cfRule>
  </conditionalFormatting>
  <conditionalFormatting sqref="M78">
    <cfRule type="cellIs" dxfId="415" priority="407" operator="greaterThan">
      <formula>0</formula>
    </cfRule>
    <cfRule type="cellIs" dxfId="414" priority="408" operator="lessThan">
      <formula>0</formula>
    </cfRule>
  </conditionalFormatting>
  <conditionalFormatting sqref="M79:M80">
    <cfRule type="cellIs" dxfId="413" priority="404" operator="greaterThan">
      <formula>0</formula>
    </cfRule>
    <cfRule type="cellIs" dxfId="412" priority="406" operator="lessThan">
      <formula>0</formula>
    </cfRule>
  </conditionalFormatting>
  <conditionalFormatting sqref="M79:M80">
    <cfRule type="cellIs" dxfId="411" priority="405" operator="greaterThan">
      <formula>0</formula>
    </cfRule>
  </conditionalFormatting>
  <conditionalFormatting sqref="M81">
    <cfRule type="cellIs" dxfId="410" priority="402" operator="greaterThan">
      <formula>0</formula>
    </cfRule>
    <cfRule type="cellIs" dxfId="409" priority="403" operator="lessThan">
      <formula>0</formula>
    </cfRule>
  </conditionalFormatting>
  <conditionalFormatting sqref="M82:M83">
    <cfRule type="cellIs" dxfId="408" priority="399" operator="greaterThan">
      <formula>0</formula>
    </cfRule>
    <cfRule type="cellIs" dxfId="407" priority="401" operator="lessThan">
      <formula>0</formula>
    </cfRule>
  </conditionalFormatting>
  <conditionalFormatting sqref="M82:M83">
    <cfRule type="cellIs" dxfId="406" priority="400" operator="greaterThan">
      <formula>0</formula>
    </cfRule>
  </conditionalFormatting>
  <conditionalFormatting sqref="M84">
    <cfRule type="cellIs" dxfId="405" priority="397" operator="greaterThan">
      <formula>0</formula>
    </cfRule>
    <cfRule type="cellIs" dxfId="404" priority="398" operator="lessThan">
      <formula>0</formula>
    </cfRule>
  </conditionalFormatting>
  <conditionalFormatting sqref="M85:M86">
    <cfRule type="cellIs" dxfId="403" priority="394" operator="greaterThan">
      <formula>0</formula>
    </cfRule>
    <cfRule type="cellIs" dxfId="402" priority="396" operator="lessThan">
      <formula>0</formula>
    </cfRule>
  </conditionalFormatting>
  <conditionalFormatting sqref="M85:M86">
    <cfRule type="cellIs" dxfId="401" priority="395" operator="greaterThan">
      <formula>0</formula>
    </cfRule>
  </conditionalFormatting>
  <conditionalFormatting sqref="M87">
    <cfRule type="cellIs" dxfId="400" priority="392" operator="greaterThan">
      <formula>0</formula>
    </cfRule>
    <cfRule type="cellIs" dxfId="399" priority="393" operator="lessThan">
      <formula>0</formula>
    </cfRule>
  </conditionalFormatting>
  <conditionalFormatting sqref="M88:M89">
    <cfRule type="cellIs" dxfId="398" priority="389" operator="greaterThan">
      <formula>0</formula>
    </cfRule>
    <cfRule type="cellIs" dxfId="397" priority="391" operator="lessThan">
      <formula>0</formula>
    </cfRule>
  </conditionalFormatting>
  <conditionalFormatting sqref="M88:M89">
    <cfRule type="cellIs" dxfId="396" priority="390" operator="greaterThan">
      <formula>0</formula>
    </cfRule>
  </conditionalFormatting>
  <conditionalFormatting sqref="M90">
    <cfRule type="cellIs" dxfId="395" priority="387" operator="greaterThan">
      <formula>0</formula>
    </cfRule>
    <cfRule type="cellIs" dxfId="394" priority="388" operator="lessThan">
      <formula>0</formula>
    </cfRule>
  </conditionalFormatting>
  <conditionalFormatting sqref="M91:M92">
    <cfRule type="cellIs" dxfId="393" priority="384" operator="greaterThan">
      <formula>0</formula>
    </cfRule>
    <cfRule type="cellIs" dxfId="392" priority="386" operator="lessThan">
      <formula>0</formula>
    </cfRule>
  </conditionalFormatting>
  <conditionalFormatting sqref="M91:M92">
    <cfRule type="cellIs" dxfId="391" priority="385" operator="greaterThan">
      <formula>0</formula>
    </cfRule>
  </conditionalFormatting>
  <conditionalFormatting sqref="M93">
    <cfRule type="cellIs" dxfId="390" priority="382" operator="greaterThan">
      <formula>0</formula>
    </cfRule>
    <cfRule type="cellIs" dxfId="389" priority="383" operator="lessThan">
      <formula>0</formula>
    </cfRule>
  </conditionalFormatting>
  <conditionalFormatting sqref="M94:M95">
    <cfRule type="cellIs" dxfId="388" priority="379" operator="greaterThan">
      <formula>0</formula>
    </cfRule>
    <cfRule type="cellIs" dxfId="387" priority="381" operator="lessThan">
      <formula>0</formula>
    </cfRule>
  </conditionalFormatting>
  <conditionalFormatting sqref="M94:M95">
    <cfRule type="cellIs" dxfId="386" priority="380" operator="greaterThan">
      <formula>0</formula>
    </cfRule>
  </conditionalFormatting>
  <conditionalFormatting sqref="P15:P16">
    <cfRule type="cellIs" dxfId="378" priority="329" operator="greaterThan">
      <formula>0</formula>
    </cfRule>
    <cfRule type="cellIs" dxfId="377" priority="331" operator="lessThan">
      <formula>0</formula>
    </cfRule>
  </conditionalFormatting>
  <conditionalFormatting sqref="P15:P16">
    <cfRule type="cellIs" dxfId="376" priority="330" operator="greaterThan">
      <formula>0</formula>
    </cfRule>
  </conditionalFormatting>
  <conditionalFormatting sqref="P17 P20 P23 P8">
    <cfRule type="cellIs" dxfId="365" priority="356" operator="greaterThan">
      <formula>0</formula>
    </cfRule>
    <cfRule type="cellIs" dxfId="364" priority="357" operator="lessThan">
      <formula>0</formula>
    </cfRule>
  </conditionalFormatting>
  <conditionalFormatting sqref="P8">
    <cfRule type="cellIs" dxfId="363" priority="358" operator="lessThan">
      <formula>0</formula>
    </cfRule>
  </conditionalFormatting>
  <conditionalFormatting sqref="P14">
    <cfRule type="cellIs" dxfId="362" priority="354" operator="greaterThan">
      <formula>0</formula>
    </cfRule>
    <cfRule type="cellIs" dxfId="361" priority="355" operator="lessThan">
      <formula>0</formula>
    </cfRule>
  </conditionalFormatting>
  <conditionalFormatting sqref="P11">
    <cfRule type="cellIs" dxfId="360" priority="352" operator="greaterThan">
      <formula>0</formula>
    </cfRule>
    <cfRule type="cellIs" dxfId="359" priority="353" operator="lessThan">
      <formula>0</formula>
    </cfRule>
  </conditionalFormatting>
  <conditionalFormatting sqref="P5">
    <cfRule type="cellIs" dxfId="358" priority="350" operator="greaterThan">
      <formula>0</formula>
    </cfRule>
    <cfRule type="cellIs" dxfId="357" priority="351" operator="lessThan">
      <formula>0</formula>
    </cfRule>
  </conditionalFormatting>
  <conditionalFormatting sqref="P26">
    <cfRule type="cellIs" dxfId="356" priority="348" operator="greaterThan">
      <formula>0</formula>
    </cfRule>
    <cfRule type="cellIs" dxfId="355" priority="349" operator="lessThan">
      <formula>0</formula>
    </cfRule>
  </conditionalFormatting>
  <conditionalFormatting sqref="P29">
    <cfRule type="cellIs" dxfId="354" priority="346" operator="greaterThan">
      <formula>0</formula>
    </cfRule>
    <cfRule type="cellIs" dxfId="353" priority="347" operator="lessThan">
      <formula>0</formula>
    </cfRule>
  </conditionalFormatting>
  <conditionalFormatting sqref="P32 P35 P38 P41 P44">
    <cfRule type="cellIs" dxfId="352" priority="344" operator="greaterThan">
      <formula>0</formula>
    </cfRule>
    <cfRule type="cellIs" dxfId="351" priority="345" operator="lessThan">
      <formula>0</formula>
    </cfRule>
  </conditionalFormatting>
  <conditionalFormatting sqref="P3:P4">
    <cfRule type="cellIs" dxfId="350" priority="341" operator="greaterThan">
      <formula>0</formula>
    </cfRule>
    <cfRule type="cellIs" dxfId="349" priority="343" operator="lessThan">
      <formula>0</formula>
    </cfRule>
  </conditionalFormatting>
  <conditionalFormatting sqref="P3:P4">
    <cfRule type="cellIs" dxfId="348" priority="342" operator="greaterThan">
      <formula>0</formula>
    </cfRule>
  </conditionalFormatting>
  <conditionalFormatting sqref="P30:P31">
    <cfRule type="cellIs" dxfId="347" priority="314" operator="greaterThan">
      <formula>0</formula>
    </cfRule>
    <cfRule type="cellIs" dxfId="346" priority="316" operator="lessThan">
      <formula>0</formula>
    </cfRule>
  </conditionalFormatting>
  <conditionalFormatting sqref="P30:P31">
    <cfRule type="cellIs" dxfId="345" priority="315" operator="greaterThan">
      <formula>0</formula>
    </cfRule>
  </conditionalFormatting>
  <conditionalFormatting sqref="P6:P7">
    <cfRule type="cellIs" dxfId="344" priority="338" operator="greaterThan">
      <formula>0</formula>
    </cfRule>
    <cfRule type="cellIs" dxfId="343" priority="340" operator="lessThan">
      <formula>0</formula>
    </cfRule>
  </conditionalFormatting>
  <conditionalFormatting sqref="P6:P7">
    <cfRule type="cellIs" dxfId="342" priority="339" operator="greaterThan">
      <formula>0</formula>
    </cfRule>
  </conditionalFormatting>
  <conditionalFormatting sqref="P9:P10">
    <cfRule type="cellIs" dxfId="341" priority="335" operator="greaterThan">
      <formula>0</formula>
    </cfRule>
    <cfRule type="cellIs" dxfId="340" priority="337" operator="lessThan">
      <formula>0</formula>
    </cfRule>
  </conditionalFormatting>
  <conditionalFormatting sqref="P9:P10">
    <cfRule type="cellIs" dxfId="339" priority="336" operator="greaterThan">
      <formula>0</formula>
    </cfRule>
  </conditionalFormatting>
  <conditionalFormatting sqref="P12:P13">
    <cfRule type="cellIs" dxfId="338" priority="332" operator="greaterThan">
      <formula>0</formula>
    </cfRule>
    <cfRule type="cellIs" dxfId="337" priority="334" operator="lessThan">
      <formula>0</formula>
    </cfRule>
  </conditionalFormatting>
  <conditionalFormatting sqref="P12:P13">
    <cfRule type="cellIs" dxfId="336" priority="333" operator="greaterThan">
      <formula>0</formula>
    </cfRule>
  </conditionalFormatting>
  <conditionalFormatting sqref="P18:P19">
    <cfRule type="cellIs" dxfId="332" priority="326" operator="greaterThan">
      <formula>0</formula>
    </cfRule>
    <cfRule type="cellIs" dxfId="331" priority="328" operator="lessThan">
      <formula>0</formula>
    </cfRule>
  </conditionalFormatting>
  <conditionalFormatting sqref="P18:P19">
    <cfRule type="cellIs" dxfId="330" priority="327" operator="greaterThan">
      <formula>0</formula>
    </cfRule>
  </conditionalFormatting>
  <conditionalFormatting sqref="P21:P22">
    <cfRule type="cellIs" dxfId="329" priority="323" operator="greaterThan">
      <formula>0</formula>
    </cfRule>
    <cfRule type="cellIs" dxfId="328" priority="325" operator="lessThan">
      <formula>0</formula>
    </cfRule>
  </conditionalFormatting>
  <conditionalFormatting sqref="P21:P22">
    <cfRule type="cellIs" dxfId="327" priority="324" operator="greaterThan">
      <formula>0</formula>
    </cfRule>
  </conditionalFormatting>
  <conditionalFormatting sqref="P24:P25">
    <cfRule type="cellIs" dxfId="326" priority="320" operator="greaterThan">
      <formula>0</formula>
    </cfRule>
    <cfRule type="cellIs" dxfId="325" priority="322" operator="lessThan">
      <formula>0</formula>
    </cfRule>
  </conditionalFormatting>
  <conditionalFormatting sqref="P24:P25">
    <cfRule type="cellIs" dxfId="324" priority="321" operator="greaterThan">
      <formula>0</formula>
    </cfRule>
  </conditionalFormatting>
  <conditionalFormatting sqref="P27:P28">
    <cfRule type="cellIs" dxfId="323" priority="317" operator="greaterThan">
      <formula>0</formula>
    </cfRule>
    <cfRule type="cellIs" dxfId="322" priority="319" operator="lessThan">
      <formula>0</formula>
    </cfRule>
  </conditionalFormatting>
  <conditionalFormatting sqref="P27:P28">
    <cfRule type="cellIs" dxfId="321" priority="318" operator="greaterThan">
      <formula>0</formula>
    </cfRule>
  </conditionalFormatting>
  <conditionalFormatting sqref="P33:P34 P36:P37 P39:P40 P42:P43">
    <cfRule type="cellIs" dxfId="320" priority="311" operator="greaterThan">
      <formula>0</formula>
    </cfRule>
    <cfRule type="cellIs" dxfId="319" priority="313" operator="lessThan">
      <formula>0</formula>
    </cfRule>
  </conditionalFormatting>
  <conditionalFormatting sqref="P33:P34 P36:P37 P39:P40 P42:P43">
    <cfRule type="cellIs" dxfId="318" priority="312" operator="greaterThan">
      <formula>0</formula>
    </cfRule>
  </conditionalFormatting>
  <conditionalFormatting sqref="P45">
    <cfRule type="cellIs" dxfId="317" priority="309" operator="greaterThan">
      <formula>0</formula>
    </cfRule>
    <cfRule type="cellIs" dxfId="316" priority="310" operator="lessThan">
      <formula>0</formula>
    </cfRule>
  </conditionalFormatting>
  <conditionalFormatting sqref="P46:P47">
    <cfRule type="cellIs" dxfId="315" priority="306" operator="greaterThan">
      <formula>0</formula>
    </cfRule>
    <cfRule type="cellIs" dxfId="314" priority="308" operator="lessThan">
      <formula>0</formula>
    </cfRule>
  </conditionalFormatting>
  <conditionalFormatting sqref="P46:P47">
    <cfRule type="cellIs" dxfId="313" priority="307" operator="greaterThan">
      <formula>0</formula>
    </cfRule>
  </conditionalFormatting>
  <conditionalFormatting sqref="P48">
    <cfRule type="cellIs" dxfId="312" priority="304" operator="greaterThan">
      <formula>0</formula>
    </cfRule>
    <cfRule type="cellIs" dxfId="311" priority="305" operator="lessThan">
      <formula>0</formula>
    </cfRule>
  </conditionalFormatting>
  <conditionalFormatting sqref="P49:P50">
    <cfRule type="cellIs" dxfId="310" priority="301" operator="greaterThan">
      <formula>0</formula>
    </cfRule>
    <cfRule type="cellIs" dxfId="309" priority="303" operator="lessThan">
      <formula>0</formula>
    </cfRule>
  </conditionalFormatting>
  <conditionalFormatting sqref="P49:P50">
    <cfRule type="cellIs" dxfId="308" priority="302" operator="greaterThan">
      <formula>0</formula>
    </cfRule>
  </conditionalFormatting>
  <conditionalFormatting sqref="P51">
    <cfRule type="cellIs" dxfId="307" priority="299" operator="greaterThan">
      <formula>0</formula>
    </cfRule>
    <cfRule type="cellIs" dxfId="306" priority="300" operator="lessThan">
      <formula>0</formula>
    </cfRule>
  </conditionalFormatting>
  <conditionalFormatting sqref="P52:P53">
    <cfRule type="cellIs" dxfId="305" priority="296" operator="greaterThan">
      <formula>0</formula>
    </cfRule>
    <cfRule type="cellIs" dxfId="304" priority="298" operator="lessThan">
      <formula>0</formula>
    </cfRule>
  </conditionalFormatting>
  <conditionalFormatting sqref="P52:P53">
    <cfRule type="cellIs" dxfId="303" priority="297" operator="greaterThan">
      <formula>0</formula>
    </cfRule>
  </conditionalFormatting>
  <conditionalFormatting sqref="P54">
    <cfRule type="cellIs" dxfId="302" priority="294" operator="greaterThan">
      <formula>0</formula>
    </cfRule>
    <cfRule type="cellIs" dxfId="301" priority="295" operator="lessThan">
      <formula>0</formula>
    </cfRule>
  </conditionalFormatting>
  <conditionalFormatting sqref="P55:P56">
    <cfRule type="cellIs" dxfId="300" priority="291" operator="greaterThan">
      <formula>0</formula>
    </cfRule>
    <cfRule type="cellIs" dxfId="299" priority="293" operator="lessThan">
      <formula>0</formula>
    </cfRule>
  </conditionalFormatting>
  <conditionalFormatting sqref="P55:P56">
    <cfRule type="cellIs" dxfId="298" priority="292" operator="greaterThan">
      <formula>0</formula>
    </cfRule>
  </conditionalFormatting>
  <conditionalFormatting sqref="P57">
    <cfRule type="cellIs" dxfId="297" priority="289" operator="greaterThan">
      <formula>0</formula>
    </cfRule>
    <cfRule type="cellIs" dxfId="296" priority="290" operator="lessThan">
      <formula>0</formula>
    </cfRule>
  </conditionalFormatting>
  <conditionalFormatting sqref="P58:P59">
    <cfRule type="cellIs" dxfId="295" priority="286" operator="greaterThan">
      <formula>0</formula>
    </cfRule>
    <cfRule type="cellIs" dxfId="294" priority="288" operator="lessThan">
      <formula>0</formula>
    </cfRule>
  </conditionalFormatting>
  <conditionalFormatting sqref="P58:P59">
    <cfRule type="cellIs" dxfId="293" priority="287" operator="greaterThan">
      <formula>0</formula>
    </cfRule>
  </conditionalFormatting>
  <conditionalFormatting sqref="P60">
    <cfRule type="cellIs" dxfId="292" priority="284" operator="greaterThan">
      <formula>0</formula>
    </cfRule>
    <cfRule type="cellIs" dxfId="291" priority="285" operator="lessThan">
      <formula>0</formula>
    </cfRule>
  </conditionalFormatting>
  <conditionalFormatting sqref="P61:P62">
    <cfRule type="cellIs" dxfId="290" priority="281" operator="greaterThan">
      <formula>0</formula>
    </cfRule>
    <cfRule type="cellIs" dxfId="289" priority="283" operator="lessThan">
      <formula>0</formula>
    </cfRule>
  </conditionalFormatting>
  <conditionalFormatting sqref="P61:P62">
    <cfRule type="cellIs" dxfId="288" priority="282" operator="greaterThan">
      <formula>0</formula>
    </cfRule>
  </conditionalFormatting>
  <conditionalFormatting sqref="P63">
    <cfRule type="cellIs" dxfId="287" priority="279" operator="greaterThan">
      <formula>0</formula>
    </cfRule>
    <cfRule type="cellIs" dxfId="286" priority="280" operator="lessThan">
      <formula>0</formula>
    </cfRule>
  </conditionalFormatting>
  <conditionalFormatting sqref="P64:P65">
    <cfRule type="cellIs" dxfId="285" priority="276" operator="greaterThan">
      <formula>0</formula>
    </cfRule>
    <cfRule type="cellIs" dxfId="284" priority="278" operator="lessThan">
      <formula>0</formula>
    </cfRule>
  </conditionalFormatting>
  <conditionalFormatting sqref="P64:P65">
    <cfRule type="cellIs" dxfId="283" priority="277" operator="greaterThan">
      <formula>0</formula>
    </cfRule>
  </conditionalFormatting>
  <conditionalFormatting sqref="P66">
    <cfRule type="cellIs" dxfId="282" priority="274" operator="greaterThan">
      <formula>0</formula>
    </cfRule>
    <cfRule type="cellIs" dxfId="281" priority="275" operator="lessThan">
      <formula>0</formula>
    </cfRule>
  </conditionalFormatting>
  <conditionalFormatting sqref="P67:P68">
    <cfRule type="cellIs" dxfId="280" priority="271" operator="greaterThan">
      <formula>0</formula>
    </cfRule>
    <cfRule type="cellIs" dxfId="279" priority="273" operator="lessThan">
      <formula>0</formula>
    </cfRule>
  </conditionalFormatting>
  <conditionalFormatting sqref="P67:P68">
    <cfRule type="cellIs" dxfId="278" priority="272" operator="greaterThan">
      <formula>0</formula>
    </cfRule>
  </conditionalFormatting>
  <conditionalFormatting sqref="P69">
    <cfRule type="cellIs" dxfId="277" priority="269" operator="greaterThan">
      <formula>0</formula>
    </cfRule>
    <cfRule type="cellIs" dxfId="276" priority="270" operator="lessThan">
      <formula>0</formula>
    </cfRule>
  </conditionalFormatting>
  <conditionalFormatting sqref="P70:P71">
    <cfRule type="cellIs" dxfId="275" priority="266" operator="greaterThan">
      <formula>0</formula>
    </cfRule>
    <cfRule type="cellIs" dxfId="274" priority="268" operator="lessThan">
      <formula>0</formula>
    </cfRule>
  </conditionalFormatting>
  <conditionalFormatting sqref="P70:P71">
    <cfRule type="cellIs" dxfId="273" priority="267" operator="greaterThan">
      <formula>0</formula>
    </cfRule>
  </conditionalFormatting>
  <conditionalFormatting sqref="P72">
    <cfRule type="cellIs" dxfId="272" priority="264" operator="greaterThan">
      <formula>0</formula>
    </cfRule>
    <cfRule type="cellIs" dxfId="271" priority="265" operator="lessThan">
      <formula>0</formula>
    </cfRule>
  </conditionalFormatting>
  <conditionalFormatting sqref="P73:P74">
    <cfRule type="cellIs" dxfId="270" priority="261" operator="greaterThan">
      <formula>0</formula>
    </cfRule>
    <cfRule type="cellIs" dxfId="269" priority="263" operator="lessThan">
      <formula>0</formula>
    </cfRule>
  </conditionalFormatting>
  <conditionalFormatting sqref="P73:P74">
    <cfRule type="cellIs" dxfId="268" priority="262" operator="greaterThan">
      <formula>0</formula>
    </cfRule>
  </conditionalFormatting>
  <conditionalFormatting sqref="P75">
    <cfRule type="cellIs" dxfId="267" priority="259" operator="greaterThan">
      <formula>0</formula>
    </cfRule>
    <cfRule type="cellIs" dxfId="266" priority="260" operator="lessThan">
      <formula>0</formula>
    </cfRule>
  </conditionalFormatting>
  <conditionalFormatting sqref="P76:P77">
    <cfRule type="cellIs" dxfId="265" priority="256" operator="greaterThan">
      <formula>0</formula>
    </cfRule>
    <cfRule type="cellIs" dxfId="264" priority="258" operator="lessThan">
      <formula>0</formula>
    </cfRule>
  </conditionalFormatting>
  <conditionalFormatting sqref="P76:P77">
    <cfRule type="cellIs" dxfId="263" priority="257" operator="greaterThan">
      <formula>0</formula>
    </cfRule>
  </conditionalFormatting>
  <conditionalFormatting sqref="P78">
    <cfRule type="cellIs" dxfId="262" priority="254" operator="greaterThan">
      <formula>0</formula>
    </cfRule>
    <cfRule type="cellIs" dxfId="261" priority="255" operator="lessThan">
      <formula>0</formula>
    </cfRule>
  </conditionalFormatting>
  <conditionalFormatting sqref="P79:P80">
    <cfRule type="cellIs" dxfId="260" priority="251" operator="greaterThan">
      <formula>0</formula>
    </cfRule>
    <cfRule type="cellIs" dxfId="259" priority="253" operator="lessThan">
      <formula>0</formula>
    </cfRule>
  </conditionalFormatting>
  <conditionalFormatting sqref="P79:P80">
    <cfRule type="cellIs" dxfId="258" priority="252" operator="greaterThan">
      <formula>0</formula>
    </cfRule>
  </conditionalFormatting>
  <conditionalFormatting sqref="P81">
    <cfRule type="cellIs" dxfId="257" priority="249" operator="greaterThan">
      <formula>0</formula>
    </cfRule>
    <cfRule type="cellIs" dxfId="256" priority="250" operator="lessThan">
      <formula>0</formula>
    </cfRule>
  </conditionalFormatting>
  <conditionalFormatting sqref="P82:P83">
    <cfRule type="cellIs" dxfId="255" priority="246" operator="greaterThan">
      <formula>0</formula>
    </cfRule>
    <cfRule type="cellIs" dxfId="254" priority="248" operator="lessThan">
      <formula>0</formula>
    </cfRule>
  </conditionalFormatting>
  <conditionalFormatting sqref="P82:P83">
    <cfRule type="cellIs" dxfId="253" priority="247" operator="greaterThan">
      <formula>0</formula>
    </cfRule>
  </conditionalFormatting>
  <conditionalFormatting sqref="P84">
    <cfRule type="cellIs" dxfId="252" priority="244" operator="greaterThan">
      <formula>0</formula>
    </cfRule>
    <cfRule type="cellIs" dxfId="251" priority="245" operator="lessThan">
      <formula>0</formula>
    </cfRule>
  </conditionalFormatting>
  <conditionalFormatting sqref="P85:P86">
    <cfRule type="cellIs" dxfId="250" priority="241" operator="greaterThan">
      <formula>0</formula>
    </cfRule>
    <cfRule type="cellIs" dxfId="249" priority="243" operator="lessThan">
      <formula>0</formula>
    </cfRule>
  </conditionalFormatting>
  <conditionalFormatting sqref="P85:P86">
    <cfRule type="cellIs" dxfId="248" priority="242" operator="greaterThan">
      <formula>0</formula>
    </cfRule>
  </conditionalFormatting>
  <conditionalFormatting sqref="P87">
    <cfRule type="cellIs" dxfId="247" priority="239" operator="greaterThan">
      <formula>0</formula>
    </cfRule>
    <cfRule type="cellIs" dxfId="246" priority="240" operator="lessThan">
      <formula>0</formula>
    </cfRule>
  </conditionalFormatting>
  <conditionalFormatting sqref="P88:P89">
    <cfRule type="cellIs" dxfId="245" priority="236" operator="greaterThan">
      <formula>0</formula>
    </cfRule>
    <cfRule type="cellIs" dxfId="244" priority="238" operator="lessThan">
      <formula>0</formula>
    </cfRule>
  </conditionalFormatting>
  <conditionalFormatting sqref="P88:P89">
    <cfRule type="cellIs" dxfId="243" priority="237" operator="greaterThan">
      <formula>0</formula>
    </cfRule>
  </conditionalFormatting>
  <conditionalFormatting sqref="P90">
    <cfRule type="cellIs" dxfId="242" priority="234" operator="greaterThan">
      <formula>0</formula>
    </cfRule>
    <cfRule type="cellIs" dxfId="241" priority="235" operator="lessThan">
      <formula>0</formula>
    </cfRule>
  </conditionalFormatting>
  <conditionalFormatting sqref="P91:P92">
    <cfRule type="cellIs" dxfId="240" priority="231" operator="greaterThan">
      <formula>0</formula>
    </cfRule>
    <cfRule type="cellIs" dxfId="239" priority="233" operator="lessThan">
      <formula>0</formula>
    </cfRule>
  </conditionalFormatting>
  <conditionalFormatting sqref="P91:P92">
    <cfRule type="cellIs" dxfId="238" priority="232" operator="greaterThan">
      <formula>0</formula>
    </cfRule>
  </conditionalFormatting>
  <conditionalFormatting sqref="P93">
    <cfRule type="cellIs" dxfId="237" priority="229" operator="greaterThan">
      <formula>0</formula>
    </cfRule>
    <cfRule type="cellIs" dxfId="236" priority="230" operator="lessThan">
      <formula>0</formula>
    </cfRule>
  </conditionalFormatting>
  <conditionalFormatting sqref="P94:P95">
    <cfRule type="cellIs" dxfId="235" priority="226" operator="greaterThan">
      <formula>0</formula>
    </cfRule>
    <cfRule type="cellIs" dxfId="234" priority="228" operator="lessThan">
      <formula>0</formula>
    </cfRule>
  </conditionalFormatting>
  <conditionalFormatting sqref="P94:P95">
    <cfRule type="cellIs" dxfId="233" priority="227" operator="greaterThan">
      <formula>0</formula>
    </cfRule>
  </conditionalFormatting>
  <conditionalFormatting sqref="S15:S16">
    <cfRule type="cellIs" dxfId="225" priority="176" operator="greaterThan">
      <formula>0</formula>
    </cfRule>
    <cfRule type="cellIs" dxfId="224" priority="178" operator="lessThan">
      <formula>0</formula>
    </cfRule>
  </conditionalFormatting>
  <conditionalFormatting sqref="S15:S16">
    <cfRule type="cellIs" dxfId="223" priority="177" operator="greaterThan">
      <formula>0</formula>
    </cfRule>
  </conditionalFormatting>
  <conditionalFormatting sqref="S17 S20 S23 S8">
    <cfRule type="cellIs" dxfId="212" priority="203" operator="greaterThan">
      <formula>0</formula>
    </cfRule>
    <cfRule type="cellIs" dxfId="211" priority="204" operator="lessThan">
      <formula>0</formula>
    </cfRule>
  </conditionalFormatting>
  <conditionalFormatting sqref="S8">
    <cfRule type="cellIs" dxfId="210" priority="205" operator="lessThan">
      <formula>0</formula>
    </cfRule>
  </conditionalFormatting>
  <conditionalFormatting sqref="S11">
    <cfRule type="cellIs" dxfId="207" priority="199" operator="greaterThan">
      <formula>0</formula>
    </cfRule>
    <cfRule type="cellIs" dxfId="206" priority="200" operator="lessThan">
      <formula>0</formula>
    </cfRule>
  </conditionalFormatting>
  <conditionalFormatting sqref="S5">
    <cfRule type="cellIs" dxfId="205" priority="197" operator="greaterThan">
      <formula>0</formula>
    </cfRule>
    <cfRule type="cellIs" dxfId="204" priority="198" operator="lessThan">
      <formula>0</formula>
    </cfRule>
  </conditionalFormatting>
  <conditionalFormatting sqref="S26">
    <cfRule type="cellIs" dxfId="203" priority="195" operator="greaterThan">
      <formula>0</formula>
    </cfRule>
    <cfRule type="cellIs" dxfId="202" priority="196" operator="lessThan">
      <formula>0</formula>
    </cfRule>
  </conditionalFormatting>
  <conditionalFormatting sqref="S29">
    <cfRule type="cellIs" dxfId="201" priority="193" operator="greaterThan">
      <formula>0</formula>
    </cfRule>
    <cfRule type="cellIs" dxfId="200" priority="194" operator="lessThan">
      <formula>0</formula>
    </cfRule>
  </conditionalFormatting>
  <conditionalFormatting sqref="S3:S4">
    <cfRule type="cellIs" dxfId="197" priority="188" operator="greaterThan">
      <formula>0</formula>
    </cfRule>
    <cfRule type="cellIs" dxfId="196" priority="190" operator="lessThan">
      <formula>0</formula>
    </cfRule>
  </conditionalFormatting>
  <conditionalFormatting sqref="S3:S4">
    <cfRule type="cellIs" dxfId="195" priority="189" operator="greaterThan">
      <formula>0</formula>
    </cfRule>
  </conditionalFormatting>
  <conditionalFormatting sqref="S30:S31">
    <cfRule type="cellIs" dxfId="194" priority="161" operator="greaterThan">
      <formula>0</formula>
    </cfRule>
    <cfRule type="cellIs" dxfId="193" priority="163" operator="lessThan">
      <formula>0</formula>
    </cfRule>
  </conditionalFormatting>
  <conditionalFormatting sqref="S30:S31">
    <cfRule type="cellIs" dxfId="192" priority="162" operator="greaterThan">
      <formula>0</formula>
    </cfRule>
  </conditionalFormatting>
  <conditionalFormatting sqref="S6:S7">
    <cfRule type="cellIs" dxfId="191" priority="185" operator="greaterThan">
      <formula>0</formula>
    </cfRule>
    <cfRule type="cellIs" dxfId="190" priority="187" operator="lessThan">
      <formula>0</formula>
    </cfRule>
  </conditionalFormatting>
  <conditionalFormatting sqref="S6:S7">
    <cfRule type="cellIs" dxfId="189" priority="186" operator="greaterThan">
      <formula>0</formula>
    </cfRule>
  </conditionalFormatting>
  <conditionalFormatting sqref="S9:S10">
    <cfRule type="cellIs" dxfId="188" priority="182" operator="greaterThan">
      <formula>0</formula>
    </cfRule>
    <cfRule type="cellIs" dxfId="187" priority="184" operator="lessThan">
      <formula>0</formula>
    </cfRule>
  </conditionalFormatting>
  <conditionalFormatting sqref="S9:S10">
    <cfRule type="cellIs" dxfId="186" priority="183" operator="greaterThan">
      <formula>0</formula>
    </cfRule>
  </conditionalFormatting>
  <conditionalFormatting sqref="S12:S13">
    <cfRule type="cellIs" dxfId="185" priority="179" operator="greaterThan">
      <formula>0</formula>
    </cfRule>
    <cfRule type="cellIs" dxfId="184" priority="181" operator="lessThan">
      <formula>0</formula>
    </cfRule>
  </conditionalFormatting>
  <conditionalFormatting sqref="S12:S13">
    <cfRule type="cellIs" dxfId="183" priority="180" operator="greaterThan">
      <formula>0</formula>
    </cfRule>
  </conditionalFormatting>
  <conditionalFormatting sqref="S21:S22">
    <cfRule type="cellIs" dxfId="176" priority="170" operator="greaterThan">
      <formula>0</formula>
    </cfRule>
    <cfRule type="cellIs" dxfId="175" priority="172" operator="lessThan">
      <formula>0</formula>
    </cfRule>
  </conditionalFormatting>
  <conditionalFormatting sqref="S21:S22">
    <cfRule type="cellIs" dxfId="174" priority="171" operator="greaterThan">
      <formula>0</formula>
    </cfRule>
  </conditionalFormatting>
  <conditionalFormatting sqref="S24:S25">
    <cfRule type="cellIs" dxfId="173" priority="167" operator="greaterThan">
      <formula>0</formula>
    </cfRule>
    <cfRule type="cellIs" dxfId="172" priority="169" operator="lessThan">
      <formula>0</formula>
    </cfRule>
  </conditionalFormatting>
  <conditionalFormatting sqref="S24:S25">
    <cfRule type="cellIs" dxfId="171" priority="168" operator="greaterThan">
      <formula>0</formula>
    </cfRule>
  </conditionalFormatting>
  <conditionalFormatting sqref="S27:S28">
    <cfRule type="cellIs" dxfId="170" priority="164" operator="greaterThan">
      <formula>0</formula>
    </cfRule>
    <cfRule type="cellIs" dxfId="169" priority="166" operator="lessThan">
      <formula>0</formula>
    </cfRule>
  </conditionalFormatting>
  <conditionalFormatting sqref="S27:S28">
    <cfRule type="cellIs" dxfId="168" priority="165" operator="greaterThan">
      <formula>0</formula>
    </cfRule>
  </conditionalFormatting>
  <conditionalFormatting sqref="S33:S34 S36:S37 S39:S40 S42:S43">
    <cfRule type="cellIs" dxfId="167" priority="158" operator="greaterThan">
      <formula>0</formula>
    </cfRule>
    <cfRule type="cellIs" dxfId="166" priority="160" operator="lessThan">
      <formula>0</formula>
    </cfRule>
  </conditionalFormatting>
  <conditionalFormatting sqref="S33:S34 S36:S37 S39:S40 S42:S43">
    <cfRule type="cellIs" dxfId="165" priority="159" operator="greaterThan">
      <formula>0</formula>
    </cfRule>
  </conditionalFormatting>
  <conditionalFormatting sqref="S45">
    <cfRule type="cellIs" dxfId="164" priority="156" operator="greaterThan">
      <formula>0</formula>
    </cfRule>
    <cfRule type="cellIs" dxfId="163" priority="157" operator="lessThan">
      <formula>0</formula>
    </cfRule>
  </conditionalFormatting>
  <conditionalFormatting sqref="S49:S50">
    <cfRule type="cellIs" dxfId="157" priority="148" operator="greaterThan">
      <formula>0</formula>
    </cfRule>
    <cfRule type="cellIs" dxfId="156" priority="150" operator="lessThan">
      <formula>0</formula>
    </cfRule>
  </conditionalFormatting>
  <conditionalFormatting sqref="S49:S50">
    <cfRule type="cellIs" dxfId="155" priority="149" operator="greaterThan">
      <formula>0</formula>
    </cfRule>
  </conditionalFormatting>
  <conditionalFormatting sqref="S51">
    <cfRule type="cellIs" dxfId="154" priority="146" operator="greaterThan">
      <formula>0</formula>
    </cfRule>
    <cfRule type="cellIs" dxfId="153" priority="147" operator="lessThan">
      <formula>0</formula>
    </cfRule>
  </conditionalFormatting>
  <conditionalFormatting sqref="S55:S56">
    <cfRule type="cellIs" dxfId="147" priority="138" operator="greaterThan">
      <formula>0</formula>
    </cfRule>
    <cfRule type="cellIs" dxfId="146" priority="140" operator="lessThan">
      <formula>0</formula>
    </cfRule>
  </conditionalFormatting>
  <conditionalFormatting sqref="S55:S56">
    <cfRule type="cellIs" dxfId="145" priority="139" operator="greaterThan">
      <formula>0</formula>
    </cfRule>
  </conditionalFormatting>
  <conditionalFormatting sqref="S57">
    <cfRule type="cellIs" dxfId="144" priority="136" operator="greaterThan">
      <formula>0</formula>
    </cfRule>
    <cfRule type="cellIs" dxfId="143" priority="137" operator="lessThan">
      <formula>0</formula>
    </cfRule>
  </conditionalFormatting>
  <conditionalFormatting sqref="S61:S62">
    <cfRule type="cellIs" dxfId="137" priority="128" operator="greaterThan">
      <formula>0</formula>
    </cfRule>
    <cfRule type="cellIs" dxfId="136" priority="130" operator="lessThan">
      <formula>0</formula>
    </cfRule>
  </conditionalFormatting>
  <conditionalFormatting sqref="S61:S62">
    <cfRule type="cellIs" dxfId="135" priority="129" operator="greaterThan">
      <formula>0</formula>
    </cfRule>
  </conditionalFormatting>
  <conditionalFormatting sqref="S63">
    <cfRule type="cellIs" dxfId="134" priority="126" operator="greaterThan">
      <formula>0</formula>
    </cfRule>
    <cfRule type="cellIs" dxfId="133" priority="127" operator="lessThan">
      <formula>0</formula>
    </cfRule>
  </conditionalFormatting>
  <conditionalFormatting sqref="S67:S68">
    <cfRule type="cellIs" dxfId="127" priority="118" operator="greaterThan">
      <formula>0</formula>
    </cfRule>
    <cfRule type="cellIs" dxfId="126" priority="120" operator="lessThan">
      <formula>0</formula>
    </cfRule>
  </conditionalFormatting>
  <conditionalFormatting sqref="S67:S68">
    <cfRule type="cellIs" dxfId="125" priority="119" operator="greaterThan">
      <formula>0</formula>
    </cfRule>
  </conditionalFormatting>
  <conditionalFormatting sqref="S69">
    <cfRule type="cellIs" dxfId="124" priority="116" operator="greaterThan">
      <formula>0</formula>
    </cfRule>
    <cfRule type="cellIs" dxfId="123" priority="117" operator="lessThan">
      <formula>0</formula>
    </cfRule>
  </conditionalFormatting>
  <conditionalFormatting sqref="S73:S74">
    <cfRule type="cellIs" dxfId="117" priority="108" operator="greaterThan">
      <formula>0</formula>
    </cfRule>
    <cfRule type="cellIs" dxfId="116" priority="110" operator="lessThan">
      <formula>0</formula>
    </cfRule>
  </conditionalFormatting>
  <conditionalFormatting sqref="S73:S74">
    <cfRule type="cellIs" dxfId="115" priority="109" operator="greaterThan">
      <formula>0</formula>
    </cfRule>
  </conditionalFormatting>
  <conditionalFormatting sqref="S75">
    <cfRule type="cellIs" dxfId="114" priority="106" operator="greaterThan">
      <formula>0</formula>
    </cfRule>
    <cfRule type="cellIs" dxfId="113" priority="107" operator="lessThan">
      <formula>0</formula>
    </cfRule>
  </conditionalFormatting>
  <conditionalFormatting sqref="S79:S80">
    <cfRule type="cellIs" dxfId="107" priority="98" operator="greaterThan">
      <formula>0</formula>
    </cfRule>
    <cfRule type="cellIs" dxfId="106" priority="100" operator="lessThan">
      <formula>0</formula>
    </cfRule>
  </conditionalFormatting>
  <conditionalFormatting sqref="S79:S80">
    <cfRule type="cellIs" dxfId="105" priority="99" operator="greaterThan">
      <formula>0</formula>
    </cfRule>
  </conditionalFormatting>
  <conditionalFormatting sqref="S81">
    <cfRule type="cellIs" dxfId="104" priority="96" operator="greaterThan">
      <formula>0</formula>
    </cfRule>
    <cfRule type="cellIs" dxfId="103" priority="97" operator="lessThan">
      <formula>0</formula>
    </cfRule>
  </conditionalFormatting>
  <conditionalFormatting sqref="J96">
    <cfRule type="cellIs" dxfId="99" priority="51" operator="greaterThan">
      <formula>0</formula>
    </cfRule>
    <cfRule type="cellIs" dxfId="98" priority="52" operator="lessThan">
      <formula>0</formula>
    </cfRule>
  </conditionalFormatting>
  <conditionalFormatting sqref="S85:S86">
    <cfRule type="cellIs" dxfId="97" priority="88" operator="greaterThan">
      <formula>0</formula>
    </cfRule>
    <cfRule type="cellIs" dxfId="96" priority="90" operator="lessThan">
      <formula>0</formula>
    </cfRule>
  </conditionalFormatting>
  <conditionalFormatting sqref="S85:S86">
    <cfRule type="cellIs" dxfId="95" priority="89" operator="greaterThan">
      <formula>0</formula>
    </cfRule>
  </conditionalFormatting>
  <conditionalFormatting sqref="S87">
    <cfRule type="cellIs" dxfId="94" priority="86" operator="greaterThan">
      <formula>0</formula>
    </cfRule>
    <cfRule type="cellIs" dxfId="93" priority="87" operator="lessThan">
      <formula>0</formula>
    </cfRule>
  </conditionalFormatting>
  <conditionalFormatting sqref="M97:M98">
    <cfRule type="cellIs" dxfId="92" priority="43" operator="greaterThan">
      <formula>0</formula>
    </cfRule>
    <cfRule type="cellIs" dxfId="91" priority="45" operator="lessThan">
      <formula>0</formula>
    </cfRule>
  </conditionalFormatting>
  <conditionalFormatting sqref="M97:M98">
    <cfRule type="cellIs" dxfId="90" priority="44" operator="greaterThan">
      <formula>0</formula>
    </cfRule>
  </conditionalFormatting>
  <conditionalFormatting sqref="P96">
    <cfRule type="cellIs" dxfId="89" priority="41" operator="greaterThan">
      <formula>0</formula>
    </cfRule>
    <cfRule type="cellIs" dxfId="88" priority="42" operator="lessThan">
      <formula>0</formula>
    </cfRule>
  </conditionalFormatting>
  <conditionalFormatting sqref="S91:S92">
    <cfRule type="cellIs" dxfId="87" priority="78" operator="greaterThan">
      <formula>0</formula>
    </cfRule>
    <cfRule type="cellIs" dxfId="86" priority="80" operator="lessThan">
      <formula>0</formula>
    </cfRule>
  </conditionalFormatting>
  <conditionalFormatting sqref="S91:S92">
    <cfRule type="cellIs" dxfId="85" priority="79" operator="greaterThan">
      <formula>0</formula>
    </cfRule>
  </conditionalFormatting>
  <conditionalFormatting sqref="S93">
    <cfRule type="cellIs" dxfId="84" priority="76" operator="greaterThan">
      <formula>0</formula>
    </cfRule>
    <cfRule type="cellIs" dxfId="83" priority="77" operator="lessThan">
      <formula>0</formula>
    </cfRule>
  </conditionalFormatting>
  <conditionalFormatting sqref="S97:S98">
    <cfRule type="cellIs" dxfId="82" priority="33" operator="greaterThan">
      <formula>0</formula>
    </cfRule>
    <cfRule type="cellIs" dxfId="81" priority="35" operator="lessThan">
      <formula>0</formula>
    </cfRule>
  </conditionalFormatting>
  <conditionalFormatting sqref="S97:S98">
    <cfRule type="cellIs" dxfId="80" priority="34" operator="greaterThan">
      <formula>0</formula>
    </cfRule>
  </conditionalFormatting>
  <conditionalFormatting sqref="M99">
    <cfRule type="cellIs" dxfId="74" priority="26" operator="greaterThan">
      <formula>0</formula>
    </cfRule>
    <cfRule type="cellIs" dxfId="73" priority="27" operator="lessThan">
      <formula>0</formula>
    </cfRule>
  </conditionalFormatting>
  <conditionalFormatting sqref="P97:P98">
    <cfRule type="cellIs" dxfId="67" priority="38" operator="greaterThan">
      <formula>0</formula>
    </cfRule>
    <cfRule type="cellIs" dxfId="66" priority="40" operator="lessThan">
      <formula>0</formula>
    </cfRule>
  </conditionalFormatting>
  <conditionalFormatting sqref="P97:P98">
    <cfRule type="cellIs" dxfId="65" priority="39" operator="greaterThan">
      <formula>0</formula>
    </cfRule>
  </conditionalFormatting>
  <conditionalFormatting sqref="S96">
    <cfRule type="cellIs" dxfId="64" priority="36" operator="greaterThan">
      <formula>0</formula>
    </cfRule>
    <cfRule type="cellIs" dxfId="63" priority="37" operator="lessThan">
      <formula>0</formula>
    </cfRule>
  </conditionalFormatting>
  <conditionalFormatting sqref="J97:J98">
    <cfRule type="cellIs" dxfId="57" priority="48" operator="greaterThan">
      <formula>0</formula>
    </cfRule>
    <cfRule type="cellIs" dxfId="56" priority="50" operator="lessThan">
      <formula>0</formula>
    </cfRule>
  </conditionalFormatting>
  <conditionalFormatting sqref="J97:J98">
    <cfRule type="cellIs" dxfId="55" priority="49" operator="greaterThan">
      <formula>0</formula>
    </cfRule>
  </conditionalFormatting>
  <conditionalFormatting sqref="M96">
    <cfRule type="cellIs" dxfId="51" priority="46" operator="greaterThan">
      <formula>0</formula>
    </cfRule>
    <cfRule type="cellIs" dxfId="50" priority="47" operator="lessThan">
      <formula>0</formula>
    </cfRule>
  </conditionalFormatting>
  <conditionalFormatting sqref="S99">
    <cfRule type="cellIs" dxfId="21" priority="16" operator="greaterThan">
      <formula>0</formula>
    </cfRule>
    <cfRule type="cellIs" dxfId="20" priority="17" operator="lessThan">
      <formula>0</formula>
    </cfRule>
  </conditionalFormatting>
  <conditionalFormatting sqref="M100:M101">
    <cfRule type="cellIs" dxfId="11" priority="7" operator="greaterThan">
      <formula>0</formula>
    </cfRule>
    <cfRule type="cellIs" dxfId="10" priority="9" operator="lessThan">
      <formula>0</formula>
    </cfRule>
  </conditionalFormatting>
  <conditionalFormatting sqref="M100:M101">
    <cfRule type="cellIs" dxfId="9" priority="8" operator="greaterThan">
      <formula>0</formula>
    </cfRule>
  </conditionalFormatting>
  <conditionalFormatting sqref="S100:S101">
    <cfRule type="cellIs" dxfId="8" priority="1" operator="greaterThan">
      <formula>0</formula>
    </cfRule>
    <cfRule type="cellIs" dxfId="7" priority="3" operator="lessThan">
      <formula>0</formula>
    </cfRule>
  </conditionalFormatting>
  <conditionalFormatting sqref="S100:S101">
    <cfRule type="cellIs" dxfId="6" priority="2" operator="greaterThan">
      <formula>0</formula>
    </cfRule>
  </conditionalFormatting>
  <conditionalFormatting sqref="P100:P101">
    <cfRule type="cellIs" dxfId="5" priority="4" operator="greaterThan">
      <formula>0</formula>
    </cfRule>
    <cfRule type="cellIs" dxfId="4" priority="6" operator="lessThan">
      <formula>0</formula>
    </cfRule>
  </conditionalFormatting>
  <conditionalFormatting sqref="P100:P101">
    <cfRule type="cellIs" dxfId="3" priority="5" operator="greaterThan">
      <formula>0</formula>
    </cfRule>
  </conditionalFormatting>
  <conditionalFormatting sqref="J100:J101">
    <cfRule type="cellIs" dxfId="2" priority="10" operator="greaterThan">
      <formula>0</formula>
    </cfRule>
    <cfRule type="cellIs" dxfId="1" priority="12" operator="lessThan">
      <formula>0</formula>
    </cfRule>
  </conditionalFormatting>
  <conditionalFormatting sqref="J100:J101">
    <cfRule type="cellIs" dxfId="0" priority="1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6:X36"/>
  <sheetViews>
    <sheetView zoomScale="70" zoomScaleNormal="70" workbookViewId="0">
      <selection activeCell="R33" sqref="R33"/>
    </sheetView>
  </sheetViews>
  <sheetFormatPr defaultRowHeight="15" x14ac:dyDescent="0.25"/>
  <sheetData>
    <row r="26" spans="2:24" x14ac:dyDescent="0.25">
      <c r="B26" s="42" t="s">
        <v>22</v>
      </c>
      <c r="C26" s="42"/>
      <c r="D26" s="42" t="e">
        <f>SUM(#REF!)</f>
        <v>#REF!</v>
      </c>
      <c r="E26" s="42"/>
      <c r="G26" s="37" t="s">
        <v>25</v>
      </c>
      <c r="H26" s="37"/>
      <c r="I26" s="38">
        <f>COUNT(#REF!)</f>
        <v>0</v>
      </c>
      <c r="J26" s="38"/>
      <c r="P26" s="42" t="s">
        <v>22</v>
      </c>
      <c r="Q26" s="42"/>
      <c r="R26" s="42" t="e">
        <f>SUM('BackTesting_ShortStradle_ BNFTY'!#REF!)</f>
        <v>#REF!</v>
      </c>
      <c r="S26" s="42"/>
      <c r="U26" s="37" t="s">
        <v>25</v>
      </c>
      <c r="V26" s="37"/>
      <c r="W26" s="38">
        <f>COUNT('BackTesting_ShortStradle_ BNFTY'!A3:A32)</f>
        <v>10</v>
      </c>
      <c r="X26" s="38"/>
    </row>
    <row r="27" spans="2:24" x14ac:dyDescent="0.25">
      <c r="B27" s="42"/>
      <c r="C27" s="42"/>
      <c r="D27" s="42"/>
      <c r="E27" s="42"/>
      <c r="G27" s="37"/>
      <c r="H27" s="37"/>
      <c r="I27" s="38"/>
      <c r="J27" s="38"/>
      <c r="P27" s="42"/>
      <c r="Q27" s="42"/>
      <c r="R27" s="42"/>
      <c r="S27" s="42"/>
      <c r="U27" s="37"/>
      <c r="V27" s="37"/>
      <c r="W27" s="38"/>
      <c r="X27" s="38"/>
    </row>
    <row r="28" spans="2:24" x14ac:dyDescent="0.25">
      <c r="B28" s="42"/>
      <c r="C28" s="42"/>
      <c r="D28" s="42"/>
      <c r="E28" s="42"/>
      <c r="G28" s="37"/>
      <c r="H28" s="37"/>
      <c r="I28" s="38"/>
      <c r="J28" s="38"/>
      <c r="P28" s="42"/>
      <c r="Q28" s="42"/>
      <c r="R28" s="42"/>
      <c r="S28" s="42"/>
      <c r="U28" s="37"/>
      <c r="V28" s="37"/>
      <c r="W28" s="38"/>
      <c r="X28" s="38"/>
    </row>
    <row r="30" spans="2:24" x14ac:dyDescent="0.25">
      <c r="B30" s="41" t="s">
        <v>23</v>
      </c>
      <c r="C30" s="42"/>
      <c r="D30" s="42" t="e">
        <f>SUM(#REF!)</f>
        <v>#REF!</v>
      </c>
      <c r="E30" s="42"/>
      <c r="G30" s="39" t="s">
        <v>26</v>
      </c>
      <c r="H30" s="39"/>
      <c r="I30" s="40" t="e">
        <f>AVERAGE(#REF!)</f>
        <v>#REF!</v>
      </c>
      <c r="J30" s="40"/>
      <c r="P30" s="41" t="s">
        <v>23</v>
      </c>
      <c r="Q30" s="42"/>
      <c r="R30" s="42">
        <f>SUM('BackTesting_ShortStradle_ BNFTY'!J3:J265)</f>
        <v>20164.5</v>
      </c>
      <c r="S30" s="42"/>
      <c r="U30" s="39" t="s">
        <v>26</v>
      </c>
      <c r="V30" s="39"/>
      <c r="W30" s="40" t="s">
        <v>34</v>
      </c>
      <c r="X30" s="40"/>
    </row>
    <row r="31" spans="2:24" x14ac:dyDescent="0.25">
      <c r="B31" s="42"/>
      <c r="C31" s="42"/>
      <c r="D31" s="42"/>
      <c r="E31" s="42"/>
      <c r="G31" s="39"/>
      <c r="H31" s="39"/>
      <c r="I31" s="40"/>
      <c r="J31" s="40"/>
      <c r="P31" s="42"/>
      <c r="Q31" s="42"/>
      <c r="R31" s="42"/>
      <c r="S31" s="42"/>
      <c r="U31" s="39"/>
      <c r="V31" s="39"/>
      <c r="W31" s="40"/>
      <c r="X31" s="40"/>
    </row>
    <row r="32" spans="2:24" x14ac:dyDescent="0.25">
      <c r="B32" s="42"/>
      <c r="C32" s="42"/>
      <c r="D32" s="42"/>
      <c r="E32" s="42"/>
      <c r="G32" s="39"/>
      <c r="H32" s="39"/>
      <c r="I32" s="40"/>
      <c r="J32" s="40"/>
      <c r="P32" s="42"/>
      <c r="Q32" s="42"/>
      <c r="R32" s="42"/>
      <c r="S32" s="42"/>
      <c r="U32" s="39"/>
      <c r="V32" s="39"/>
      <c r="W32" s="40"/>
      <c r="X32" s="40"/>
    </row>
    <row r="34" spans="2:19" x14ac:dyDescent="0.25">
      <c r="B34" s="41" t="s">
        <v>27</v>
      </c>
      <c r="C34" s="42"/>
      <c r="D34" s="38">
        <v>1</v>
      </c>
      <c r="E34" s="38"/>
      <c r="P34" s="41" t="s">
        <v>27</v>
      </c>
      <c r="Q34" s="42"/>
      <c r="R34" s="38">
        <v>1</v>
      </c>
      <c r="S34" s="38"/>
    </row>
    <row r="35" spans="2:19" x14ac:dyDescent="0.25">
      <c r="B35" s="42"/>
      <c r="C35" s="42"/>
      <c r="D35" s="38"/>
      <c r="E35" s="38"/>
      <c r="P35" s="42"/>
      <c r="Q35" s="42"/>
      <c r="R35" s="38"/>
      <c r="S35" s="38"/>
    </row>
    <row r="36" spans="2:19" x14ac:dyDescent="0.25">
      <c r="B36" s="42"/>
      <c r="C36" s="42"/>
      <c r="D36" s="38"/>
      <c r="E36" s="38"/>
      <c r="P36" s="42"/>
      <c r="Q36" s="42"/>
      <c r="R36" s="38"/>
      <c r="S36" s="38"/>
    </row>
  </sheetData>
  <mergeCells count="20">
    <mergeCell ref="W26:X28"/>
    <mergeCell ref="U30:V32"/>
    <mergeCell ref="W30:X32"/>
    <mergeCell ref="B34:C36"/>
    <mergeCell ref="D34:E36"/>
    <mergeCell ref="P26:Q28"/>
    <mergeCell ref="R26:S28"/>
    <mergeCell ref="P30:Q32"/>
    <mergeCell ref="R30:S32"/>
    <mergeCell ref="P34:Q36"/>
    <mergeCell ref="R34:S36"/>
    <mergeCell ref="G26:H28"/>
    <mergeCell ref="I26:J28"/>
    <mergeCell ref="B30:C32"/>
    <mergeCell ref="D30:E32"/>
    <mergeCell ref="G30:H32"/>
    <mergeCell ref="I30:J32"/>
    <mergeCell ref="B26:C28"/>
    <mergeCell ref="D26:E28"/>
    <mergeCell ref="U26:V28"/>
  </mergeCells>
  <conditionalFormatting sqref="D26:E28">
    <cfRule type="cellIs" dxfId="19" priority="7" operator="lessThan">
      <formula>0</formula>
    </cfRule>
    <cfRule type="cellIs" dxfId="18" priority="8" operator="greaterThan">
      <formula>0</formula>
    </cfRule>
  </conditionalFormatting>
  <conditionalFormatting sqref="D30:E32">
    <cfRule type="cellIs" dxfId="17" priority="5" operator="lessThan">
      <formula>0</formula>
    </cfRule>
    <cfRule type="cellIs" dxfId="16" priority="6" operator="greaterThan">
      <formula>0</formula>
    </cfRule>
  </conditionalFormatting>
  <conditionalFormatting sqref="R26:S28">
    <cfRule type="cellIs" dxfId="15" priority="3" operator="lessThan">
      <formula>0</formula>
    </cfRule>
    <cfRule type="cellIs" dxfId="14" priority="4" operator="greaterThan">
      <formula>0</formula>
    </cfRule>
  </conditionalFormatting>
  <conditionalFormatting sqref="R30:S32">
    <cfRule type="cellIs" dxfId="13" priority="1" operator="lessThan">
      <formula>0</formula>
    </cfRule>
    <cfRule type="cellIs" dxfId="12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4"/>
  <sheetViews>
    <sheetView workbookViewId="0">
      <selection activeCell="F7" sqref="F7"/>
    </sheetView>
  </sheetViews>
  <sheetFormatPr defaultRowHeight="15" x14ac:dyDescent="0.25"/>
  <sheetData>
    <row r="1" spans="1:6" x14ac:dyDescent="0.25">
      <c r="A1">
        <v>17192</v>
      </c>
      <c r="B1">
        <v>17200</v>
      </c>
      <c r="C1" t="s">
        <v>35</v>
      </c>
      <c r="D1">
        <v>61.2</v>
      </c>
      <c r="E1">
        <v>82.55</v>
      </c>
      <c r="F1">
        <f>E1-D1</f>
        <v>21.349999999999994</v>
      </c>
    </row>
    <row r="2" spans="1:6" x14ac:dyDescent="0.25">
      <c r="A2">
        <v>17192</v>
      </c>
      <c r="B2">
        <v>17200</v>
      </c>
      <c r="C2" t="s">
        <v>36</v>
      </c>
      <c r="D2">
        <v>75.95</v>
      </c>
      <c r="E2">
        <v>46.2</v>
      </c>
      <c r="F2">
        <f>E2-D2</f>
        <v>-29.75</v>
      </c>
    </row>
    <row r="3" spans="1:6" x14ac:dyDescent="0.25">
      <c r="B3">
        <v>17150</v>
      </c>
      <c r="C3" t="s">
        <v>35</v>
      </c>
      <c r="D3">
        <v>88.65</v>
      </c>
      <c r="E3">
        <v>117.35</v>
      </c>
      <c r="F3">
        <f>E3-D3</f>
        <v>28.699999999999989</v>
      </c>
    </row>
    <row r="4" spans="1:6" x14ac:dyDescent="0.25">
      <c r="B4">
        <v>17150</v>
      </c>
      <c r="C4" t="s">
        <v>36</v>
      </c>
      <c r="D4">
        <v>53.8</v>
      </c>
      <c r="E4">
        <v>31.1</v>
      </c>
      <c r="F4">
        <f>E4-D4</f>
        <v>-22.699999999999996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Straddle</vt:lpstr>
      <vt:lpstr>Graph_NFTY</vt:lpstr>
      <vt:lpstr>Back Testing_Long Straddle_NFTY</vt:lpstr>
      <vt:lpstr>BackTesting_Short_Straddle_NFTY</vt:lpstr>
      <vt:lpstr>BackTesting_ShortStradle_ BNFTY</vt:lpstr>
      <vt:lpstr>Graph_BNFTY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Akash Agrawal</dc:creator>
  <cp:lastModifiedBy>Akash Agrawal</cp:lastModifiedBy>
  <dcterms:created xsi:type="dcterms:W3CDTF">2022-03-08T18:52:12Z</dcterms:created>
  <dcterms:modified xsi:type="dcterms:W3CDTF">2023-03-19T15:55:10Z</dcterms:modified>
</cp:coreProperties>
</file>