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Option_Strategy\Neutral_Strategy\"/>
    </mc:Choice>
  </mc:AlternateContent>
  <bookViews>
    <workbookView xWindow="0" yWindow="0" windowWidth="20490" windowHeight="7650" activeTab="2"/>
  </bookViews>
  <sheets>
    <sheet name="Short Strangle" sheetId="1" r:id="rId1"/>
    <sheet name="Graph" sheetId="4" r:id="rId2"/>
    <sheet name="BackTesting_ShortStrangle" sheetId="2" r:id="rId3"/>
    <sheet name="Weekly_Strangle" sheetId="5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5" i="2" l="1"/>
  <c r="I95" i="2"/>
  <c r="J95" i="2"/>
  <c r="L95" i="2"/>
  <c r="M95" i="2" s="1"/>
  <c r="N95" i="2"/>
  <c r="L96" i="2"/>
  <c r="M96" i="2"/>
  <c r="P95" i="2" l="1"/>
  <c r="O95" i="2"/>
  <c r="L105" i="2"/>
  <c r="M105" i="2" s="1"/>
  <c r="E105" i="2"/>
  <c r="L104" i="2"/>
  <c r="M104" i="2" s="1"/>
  <c r="E104" i="2"/>
  <c r="J104" i="2" s="1"/>
  <c r="L102" i="2"/>
  <c r="M102" i="2" s="1"/>
  <c r="E102" i="2"/>
  <c r="L101" i="2"/>
  <c r="M101" i="2" s="1"/>
  <c r="E101" i="2"/>
  <c r="J101" i="2" s="1"/>
  <c r="L99" i="2"/>
  <c r="M99" i="2" s="1"/>
  <c r="E99" i="2"/>
  <c r="L98" i="2"/>
  <c r="M98" i="2" s="1"/>
  <c r="E98" i="2"/>
  <c r="J98" i="2" s="1"/>
  <c r="E96" i="2"/>
  <c r="E95" i="2"/>
  <c r="L93" i="2"/>
  <c r="M93" i="2" s="1"/>
  <c r="E93" i="2"/>
  <c r="L92" i="2"/>
  <c r="M92" i="2" s="1"/>
  <c r="E92" i="2"/>
  <c r="J92" i="2" s="1"/>
  <c r="L90" i="2"/>
  <c r="M90" i="2" s="1"/>
  <c r="E90" i="2"/>
  <c r="L89" i="2"/>
  <c r="M89" i="2" s="1"/>
  <c r="E89" i="2"/>
  <c r="J89" i="2" s="1"/>
  <c r="O104" i="2" l="1"/>
  <c r="P104" i="2"/>
  <c r="H104" i="2"/>
  <c r="N104" i="2" s="1"/>
  <c r="I104" i="2"/>
  <c r="O101" i="2"/>
  <c r="P101" i="2"/>
  <c r="H101" i="2"/>
  <c r="N101" i="2" s="1"/>
  <c r="I101" i="2"/>
  <c r="O98" i="2"/>
  <c r="P98" i="2"/>
  <c r="H98" i="2"/>
  <c r="N98" i="2" s="1"/>
  <c r="I98" i="2"/>
  <c r="O92" i="2"/>
  <c r="P92" i="2"/>
  <c r="H92" i="2"/>
  <c r="N92" i="2" s="1"/>
  <c r="I92" i="2"/>
  <c r="O89" i="2"/>
  <c r="P89" i="2"/>
  <c r="H89" i="2"/>
  <c r="N89" i="2" s="1"/>
  <c r="I89" i="2"/>
  <c r="L87" i="2"/>
  <c r="M87" i="2" s="1"/>
  <c r="E87" i="2"/>
  <c r="L86" i="2"/>
  <c r="M86" i="2" s="1"/>
  <c r="E86" i="2"/>
  <c r="J86" i="2" s="1"/>
  <c r="L84" i="2"/>
  <c r="M84" i="2" s="1"/>
  <c r="E84" i="2"/>
  <c r="L83" i="2"/>
  <c r="M83" i="2" s="1"/>
  <c r="E83" i="2"/>
  <c r="J83" i="2" s="1"/>
  <c r="O86" i="2" l="1"/>
  <c r="P86" i="2"/>
  <c r="H86" i="2"/>
  <c r="N86" i="2" s="1"/>
  <c r="I86" i="2"/>
  <c r="O83" i="2"/>
  <c r="P83" i="2"/>
  <c r="H83" i="2"/>
  <c r="N83" i="2" s="1"/>
  <c r="I83" i="2"/>
  <c r="L81" i="2" l="1"/>
  <c r="M81" i="2" s="1"/>
  <c r="E81" i="2"/>
  <c r="L80" i="2"/>
  <c r="M80" i="2" s="1"/>
  <c r="E80" i="2"/>
  <c r="J80" i="2" s="1"/>
  <c r="L78" i="2"/>
  <c r="M78" i="2" s="1"/>
  <c r="E78" i="2"/>
  <c r="L77" i="2"/>
  <c r="M77" i="2" s="1"/>
  <c r="E77" i="2"/>
  <c r="J77" i="2" s="1"/>
  <c r="O80" i="2" l="1"/>
  <c r="P80" i="2"/>
  <c r="H80" i="2"/>
  <c r="N80" i="2" s="1"/>
  <c r="I80" i="2"/>
  <c r="O77" i="2"/>
  <c r="P77" i="2"/>
  <c r="H77" i="2"/>
  <c r="N77" i="2" s="1"/>
  <c r="I77" i="2"/>
  <c r="L75" i="2"/>
  <c r="M75" i="2" s="1"/>
  <c r="E75" i="2"/>
  <c r="L74" i="2"/>
  <c r="M74" i="2" s="1"/>
  <c r="E74" i="2"/>
  <c r="J74" i="2" s="1"/>
  <c r="L72" i="2"/>
  <c r="M72" i="2" s="1"/>
  <c r="E72" i="2"/>
  <c r="L71" i="2"/>
  <c r="M71" i="2" s="1"/>
  <c r="E71" i="2"/>
  <c r="J71" i="2" s="1"/>
  <c r="L69" i="2"/>
  <c r="M69" i="2" s="1"/>
  <c r="E69" i="2"/>
  <c r="L68" i="2"/>
  <c r="M68" i="2" s="1"/>
  <c r="E68" i="2"/>
  <c r="J68" i="2" s="1"/>
  <c r="O74" i="2" l="1"/>
  <c r="P74" i="2"/>
  <c r="H74" i="2"/>
  <c r="N74" i="2" s="1"/>
  <c r="I74" i="2"/>
  <c r="O71" i="2"/>
  <c r="P71" i="2"/>
  <c r="H71" i="2"/>
  <c r="N71" i="2" s="1"/>
  <c r="I71" i="2"/>
  <c r="O68" i="2"/>
  <c r="P68" i="2"/>
  <c r="H68" i="2"/>
  <c r="N68" i="2" s="1"/>
  <c r="I68" i="2"/>
  <c r="L66" i="2"/>
  <c r="M66" i="2" s="1"/>
  <c r="E66" i="2"/>
  <c r="L65" i="2"/>
  <c r="M65" i="2" s="1"/>
  <c r="E65" i="2"/>
  <c r="J65" i="2" s="1"/>
  <c r="L63" i="2"/>
  <c r="M63" i="2" s="1"/>
  <c r="E63" i="2"/>
  <c r="L62" i="2"/>
  <c r="M62" i="2" s="1"/>
  <c r="E62" i="2"/>
  <c r="J62" i="2" s="1"/>
  <c r="L60" i="2"/>
  <c r="M60" i="2" s="1"/>
  <c r="E60" i="2"/>
  <c r="L59" i="2"/>
  <c r="M59" i="2" s="1"/>
  <c r="E59" i="2"/>
  <c r="J59" i="2" s="1"/>
  <c r="I59" i="2" l="1"/>
  <c r="P59" i="2"/>
  <c r="H59" i="2"/>
  <c r="N59" i="2" s="1"/>
  <c r="O65" i="2"/>
  <c r="P65" i="2"/>
  <c r="H65" i="2"/>
  <c r="N65" i="2" s="1"/>
  <c r="I65" i="2"/>
  <c r="O62" i="2"/>
  <c r="P62" i="2"/>
  <c r="H62" i="2"/>
  <c r="N62" i="2" s="1"/>
  <c r="I62" i="2"/>
  <c r="O59" i="2"/>
  <c r="L57" i="2"/>
  <c r="M57" i="2" s="1"/>
  <c r="L56" i="2"/>
  <c r="M56" i="2" s="1"/>
  <c r="L54" i="2"/>
  <c r="M54" i="2" s="1"/>
  <c r="L53" i="2"/>
  <c r="M53" i="2" s="1"/>
  <c r="L51" i="2"/>
  <c r="M51" i="2" s="1"/>
  <c r="L50" i="2"/>
  <c r="M50" i="2" s="1"/>
  <c r="L48" i="2"/>
  <c r="M48" i="2" s="1"/>
  <c r="L47" i="2"/>
  <c r="M47" i="2" s="1"/>
  <c r="E57" i="2"/>
  <c r="E56" i="2"/>
  <c r="J56" i="2" s="1"/>
  <c r="E54" i="2"/>
  <c r="E53" i="2"/>
  <c r="J53" i="2" s="1"/>
  <c r="E51" i="2"/>
  <c r="E50" i="2"/>
  <c r="J50" i="2" s="1"/>
  <c r="E48" i="2"/>
  <c r="E47" i="2"/>
  <c r="J47" i="2" s="1"/>
  <c r="I56" i="2" l="1"/>
  <c r="H47" i="2"/>
  <c r="N47" i="2" s="1"/>
  <c r="H53" i="2"/>
  <c r="N53" i="2" s="1"/>
  <c r="H56" i="2"/>
  <c r="N56" i="2" s="1"/>
  <c r="H50" i="2"/>
  <c r="N50" i="2" s="1"/>
  <c r="I47" i="2"/>
  <c r="I50" i="2"/>
  <c r="I53" i="2"/>
  <c r="O56" i="2"/>
  <c r="P56" i="2"/>
  <c r="O53" i="2"/>
  <c r="P53" i="2"/>
  <c r="O50" i="2"/>
  <c r="P50" i="2"/>
  <c r="P47" i="2"/>
  <c r="O47" i="2"/>
  <c r="L45" i="2" l="1"/>
  <c r="M45" i="2" s="1"/>
  <c r="N44" i="2"/>
  <c r="L44" i="2"/>
  <c r="M44" i="2" s="1"/>
  <c r="J44" i="2"/>
  <c r="L43" i="2"/>
  <c r="M43" i="2" s="1"/>
  <c r="P44" i="2" l="1"/>
  <c r="O44" i="2"/>
  <c r="L42" i="2" l="1"/>
  <c r="M42" i="2" s="1"/>
  <c r="N41" i="2"/>
  <c r="L41" i="2"/>
  <c r="M41" i="2" s="1"/>
  <c r="J41" i="2"/>
  <c r="L40" i="2"/>
  <c r="M40" i="2" s="1"/>
  <c r="L39" i="2"/>
  <c r="M39" i="2" s="1"/>
  <c r="N38" i="2"/>
  <c r="L38" i="2"/>
  <c r="M38" i="2" s="1"/>
  <c r="J38" i="2"/>
  <c r="L37" i="2"/>
  <c r="M37" i="2" s="1"/>
  <c r="L3" i="2"/>
  <c r="L4" i="2"/>
  <c r="M4" i="2" s="1"/>
  <c r="L5" i="2"/>
  <c r="L6" i="2"/>
  <c r="M6" i="2" s="1"/>
  <c r="L7" i="2"/>
  <c r="L8" i="2"/>
  <c r="L9" i="2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L18" i="2"/>
  <c r="M18" i="2" s="1"/>
  <c r="L19" i="2"/>
  <c r="M19" i="2" s="1"/>
  <c r="L20" i="2"/>
  <c r="M20" i="2" s="1"/>
  <c r="L21" i="2"/>
  <c r="L22" i="2"/>
  <c r="M22" i="2" s="1"/>
  <c r="L23" i="2"/>
  <c r="L24" i="2"/>
  <c r="L25" i="2"/>
  <c r="L26" i="2"/>
  <c r="M26" i="2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L34" i="2"/>
  <c r="M34" i="2" s="1"/>
  <c r="L35" i="2"/>
  <c r="L36" i="2"/>
  <c r="M5" i="2"/>
  <c r="M7" i="2"/>
  <c r="M8" i="2"/>
  <c r="M9" i="2"/>
  <c r="M17" i="2"/>
  <c r="M21" i="2"/>
  <c r="M23" i="2"/>
  <c r="M24" i="2"/>
  <c r="M25" i="2"/>
  <c r="M33" i="2"/>
  <c r="O41" i="2" l="1"/>
  <c r="P41" i="2"/>
  <c r="O38" i="2"/>
  <c r="P38" i="2"/>
  <c r="E27" i="2"/>
  <c r="P26" i="2" s="1"/>
  <c r="E26" i="2"/>
  <c r="J26" i="2" s="1"/>
  <c r="E24" i="2" l="1"/>
  <c r="E23" i="2"/>
  <c r="X25" i="4" l="1"/>
  <c r="E18" i="2" l="1"/>
  <c r="N17" i="2"/>
  <c r="E17" i="2"/>
  <c r="J17" i="2" s="1"/>
  <c r="O17" i="2" l="1"/>
  <c r="P17" i="2"/>
  <c r="E36" i="2" l="1"/>
  <c r="E35" i="2"/>
  <c r="J35" i="2" s="1"/>
  <c r="E33" i="2"/>
  <c r="P32" i="2" s="1"/>
  <c r="E32" i="2"/>
  <c r="E30" i="2"/>
  <c r="P29" i="2" s="1"/>
  <c r="E29" i="2"/>
  <c r="J29" i="2" s="1"/>
  <c r="E21" i="2"/>
  <c r="E20" i="2"/>
  <c r="E15" i="2"/>
  <c r="E14" i="2"/>
  <c r="E12" i="2"/>
  <c r="E11" i="2"/>
  <c r="E9" i="2"/>
  <c r="E8" i="2"/>
  <c r="E6" i="2"/>
  <c r="E5" i="2"/>
  <c r="E3" i="2"/>
  <c r="E2" i="2"/>
  <c r="J32" i="2" l="1"/>
  <c r="O32" i="2"/>
  <c r="I25" i="4"/>
  <c r="M3" i="2"/>
  <c r="L2" i="2"/>
  <c r="M2" i="2" s="1"/>
  <c r="J2" i="2"/>
  <c r="J20" i="2"/>
  <c r="J8" i="2"/>
  <c r="J23" i="2"/>
  <c r="J14" i="2"/>
  <c r="J11" i="2"/>
  <c r="N8" i="2"/>
  <c r="J5" i="2"/>
  <c r="M36" i="2"/>
  <c r="M35" i="2"/>
  <c r="N35" i="2"/>
  <c r="N32" i="2"/>
  <c r="N29" i="2"/>
  <c r="N26" i="2"/>
  <c r="N23" i="2"/>
  <c r="N20" i="2"/>
  <c r="N14" i="2"/>
  <c r="N11" i="2"/>
  <c r="N5" i="2"/>
  <c r="N2" i="2"/>
  <c r="P35" i="2" l="1"/>
  <c r="S25" i="4"/>
  <c r="D25" i="4"/>
  <c r="P23" i="2"/>
  <c r="O26" i="2"/>
  <c r="O35" i="2"/>
  <c r="P2" i="2"/>
  <c r="P5" i="2"/>
  <c r="P11" i="2"/>
  <c r="P14" i="2"/>
  <c r="P20" i="2"/>
  <c r="P8" i="2"/>
  <c r="O11" i="2"/>
  <c r="O5" i="2"/>
  <c r="O29" i="2"/>
  <c r="O23" i="2"/>
  <c r="O2" i="2"/>
  <c r="O8" i="2"/>
  <c r="O14" i="2"/>
  <c r="O20" i="2"/>
  <c r="S29" i="4" l="1"/>
  <c r="D29" i="4"/>
</calcChain>
</file>

<file path=xl/sharedStrings.xml><?xml version="1.0" encoding="utf-8"?>
<sst xmlns="http://schemas.openxmlformats.org/spreadsheetml/2006/main" count="116" uniqueCount="41">
  <si>
    <t>Trading System</t>
  </si>
  <si>
    <t xml:space="preserve">Capital </t>
  </si>
  <si>
    <t>2 Lac - 2.5 Lac</t>
  </si>
  <si>
    <t>Entry 12:30 PM  - Exit 2:55 PM</t>
  </si>
  <si>
    <t>Date</t>
  </si>
  <si>
    <t xml:space="preserve">Option </t>
  </si>
  <si>
    <t>NIFTY</t>
  </si>
  <si>
    <t>Strkie Price</t>
  </si>
  <si>
    <t>Lots</t>
  </si>
  <si>
    <t>Invested</t>
  </si>
  <si>
    <t>Sold Price</t>
  </si>
  <si>
    <t>Earning</t>
  </si>
  <si>
    <t>SL</t>
  </si>
  <si>
    <t>SL Limit</t>
  </si>
  <si>
    <t>Final Sell Price</t>
  </si>
  <si>
    <t>SL-EARN</t>
  </si>
  <si>
    <t>CE</t>
  </si>
  <si>
    <t>PE</t>
  </si>
  <si>
    <t>Total Earning</t>
  </si>
  <si>
    <t>Total Days</t>
  </si>
  <si>
    <t>Total Earning
With SL</t>
  </si>
  <si>
    <t>Average Investment</t>
  </si>
  <si>
    <t>No. of LOTS</t>
  </si>
  <si>
    <t>Buy - 2:55PM</t>
  </si>
  <si>
    <t>-</t>
  </si>
  <si>
    <t>Sell- 12:30PM</t>
  </si>
  <si>
    <t>How to create Short Strangle ?
Sell (100+ATM calls) and (100-ATM Puts)
Example --&gt; Nifty is at 15175
Sell - 15300 CE and 15100 PE  at 12:30 PM</t>
  </si>
  <si>
    <t>INTRA DAY  TRADING SYSTEM</t>
  </si>
  <si>
    <t>Capital - 100000</t>
  </si>
  <si>
    <t>Entry at 3:15 PM before expiry</t>
  </si>
  <si>
    <t>Exit  at 9:20 AM on day of expiry</t>
  </si>
  <si>
    <t>Weekly Contract used</t>
  </si>
  <si>
    <t xml:space="preserve">Reason </t>
  </si>
  <si>
    <t>Highest theta during the last 2 days of expiry</t>
  </si>
  <si>
    <t xml:space="preserve">Bank NIFTY </t>
  </si>
  <si>
    <t xml:space="preserve">Short Strangle </t>
  </si>
  <si>
    <t>Sell (200 + ATM)  CE and  (200-ATM) PE</t>
  </si>
  <si>
    <t>Example</t>
  </si>
  <si>
    <t>Bank NIFTY - 35000</t>
  </si>
  <si>
    <t>Sell 35200 CE and 34800 PE</t>
  </si>
  <si>
    <t>if premium  is 200+75% more than that then exit the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</si>
</sst>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6" fontId="0" fillId="0" borderId="1" xfId="0" applyNumberFormat="1" applyBorder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vertical="top" textRotation="180"/>
    </xf>
    <xf numFmtId="0" fontId="2" fillId="3" borderId="4" xfId="0" applyFont="1" applyFill="1" applyBorder="1" applyAlignment="1">
      <alignment vertical="top" textRotation="180"/>
    </xf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1" xfId="0" applyBorder="1" applyProtection="1">
      <protection locked="0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272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Long Straddle Back Testing - BANKNIFTY</a:t>
            </a:r>
            <a:endParaRPr lang="en-IN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[1]Sheet1!$J$1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[1]Sheet1!$A$2:$A$21</c:f>
              <c:numCache>
                <c:formatCode>General</c:formatCode>
                <c:ptCount val="20"/>
                <c:pt idx="0">
                  <c:v>17192</c:v>
                </c:pt>
              </c:numCache>
            </c:numRef>
          </c:cat>
          <c:val>
            <c:numRef>
              <c:f>[1]Sheet1!$J$2:$J$21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CB-45F8-9ADD-9C32D5F65A2D}"/>
            </c:ext>
          </c:extLst>
        </c:ser>
        <c:ser>
          <c:idx val="1"/>
          <c:order val="1"/>
          <c:tx>
            <c:strRef>
              <c:f>[1]Sheet1!$P$1</c:f>
              <c:strCache>
                <c:ptCount val="1"/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[1]Sheet1!$A$2:$A$21</c:f>
              <c:numCache>
                <c:formatCode>General</c:formatCode>
                <c:ptCount val="20"/>
                <c:pt idx="0">
                  <c:v>17192</c:v>
                </c:pt>
              </c:numCache>
            </c:numRef>
          </c:cat>
          <c:val>
            <c:numRef>
              <c:f>[1]Sheet1!$P$2:$P$21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CB-45F8-9ADD-9C32D5F65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679359"/>
        <c:axId val="1093675615"/>
      </c:lineChart>
      <c:catAx>
        <c:axId val="10936793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75615"/>
        <c:crosses val="autoZero"/>
        <c:auto val="1"/>
        <c:lblAlgn val="ctr"/>
        <c:lblOffset val="100"/>
        <c:noMultiLvlLbl val="1"/>
      </c:catAx>
      <c:valAx>
        <c:axId val="109367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7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526194225721784"/>
          <c:y val="0.93222187226596687"/>
          <c:w val="0.30947611548556431"/>
          <c:h val="5.0000349956255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Short Strangle Back Testing - NIFTY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BackTesting_ShortStrangle!$J$1</c:f>
              <c:strCache>
                <c:ptCount val="1"/>
                <c:pt idx="0">
                  <c:v>Earning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BackTesting_ShortStrangle!$A$2:$A$36</c:f>
              <c:numCache>
                <c:formatCode>General</c:formatCode>
                <c:ptCount val="35"/>
                <c:pt idx="0" formatCode="d\-mmm">
                  <c:v>44631</c:v>
                </c:pt>
                <c:pt idx="3" formatCode="d\-mmm">
                  <c:v>44634</c:v>
                </c:pt>
                <c:pt idx="6" formatCode="d\-mmm">
                  <c:v>44635</c:v>
                </c:pt>
                <c:pt idx="9" formatCode="d\-mmm">
                  <c:v>44636</c:v>
                </c:pt>
                <c:pt idx="12" formatCode="d\-mmm">
                  <c:v>44637</c:v>
                </c:pt>
                <c:pt idx="15" formatCode="d\-mmm">
                  <c:v>44641</c:v>
                </c:pt>
                <c:pt idx="18" formatCode="d\-mmm">
                  <c:v>44642</c:v>
                </c:pt>
                <c:pt idx="21" formatCode="d\-mmm">
                  <c:v>44643</c:v>
                </c:pt>
                <c:pt idx="24" formatCode="d\-mmm">
                  <c:v>44894</c:v>
                </c:pt>
                <c:pt idx="27" formatCode="d\-mmm">
                  <c:v>44893</c:v>
                </c:pt>
                <c:pt idx="30" formatCode="d\-mmm">
                  <c:v>44953</c:v>
                </c:pt>
                <c:pt idx="33" formatCode="d\-mmm">
                  <c:v>44956</c:v>
                </c:pt>
              </c:numCache>
            </c:numRef>
          </c:cat>
          <c:val>
            <c:numRef>
              <c:f>BackTesting_ShortStrangle!$J$2:$J$36</c:f>
              <c:numCache>
                <c:formatCode>General</c:formatCode>
                <c:ptCount val="35"/>
                <c:pt idx="0">
                  <c:v>550</c:v>
                </c:pt>
                <c:pt idx="3">
                  <c:v>1700</c:v>
                </c:pt>
                <c:pt idx="6">
                  <c:v>300</c:v>
                </c:pt>
                <c:pt idx="9">
                  <c:v>647.50000000000011</c:v>
                </c:pt>
                <c:pt idx="12">
                  <c:v>4.9999999999997158</c:v>
                </c:pt>
                <c:pt idx="15">
                  <c:v>577.50000000000057</c:v>
                </c:pt>
                <c:pt idx="18">
                  <c:v>1900.2500000000005</c:v>
                </c:pt>
                <c:pt idx="21">
                  <c:v>489.75000000000011</c:v>
                </c:pt>
                <c:pt idx="24">
                  <c:v>175.00000000000017</c:v>
                </c:pt>
                <c:pt idx="27">
                  <c:v>669.50000000000034</c:v>
                </c:pt>
                <c:pt idx="30">
                  <c:v>2100</c:v>
                </c:pt>
                <c:pt idx="33">
                  <c:v>-1721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7C-4971-B22C-EBB905251D48}"/>
            </c:ext>
          </c:extLst>
        </c:ser>
        <c:ser>
          <c:idx val="1"/>
          <c:order val="1"/>
          <c:tx>
            <c:strRef>
              <c:f>BackTesting_ShortStrangle!$P$1</c:f>
              <c:strCache>
                <c:ptCount val="1"/>
                <c:pt idx="0">
                  <c:v>SL-EARN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BackTesting_ShortStrangle!$A$2:$A$36</c:f>
              <c:numCache>
                <c:formatCode>General</c:formatCode>
                <c:ptCount val="35"/>
                <c:pt idx="0" formatCode="d\-mmm">
                  <c:v>44631</c:v>
                </c:pt>
                <c:pt idx="3" formatCode="d\-mmm">
                  <c:v>44634</c:v>
                </c:pt>
                <c:pt idx="6" formatCode="d\-mmm">
                  <c:v>44635</c:v>
                </c:pt>
                <c:pt idx="9" formatCode="d\-mmm">
                  <c:v>44636</c:v>
                </c:pt>
                <c:pt idx="12" formatCode="d\-mmm">
                  <c:v>44637</c:v>
                </c:pt>
                <c:pt idx="15" formatCode="d\-mmm">
                  <c:v>44641</c:v>
                </c:pt>
                <c:pt idx="18" formatCode="d\-mmm">
                  <c:v>44642</c:v>
                </c:pt>
                <c:pt idx="21" formatCode="d\-mmm">
                  <c:v>44643</c:v>
                </c:pt>
                <c:pt idx="24" formatCode="d\-mmm">
                  <c:v>44894</c:v>
                </c:pt>
                <c:pt idx="27" formatCode="d\-mmm">
                  <c:v>44893</c:v>
                </c:pt>
                <c:pt idx="30" formatCode="d\-mmm">
                  <c:v>44953</c:v>
                </c:pt>
                <c:pt idx="33" formatCode="d\-mmm">
                  <c:v>44956</c:v>
                </c:pt>
              </c:numCache>
            </c:numRef>
          </c:cat>
          <c:val>
            <c:numRef>
              <c:f>BackTesting_ShortStrangle!$P$2:$P$36</c:f>
              <c:numCache>
                <c:formatCode>General</c:formatCode>
                <c:ptCount val="35"/>
                <c:pt idx="0">
                  <c:v>550</c:v>
                </c:pt>
                <c:pt idx="3">
                  <c:v>1700</c:v>
                </c:pt>
                <c:pt idx="6">
                  <c:v>775</c:v>
                </c:pt>
                <c:pt idx="9">
                  <c:v>647.50000000000011</c:v>
                </c:pt>
                <c:pt idx="12">
                  <c:v>4.9999999999997158</c:v>
                </c:pt>
                <c:pt idx="15">
                  <c:v>577.50000000000057</c:v>
                </c:pt>
                <c:pt idx="18">
                  <c:v>1900.2500000000005</c:v>
                </c:pt>
                <c:pt idx="21">
                  <c:v>489.75000000000011</c:v>
                </c:pt>
                <c:pt idx="24">
                  <c:v>175.00000000000017</c:v>
                </c:pt>
                <c:pt idx="27">
                  <c:v>669.50000000000034</c:v>
                </c:pt>
                <c:pt idx="30">
                  <c:v>2100</c:v>
                </c:pt>
                <c:pt idx="33">
                  <c:v>-1628.0000000000009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7C-4971-B22C-EBB905251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601231"/>
        <c:axId val="481587503"/>
      </c:lineChart>
      <c:dateAx>
        <c:axId val="48160123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87503"/>
        <c:crosses val="autoZero"/>
        <c:auto val="1"/>
        <c:lblOffset val="100"/>
        <c:baseTimeUnit val="days"/>
      </c:dateAx>
      <c:valAx>
        <c:axId val="48158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60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059793300656301"/>
          <c:y val="0.89853298689013528"/>
          <c:w val="0.26010618256466733"/>
          <c:h val="6.85610335257049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28</xdr:col>
      <xdr:colOff>0</xdr:colOff>
      <xdr:row>22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27213</xdr:colOff>
      <xdr:row>0</xdr:row>
      <xdr:rowOff>27213</xdr:rowOff>
    </xdr:from>
    <xdr:to>
      <xdr:col>13</xdr:col>
      <xdr:colOff>217713</xdr:colOff>
      <xdr:row>22</xdr:row>
      <xdr:rowOff>81642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180975</xdr:colOff>
      <xdr:row>0</xdr:row>
      <xdr:rowOff>0</xdr:rowOff>
    </xdr:from>
    <xdr:to>
      <xdr:col>13</xdr:col>
      <xdr:colOff>151308</xdr:colOff>
      <xdr:row>13</xdr:row>
      <xdr:rowOff>161144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8975" y="0"/>
          <a:ext cx="4847133" cy="263764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add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addle"/>
      <sheetName val="Graph_NFTY"/>
      <sheetName val="Back Testing_Long Straddle_NFTY"/>
      <sheetName val="BackTesting_Short_Straddle_NFTY"/>
      <sheetName val="BackTesting_ShortStradle_ BNFTY"/>
      <sheetName val="Graph_BNFTY"/>
      <sheetName val="Sheet1"/>
    </sheetNames>
    <sheetDataSet>
      <sheetData sheetId="0" refreshError="1"/>
      <sheetData sheetId="1">
        <row r="33">
          <cell r="D33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2">
          <cell r="A2">
            <v>17192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showGridLines="0" workbookViewId="0">
      <selection activeCell="A5" sqref="A5:J23"/>
    </sheetView>
  </sheetViews>
  <sheetFormatPr defaultRowHeight="15" x14ac:dyDescent="0.25"/>
  <sheetData>
    <row r="1" spans="1:10" x14ac:dyDescent="0.25">
      <c r="A1" t="s">
        <v>0</v>
      </c>
    </row>
    <row r="3" spans="1:10" x14ac:dyDescent="0.25">
      <c r="A3" t="s">
        <v>1</v>
      </c>
      <c r="B3" s="20" t="s">
        <v>2</v>
      </c>
      <c r="C3" s="20"/>
      <c r="D3" s="20"/>
      <c r="E3" s="20"/>
      <c r="F3" s="20"/>
      <c r="G3" s="20"/>
    </row>
    <row r="4" spans="1:10" x14ac:dyDescent="0.25">
      <c r="A4" s="20" t="s">
        <v>3</v>
      </c>
      <c r="B4" s="20"/>
      <c r="C4" s="20"/>
      <c r="D4" s="20"/>
      <c r="E4" s="1"/>
      <c r="F4" s="1"/>
    </row>
    <row r="5" spans="1:10" x14ac:dyDescent="0.25">
      <c r="A5" s="21" t="s">
        <v>26</v>
      </c>
      <c r="B5" s="22"/>
      <c r="C5" s="22"/>
      <c r="D5" s="22"/>
      <c r="E5" s="22"/>
      <c r="F5" s="22"/>
      <c r="G5" s="22"/>
      <c r="H5" s="22"/>
      <c r="I5" s="22"/>
      <c r="J5" s="22"/>
    </row>
    <row r="6" spans="1:10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</row>
    <row r="7" spans="1:10" x14ac:dyDescent="0.25">
      <c r="A7" s="22"/>
      <c r="B7" s="22"/>
      <c r="C7" s="22"/>
      <c r="D7" s="22"/>
      <c r="E7" s="22"/>
      <c r="F7" s="22"/>
      <c r="G7" s="22"/>
      <c r="H7" s="22"/>
      <c r="I7" s="22"/>
      <c r="J7" s="22"/>
    </row>
    <row r="8" spans="1:10" x14ac:dyDescent="0.25">
      <c r="A8" s="22"/>
      <c r="B8" s="22"/>
      <c r="C8" s="22"/>
      <c r="D8" s="22"/>
      <c r="E8" s="22"/>
      <c r="F8" s="22"/>
      <c r="G8" s="22"/>
      <c r="H8" s="22"/>
      <c r="I8" s="22"/>
      <c r="J8" s="22"/>
    </row>
    <row r="9" spans="1:10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</row>
    <row r="10" spans="1:10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2"/>
    </row>
    <row r="11" spans="1:10" x14ac:dyDescent="0.25">
      <c r="A11" s="22"/>
      <c r="B11" s="22"/>
      <c r="C11" s="22"/>
      <c r="D11" s="22"/>
      <c r="E11" s="22"/>
      <c r="F11" s="22"/>
      <c r="G11" s="22"/>
      <c r="H11" s="22"/>
      <c r="I11" s="22"/>
      <c r="J11" s="22"/>
    </row>
    <row r="12" spans="1:10" x14ac:dyDescent="0.25">
      <c r="A12" s="22"/>
      <c r="B12" s="22"/>
      <c r="C12" s="22"/>
      <c r="D12" s="22"/>
      <c r="E12" s="22"/>
      <c r="F12" s="22"/>
      <c r="G12" s="22"/>
      <c r="H12" s="22"/>
      <c r="I12" s="22"/>
      <c r="J12" s="22"/>
    </row>
    <row r="13" spans="1:10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2"/>
    </row>
    <row r="14" spans="1:10" x14ac:dyDescent="0.25">
      <c r="A14" s="22"/>
      <c r="B14" s="22"/>
      <c r="C14" s="22"/>
      <c r="D14" s="22"/>
      <c r="E14" s="22"/>
      <c r="F14" s="22"/>
      <c r="G14" s="22"/>
      <c r="H14" s="22"/>
      <c r="I14" s="22"/>
      <c r="J14" s="22"/>
    </row>
    <row r="15" spans="1:10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</row>
    <row r="16" spans="1:10" x14ac:dyDescent="0.25">
      <c r="A16" s="22"/>
      <c r="B16" s="22"/>
      <c r="C16" s="22"/>
      <c r="D16" s="22"/>
      <c r="E16" s="22"/>
      <c r="F16" s="22"/>
      <c r="G16" s="22"/>
      <c r="H16" s="22"/>
      <c r="I16" s="22"/>
      <c r="J16" s="22"/>
    </row>
    <row r="17" spans="1:10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2"/>
    </row>
    <row r="18" spans="1:10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</row>
    <row r="19" spans="1:10" x14ac:dyDescent="0.25">
      <c r="A19" s="22"/>
      <c r="B19" s="22"/>
      <c r="C19" s="22"/>
      <c r="D19" s="22"/>
      <c r="E19" s="22"/>
      <c r="F19" s="22"/>
      <c r="G19" s="22"/>
      <c r="H19" s="22"/>
      <c r="I19" s="22"/>
      <c r="J19" s="22"/>
    </row>
    <row r="20" spans="1:10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</row>
    <row r="21" spans="1:10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</row>
    <row r="22" spans="1:10" x14ac:dyDescent="0.25">
      <c r="A22" s="22"/>
      <c r="B22" s="22"/>
      <c r="C22" s="22"/>
      <c r="D22" s="22"/>
      <c r="E22" s="22"/>
      <c r="F22" s="22"/>
      <c r="G22" s="22"/>
      <c r="H22" s="22"/>
      <c r="I22" s="22"/>
      <c r="J22" s="22"/>
    </row>
    <row r="23" spans="1:10" x14ac:dyDescent="0.25">
      <c r="A23" s="22"/>
      <c r="B23" s="22"/>
      <c r="C23" s="22"/>
      <c r="D23" s="22"/>
      <c r="E23" s="22"/>
      <c r="F23" s="22"/>
      <c r="G23" s="22"/>
      <c r="H23" s="22"/>
      <c r="I23" s="22"/>
      <c r="J23" s="22"/>
    </row>
  </sheetData>
  <mergeCells count="3">
    <mergeCell ref="B3:G3"/>
    <mergeCell ref="A4:D4"/>
    <mergeCell ref="A5:J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5:Y35"/>
  <sheetViews>
    <sheetView zoomScale="70" zoomScaleNormal="70" workbookViewId="0">
      <selection activeCell="D36" sqref="D36"/>
    </sheetView>
  </sheetViews>
  <sheetFormatPr defaultRowHeight="15" x14ac:dyDescent="0.25"/>
  <sheetData>
    <row r="25" spans="2:25" x14ac:dyDescent="0.25">
      <c r="B25" s="24" t="s">
        <v>18</v>
      </c>
      <c r="C25" s="24"/>
      <c r="D25" s="24">
        <f>SUM(BackTesting_ShortStrangle!J2:J46)</f>
        <v>-8870.5</v>
      </c>
      <c r="E25" s="24"/>
      <c r="G25" s="26" t="s">
        <v>19</v>
      </c>
      <c r="H25" s="26"/>
      <c r="I25" s="25">
        <f>COUNT(BackTesting_ShortStrangle!A2:A38)</f>
        <v>13</v>
      </c>
      <c r="J25" s="25"/>
      <c r="Q25" s="24" t="s">
        <v>18</v>
      </c>
      <c r="R25" s="24"/>
      <c r="S25" s="24">
        <f>SUM(BackTesting_ShortStrangle!J2:J210)</f>
        <v>-8439.5000000000018</v>
      </c>
      <c r="T25" s="24"/>
      <c r="V25" s="26" t="s">
        <v>19</v>
      </c>
      <c r="W25" s="26"/>
      <c r="X25" s="25">
        <f>COUNT(BackTesting_ShortStrangle!A2:A36)</f>
        <v>12</v>
      </c>
      <c r="Y25" s="25"/>
    </row>
    <row r="26" spans="2:25" x14ac:dyDescent="0.25">
      <c r="B26" s="24"/>
      <c r="C26" s="24"/>
      <c r="D26" s="24"/>
      <c r="E26" s="24"/>
      <c r="G26" s="26"/>
      <c r="H26" s="26"/>
      <c r="I26" s="25"/>
      <c r="J26" s="25"/>
      <c r="Q26" s="24"/>
      <c r="R26" s="24"/>
      <c r="S26" s="24"/>
      <c r="T26" s="24"/>
      <c r="V26" s="26"/>
      <c r="W26" s="26"/>
      <c r="X26" s="25"/>
      <c r="Y26" s="25"/>
    </row>
    <row r="27" spans="2:25" x14ac:dyDescent="0.25">
      <c r="B27" s="24"/>
      <c r="C27" s="24"/>
      <c r="D27" s="24"/>
      <c r="E27" s="24"/>
      <c r="G27" s="26"/>
      <c r="H27" s="26"/>
      <c r="I27" s="25"/>
      <c r="J27" s="25"/>
      <c r="Q27" s="24"/>
      <c r="R27" s="24"/>
      <c r="S27" s="24"/>
      <c r="T27" s="24"/>
      <c r="V27" s="26"/>
      <c r="W27" s="26"/>
      <c r="X27" s="25"/>
      <c r="Y27" s="25"/>
    </row>
    <row r="29" spans="2:25" x14ac:dyDescent="0.25">
      <c r="B29" s="23" t="s">
        <v>20</v>
      </c>
      <c r="C29" s="24"/>
      <c r="D29" s="24">
        <f>SUM(BackTesting_ShortStrangle!P2:P44)</f>
        <v>9004.8499999999985</v>
      </c>
      <c r="E29" s="24"/>
      <c r="G29" s="27" t="s">
        <v>21</v>
      </c>
      <c r="H29" s="27"/>
      <c r="I29" s="25" t="s">
        <v>24</v>
      </c>
      <c r="J29" s="25"/>
      <c r="Q29" s="23" t="s">
        <v>20</v>
      </c>
      <c r="R29" s="24"/>
      <c r="S29" s="24">
        <f>SUM(BackTesting_ShortStrangle!P2:P210)</f>
        <v>14270.599999999999</v>
      </c>
      <c r="T29" s="24"/>
      <c r="V29" s="27" t="s">
        <v>21</v>
      </c>
      <c r="W29" s="27"/>
      <c r="X29" s="28"/>
      <c r="Y29" s="28"/>
    </row>
    <row r="30" spans="2:25" x14ac:dyDescent="0.25">
      <c r="B30" s="24"/>
      <c r="C30" s="24"/>
      <c r="D30" s="24"/>
      <c r="E30" s="24"/>
      <c r="G30" s="27"/>
      <c r="H30" s="27"/>
      <c r="I30" s="25"/>
      <c r="J30" s="25"/>
      <c r="Q30" s="24"/>
      <c r="R30" s="24"/>
      <c r="S30" s="24"/>
      <c r="T30" s="24"/>
      <c r="V30" s="27"/>
      <c r="W30" s="27"/>
      <c r="X30" s="28"/>
      <c r="Y30" s="28"/>
    </row>
    <row r="31" spans="2:25" x14ac:dyDescent="0.25">
      <c r="B31" s="24"/>
      <c r="C31" s="24"/>
      <c r="D31" s="24"/>
      <c r="E31" s="24"/>
      <c r="G31" s="27"/>
      <c r="H31" s="27"/>
      <c r="I31" s="25"/>
      <c r="J31" s="25"/>
      <c r="Q31" s="24"/>
      <c r="R31" s="24"/>
      <c r="S31" s="24"/>
      <c r="T31" s="24"/>
      <c r="V31" s="27"/>
      <c r="W31" s="27"/>
      <c r="X31" s="28"/>
      <c r="Y31" s="28"/>
    </row>
    <row r="33" spans="2:20" x14ac:dyDescent="0.25">
      <c r="B33" s="23" t="s">
        <v>22</v>
      </c>
      <c r="C33" s="24"/>
      <c r="D33" s="25">
        <v>1</v>
      </c>
      <c r="E33" s="25"/>
      <c r="Q33" s="23" t="s">
        <v>22</v>
      </c>
      <c r="R33" s="24"/>
      <c r="S33" s="25">
        <v>1</v>
      </c>
      <c r="T33" s="25"/>
    </row>
    <row r="34" spans="2:20" x14ac:dyDescent="0.25">
      <c r="B34" s="24"/>
      <c r="C34" s="24"/>
      <c r="D34" s="25"/>
      <c r="E34" s="25"/>
      <c r="Q34" s="24"/>
      <c r="R34" s="24"/>
      <c r="S34" s="25"/>
      <c r="T34" s="25"/>
    </row>
    <row r="35" spans="2:20" x14ac:dyDescent="0.25">
      <c r="B35" s="24"/>
      <c r="C35" s="24"/>
      <c r="D35" s="25"/>
      <c r="E35" s="25"/>
      <c r="Q35" s="24"/>
      <c r="R35" s="24"/>
      <c r="S35" s="25"/>
      <c r="T35" s="25"/>
    </row>
  </sheetData>
  <mergeCells count="20">
    <mergeCell ref="X25:Y27"/>
    <mergeCell ref="B29:C31"/>
    <mergeCell ref="D29:E31"/>
    <mergeCell ref="G29:H31"/>
    <mergeCell ref="I29:J31"/>
    <mergeCell ref="Q29:R31"/>
    <mergeCell ref="S29:T31"/>
    <mergeCell ref="V29:W31"/>
    <mergeCell ref="X29:Y31"/>
    <mergeCell ref="B25:C27"/>
    <mergeCell ref="D25:E27"/>
    <mergeCell ref="G25:H27"/>
    <mergeCell ref="I25:J27"/>
    <mergeCell ref="Q25:R27"/>
    <mergeCell ref="S25:T27"/>
    <mergeCell ref="B33:C35"/>
    <mergeCell ref="D33:E35"/>
    <mergeCell ref="Q33:R35"/>
    <mergeCell ref="S33:T35"/>
    <mergeCell ref="V25:W27"/>
  </mergeCells>
  <conditionalFormatting sqref="D25:E27">
    <cfRule type="cellIs" dxfId="271" priority="7" operator="lessThan">
      <formula>0</formula>
    </cfRule>
    <cfRule type="cellIs" dxfId="270" priority="8" operator="greaterThan">
      <formula>0</formula>
    </cfRule>
  </conditionalFormatting>
  <conditionalFormatting sqref="D29:E31">
    <cfRule type="cellIs" dxfId="269" priority="5" operator="lessThan">
      <formula>0</formula>
    </cfRule>
    <cfRule type="cellIs" dxfId="268" priority="6" operator="greaterThan">
      <formula>0</formula>
    </cfRule>
  </conditionalFormatting>
  <conditionalFormatting sqref="S25:T27">
    <cfRule type="cellIs" dxfId="267" priority="3" operator="lessThan">
      <formula>0</formula>
    </cfRule>
    <cfRule type="cellIs" dxfId="266" priority="4" operator="greaterThan">
      <formula>0</formula>
    </cfRule>
  </conditionalFormatting>
  <conditionalFormatting sqref="S29:T31">
    <cfRule type="cellIs" dxfId="265" priority="1" operator="lessThan">
      <formula>0</formula>
    </cfRule>
    <cfRule type="cellIs" dxfId="264" priority="2" operator="greater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"/>
  <sheetViews>
    <sheetView tabSelected="1" zoomScaleNormal="100" workbookViewId="0">
      <pane ySplit="1" topLeftCell="A82" activePane="bottomLeft" state="frozen"/>
      <selection activeCell="A24" sqref="A24"/>
      <selection pane="bottomLeft" activeCell="P104" sqref="P101:P105"/>
    </sheetView>
  </sheetViews>
  <sheetFormatPr defaultRowHeight="15" x14ac:dyDescent="0.25"/>
  <cols>
    <col min="4" max="4" width="11" bestFit="1" customWidth="1"/>
    <col min="6" max="6" width="13.140625" bestFit="1" customWidth="1"/>
    <col min="7" max="7" width="12.42578125" bestFit="1" customWidth="1"/>
    <col min="8" max="9" width="9.140625" customWidth="1"/>
    <col min="13" max="13" width="14" bestFit="1" customWidth="1"/>
    <col min="15" max="15" width="9.140625" customWidth="1"/>
  </cols>
  <sheetData>
    <row r="1" spans="1:16" x14ac:dyDescent="0.2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25</v>
      </c>
      <c r="G1" s="3" t="s">
        <v>23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9</v>
      </c>
      <c r="O1" s="3" t="s">
        <v>10</v>
      </c>
      <c r="P1" s="3" t="s">
        <v>15</v>
      </c>
    </row>
    <row r="2" spans="1:16" x14ac:dyDescent="0.25">
      <c r="A2" s="4">
        <v>44631</v>
      </c>
      <c r="B2" s="4" t="s">
        <v>16</v>
      </c>
      <c r="C2" s="5">
        <v>16627</v>
      </c>
      <c r="D2" s="5">
        <v>16750</v>
      </c>
      <c r="E2" s="5">
        <f>Graph!$D$33</f>
        <v>1</v>
      </c>
      <c r="F2" s="5">
        <v>168</v>
      </c>
      <c r="G2" s="5">
        <v>166</v>
      </c>
      <c r="H2" s="32"/>
      <c r="I2" s="32"/>
      <c r="J2" s="30">
        <f>((F2-G2)+(F3-G3))*E2*50</f>
        <v>550</v>
      </c>
      <c r="K2" s="6">
        <v>15</v>
      </c>
      <c r="L2" s="5">
        <f>F2+(F2*$K$2/100)</f>
        <v>193.2</v>
      </c>
      <c r="M2" s="5">
        <f>IF(G2&lt;L2,G2,L2)</f>
        <v>166</v>
      </c>
      <c r="N2" s="32">
        <f>H2</f>
        <v>0</v>
      </c>
      <c r="O2" s="32">
        <f>(M2*(50*E2)+M3*(50*E3))</f>
        <v>17800</v>
      </c>
      <c r="P2" s="30">
        <f>((F2-M2)+(F3-M3))*50*E3</f>
        <v>550</v>
      </c>
    </row>
    <row r="3" spans="1:16" x14ac:dyDescent="0.25">
      <c r="A3" s="5"/>
      <c r="B3" s="5" t="s">
        <v>17</v>
      </c>
      <c r="C3" s="5">
        <v>16627</v>
      </c>
      <c r="D3" s="5">
        <v>16550</v>
      </c>
      <c r="E3" s="5">
        <f>Graph!$D$33</f>
        <v>1</v>
      </c>
      <c r="F3" s="5">
        <v>199</v>
      </c>
      <c r="G3" s="5">
        <v>190</v>
      </c>
      <c r="H3" s="29"/>
      <c r="I3" s="29"/>
      <c r="J3" s="30"/>
      <c r="K3" s="7"/>
      <c r="L3" s="5">
        <f t="shared" ref="L3:L36" si="0">F3+(F3*$K$2/100)</f>
        <v>228.85</v>
      </c>
      <c r="M3" s="5">
        <f>IF(G3&lt;L3,G3,L3)</f>
        <v>190</v>
      </c>
      <c r="N3" s="29"/>
      <c r="O3" s="29"/>
      <c r="P3" s="30"/>
    </row>
    <row r="4" spans="1:16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8"/>
      <c r="L4" s="5">
        <f t="shared" si="0"/>
        <v>0</v>
      </c>
      <c r="M4" s="5">
        <f t="shared" ref="M4:M36" si="1">IF(G4&lt;L4,G4,L4)</f>
        <v>0</v>
      </c>
      <c r="N4" s="5"/>
      <c r="O4" s="5"/>
      <c r="P4" s="5"/>
    </row>
    <row r="5" spans="1:16" x14ac:dyDescent="0.25">
      <c r="A5" s="4">
        <v>44634</v>
      </c>
      <c r="B5" s="4" t="s">
        <v>16</v>
      </c>
      <c r="C5" s="11">
        <v>16678</v>
      </c>
      <c r="D5" s="11">
        <v>16800</v>
      </c>
      <c r="E5" s="5">
        <f>Graph!$D$33</f>
        <v>1</v>
      </c>
      <c r="F5" s="11">
        <v>147</v>
      </c>
      <c r="G5" s="5">
        <v>144</v>
      </c>
      <c r="H5" s="30"/>
      <c r="I5" s="30"/>
      <c r="J5" s="30">
        <f>((F5-G5)+(F6-G6))*E5*50</f>
        <v>1700</v>
      </c>
      <c r="K5" s="8"/>
      <c r="L5" s="5">
        <f t="shared" si="0"/>
        <v>169.05</v>
      </c>
      <c r="M5" s="5">
        <f t="shared" si="1"/>
        <v>144</v>
      </c>
      <c r="N5" s="30">
        <f>H5</f>
        <v>0</v>
      </c>
      <c r="O5" s="30">
        <f>(M5*(50*E5)+M6*(50*E6))</f>
        <v>13050</v>
      </c>
      <c r="P5" s="30">
        <f>((F5-M5)+(F6-M6))*50*E6</f>
        <v>1700</v>
      </c>
    </row>
    <row r="6" spans="1:16" x14ac:dyDescent="0.25">
      <c r="A6" s="5"/>
      <c r="B6" s="5" t="s">
        <v>17</v>
      </c>
      <c r="C6" s="11">
        <v>16678</v>
      </c>
      <c r="D6" s="11">
        <v>16600</v>
      </c>
      <c r="E6" s="5">
        <f>Graph!$D$33</f>
        <v>1</v>
      </c>
      <c r="F6" s="11">
        <v>148</v>
      </c>
      <c r="G6" s="5">
        <v>117</v>
      </c>
      <c r="H6" s="30"/>
      <c r="I6" s="30"/>
      <c r="J6" s="30"/>
      <c r="K6" s="8"/>
      <c r="L6" s="5">
        <f t="shared" si="0"/>
        <v>170.2</v>
      </c>
      <c r="M6" s="5">
        <f t="shared" si="1"/>
        <v>117</v>
      </c>
      <c r="N6" s="30"/>
      <c r="O6" s="30"/>
      <c r="P6" s="30"/>
    </row>
    <row r="7" spans="1:16" x14ac:dyDescent="0.25">
      <c r="A7" s="5"/>
      <c r="B7" s="5"/>
      <c r="C7" s="5"/>
      <c r="D7" s="5"/>
      <c r="E7" s="5"/>
      <c r="F7" s="5"/>
      <c r="G7" s="5"/>
      <c r="H7" s="9"/>
      <c r="I7" s="9"/>
      <c r="J7" s="5"/>
      <c r="K7" s="8"/>
      <c r="L7" s="5">
        <f t="shared" si="0"/>
        <v>0</v>
      </c>
      <c r="M7" s="5">
        <f t="shared" si="1"/>
        <v>0</v>
      </c>
      <c r="N7" s="9"/>
      <c r="O7" s="9"/>
      <c r="P7" s="5"/>
    </row>
    <row r="8" spans="1:16" x14ac:dyDescent="0.25">
      <c r="A8" s="4">
        <v>44635</v>
      </c>
      <c r="B8" s="4" t="s">
        <v>16</v>
      </c>
      <c r="C8" s="11">
        <v>16908</v>
      </c>
      <c r="D8" s="5">
        <v>17050</v>
      </c>
      <c r="E8" s="5">
        <f>Graph!$D$33</f>
        <v>1</v>
      </c>
      <c r="F8" s="5">
        <v>116</v>
      </c>
      <c r="G8" s="5">
        <v>75</v>
      </c>
      <c r="H8" s="30"/>
      <c r="I8" s="30"/>
      <c r="J8" s="30">
        <f>((F8-G8)+(F9-G9))*E8*50</f>
        <v>300</v>
      </c>
      <c r="K8" s="8"/>
      <c r="L8" s="5">
        <f t="shared" si="0"/>
        <v>133.4</v>
      </c>
      <c r="M8" s="5">
        <f t="shared" si="1"/>
        <v>75</v>
      </c>
      <c r="N8" s="30">
        <f>H8</f>
        <v>0</v>
      </c>
      <c r="O8" s="30">
        <f>(M8*(50*E8)+M9*(50*E9))</f>
        <v>13525</v>
      </c>
      <c r="P8" s="30">
        <f>((F8-M8)+(F9-M9))*50*E9</f>
        <v>775</v>
      </c>
    </row>
    <row r="9" spans="1:16" x14ac:dyDescent="0.25">
      <c r="A9" s="5"/>
      <c r="B9" s="5" t="s">
        <v>17</v>
      </c>
      <c r="C9" s="11">
        <v>16908</v>
      </c>
      <c r="D9" s="5">
        <v>16850</v>
      </c>
      <c r="E9" s="5">
        <f>Graph!$D$33</f>
        <v>1</v>
      </c>
      <c r="F9" s="5">
        <v>170</v>
      </c>
      <c r="G9" s="5">
        <v>205</v>
      </c>
      <c r="H9" s="30"/>
      <c r="I9" s="30"/>
      <c r="J9" s="30"/>
      <c r="K9" s="8"/>
      <c r="L9" s="5">
        <f t="shared" si="0"/>
        <v>195.5</v>
      </c>
      <c r="M9" s="5">
        <f t="shared" si="1"/>
        <v>195.5</v>
      </c>
      <c r="N9" s="30"/>
      <c r="O9" s="30"/>
      <c r="P9" s="30"/>
    </row>
    <row r="10" spans="1:16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8"/>
      <c r="L10" s="5">
        <f t="shared" si="0"/>
        <v>0</v>
      </c>
      <c r="M10" s="5">
        <f t="shared" si="1"/>
        <v>0</v>
      </c>
      <c r="N10" s="5"/>
      <c r="O10" s="5"/>
      <c r="P10" s="5"/>
    </row>
    <row r="11" spans="1:16" x14ac:dyDescent="0.25">
      <c r="A11" s="4">
        <v>44636</v>
      </c>
      <c r="B11" s="4" t="s">
        <v>16</v>
      </c>
      <c r="C11" s="11">
        <v>16908</v>
      </c>
      <c r="D11" s="5">
        <v>17050</v>
      </c>
      <c r="E11" s="5">
        <f>Graph!$D$33</f>
        <v>1</v>
      </c>
      <c r="F11" s="5">
        <v>61.5</v>
      </c>
      <c r="G11" s="5">
        <v>67.3</v>
      </c>
      <c r="H11" s="30"/>
      <c r="I11" s="30"/>
      <c r="J11" s="30">
        <f>((F11-G11)+(F12-G12))*E11*50</f>
        <v>647.50000000000011</v>
      </c>
      <c r="K11" s="8"/>
      <c r="L11" s="5">
        <f t="shared" si="0"/>
        <v>70.724999999999994</v>
      </c>
      <c r="M11" s="5">
        <f t="shared" si="1"/>
        <v>67.3</v>
      </c>
      <c r="N11" s="30">
        <f>H11</f>
        <v>0</v>
      </c>
      <c r="O11" s="30">
        <f>(M11*(50*E11)+M12*(50*E12))</f>
        <v>7465</v>
      </c>
      <c r="P11" s="30">
        <f>((F11-M11)+(F12-M12))*50*E12</f>
        <v>647.50000000000011</v>
      </c>
    </row>
    <row r="12" spans="1:16" x14ac:dyDescent="0.25">
      <c r="A12" s="5"/>
      <c r="B12" s="5" t="s">
        <v>17</v>
      </c>
      <c r="C12" s="11">
        <v>16908</v>
      </c>
      <c r="D12" s="5">
        <v>16850</v>
      </c>
      <c r="E12" s="5">
        <f>Graph!$D$33</f>
        <v>1</v>
      </c>
      <c r="F12" s="5">
        <v>100.75</v>
      </c>
      <c r="G12" s="5">
        <v>82</v>
      </c>
      <c r="H12" s="30"/>
      <c r="I12" s="30"/>
      <c r="J12" s="30"/>
      <c r="K12" s="8"/>
      <c r="L12" s="5">
        <f t="shared" si="0"/>
        <v>115.8625</v>
      </c>
      <c r="M12" s="5">
        <f t="shared" si="1"/>
        <v>82</v>
      </c>
      <c r="N12" s="30"/>
      <c r="O12" s="30"/>
      <c r="P12" s="30"/>
    </row>
    <row r="13" spans="1:16" x14ac:dyDescent="0.25">
      <c r="A13" s="5"/>
      <c r="B13" s="5"/>
      <c r="C13" s="5"/>
      <c r="D13" s="5"/>
      <c r="E13" s="5"/>
      <c r="F13" s="5"/>
      <c r="G13" s="5"/>
      <c r="H13" s="5"/>
      <c r="I13" s="10"/>
      <c r="J13" s="5"/>
      <c r="K13" s="8"/>
      <c r="L13" s="5">
        <f t="shared" si="0"/>
        <v>0</v>
      </c>
      <c r="M13" s="5">
        <f t="shared" si="1"/>
        <v>0</v>
      </c>
      <c r="N13" s="5"/>
      <c r="O13" s="10"/>
      <c r="P13" s="5"/>
    </row>
    <row r="14" spans="1:16" x14ac:dyDescent="0.25">
      <c r="A14" s="4">
        <v>44637</v>
      </c>
      <c r="B14" s="4" t="s">
        <v>16</v>
      </c>
      <c r="C14" s="5">
        <v>17308</v>
      </c>
      <c r="D14" s="5">
        <v>17400</v>
      </c>
      <c r="E14" s="5">
        <f>Graph!$D$33</f>
        <v>1</v>
      </c>
      <c r="F14" s="5">
        <v>163.5</v>
      </c>
      <c r="G14" s="5">
        <v>167.9</v>
      </c>
      <c r="H14" s="30"/>
      <c r="I14" s="30"/>
      <c r="J14" s="30">
        <f>((F14-G14)+(F15-G15))*E14*50</f>
        <v>4.9999999999997158</v>
      </c>
      <c r="K14" s="8"/>
      <c r="L14" s="5">
        <f t="shared" si="0"/>
        <v>188.02500000000001</v>
      </c>
      <c r="M14" s="5">
        <f t="shared" si="1"/>
        <v>167.9</v>
      </c>
      <c r="N14" s="30">
        <f>H14</f>
        <v>0</v>
      </c>
      <c r="O14" s="30">
        <f>(M14*(50*E14)+M15*(50*E15))</f>
        <v>16187.5</v>
      </c>
      <c r="P14" s="30">
        <f>((F14-M14)+(F15-M15))*50*E15</f>
        <v>4.9999999999997158</v>
      </c>
    </row>
    <row r="15" spans="1:16" x14ac:dyDescent="0.25">
      <c r="A15" s="5"/>
      <c r="B15" s="5" t="s">
        <v>17</v>
      </c>
      <c r="C15" s="5">
        <v>17308</v>
      </c>
      <c r="D15" s="5">
        <v>17200</v>
      </c>
      <c r="E15" s="5">
        <f>Graph!$D$33</f>
        <v>1</v>
      </c>
      <c r="F15" s="5">
        <v>160.35</v>
      </c>
      <c r="G15" s="5">
        <v>155.85</v>
      </c>
      <c r="H15" s="30"/>
      <c r="I15" s="30"/>
      <c r="J15" s="30"/>
      <c r="K15" s="8"/>
      <c r="L15" s="5">
        <f t="shared" si="0"/>
        <v>184.4025</v>
      </c>
      <c r="M15" s="5">
        <f t="shared" si="1"/>
        <v>155.85</v>
      </c>
      <c r="N15" s="30"/>
      <c r="O15" s="30"/>
      <c r="P15" s="30"/>
    </row>
    <row r="16" spans="1:16" x14ac:dyDescent="0.25">
      <c r="A16" s="5"/>
      <c r="B16" s="5"/>
      <c r="C16" s="5"/>
      <c r="D16" s="5"/>
      <c r="E16" s="5"/>
      <c r="F16" s="5"/>
      <c r="G16" s="5"/>
      <c r="H16" s="5"/>
      <c r="I16" s="10"/>
      <c r="J16" s="5"/>
      <c r="K16" s="8"/>
      <c r="L16" s="5">
        <f t="shared" si="0"/>
        <v>0</v>
      </c>
      <c r="M16" s="5">
        <f t="shared" si="1"/>
        <v>0</v>
      </c>
      <c r="N16" s="5"/>
      <c r="O16" s="10"/>
      <c r="P16" s="5"/>
    </row>
    <row r="17" spans="1:16" x14ac:dyDescent="0.25">
      <c r="A17" s="4">
        <v>44641</v>
      </c>
      <c r="B17" s="4" t="s">
        <v>16</v>
      </c>
      <c r="C17" s="5">
        <v>17150</v>
      </c>
      <c r="D17" s="5">
        <v>17250</v>
      </c>
      <c r="E17" s="5">
        <f>Graph!$D$33</f>
        <v>1</v>
      </c>
      <c r="F17" s="5">
        <v>145.5</v>
      </c>
      <c r="G17" s="5">
        <v>132.19999999999999</v>
      </c>
      <c r="H17" s="30"/>
      <c r="I17" s="30"/>
      <c r="J17" s="30">
        <f>((F17-G17)+(F18-G18))*E17*50</f>
        <v>577.50000000000057</v>
      </c>
      <c r="K17" s="8"/>
      <c r="L17" s="5">
        <f t="shared" si="0"/>
        <v>167.32499999999999</v>
      </c>
      <c r="M17" s="5">
        <f t="shared" si="1"/>
        <v>132.19999999999999</v>
      </c>
      <c r="N17" s="30">
        <f>H17</f>
        <v>0</v>
      </c>
      <c r="O17" s="30">
        <f>(M17*(50*E17)+M18*(50*E18))</f>
        <v>14072.5</v>
      </c>
      <c r="P17" s="30">
        <f>((F17-M17)+(F18-M18))*50*E18</f>
        <v>577.50000000000057</v>
      </c>
    </row>
    <row r="18" spans="1:16" x14ac:dyDescent="0.25">
      <c r="A18" s="5"/>
      <c r="B18" s="5" t="s">
        <v>17</v>
      </c>
      <c r="C18" s="5">
        <v>17150</v>
      </c>
      <c r="D18" s="5">
        <v>17050</v>
      </c>
      <c r="E18" s="5">
        <f>Graph!$D$33</f>
        <v>1</v>
      </c>
      <c r="F18" s="5">
        <v>147.5</v>
      </c>
      <c r="G18" s="5">
        <v>149.25</v>
      </c>
      <c r="H18" s="30"/>
      <c r="I18" s="30"/>
      <c r="J18" s="30"/>
      <c r="K18" s="8"/>
      <c r="L18" s="5">
        <f t="shared" si="0"/>
        <v>169.625</v>
      </c>
      <c r="M18" s="5">
        <f t="shared" si="1"/>
        <v>149.25</v>
      </c>
      <c r="N18" s="30"/>
      <c r="O18" s="30"/>
      <c r="P18" s="30"/>
    </row>
    <row r="19" spans="1:16" x14ac:dyDescent="0.25">
      <c r="A19" s="5"/>
      <c r="B19" s="5"/>
      <c r="C19" s="5"/>
      <c r="D19" s="5"/>
      <c r="E19" s="5"/>
      <c r="F19" s="5"/>
      <c r="G19" s="5"/>
      <c r="H19" s="5"/>
      <c r="I19" s="10"/>
      <c r="J19" s="5"/>
      <c r="K19" s="8"/>
      <c r="L19" s="5">
        <f t="shared" si="0"/>
        <v>0</v>
      </c>
      <c r="M19" s="5">
        <f t="shared" si="1"/>
        <v>0</v>
      </c>
      <c r="N19" s="5"/>
      <c r="O19" s="10"/>
      <c r="P19" s="5"/>
    </row>
    <row r="20" spans="1:16" x14ac:dyDescent="0.25">
      <c r="A20" s="4">
        <v>44642</v>
      </c>
      <c r="B20" s="4" t="s">
        <v>16</v>
      </c>
      <c r="C20" s="5">
        <v>17182</v>
      </c>
      <c r="D20" s="5">
        <v>17300</v>
      </c>
      <c r="E20" s="5">
        <f>Graph!$D$33</f>
        <v>1</v>
      </c>
      <c r="F20" s="5">
        <v>106.95</v>
      </c>
      <c r="G20" s="5">
        <v>117.645</v>
      </c>
      <c r="H20" s="30"/>
      <c r="I20" s="30"/>
      <c r="J20" s="30">
        <f>((F20-G20)+(F21-G21))*E20*50</f>
        <v>1900.2500000000005</v>
      </c>
      <c r="K20" s="8"/>
      <c r="L20" s="5">
        <f t="shared" si="0"/>
        <v>122.99250000000001</v>
      </c>
      <c r="M20" s="5">
        <f t="shared" si="1"/>
        <v>117.645</v>
      </c>
      <c r="N20" s="30">
        <f>H20</f>
        <v>0</v>
      </c>
      <c r="O20" s="30">
        <f>(M20*(50*E20)+M21*(50*E21))</f>
        <v>9234.75</v>
      </c>
      <c r="P20" s="30">
        <f>((F20-M20)+(F21-M21))*50*E21</f>
        <v>1900.2500000000005</v>
      </c>
    </row>
    <row r="21" spans="1:16" x14ac:dyDescent="0.25">
      <c r="A21" s="5"/>
      <c r="B21" s="5" t="s">
        <v>17</v>
      </c>
      <c r="C21" s="5">
        <v>17182</v>
      </c>
      <c r="D21" s="5">
        <v>17100</v>
      </c>
      <c r="E21" s="5">
        <f>Graph!$D$33</f>
        <v>1</v>
      </c>
      <c r="F21" s="5">
        <v>115.75</v>
      </c>
      <c r="G21" s="5">
        <v>67.05</v>
      </c>
      <c r="H21" s="30"/>
      <c r="I21" s="30"/>
      <c r="J21" s="30"/>
      <c r="K21" s="8"/>
      <c r="L21" s="5">
        <f t="shared" si="0"/>
        <v>133.11250000000001</v>
      </c>
      <c r="M21" s="5">
        <f t="shared" si="1"/>
        <v>67.05</v>
      </c>
      <c r="N21" s="30"/>
      <c r="O21" s="30"/>
      <c r="P21" s="30"/>
    </row>
    <row r="22" spans="1:16" x14ac:dyDescent="0.25">
      <c r="A22" s="5"/>
      <c r="B22" s="5"/>
      <c r="C22" s="5"/>
      <c r="D22" s="5"/>
      <c r="E22" s="5"/>
      <c r="F22" s="5"/>
      <c r="G22" s="5"/>
      <c r="H22" s="5"/>
      <c r="I22" s="10"/>
      <c r="J22" s="5"/>
      <c r="K22" s="8"/>
      <c r="L22" s="5">
        <f t="shared" si="0"/>
        <v>0</v>
      </c>
      <c r="M22" s="5">
        <f t="shared" si="1"/>
        <v>0</v>
      </c>
      <c r="N22" s="5"/>
      <c r="O22" s="10"/>
      <c r="P22" s="5"/>
    </row>
    <row r="23" spans="1:16" x14ac:dyDescent="0.25">
      <c r="A23" s="4">
        <v>44643</v>
      </c>
      <c r="B23" s="4" t="s">
        <v>16</v>
      </c>
      <c r="C23" s="5">
        <v>17201</v>
      </c>
      <c r="D23" s="5">
        <v>17300</v>
      </c>
      <c r="E23" s="5">
        <f>Graph!$D$33</f>
        <v>1</v>
      </c>
      <c r="F23" s="5">
        <v>84.05</v>
      </c>
      <c r="G23" s="5">
        <v>92.454999999999998</v>
      </c>
      <c r="H23" s="30"/>
      <c r="I23" s="30"/>
      <c r="J23" s="30">
        <f>((F23-G23)+(F24-G24))*E23*50</f>
        <v>489.75000000000011</v>
      </c>
      <c r="K23" s="8"/>
      <c r="L23" s="5">
        <f t="shared" si="0"/>
        <v>96.657499999999999</v>
      </c>
      <c r="M23" s="5">
        <f t="shared" si="1"/>
        <v>92.454999999999998</v>
      </c>
      <c r="N23" s="30">
        <f>H23</f>
        <v>0</v>
      </c>
      <c r="O23" s="30">
        <f>(M23*(50*E23)+M24*(50*E24))</f>
        <v>6800.25</v>
      </c>
      <c r="P23" s="30">
        <f>((F23-M23)+(F24-M24))*50*E24</f>
        <v>489.75000000000011</v>
      </c>
    </row>
    <row r="24" spans="1:16" x14ac:dyDescent="0.25">
      <c r="A24" s="5"/>
      <c r="B24" s="5" t="s">
        <v>17</v>
      </c>
      <c r="C24" s="5">
        <v>17201</v>
      </c>
      <c r="D24" s="5">
        <v>17100</v>
      </c>
      <c r="E24" s="5">
        <f>Graph!$D$33</f>
        <v>1</v>
      </c>
      <c r="F24" s="5">
        <v>61.75</v>
      </c>
      <c r="G24" s="5">
        <v>43.55</v>
      </c>
      <c r="H24" s="30"/>
      <c r="I24" s="30"/>
      <c r="J24" s="30"/>
      <c r="K24" s="8"/>
      <c r="L24" s="5">
        <f t="shared" si="0"/>
        <v>71.012500000000003</v>
      </c>
      <c r="M24" s="5">
        <f t="shared" si="1"/>
        <v>43.55</v>
      </c>
      <c r="N24" s="30"/>
      <c r="O24" s="30"/>
      <c r="P24" s="30"/>
    </row>
    <row r="25" spans="1:16" x14ac:dyDescent="0.25">
      <c r="A25" s="5"/>
      <c r="B25" s="5"/>
      <c r="C25" s="5"/>
      <c r="D25" s="5"/>
      <c r="E25" s="5"/>
      <c r="F25" s="5"/>
      <c r="G25" s="5"/>
      <c r="H25" s="5"/>
      <c r="I25" s="10"/>
      <c r="J25" s="5"/>
      <c r="K25" s="8"/>
      <c r="L25" s="5">
        <f t="shared" si="0"/>
        <v>0</v>
      </c>
      <c r="M25" s="5">
        <f t="shared" si="1"/>
        <v>0</v>
      </c>
      <c r="N25" s="5"/>
      <c r="O25" s="10"/>
      <c r="P25" s="5"/>
    </row>
    <row r="26" spans="1:16" x14ac:dyDescent="0.25">
      <c r="A26" s="4">
        <v>44894</v>
      </c>
      <c r="B26" s="4" t="s">
        <v>16</v>
      </c>
      <c r="C26" s="5">
        <v>18647</v>
      </c>
      <c r="D26" s="5">
        <v>18750</v>
      </c>
      <c r="E26" s="5">
        <f>Graph!$D$33</f>
        <v>1</v>
      </c>
      <c r="F26" s="5">
        <v>29.8</v>
      </c>
      <c r="G26" s="5">
        <v>24.4</v>
      </c>
      <c r="H26" s="30"/>
      <c r="I26" s="30"/>
      <c r="J26" s="30">
        <f>((F26-G26)+(F27-G27))*E26*50</f>
        <v>175.00000000000017</v>
      </c>
      <c r="K26" s="8"/>
      <c r="L26" s="5">
        <f t="shared" si="0"/>
        <v>34.270000000000003</v>
      </c>
      <c r="M26" s="5">
        <f t="shared" si="1"/>
        <v>24.4</v>
      </c>
      <c r="N26" s="30">
        <f>H26</f>
        <v>0</v>
      </c>
      <c r="O26" s="30">
        <f>(M26*(50*E26)+M27*(50*E27))</f>
        <v>2415</v>
      </c>
      <c r="P26" s="30">
        <f>((F26-M26)+(F27-M27))*50*E27</f>
        <v>175.00000000000017</v>
      </c>
    </row>
    <row r="27" spans="1:16" x14ac:dyDescent="0.25">
      <c r="A27" s="5"/>
      <c r="B27" s="5" t="s">
        <v>17</v>
      </c>
      <c r="C27" s="5">
        <v>18647</v>
      </c>
      <c r="D27" s="5">
        <v>18500</v>
      </c>
      <c r="E27" s="5">
        <f>Graph!$D$33</f>
        <v>1</v>
      </c>
      <c r="F27" s="5">
        <v>22</v>
      </c>
      <c r="G27" s="5">
        <v>23.9</v>
      </c>
      <c r="H27" s="30"/>
      <c r="I27" s="30"/>
      <c r="J27" s="30"/>
      <c r="K27" s="8"/>
      <c r="L27" s="5">
        <f t="shared" si="0"/>
        <v>25.3</v>
      </c>
      <c r="M27" s="5">
        <f t="shared" si="1"/>
        <v>23.9</v>
      </c>
      <c r="N27" s="30"/>
      <c r="O27" s="30"/>
      <c r="P27" s="30"/>
    </row>
    <row r="28" spans="1:16" x14ac:dyDescent="0.25">
      <c r="A28" s="5"/>
      <c r="B28" s="5"/>
      <c r="C28" s="5"/>
      <c r="D28" s="5"/>
      <c r="E28" s="5"/>
      <c r="F28" s="5"/>
      <c r="G28" s="5"/>
      <c r="H28" s="5"/>
      <c r="I28" s="10"/>
      <c r="J28" s="5"/>
      <c r="K28" s="8"/>
      <c r="L28" s="5">
        <f t="shared" si="0"/>
        <v>0</v>
      </c>
      <c r="M28" s="5">
        <f t="shared" si="1"/>
        <v>0</v>
      </c>
      <c r="N28" s="5"/>
      <c r="O28" s="10"/>
      <c r="P28" s="5"/>
    </row>
    <row r="29" spans="1:16" x14ac:dyDescent="0.25">
      <c r="A29" s="4">
        <v>44893</v>
      </c>
      <c r="B29" s="4" t="s">
        <v>16</v>
      </c>
      <c r="C29" s="5">
        <v>18599</v>
      </c>
      <c r="D29" s="5">
        <v>18600</v>
      </c>
      <c r="E29" s="5">
        <f>Graph!$D$33</f>
        <v>1</v>
      </c>
      <c r="F29" s="5">
        <v>86.95</v>
      </c>
      <c r="G29" s="5">
        <v>78.254999999999995</v>
      </c>
      <c r="H29" s="30"/>
      <c r="I29" s="30"/>
      <c r="J29" s="30">
        <f>((F29-G29)+(F30-G30))*E29*50</f>
        <v>669.50000000000034</v>
      </c>
      <c r="K29" s="8"/>
      <c r="L29" s="5">
        <f t="shared" si="0"/>
        <v>99.992500000000007</v>
      </c>
      <c r="M29" s="5">
        <f t="shared" si="1"/>
        <v>78.254999999999995</v>
      </c>
      <c r="N29" s="30">
        <f>H29</f>
        <v>0</v>
      </c>
      <c r="O29" s="30">
        <f>(M29*(50*E29)+M30*(50*E30))</f>
        <v>6025.5</v>
      </c>
      <c r="P29" s="30">
        <f>((F29-M29)+(F30-M30))*50*E30</f>
        <v>669.50000000000034</v>
      </c>
    </row>
    <row r="30" spans="1:16" x14ac:dyDescent="0.25">
      <c r="A30" s="5"/>
      <c r="B30" s="5" t="s">
        <v>17</v>
      </c>
      <c r="C30" s="5">
        <v>18599</v>
      </c>
      <c r="D30" s="5">
        <v>18500</v>
      </c>
      <c r="E30" s="5">
        <f>Graph!$D$33</f>
        <v>1</v>
      </c>
      <c r="F30" s="5">
        <v>46.95</v>
      </c>
      <c r="G30" s="5">
        <v>42.255000000000003</v>
      </c>
      <c r="H30" s="30"/>
      <c r="I30" s="30"/>
      <c r="J30" s="30"/>
      <c r="K30" s="8"/>
      <c r="L30" s="5">
        <f t="shared" si="0"/>
        <v>53.992500000000007</v>
      </c>
      <c r="M30" s="5">
        <f t="shared" si="1"/>
        <v>42.255000000000003</v>
      </c>
      <c r="N30" s="30"/>
      <c r="O30" s="30"/>
      <c r="P30" s="30"/>
    </row>
    <row r="31" spans="1:16" x14ac:dyDescent="0.25">
      <c r="A31" s="5"/>
      <c r="B31" s="5"/>
      <c r="C31" s="5"/>
      <c r="D31" s="5"/>
      <c r="E31" s="5"/>
      <c r="F31" s="5"/>
      <c r="G31" s="5"/>
      <c r="H31" s="5"/>
      <c r="I31" s="10"/>
      <c r="J31" s="5"/>
      <c r="K31" s="8"/>
      <c r="L31" s="5">
        <f t="shared" si="0"/>
        <v>0</v>
      </c>
      <c r="M31" s="5">
        <f t="shared" si="1"/>
        <v>0</v>
      </c>
      <c r="N31" s="5"/>
      <c r="O31" s="10"/>
      <c r="P31" s="5"/>
    </row>
    <row r="32" spans="1:16" x14ac:dyDescent="0.25">
      <c r="A32" s="4">
        <v>44953</v>
      </c>
      <c r="B32" s="4" t="s">
        <v>16</v>
      </c>
      <c r="C32" s="5">
        <v>17587</v>
      </c>
      <c r="D32" s="5">
        <v>17700</v>
      </c>
      <c r="E32" s="5">
        <f>Graph!$D$33</f>
        <v>1</v>
      </c>
      <c r="F32" s="5">
        <v>154</v>
      </c>
      <c r="G32" s="5">
        <v>138</v>
      </c>
      <c r="H32" s="30"/>
      <c r="I32" s="30"/>
      <c r="J32" s="30">
        <f>((F32-G32)+(F33-G33))*E32*50</f>
        <v>2100</v>
      </c>
      <c r="K32" s="8"/>
      <c r="L32" s="5">
        <f t="shared" si="0"/>
        <v>177.1</v>
      </c>
      <c r="M32" s="5">
        <f t="shared" si="1"/>
        <v>138</v>
      </c>
      <c r="N32" s="30">
        <f>H32</f>
        <v>0</v>
      </c>
      <c r="O32" s="30">
        <f>(M32*(50*E32)+M33*(50*E33))</f>
        <v>18600</v>
      </c>
      <c r="P32" s="30">
        <f>((F32-M32)+(F33-M33))*50*E33</f>
        <v>2100</v>
      </c>
    </row>
    <row r="33" spans="1:16" x14ac:dyDescent="0.25">
      <c r="A33" s="5"/>
      <c r="B33" s="5" t="s">
        <v>17</v>
      </c>
      <c r="C33" s="5">
        <v>17587</v>
      </c>
      <c r="D33" s="5">
        <v>17500</v>
      </c>
      <c r="E33" s="5">
        <f>Graph!$D$33</f>
        <v>1</v>
      </c>
      <c r="F33" s="5">
        <v>260</v>
      </c>
      <c r="G33" s="5">
        <v>234</v>
      </c>
      <c r="H33" s="30"/>
      <c r="I33" s="30"/>
      <c r="J33" s="30"/>
      <c r="K33" s="8"/>
      <c r="L33" s="5">
        <f t="shared" si="0"/>
        <v>299</v>
      </c>
      <c r="M33" s="5">
        <f t="shared" si="1"/>
        <v>234</v>
      </c>
      <c r="N33" s="30"/>
      <c r="O33" s="30"/>
      <c r="P33" s="30"/>
    </row>
    <row r="34" spans="1:16" x14ac:dyDescent="0.25">
      <c r="A34" s="5"/>
      <c r="B34" s="5"/>
      <c r="C34" s="5"/>
      <c r="D34" s="5"/>
      <c r="E34" s="5"/>
      <c r="F34" s="5"/>
      <c r="G34" s="5"/>
      <c r="H34" s="5"/>
      <c r="I34" s="10"/>
      <c r="J34" s="5"/>
      <c r="K34" s="8"/>
      <c r="L34" s="5">
        <f t="shared" si="0"/>
        <v>0</v>
      </c>
      <c r="M34" s="5">
        <f t="shared" si="1"/>
        <v>0</v>
      </c>
      <c r="N34" s="5"/>
      <c r="O34" s="10"/>
      <c r="P34" s="5"/>
    </row>
    <row r="35" spans="1:16" x14ac:dyDescent="0.25">
      <c r="A35" s="4">
        <v>44956</v>
      </c>
      <c r="B35" s="4" t="s">
        <v>16</v>
      </c>
      <c r="C35" s="5">
        <v>17498</v>
      </c>
      <c r="D35" s="5">
        <v>17600</v>
      </c>
      <c r="E35" s="5">
        <f>Graph!$D$33</f>
        <v>1</v>
      </c>
      <c r="F35" s="5">
        <v>142.6</v>
      </c>
      <c r="G35" s="5">
        <v>165.85</v>
      </c>
      <c r="H35" s="30"/>
      <c r="I35" s="30"/>
      <c r="J35" s="30">
        <f>((F35-G35)+(F36-G36))*E35*50</f>
        <v>-1721</v>
      </c>
      <c r="K35" s="8"/>
      <c r="L35" s="5">
        <f t="shared" si="0"/>
        <v>163.99</v>
      </c>
      <c r="M35" s="5">
        <f t="shared" si="1"/>
        <v>163.99</v>
      </c>
      <c r="N35" s="30">
        <f>H35</f>
        <v>0</v>
      </c>
      <c r="O35" s="30">
        <f>(M35*(50*E35)+M36*(50*E36))</f>
        <v>14343</v>
      </c>
      <c r="P35" s="30">
        <f>((F35-M35)+(F36-M36))*50*E36</f>
        <v>-1628.0000000000009</v>
      </c>
    </row>
    <row r="36" spans="1:16" x14ac:dyDescent="0.25">
      <c r="A36" s="5"/>
      <c r="B36" s="5" t="s">
        <v>17</v>
      </c>
      <c r="C36" s="5">
        <v>17498</v>
      </c>
      <c r="D36" s="5">
        <v>17400</v>
      </c>
      <c r="E36" s="5">
        <f>Graph!$D$33</f>
        <v>1</v>
      </c>
      <c r="F36" s="5">
        <v>111.7</v>
      </c>
      <c r="G36" s="5">
        <v>122.87</v>
      </c>
      <c r="H36" s="30"/>
      <c r="I36" s="30"/>
      <c r="J36" s="30"/>
      <c r="K36" s="8"/>
      <c r="L36" s="5">
        <f t="shared" si="0"/>
        <v>128.45500000000001</v>
      </c>
      <c r="M36" s="5">
        <f t="shared" si="1"/>
        <v>122.87</v>
      </c>
      <c r="N36" s="30"/>
      <c r="O36" s="30"/>
      <c r="P36" s="30"/>
    </row>
    <row r="37" spans="1:16" x14ac:dyDescent="0.25">
      <c r="A37" s="5"/>
      <c r="B37" s="5"/>
      <c r="C37" s="5"/>
      <c r="D37" s="5"/>
      <c r="E37" s="5"/>
      <c r="F37" s="5"/>
      <c r="G37" s="5"/>
      <c r="H37" s="5"/>
      <c r="I37" s="10"/>
      <c r="J37" s="5"/>
      <c r="K37" s="8"/>
      <c r="L37" s="5">
        <f t="shared" ref="L37:L42" si="2">F37+(F37*$K$2/100)</f>
        <v>0</v>
      </c>
      <c r="M37" s="5">
        <f t="shared" ref="M37:M42" si="3">IF(G37&lt;L37,G37,L37)</f>
        <v>0</v>
      </c>
      <c r="N37" s="5"/>
      <c r="O37" s="10"/>
      <c r="P37" s="5"/>
    </row>
    <row r="38" spans="1:16" x14ac:dyDescent="0.25">
      <c r="A38" s="4">
        <v>44957</v>
      </c>
      <c r="B38" s="4" t="s">
        <v>16</v>
      </c>
      <c r="C38" s="5">
        <v>17619</v>
      </c>
      <c r="D38" s="5">
        <v>17700</v>
      </c>
      <c r="E38" s="5">
        <v>1</v>
      </c>
      <c r="F38" s="5">
        <v>124.45</v>
      </c>
      <c r="G38" s="5">
        <v>145</v>
      </c>
      <c r="H38" s="30"/>
      <c r="I38" s="30"/>
      <c r="J38" s="30">
        <f>((F38-G38)+(F39-G39))*E38*50</f>
        <v>67.499999999999716</v>
      </c>
      <c r="K38" s="8"/>
      <c r="L38" s="5">
        <f t="shared" si="2"/>
        <v>143.11750000000001</v>
      </c>
      <c r="M38" s="5">
        <f t="shared" si="3"/>
        <v>143.11750000000001</v>
      </c>
      <c r="N38" s="30">
        <f>H38</f>
        <v>0</v>
      </c>
      <c r="O38" s="30">
        <f>(M38*(50*E38)+M39*(50*E39))</f>
        <v>10450.875</v>
      </c>
      <c r="P38" s="30">
        <f>((F38-M38)+(F39-M39))*50*E39</f>
        <v>161.62499999999937</v>
      </c>
    </row>
    <row r="39" spans="1:16" x14ac:dyDescent="0.25">
      <c r="A39" s="5"/>
      <c r="B39" s="5" t="s">
        <v>17</v>
      </c>
      <c r="C39" s="5">
        <v>17619</v>
      </c>
      <c r="D39" s="5">
        <v>17500</v>
      </c>
      <c r="E39" s="5">
        <v>1</v>
      </c>
      <c r="F39" s="5">
        <v>87.8</v>
      </c>
      <c r="G39" s="5">
        <v>65.900000000000006</v>
      </c>
      <c r="H39" s="30"/>
      <c r="I39" s="30"/>
      <c r="J39" s="30"/>
      <c r="K39" s="8"/>
      <c r="L39" s="5">
        <f t="shared" si="2"/>
        <v>100.97</v>
      </c>
      <c r="M39" s="5">
        <f t="shared" si="3"/>
        <v>65.900000000000006</v>
      </c>
      <c r="N39" s="30"/>
      <c r="O39" s="30"/>
      <c r="P39" s="30"/>
    </row>
    <row r="40" spans="1:16" x14ac:dyDescent="0.25">
      <c r="A40" s="5"/>
      <c r="B40" s="5"/>
      <c r="C40" s="5"/>
      <c r="D40" s="5"/>
      <c r="E40" s="5"/>
      <c r="F40" s="5"/>
      <c r="G40" s="5"/>
      <c r="H40" s="5"/>
      <c r="I40" s="10"/>
      <c r="J40" s="5"/>
      <c r="K40" s="8"/>
      <c r="L40" s="5">
        <f t="shared" si="2"/>
        <v>0</v>
      </c>
      <c r="M40" s="5">
        <f t="shared" si="3"/>
        <v>0</v>
      </c>
      <c r="N40" s="5"/>
      <c r="O40" s="10"/>
      <c r="P40" s="5"/>
    </row>
    <row r="41" spans="1:16" x14ac:dyDescent="0.25">
      <c r="A41" s="4">
        <v>44958</v>
      </c>
      <c r="B41" s="4" t="s">
        <v>16</v>
      </c>
      <c r="C41" s="5">
        <v>17968</v>
      </c>
      <c r="D41" s="5">
        <v>18050</v>
      </c>
      <c r="E41" s="5">
        <v>1</v>
      </c>
      <c r="F41" s="5">
        <v>56.15</v>
      </c>
      <c r="G41" s="5">
        <v>6.3</v>
      </c>
      <c r="H41" s="30"/>
      <c r="I41" s="30"/>
      <c r="J41" s="30">
        <f>((F41-G41)+(F42-G42))*E41*50</f>
        <v>-15019</v>
      </c>
      <c r="K41" s="8"/>
      <c r="L41" s="5">
        <f t="shared" si="2"/>
        <v>64.572499999999991</v>
      </c>
      <c r="M41" s="5">
        <f t="shared" si="3"/>
        <v>6.3</v>
      </c>
      <c r="N41" s="30">
        <f>H41</f>
        <v>0</v>
      </c>
      <c r="O41" s="30">
        <f>(M41*(50*E41)+M42*(50*E42))</f>
        <v>2601.7750000000001</v>
      </c>
      <c r="P41" s="30">
        <f>((F41-M41)+(F42-M42))*50*E42</f>
        <v>2194.2250000000004</v>
      </c>
    </row>
    <row r="42" spans="1:16" x14ac:dyDescent="0.25">
      <c r="A42" s="5"/>
      <c r="B42" s="5" t="s">
        <v>17</v>
      </c>
      <c r="C42" s="5">
        <v>17968</v>
      </c>
      <c r="D42" s="5">
        <v>17850</v>
      </c>
      <c r="E42" s="5">
        <v>1</v>
      </c>
      <c r="F42" s="5">
        <v>39.770000000000003</v>
      </c>
      <c r="G42" s="5">
        <v>390</v>
      </c>
      <c r="H42" s="30"/>
      <c r="I42" s="30"/>
      <c r="J42" s="30"/>
      <c r="K42" s="8"/>
      <c r="L42" s="5">
        <f t="shared" si="2"/>
        <v>45.735500000000002</v>
      </c>
      <c r="M42" s="5">
        <f t="shared" si="3"/>
        <v>45.735500000000002</v>
      </c>
      <c r="N42" s="30"/>
      <c r="O42" s="30"/>
      <c r="P42" s="30"/>
    </row>
    <row r="43" spans="1:16" x14ac:dyDescent="0.25">
      <c r="A43" s="5"/>
      <c r="B43" s="5"/>
      <c r="C43" s="5"/>
      <c r="D43" s="5"/>
      <c r="E43" s="5"/>
      <c r="F43" s="5"/>
      <c r="G43" s="5"/>
      <c r="H43" s="5"/>
      <c r="I43" s="10"/>
      <c r="J43" s="5"/>
      <c r="K43" s="8"/>
      <c r="L43" s="5">
        <f t="shared" ref="L43:L45" si="4">F43+(F43*$K$2/100)</f>
        <v>0</v>
      </c>
      <c r="M43" s="5">
        <f t="shared" ref="M43:M45" si="5">IF(G43&lt;L43,G43,L43)</f>
        <v>0</v>
      </c>
      <c r="N43" s="5"/>
      <c r="O43" s="10"/>
      <c r="P43" s="5"/>
    </row>
    <row r="44" spans="1:16" x14ac:dyDescent="0.25">
      <c r="A44" s="4">
        <v>44959</v>
      </c>
      <c r="B44" s="4" t="s">
        <v>16</v>
      </c>
      <c r="C44" s="5">
        <v>17575</v>
      </c>
      <c r="D44" s="5">
        <v>17700</v>
      </c>
      <c r="E44" s="5">
        <v>1</v>
      </c>
      <c r="F44" s="5">
        <v>126</v>
      </c>
      <c r="G44" s="5">
        <v>130.25</v>
      </c>
      <c r="H44" s="30"/>
      <c r="I44" s="30"/>
      <c r="J44" s="30">
        <f>((F44-G44)+(F45-G45))*E44*50</f>
        <v>-1312.5</v>
      </c>
      <c r="K44" s="8"/>
      <c r="L44" s="5">
        <f t="shared" si="4"/>
        <v>144.9</v>
      </c>
      <c r="M44" s="5">
        <f t="shared" si="5"/>
        <v>130.25</v>
      </c>
      <c r="N44" s="30">
        <f>H44</f>
        <v>0</v>
      </c>
      <c r="O44" s="30">
        <f>(M44*(50*E44)+M45*(50*E45))</f>
        <v>18357.5</v>
      </c>
      <c r="P44" s="30">
        <f>((F44-M44)+(F45-M45))*50*E45</f>
        <v>-1312.5</v>
      </c>
    </row>
    <row r="45" spans="1:16" x14ac:dyDescent="0.25">
      <c r="A45" s="5"/>
      <c r="B45" s="5" t="s">
        <v>17</v>
      </c>
      <c r="C45" s="5">
        <v>17575</v>
      </c>
      <c r="D45" s="5">
        <v>17400</v>
      </c>
      <c r="E45" s="5">
        <v>1</v>
      </c>
      <c r="F45" s="5">
        <v>214.9</v>
      </c>
      <c r="G45" s="5">
        <v>236.9</v>
      </c>
      <c r="H45" s="30"/>
      <c r="I45" s="30"/>
      <c r="J45" s="30"/>
      <c r="K45" s="8"/>
      <c r="L45" s="5">
        <f t="shared" si="4"/>
        <v>247.13499999999999</v>
      </c>
      <c r="M45" s="5">
        <f t="shared" si="5"/>
        <v>236.9</v>
      </c>
      <c r="N45" s="30"/>
      <c r="O45" s="30"/>
      <c r="P45" s="30"/>
    </row>
    <row r="46" spans="1:16" x14ac:dyDescent="0.25">
      <c r="A46" s="5"/>
      <c r="B46" s="5"/>
      <c r="C46" s="5"/>
      <c r="D46" s="11"/>
      <c r="E46" s="5"/>
      <c r="F46" s="11"/>
      <c r="G46" s="11"/>
      <c r="H46" s="12"/>
      <c r="I46" s="12"/>
      <c r="J46" s="5"/>
      <c r="K46" s="14"/>
      <c r="L46" s="5"/>
      <c r="M46" s="5"/>
      <c r="N46" s="5"/>
      <c r="O46" s="5"/>
      <c r="P46" s="5"/>
    </row>
    <row r="47" spans="1:16" x14ac:dyDescent="0.25">
      <c r="A47" s="4">
        <v>44960</v>
      </c>
      <c r="B47" s="4" t="s">
        <v>16</v>
      </c>
      <c r="C47" s="5">
        <v>17681</v>
      </c>
      <c r="D47" s="11">
        <v>17800</v>
      </c>
      <c r="E47" s="15">
        <f>[1]Graph_NFTY!$D$33</f>
        <v>1</v>
      </c>
      <c r="F47" s="11">
        <v>76.5</v>
      </c>
      <c r="G47" s="11">
        <v>88.45</v>
      </c>
      <c r="H47" s="29">
        <f>(F47*(50*E47)+F49*(50*E48))</f>
        <v>3825</v>
      </c>
      <c r="I47" s="29">
        <f>(G47*(50*E47)+G49*(50*E48))</f>
        <v>4422.5</v>
      </c>
      <c r="J47" s="31">
        <f>((F47-G47)+(F49-G49))*E47*50</f>
        <v>-597.50000000000011</v>
      </c>
      <c r="K47" s="14"/>
      <c r="L47" s="5">
        <f t="shared" ref="L47:L48" si="6">F47+(F47*$K$2/100)</f>
        <v>87.974999999999994</v>
      </c>
      <c r="M47" s="5">
        <f t="shared" ref="M47:M48" si="7">IF(G47&lt;L47,G47,L47)</f>
        <v>87.974999999999994</v>
      </c>
      <c r="N47" s="30">
        <f>H47</f>
        <v>3825</v>
      </c>
      <c r="O47" s="30">
        <f>(M47*(50*E47)+M48*(50*E48))</f>
        <v>6856.25</v>
      </c>
      <c r="P47" s="30">
        <f>((F47-M47)+(F48-M48))*50*E48</f>
        <v>1568.7500000000005</v>
      </c>
    </row>
    <row r="48" spans="1:16" x14ac:dyDescent="0.25">
      <c r="A48" s="5"/>
      <c r="B48" s="5" t="s">
        <v>17</v>
      </c>
      <c r="C48" s="5">
        <v>17681</v>
      </c>
      <c r="D48" s="11">
        <v>17600</v>
      </c>
      <c r="E48" s="5">
        <f>[1]Graph_NFTY!$D$33</f>
        <v>1</v>
      </c>
      <c r="F48" s="11">
        <v>92</v>
      </c>
      <c r="G48" s="11">
        <v>49.15</v>
      </c>
      <c r="H48" s="30"/>
      <c r="I48" s="30"/>
      <c r="J48" s="29"/>
      <c r="K48" s="14"/>
      <c r="L48" s="5">
        <f t="shared" si="6"/>
        <v>105.8</v>
      </c>
      <c r="M48" s="5">
        <f t="shared" si="7"/>
        <v>49.15</v>
      </c>
      <c r="N48" s="30"/>
      <c r="O48" s="30"/>
      <c r="P48" s="30"/>
    </row>
    <row r="49" spans="1:16" x14ac:dyDescent="0.25">
      <c r="A49" s="5"/>
      <c r="B49" s="5"/>
      <c r="C49" s="5"/>
      <c r="D49" s="11"/>
      <c r="E49" s="5"/>
      <c r="F49" s="11"/>
      <c r="G49" s="11"/>
      <c r="H49" s="12"/>
      <c r="I49" s="12"/>
      <c r="J49" s="5"/>
      <c r="K49" s="14"/>
      <c r="L49" s="5"/>
      <c r="M49" s="5"/>
      <c r="N49" s="5"/>
      <c r="O49" s="5"/>
      <c r="P49" s="5"/>
    </row>
    <row r="50" spans="1:16" x14ac:dyDescent="0.25">
      <c r="A50" s="4">
        <v>44963</v>
      </c>
      <c r="B50" s="4" t="s">
        <v>16</v>
      </c>
      <c r="C50" s="5">
        <v>17740</v>
      </c>
      <c r="D50" s="11">
        <v>17850</v>
      </c>
      <c r="E50" s="15">
        <f>[1]Graph_NFTY!$D$33</f>
        <v>1</v>
      </c>
      <c r="F50" s="11">
        <v>61.6</v>
      </c>
      <c r="G50" s="11">
        <v>72</v>
      </c>
      <c r="H50" s="29">
        <f>(F50*(50*E50)+F51*(50*E51))</f>
        <v>6477.5</v>
      </c>
      <c r="I50" s="29">
        <f>(G50*(50*E50)+G51*(50*E51))</f>
        <v>6852.5</v>
      </c>
      <c r="J50" s="31">
        <f>((F50-G50)+(F51-G51))*E50*50</f>
        <v>-374.99999999999966</v>
      </c>
      <c r="K50" s="14"/>
      <c r="L50" s="5">
        <f t="shared" ref="L50:L51" si="8">F50+(F50*$K$2/100)</f>
        <v>70.84</v>
      </c>
      <c r="M50" s="5">
        <f t="shared" ref="M50:M51" si="9">IF(G50&lt;L50,G50,L50)</f>
        <v>70.84</v>
      </c>
      <c r="N50" s="30">
        <f>H50</f>
        <v>6477.5</v>
      </c>
      <c r="O50" s="30">
        <f>(M50*(50*E50)+M51*(50*E51))</f>
        <v>6794.5</v>
      </c>
      <c r="P50" s="30">
        <f>((F50-M50)+(F51-M51))*50*E51</f>
        <v>-316.99999999999983</v>
      </c>
    </row>
    <row r="51" spans="1:16" x14ac:dyDescent="0.25">
      <c r="A51" s="5"/>
      <c r="B51" s="5" t="s">
        <v>17</v>
      </c>
      <c r="C51" s="5">
        <v>17740</v>
      </c>
      <c r="D51" s="11">
        <v>17650</v>
      </c>
      <c r="E51" s="5">
        <f>[1]Graph_NFTY!$D$33</f>
        <v>1</v>
      </c>
      <c r="F51" s="11">
        <v>67.95</v>
      </c>
      <c r="G51" s="11">
        <v>65.05</v>
      </c>
      <c r="H51" s="30"/>
      <c r="I51" s="30"/>
      <c r="J51" s="29"/>
      <c r="K51" s="14"/>
      <c r="L51" s="5">
        <f t="shared" si="8"/>
        <v>78.142499999999998</v>
      </c>
      <c r="M51" s="5">
        <f t="shared" si="9"/>
        <v>65.05</v>
      </c>
      <c r="N51" s="30"/>
      <c r="O51" s="30"/>
      <c r="P51" s="30"/>
    </row>
    <row r="52" spans="1:16" x14ac:dyDescent="0.25">
      <c r="A52" s="5"/>
      <c r="B52" s="5"/>
      <c r="C52" s="5"/>
      <c r="D52" s="11"/>
      <c r="E52" s="5"/>
      <c r="F52" s="11"/>
      <c r="G52" s="11"/>
      <c r="H52" s="12"/>
      <c r="I52" s="12"/>
      <c r="J52" s="5"/>
      <c r="K52" s="14"/>
      <c r="L52" s="5"/>
      <c r="M52" s="5"/>
      <c r="N52" s="5"/>
      <c r="O52" s="5"/>
      <c r="P52" s="5"/>
    </row>
    <row r="53" spans="1:16" x14ac:dyDescent="0.25">
      <c r="A53" s="4">
        <v>44964</v>
      </c>
      <c r="B53" s="4" t="s">
        <v>16</v>
      </c>
      <c r="C53" s="5">
        <v>17676</v>
      </c>
      <c r="D53" s="11">
        <v>17800</v>
      </c>
      <c r="E53" s="15">
        <f>[1]Graph_NFTY!$D$33</f>
        <v>1</v>
      </c>
      <c r="F53" s="11">
        <v>45.75</v>
      </c>
      <c r="G53" s="11">
        <v>56</v>
      </c>
      <c r="H53" s="29">
        <f>(F53*(50*E53)+F54*(50*E54))</f>
        <v>5222.5</v>
      </c>
      <c r="I53" s="29">
        <f>(G53*(50*E53)+G54*(50*E54))</f>
        <v>6180</v>
      </c>
      <c r="J53" s="31">
        <f>((F53-G53)+(F54-G54))*E53*50</f>
        <v>-957.49999999999955</v>
      </c>
      <c r="K53" s="14"/>
      <c r="L53" s="5">
        <f t="shared" ref="L53:L54" si="10">F53+(F53*$K$2/100)</f>
        <v>52.612499999999997</v>
      </c>
      <c r="M53" s="5">
        <f t="shared" ref="M53:M54" si="11">IF(G53&lt;L53,G53,L53)</f>
        <v>52.612499999999997</v>
      </c>
      <c r="N53" s="30">
        <f>H53</f>
        <v>5222.5</v>
      </c>
      <c r="O53" s="30">
        <f>(M53*(50*E53)+M54*(50*E54))</f>
        <v>6005.875</v>
      </c>
      <c r="P53" s="30">
        <f>((F53-M53)+(F54-M54))*50*E54</f>
        <v>-783.37499999999955</v>
      </c>
    </row>
    <row r="54" spans="1:16" x14ac:dyDescent="0.25">
      <c r="A54" s="5"/>
      <c r="B54" s="5" t="s">
        <v>17</v>
      </c>
      <c r="C54" s="5">
        <v>17676</v>
      </c>
      <c r="D54" s="11">
        <v>17600</v>
      </c>
      <c r="E54" s="5">
        <f>[1]Graph_NFTY!$D$33</f>
        <v>1</v>
      </c>
      <c r="F54" s="11">
        <v>58.7</v>
      </c>
      <c r="G54" s="11">
        <v>67.599999999999994</v>
      </c>
      <c r="H54" s="30"/>
      <c r="I54" s="30"/>
      <c r="J54" s="29"/>
      <c r="K54" s="14"/>
      <c r="L54" s="5">
        <f t="shared" si="10"/>
        <v>67.504999999999995</v>
      </c>
      <c r="M54" s="5">
        <f t="shared" si="11"/>
        <v>67.504999999999995</v>
      </c>
      <c r="N54" s="30"/>
      <c r="O54" s="30"/>
      <c r="P54" s="30"/>
    </row>
    <row r="55" spans="1:16" x14ac:dyDescent="0.25">
      <c r="A55" s="5"/>
      <c r="B55" s="5"/>
      <c r="C55" s="5"/>
      <c r="D55" s="11"/>
      <c r="E55" s="5"/>
      <c r="F55" s="11"/>
      <c r="G55" s="11"/>
      <c r="H55" s="12"/>
      <c r="I55" s="12"/>
      <c r="J55" s="5"/>
      <c r="K55" s="14"/>
      <c r="L55" s="5"/>
      <c r="M55" s="5"/>
      <c r="N55" s="5"/>
      <c r="O55" s="5"/>
      <c r="P55" s="5"/>
    </row>
    <row r="56" spans="1:16" x14ac:dyDescent="0.25">
      <c r="A56" s="4">
        <v>44965</v>
      </c>
      <c r="B56" s="4" t="s">
        <v>16</v>
      </c>
      <c r="C56" s="5">
        <v>17848</v>
      </c>
      <c r="D56" s="11">
        <v>17950</v>
      </c>
      <c r="E56" s="15">
        <f>[1]Graph_NFTY!$D$33</f>
        <v>1</v>
      </c>
      <c r="F56" s="11">
        <v>24.55</v>
      </c>
      <c r="G56" s="11">
        <v>29</v>
      </c>
      <c r="H56" s="29">
        <f>(F56*(50*E56)+F57*(50*E57))</f>
        <v>2717.5</v>
      </c>
      <c r="I56" s="29">
        <f>(G56*(50*E56)+G57*(50*E57))</f>
        <v>2447.5</v>
      </c>
      <c r="J56" s="31">
        <f>((F56-G56)+(F57-G57))*E56*50</f>
        <v>270.00000000000011</v>
      </c>
      <c r="K56" s="14"/>
      <c r="L56" s="5">
        <f t="shared" ref="L56:L57" si="12">F56+(F56*$K$2/100)</f>
        <v>28.232500000000002</v>
      </c>
      <c r="M56" s="5">
        <f t="shared" ref="M56:M57" si="13">IF(G56&lt;L56,G56,L56)</f>
        <v>28.232500000000002</v>
      </c>
      <c r="N56" s="30">
        <f>H56</f>
        <v>2717.5</v>
      </c>
      <c r="O56" s="30">
        <f>(M56*(50*E56)+M57*(50*E57))</f>
        <v>2409.125</v>
      </c>
      <c r="P56" s="30">
        <f>((F56-M56)+(F57-M57))*50*E57</f>
        <v>308.375</v>
      </c>
    </row>
    <row r="57" spans="1:16" x14ac:dyDescent="0.25">
      <c r="A57" s="5"/>
      <c r="B57" s="5" t="s">
        <v>17</v>
      </c>
      <c r="C57" s="5">
        <v>17848</v>
      </c>
      <c r="D57" s="11">
        <v>17750</v>
      </c>
      <c r="E57" s="5">
        <f>[1]Graph_NFTY!$D$33</f>
        <v>1</v>
      </c>
      <c r="F57" s="11">
        <v>29.8</v>
      </c>
      <c r="G57" s="11">
        <v>19.95</v>
      </c>
      <c r="H57" s="30"/>
      <c r="I57" s="30"/>
      <c r="J57" s="29"/>
      <c r="K57" s="14"/>
      <c r="L57" s="5">
        <f t="shared" si="12"/>
        <v>34.270000000000003</v>
      </c>
      <c r="M57" s="5">
        <f t="shared" si="13"/>
        <v>19.95</v>
      </c>
      <c r="N57" s="30"/>
      <c r="O57" s="30"/>
      <c r="P57" s="30"/>
    </row>
    <row r="58" spans="1:16" x14ac:dyDescent="0.25">
      <c r="A58" s="5"/>
      <c r="B58" s="5"/>
      <c r="C58" s="5"/>
      <c r="D58" s="11"/>
      <c r="E58" s="5"/>
      <c r="F58" s="11"/>
      <c r="G58" s="11"/>
      <c r="H58" s="13"/>
      <c r="I58" s="13"/>
      <c r="J58" s="5"/>
      <c r="K58" s="14"/>
      <c r="L58" s="5"/>
      <c r="M58" s="5"/>
      <c r="N58" s="5"/>
      <c r="O58" s="5"/>
      <c r="P58" s="5"/>
    </row>
    <row r="59" spans="1:16" x14ac:dyDescent="0.25">
      <c r="A59" s="4">
        <v>44966</v>
      </c>
      <c r="B59" s="4" t="s">
        <v>16</v>
      </c>
      <c r="C59" s="5">
        <v>17837</v>
      </c>
      <c r="D59" s="11">
        <v>17950</v>
      </c>
      <c r="E59" s="15">
        <f>[1]Graph_NFTY!$D$33</f>
        <v>1</v>
      </c>
      <c r="F59" s="11">
        <v>71.150000000000006</v>
      </c>
      <c r="G59" s="11">
        <v>99</v>
      </c>
      <c r="H59" s="29">
        <f>(F59*(50*E59)+F60*(50*E60))</f>
        <v>7117.5</v>
      </c>
      <c r="I59" s="29">
        <f>(G59*(50*E59)+G60*(50*E60))</f>
        <v>7615</v>
      </c>
      <c r="J59" s="31">
        <f>((F59-G59)+(F60-G60))*E59*50</f>
        <v>-497.49999999999943</v>
      </c>
      <c r="K59" s="14"/>
      <c r="L59" s="5">
        <f t="shared" ref="L59:L60" si="14">F59+(F59*$K$2/100)</f>
        <v>81.822500000000005</v>
      </c>
      <c r="M59" s="5">
        <f t="shared" ref="M59:M60" si="15">IF(G59&lt;L59,G59,L59)</f>
        <v>81.822500000000005</v>
      </c>
      <c r="N59" s="30">
        <f>H59</f>
        <v>7117.5</v>
      </c>
      <c r="O59" s="30">
        <f>(M59*(50*E59)+M60*(50*E60))</f>
        <v>6756.125</v>
      </c>
      <c r="P59" s="30">
        <f>((F59-M59)+(F60-M60))*50*E60</f>
        <v>361.37500000000034</v>
      </c>
    </row>
    <row r="60" spans="1:16" x14ac:dyDescent="0.25">
      <c r="A60" s="5"/>
      <c r="B60" s="5" t="s">
        <v>17</v>
      </c>
      <c r="C60" s="5">
        <v>17837</v>
      </c>
      <c r="D60" s="11">
        <v>17750</v>
      </c>
      <c r="E60" s="5">
        <f>[1]Graph_NFTY!$D$33</f>
        <v>1</v>
      </c>
      <c r="F60" s="11">
        <v>71.2</v>
      </c>
      <c r="G60" s="11">
        <v>53.3</v>
      </c>
      <c r="H60" s="30"/>
      <c r="I60" s="30"/>
      <c r="J60" s="29"/>
      <c r="K60" s="14"/>
      <c r="L60" s="5">
        <f t="shared" si="14"/>
        <v>81.88</v>
      </c>
      <c r="M60" s="5">
        <f t="shared" si="15"/>
        <v>53.3</v>
      </c>
      <c r="N60" s="30"/>
      <c r="O60" s="30"/>
      <c r="P60" s="30"/>
    </row>
    <row r="61" spans="1:16" x14ac:dyDescent="0.25">
      <c r="A61" s="5"/>
      <c r="B61" s="5"/>
      <c r="C61" s="5"/>
      <c r="D61" s="11"/>
      <c r="E61" s="5"/>
      <c r="F61" s="11"/>
      <c r="G61" s="11"/>
      <c r="H61" s="13"/>
      <c r="I61" s="13"/>
      <c r="J61" s="5"/>
      <c r="K61" s="14"/>
      <c r="L61" s="5"/>
      <c r="M61" s="5"/>
      <c r="N61" s="5"/>
      <c r="O61" s="5"/>
      <c r="P61" s="5"/>
    </row>
    <row r="62" spans="1:16" x14ac:dyDescent="0.25">
      <c r="A62" s="4">
        <v>44967</v>
      </c>
      <c r="B62" s="4" t="s">
        <v>16</v>
      </c>
      <c r="C62" s="5">
        <v>17825</v>
      </c>
      <c r="D62" s="11">
        <v>17900</v>
      </c>
      <c r="E62" s="15">
        <f>[1]Graph_NFTY!$D$33</f>
        <v>1</v>
      </c>
      <c r="F62" s="11">
        <v>69.8</v>
      </c>
      <c r="G62" s="11">
        <v>70.849999999999994</v>
      </c>
      <c r="H62" s="29">
        <f>(F62*(50*E62)+F63*(50*E63))</f>
        <v>5807.5</v>
      </c>
      <c r="I62" s="29">
        <f>(G62*(50*E62)+G63*(50*E63))</f>
        <v>5610</v>
      </c>
      <c r="J62" s="31">
        <f>((F62-G62)+(F63-G63))*E62*50</f>
        <v>197.50000000000014</v>
      </c>
      <c r="K62" s="14"/>
      <c r="L62" s="5">
        <f t="shared" ref="L62:L63" si="16">F62+(F62*$K$2/100)</f>
        <v>80.27</v>
      </c>
      <c r="M62" s="5">
        <f t="shared" ref="M62:M63" si="17">IF(G62&lt;L62,G62,L62)</f>
        <v>70.849999999999994</v>
      </c>
      <c r="N62" s="30">
        <f>H62</f>
        <v>5807.5</v>
      </c>
      <c r="O62" s="30">
        <f>(M62*(50*E62)+M63*(50*E63))</f>
        <v>5610</v>
      </c>
      <c r="P62" s="30">
        <f>((F62-M62)+(F63-M63))*50*E63</f>
        <v>197.50000000000014</v>
      </c>
    </row>
    <row r="63" spans="1:16" x14ac:dyDescent="0.25">
      <c r="A63" s="5"/>
      <c r="B63" s="5" t="s">
        <v>17</v>
      </c>
      <c r="C63" s="5">
        <v>17825</v>
      </c>
      <c r="D63" s="11">
        <v>17700</v>
      </c>
      <c r="E63" s="5">
        <f>[1]Graph_NFTY!$D$33</f>
        <v>1</v>
      </c>
      <c r="F63" s="11">
        <v>46.35</v>
      </c>
      <c r="G63" s="11">
        <v>41.35</v>
      </c>
      <c r="H63" s="30"/>
      <c r="I63" s="30"/>
      <c r="J63" s="29"/>
      <c r="K63" s="14"/>
      <c r="L63" s="5">
        <f t="shared" si="16"/>
        <v>53.302500000000002</v>
      </c>
      <c r="M63" s="5">
        <f t="shared" si="17"/>
        <v>41.35</v>
      </c>
      <c r="N63" s="30"/>
      <c r="O63" s="30"/>
      <c r="P63" s="30"/>
    </row>
    <row r="64" spans="1:16" x14ac:dyDescent="0.25">
      <c r="A64" s="5"/>
      <c r="B64" s="5"/>
      <c r="C64" s="5"/>
      <c r="D64" s="11"/>
      <c r="E64" s="5"/>
      <c r="F64" s="11"/>
      <c r="G64" s="11"/>
      <c r="H64" s="13"/>
      <c r="I64" s="13"/>
      <c r="J64" s="5"/>
      <c r="K64" s="14"/>
      <c r="L64" s="5"/>
      <c r="M64" s="5"/>
      <c r="N64" s="5"/>
      <c r="O64" s="5"/>
      <c r="P64" s="5"/>
    </row>
    <row r="65" spans="1:16" x14ac:dyDescent="0.25">
      <c r="A65" s="4">
        <v>44970</v>
      </c>
      <c r="B65" s="4" t="s">
        <v>16</v>
      </c>
      <c r="C65" s="5">
        <v>17752</v>
      </c>
      <c r="D65" s="11">
        <v>17850</v>
      </c>
      <c r="E65" s="15">
        <f>[1]Graph_NFTY!$D$33</f>
        <v>1</v>
      </c>
      <c r="F65" s="11">
        <v>53.85</v>
      </c>
      <c r="G65" s="11">
        <v>63.85</v>
      </c>
      <c r="H65" s="29">
        <f>(F65*(50*E65)+F66*(50*E66))</f>
        <v>4877.5</v>
      </c>
      <c r="I65" s="29">
        <f>(G65*(50*E65)+G66*(50*E66))</f>
        <v>4860</v>
      </c>
      <c r="J65" s="31">
        <f>((F65-G65)+(F66-G66))*E65*50</f>
        <v>17.500000000000071</v>
      </c>
      <c r="K65" s="14"/>
      <c r="L65" s="5">
        <f t="shared" ref="L65:L66" si="18">F65+(F65*$K$2/100)</f>
        <v>61.927500000000002</v>
      </c>
      <c r="M65" s="5">
        <f t="shared" ref="M65:M66" si="19">IF(G65&lt;L65,G65,L65)</f>
        <v>61.927500000000002</v>
      </c>
      <c r="N65" s="30">
        <f>H65</f>
        <v>4877.5</v>
      </c>
      <c r="O65" s="30">
        <f>(M65*(50*E65)+M66*(50*E66))</f>
        <v>4763.875</v>
      </c>
      <c r="P65" s="30">
        <f>((F65-M65)+(F66-M66))*50*E66</f>
        <v>113.62500000000004</v>
      </c>
    </row>
    <row r="66" spans="1:16" x14ac:dyDescent="0.25">
      <c r="A66" s="5"/>
      <c r="B66" s="5" t="s">
        <v>17</v>
      </c>
      <c r="C66" s="5">
        <v>17752</v>
      </c>
      <c r="D66" s="11">
        <v>17650</v>
      </c>
      <c r="E66" s="5">
        <f>[1]Graph_NFTY!$D$33</f>
        <v>1</v>
      </c>
      <c r="F66" s="11">
        <v>43.7</v>
      </c>
      <c r="G66" s="11">
        <v>33.35</v>
      </c>
      <c r="H66" s="30"/>
      <c r="I66" s="30"/>
      <c r="J66" s="29"/>
      <c r="K66" s="14"/>
      <c r="L66" s="5">
        <f t="shared" si="18"/>
        <v>50.255000000000003</v>
      </c>
      <c r="M66" s="5">
        <f t="shared" si="19"/>
        <v>33.35</v>
      </c>
      <c r="N66" s="30"/>
      <c r="O66" s="30"/>
      <c r="P66" s="30"/>
    </row>
    <row r="67" spans="1:16" x14ac:dyDescent="0.25">
      <c r="A67" s="5"/>
      <c r="B67" s="5"/>
      <c r="C67" s="5"/>
      <c r="D67" s="11"/>
      <c r="E67" s="5"/>
      <c r="F67" s="11"/>
      <c r="G67" s="11"/>
      <c r="H67" s="16"/>
      <c r="I67" s="16"/>
      <c r="J67" s="5"/>
      <c r="K67" s="14"/>
      <c r="L67" s="5"/>
      <c r="M67" s="5"/>
      <c r="N67" s="5"/>
      <c r="O67" s="5"/>
      <c r="P67" s="5"/>
    </row>
    <row r="68" spans="1:16" x14ac:dyDescent="0.25">
      <c r="A68" s="4">
        <v>44971</v>
      </c>
      <c r="B68" s="4" t="s">
        <v>16</v>
      </c>
      <c r="C68" s="5">
        <v>17904</v>
      </c>
      <c r="D68" s="11">
        <v>18000</v>
      </c>
      <c r="E68" s="15">
        <f>[1]Graph_NFTY!$D$33</f>
        <v>1</v>
      </c>
      <c r="F68" s="11">
        <v>36</v>
      </c>
      <c r="G68" s="11">
        <v>43.35</v>
      </c>
      <c r="H68" s="29">
        <f>(F68*(50*E68)+F69*(50*E69))</f>
        <v>3617.5</v>
      </c>
      <c r="I68" s="29">
        <f>(G68*(50*E68)+G69*(50*E69))</f>
        <v>3567.5</v>
      </c>
      <c r="J68" s="31">
        <f>((F68-G68)+(F69-G69))*E68*50</f>
        <v>50</v>
      </c>
      <c r="K68" s="14"/>
      <c r="L68" s="5">
        <f t="shared" ref="L68:L69" si="20">F68+(F68*$K$2/100)</f>
        <v>41.4</v>
      </c>
      <c r="M68" s="5">
        <f t="shared" ref="M68:M69" si="21">IF(G68&lt;L68,G68,L68)</f>
        <v>41.4</v>
      </c>
      <c r="N68" s="30">
        <f>H68</f>
        <v>3617.5</v>
      </c>
      <c r="O68" s="30">
        <f>(M68*(50*E68)+M69*(50*E69))</f>
        <v>3470</v>
      </c>
      <c r="P68" s="30">
        <f>((F68-M68)+(F69-M69))*50*E69</f>
        <v>147.50000000000014</v>
      </c>
    </row>
    <row r="69" spans="1:16" x14ac:dyDescent="0.25">
      <c r="A69" s="5"/>
      <c r="B69" s="5" t="s">
        <v>17</v>
      </c>
      <c r="C69" s="5">
        <v>17904</v>
      </c>
      <c r="D69" s="11">
        <v>17800</v>
      </c>
      <c r="E69" s="5">
        <f>[1]Graph_NFTY!$D$33</f>
        <v>1</v>
      </c>
      <c r="F69" s="11">
        <v>36.35</v>
      </c>
      <c r="G69" s="11">
        <v>28</v>
      </c>
      <c r="H69" s="30"/>
      <c r="I69" s="30"/>
      <c r="J69" s="29"/>
      <c r="K69" s="14"/>
      <c r="L69" s="5">
        <f t="shared" si="20"/>
        <v>41.802500000000002</v>
      </c>
      <c r="M69" s="5">
        <f t="shared" si="21"/>
        <v>28</v>
      </c>
      <c r="N69" s="30"/>
      <c r="O69" s="30"/>
      <c r="P69" s="30"/>
    </row>
    <row r="70" spans="1:16" x14ac:dyDescent="0.25">
      <c r="A70" s="5"/>
      <c r="B70" s="5"/>
      <c r="C70" s="5"/>
      <c r="D70" s="11"/>
      <c r="E70" s="5"/>
      <c r="F70" s="11"/>
      <c r="G70" s="11"/>
      <c r="H70" s="16"/>
      <c r="I70" s="16"/>
      <c r="J70" s="5"/>
      <c r="K70" s="14"/>
      <c r="L70" s="5"/>
      <c r="M70" s="5"/>
      <c r="N70" s="5"/>
      <c r="O70" s="5"/>
      <c r="P70" s="5"/>
    </row>
    <row r="71" spans="1:16" x14ac:dyDescent="0.25">
      <c r="A71" s="4">
        <v>44972</v>
      </c>
      <c r="B71" s="4" t="s">
        <v>16</v>
      </c>
      <c r="C71" s="5">
        <v>17941</v>
      </c>
      <c r="D71" s="11">
        <v>18000</v>
      </c>
      <c r="E71" s="15">
        <f>[1]Graph_NFTY!$D$33</f>
        <v>1</v>
      </c>
      <c r="F71" s="11">
        <v>29.5</v>
      </c>
      <c r="G71" s="11">
        <v>35.450000000000003</v>
      </c>
      <c r="H71" s="29">
        <f>(F71*(50*E71)+F72*(50*E72))</f>
        <v>2070</v>
      </c>
      <c r="I71" s="29">
        <f>(G71*(50*E71)+G72*(50*E72))</f>
        <v>2482.5</v>
      </c>
      <c r="J71" s="31">
        <f>((F71-G71)+(F72-G72))*E71*50</f>
        <v>-412.50000000000011</v>
      </c>
      <c r="K71" s="14"/>
      <c r="L71" s="5">
        <f t="shared" ref="L71:L72" si="22">F71+(F71*$K$2/100)</f>
        <v>33.924999999999997</v>
      </c>
      <c r="M71" s="5">
        <f t="shared" ref="M71:M72" si="23">IF(G71&lt;L71,G71,L71)</f>
        <v>33.924999999999997</v>
      </c>
      <c r="N71" s="30">
        <f>H71</f>
        <v>2070</v>
      </c>
      <c r="O71" s="30">
        <f>(M71*(50*E71)+M72*(50*E72))</f>
        <v>2380.5</v>
      </c>
      <c r="P71" s="30">
        <f>((F71-M71)+(F72-M72))*50*E72</f>
        <v>-310.49999999999989</v>
      </c>
    </row>
    <row r="72" spans="1:16" x14ac:dyDescent="0.25">
      <c r="A72" s="5"/>
      <c r="B72" s="5" t="s">
        <v>17</v>
      </c>
      <c r="C72" s="5">
        <v>17941</v>
      </c>
      <c r="D72" s="11">
        <v>17800</v>
      </c>
      <c r="E72" s="5">
        <f>[1]Graph_NFTY!$D$33</f>
        <v>1</v>
      </c>
      <c r="F72" s="11">
        <v>11.9</v>
      </c>
      <c r="G72" s="11">
        <v>14.2</v>
      </c>
      <c r="H72" s="30"/>
      <c r="I72" s="30"/>
      <c r="J72" s="29"/>
      <c r="K72" s="14"/>
      <c r="L72" s="5">
        <f t="shared" si="22"/>
        <v>13.685</v>
      </c>
      <c r="M72" s="5">
        <f t="shared" si="23"/>
        <v>13.685</v>
      </c>
      <c r="N72" s="30"/>
      <c r="O72" s="30"/>
      <c r="P72" s="30"/>
    </row>
    <row r="73" spans="1:16" x14ac:dyDescent="0.25">
      <c r="A73" s="5"/>
      <c r="B73" s="5"/>
      <c r="C73" s="5"/>
      <c r="D73" s="11"/>
      <c r="E73" s="5"/>
      <c r="F73" s="11"/>
      <c r="G73" s="11"/>
      <c r="H73" s="16"/>
      <c r="I73" s="16"/>
      <c r="J73" s="5"/>
      <c r="K73" s="14"/>
      <c r="L73" s="5"/>
      <c r="M73" s="5"/>
      <c r="N73" s="5"/>
      <c r="O73" s="5"/>
      <c r="P73" s="5"/>
    </row>
    <row r="74" spans="1:16" x14ac:dyDescent="0.25">
      <c r="A74" s="4">
        <v>44973</v>
      </c>
      <c r="B74" s="4" t="s">
        <v>16</v>
      </c>
      <c r="C74" s="5">
        <v>18060</v>
      </c>
      <c r="D74" s="11">
        <v>18200</v>
      </c>
      <c r="E74" s="15">
        <f>[1]Graph_NFTY!$D$33</f>
        <v>1</v>
      </c>
      <c r="F74" s="11">
        <v>55.6</v>
      </c>
      <c r="G74" s="11">
        <v>64</v>
      </c>
      <c r="H74" s="29">
        <f>(F74*(50*E74)+F75*(50*E75))</f>
        <v>11280</v>
      </c>
      <c r="I74" s="29">
        <f>(G74*(50*E74)+G75*(50*E75))</f>
        <v>11200</v>
      </c>
      <c r="J74" s="31">
        <f>((F74-G74)+(F75-G75))*E74*50</f>
        <v>80.000000000000071</v>
      </c>
      <c r="K74" s="14"/>
      <c r="L74" s="5">
        <f t="shared" ref="L74:L75" si="24">F74+(F74*$K$2/100)</f>
        <v>63.94</v>
      </c>
      <c r="M74" s="5">
        <f t="shared" ref="M74:M75" si="25">IF(G74&lt;L74,G74,L74)</f>
        <v>63.94</v>
      </c>
      <c r="N74" s="30">
        <f>H74</f>
        <v>11280</v>
      </c>
      <c r="O74" s="30">
        <f>(M74*(50*E74)+M75*(50*E75))</f>
        <v>11197</v>
      </c>
      <c r="P74" s="30">
        <f>((F74-M74)+(F75-M75))*50*E75</f>
        <v>83.000000000000185</v>
      </c>
    </row>
    <row r="75" spans="1:16" x14ac:dyDescent="0.25">
      <c r="A75" s="5"/>
      <c r="B75" s="5" t="s">
        <v>17</v>
      </c>
      <c r="C75" s="5">
        <v>18060</v>
      </c>
      <c r="D75" s="11">
        <v>18000</v>
      </c>
      <c r="E75" s="5">
        <f>[1]Graph_NFTY!$D$33</f>
        <v>1</v>
      </c>
      <c r="F75" s="11">
        <v>170</v>
      </c>
      <c r="G75" s="11">
        <v>160</v>
      </c>
      <c r="H75" s="30"/>
      <c r="I75" s="30"/>
      <c r="J75" s="29"/>
      <c r="K75" s="14"/>
      <c r="L75" s="5">
        <f t="shared" si="24"/>
        <v>195.5</v>
      </c>
      <c r="M75" s="5">
        <f t="shared" si="25"/>
        <v>160</v>
      </c>
      <c r="N75" s="30"/>
      <c r="O75" s="30"/>
      <c r="P75" s="30"/>
    </row>
    <row r="76" spans="1:16" x14ac:dyDescent="0.25">
      <c r="A76" s="5"/>
      <c r="B76" s="5"/>
      <c r="C76" s="5"/>
      <c r="D76" s="11"/>
      <c r="E76" s="5"/>
      <c r="F76" s="11"/>
      <c r="G76" s="11"/>
      <c r="H76" s="17"/>
      <c r="I76" s="17"/>
      <c r="J76" s="5"/>
      <c r="K76" s="14"/>
      <c r="L76" s="5"/>
      <c r="M76" s="5"/>
      <c r="N76" s="5"/>
      <c r="O76" s="5"/>
      <c r="P76" s="5"/>
    </row>
    <row r="77" spans="1:16" x14ac:dyDescent="0.25">
      <c r="A77" s="4">
        <v>44974</v>
      </c>
      <c r="B77" s="4" t="s">
        <v>16</v>
      </c>
      <c r="C77" s="5">
        <v>17926</v>
      </c>
      <c r="D77" s="11">
        <v>18050</v>
      </c>
      <c r="E77" s="15">
        <f>[1]Graph_NFTY!$D$33</f>
        <v>1</v>
      </c>
      <c r="F77" s="11">
        <v>55.45</v>
      </c>
      <c r="G77" s="11">
        <v>47</v>
      </c>
      <c r="H77" s="29">
        <f>(F77*(50*E77)+F78*(50*E78))</f>
        <v>5800</v>
      </c>
      <c r="I77" s="29">
        <f>(G77*(50*E77)+G78*(50*E78))</f>
        <v>6100</v>
      </c>
      <c r="J77" s="31">
        <f>((F77-G77)+(F78-G78))*E77*50</f>
        <v>-300</v>
      </c>
      <c r="K77" s="14"/>
      <c r="L77" s="5">
        <f t="shared" ref="L77:L78" si="26">F77+(F77*$K$2/100)</f>
        <v>63.767500000000005</v>
      </c>
      <c r="M77" s="5">
        <f t="shared" ref="M77:M78" si="27">IF(G77&lt;L77,G77,L77)</f>
        <v>47</v>
      </c>
      <c r="N77" s="30">
        <f>H77</f>
        <v>5800</v>
      </c>
      <c r="O77" s="30">
        <f>(M77*(50*E77)+M78*(50*E78))</f>
        <v>5831.625</v>
      </c>
      <c r="P77" s="30">
        <f>((F77-M77)+(F78-M78))*50*E78</f>
        <v>-31.624999999999659</v>
      </c>
    </row>
    <row r="78" spans="1:16" x14ac:dyDescent="0.25">
      <c r="A78" s="5"/>
      <c r="B78" s="5" t="s">
        <v>17</v>
      </c>
      <c r="C78" s="5">
        <v>17926</v>
      </c>
      <c r="D78" s="11">
        <v>17850</v>
      </c>
      <c r="E78" s="5">
        <f>[1]Graph_NFTY!$D$33</f>
        <v>1</v>
      </c>
      <c r="F78" s="11">
        <v>60.55</v>
      </c>
      <c r="G78" s="11">
        <v>75</v>
      </c>
      <c r="H78" s="30"/>
      <c r="I78" s="30"/>
      <c r="J78" s="29"/>
      <c r="K78" s="14"/>
      <c r="L78" s="5">
        <f t="shared" si="26"/>
        <v>69.632499999999993</v>
      </c>
      <c r="M78" s="5">
        <f t="shared" si="27"/>
        <v>69.632499999999993</v>
      </c>
      <c r="N78" s="30"/>
      <c r="O78" s="30"/>
      <c r="P78" s="30"/>
    </row>
    <row r="79" spans="1:16" x14ac:dyDescent="0.25">
      <c r="A79" s="5"/>
      <c r="B79" s="5"/>
      <c r="C79" s="5"/>
      <c r="D79" s="11"/>
      <c r="E79" s="5"/>
      <c r="F79" s="11"/>
      <c r="G79" s="11"/>
      <c r="H79" s="17"/>
      <c r="I79" s="17"/>
      <c r="J79" s="5"/>
      <c r="K79" s="14"/>
      <c r="L79" s="5"/>
      <c r="M79" s="5"/>
      <c r="N79" s="5"/>
      <c r="O79" s="5"/>
      <c r="P79" s="5"/>
    </row>
    <row r="80" spans="1:16" x14ac:dyDescent="0.25">
      <c r="A80" s="4">
        <v>44977</v>
      </c>
      <c r="B80" s="4" t="s">
        <v>16</v>
      </c>
      <c r="C80" s="5">
        <v>17887</v>
      </c>
      <c r="D80" s="11">
        <v>18000</v>
      </c>
      <c r="E80" s="15">
        <f>[1]Graph_NFTY!$D$33</f>
        <v>1</v>
      </c>
      <c r="F80" s="11">
        <v>48.95</v>
      </c>
      <c r="G80" s="11">
        <v>38.9</v>
      </c>
      <c r="H80" s="29">
        <f>(F80*(50*E80)+F81*(50*E81))</f>
        <v>4792.5</v>
      </c>
      <c r="I80" s="29">
        <f>(G80*(50*E80)+G81*(50*E81))</f>
        <v>4660</v>
      </c>
      <c r="J80" s="31">
        <f>((F80-G80)+(F81-G81))*E80*50</f>
        <v>132.50000000000028</v>
      </c>
      <c r="K80" s="14"/>
      <c r="L80" s="5">
        <f t="shared" ref="L80:L81" si="28">F80+(F80*$K$2/100)</f>
        <v>56.292500000000004</v>
      </c>
      <c r="M80" s="5">
        <f t="shared" ref="M80:M81" si="29">IF(G80&lt;L80,G80,L80)</f>
        <v>38.9</v>
      </c>
      <c r="N80" s="30">
        <f>H80</f>
        <v>4792.5</v>
      </c>
      <c r="O80" s="30">
        <f>(M80*(50*E80)+M81*(50*E81))</f>
        <v>4641.75</v>
      </c>
      <c r="P80" s="30">
        <f>((F80-M80)+(F81-M81))*50*E81</f>
        <v>150.75000000000003</v>
      </c>
    </row>
    <row r="81" spans="1:16" x14ac:dyDescent="0.25">
      <c r="A81" s="5"/>
      <c r="B81" s="5" t="s">
        <v>17</v>
      </c>
      <c r="C81" s="5">
        <v>17887</v>
      </c>
      <c r="D81" s="11">
        <v>17800</v>
      </c>
      <c r="E81" s="5">
        <f>[1]Graph_NFTY!$D$33</f>
        <v>1</v>
      </c>
      <c r="F81" s="11">
        <v>46.9</v>
      </c>
      <c r="G81" s="11">
        <v>54.3</v>
      </c>
      <c r="H81" s="30"/>
      <c r="I81" s="30"/>
      <c r="J81" s="29"/>
      <c r="K81" s="14"/>
      <c r="L81" s="5">
        <f t="shared" si="28"/>
        <v>53.935000000000002</v>
      </c>
      <c r="M81" s="5">
        <f t="shared" si="29"/>
        <v>53.935000000000002</v>
      </c>
      <c r="N81" s="30"/>
      <c r="O81" s="30"/>
      <c r="P81" s="30"/>
    </row>
    <row r="82" spans="1:16" x14ac:dyDescent="0.25">
      <c r="A82" s="5"/>
      <c r="B82" s="5"/>
      <c r="C82" s="5"/>
      <c r="D82" s="11"/>
      <c r="E82" s="5"/>
      <c r="F82" s="11"/>
      <c r="G82" s="11"/>
      <c r="H82" s="18"/>
      <c r="I82" s="18"/>
      <c r="J82" s="5"/>
      <c r="K82" s="14"/>
      <c r="L82" s="5"/>
      <c r="M82" s="5"/>
      <c r="N82" s="5"/>
      <c r="O82" s="5"/>
      <c r="P82" s="5"/>
    </row>
    <row r="83" spans="1:16" x14ac:dyDescent="0.25">
      <c r="A83" s="4">
        <v>44978</v>
      </c>
      <c r="B83" s="4" t="s">
        <v>16</v>
      </c>
      <c r="C83" s="5">
        <v>17842</v>
      </c>
      <c r="D83" s="11">
        <v>17950</v>
      </c>
      <c r="E83" s="15">
        <f>[1]Graph_NFTY!$D$33</f>
        <v>1</v>
      </c>
      <c r="F83" s="11">
        <v>34.950000000000003</v>
      </c>
      <c r="G83" s="11">
        <v>27.6</v>
      </c>
      <c r="H83" s="29">
        <f>(F83*(50*E83)+F84*(50*E84))</f>
        <v>3590</v>
      </c>
      <c r="I83" s="29">
        <f>(G83*(50*E83)+G84*(50*E84))</f>
        <v>3462.5</v>
      </c>
      <c r="J83" s="31">
        <f>((F83-G83)+(F84-G84))*E83*50</f>
        <v>127.50000000000021</v>
      </c>
      <c r="K83" s="14"/>
      <c r="L83" s="5">
        <f t="shared" ref="L83" si="30">F83+(F83*$K$2/100)</f>
        <v>40.192500000000003</v>
      </c>
      <c r="M83" s="5">
        <f t="shared" ref="M83" si="31">IF(G83&lt;L83,G83,L83)</f>
        <v>27.6</v>
      </c>
      <c r="N83" s="30">
        <f>H83</f>
        <v>3590</v>
      </c>
      <c r="O83" s="30">
        <f>(M83*(50*E83)+M84*(50*E84))</f>
        <v>3462.5</v>
      </c>
      <c r="P83" s="30">
        <f>((F83-M83)+(F84-M84))*50*E84</f>
        <v>127.50000000000021</v>
      </c>
    </row>
    <row r="84" spans="1:16" x14ac:dyDescent="0.25">
      <c r="A84" s="5"/>
      <c r="B84" s="5" t="s">
        <v>17</v>
      </c>
      <c r="C84" s="5">
        <v>17842</v>
      </c>
      <c r="D84" s="11">
        <v>17750</v>
      </c>
      <c r="E84" s="5">
        <f>[1]Graph_NFTY!$D$33</f>
        <v>1</v>
      </c>
      <c r="F84" s="11">
        <v>36.85</v>
      </c>
      <c r="G84" s="11">
        <v>41.65</v>
      </c>
      <c r="H84" s="30"/>
      <c r="I84" s="30"/>
      <c r="J84" s="29"/>
      <c r="K84" s="14"/>
      <c r="L84" s="5">
        <f>F84+(F84*$K$2/100)</f>
        <v>42.377499999999998</v>
      </c>
      <c r="M84" s="5">
        <f>IF(G84&lt;L84,G84,L84)</f>
        <v>41.65</v>
      </c>
      <c r="N84" s="30"/>
      <c r="O84" s="30"/>
      <c r="P84" s="30"/>
    </row>
    <row r="85" spans="1:16" x14ac:dyDescent="0.25">
      <c r="A85" s="5"/>
      <c r="B85" s="5"/>
      <c r="C85" s="5"/>
      <c r="D85" s="11"/>
      <c r="E85" s="5"/>
      <c r="F85" s="11"/>
      <c r="G85" s="11"/>
      <c r="H85" s="18"/>
      <c r="I85" s="18"/>
      <c r="J85" s="5"/>
      <c r="K85" s="14"/>
      <c r="L85" s="5"/>
      <c r="M85" s="5"/>
      <c r="N85" s="5"/>
      <c r="O85" s="5"/>
      <c r="P85" s="5"/>
    </row>
    <row r="86" spans="1:16" x14ac:dyDescent="0.25">
      <c r="A86" s="4">
        <v>44979</v>
      </c>
      <c r="B86" s="4" t="s">
        <v>16</v>
      </c>
      <c r="C86" s="5">
        <v>17614</v>
      </c>
      <c r="D86" s="11">
        <v>17500</v>
      </c>
      <c r="E86" s="15">
        <f>[1]Graph_NFTY!$D$33</f>
        <v>1</v>
      </c>
      <c r="F86" s="11">
        <v>148.94999999999999</v>
      </c>
      <c r="G86" s="11">
        <v>114.3</v>
      </c>
      <c r="H86" s="29">
        <f>(F86*(50*E86)+F87*(50*E87))</f>
        <v>12890</v>
      </c>
      <c r="I86" s="29">
        <f>(G86*(50*E86)+G87*(50*E87))</f>
        <v>12219</v>
      </c>
      <c r="J86" s="31">
        <f>((F86-G86)+(F87-G87))*E86*50</f>
        <v>670.99999999999864</v>
      </c>
      <c r="K86" s="14"/>
      <c r="L86" s="5">
        <f t="shared" ref="L86:L87" si="32">F86+(F86*$K$2/100)</f>
        <v>171.29249999999999</v>
      </c>
      <c r="M86" s="5">
        <f t="shared" ref="M86:M87" si="33">IF(G86&lt;L86,G86,L86)</f>
        <v>114.3</v>
      </c>
      <c r="N86" s="30">
        <f>H86</f>
        <v>12890</v>
      </c>
      <c r="O86" s="30">
        <f>(M86*(50*E86)+M87*(50*E87))</f>
        <v>11973.875</v>
      </c>
      <c r="P86" s="30">
        <f>((F86-M86)+(F87-M87))*50*E87</f>
        <v>916.12499999999955</v>
      </c>
    </row>
    <row r="87" spans="1:16" x14ac:dyDescent="0.25">
      <c r="A87" s="5"/>
      <c r="B87" s="5" t="s">
        <v>17</v>
      </c>
      <c r="C87" s="5">
        <v>17614</v>
      </c>
      <c r="D87" s="11">
        <v>17700</v>
      </c>
      <c r="E87" s="5">
        <f>[1]Graph_NFTY!$D$33</f>
        <v>1</v>
      </c>
      <c r="F87" s="11">
        <v>108.85</v>
      </c>
      <c r="G87" s="11">
        <v>130.08000000000001</v>
      </c>
      <c r="H87" s="30"/>
      <c r="I87" s="30"/>
      <c r="J87" s="29"/>
      <c r="K87" s="14"/>
      <c r="L87" s="5">
        <f t="shared" si="32"/>
        <v>125.17749999999999</v>
      </c>
      <c r="M87" s="5">
        <f t="shared" si="33"/>
        <v>125.17749999999999</v>
      </c>
      <c r="N87" s="30"/>
      <c r="O87" s="30"/>
      <c r="P87" s="30"/>
    </row>
    <row r="88" spans="1:16" x14ac:dyDescent="0.25">
      <c r="A88" s="5"/>
      <c r="B88" s="5"/>
      <c r="C88" s="5"/>
      <c r="D88" s="11"/>
      <c r="E88" s="5"/>
      <c r="F88" s="11"/>
      <c r="G88" s="11"/>
      <c r="H88" s="19"/>
      <c r="I88" s="19"/>
      <c r="J88" s="5"/>
      <c r="K88" s="14"/>
      <c r="L88" s="5"/>
      <c r="M88" s="5"/>
      <c r="N88" s="5"/>
      <c r="O88" s="5"/>
      <c r="P88" s="5"/>
    </row>
    <row r="89" spans="1:16" x14ac:dyDescent="0.25">
      <c r="A89" s="4">
        <v>44980</v>
      </c>
      <c r="B89" s="4" t="s">
        <v>16</v>
      </c>
      <c r="C89" s="5">
        <v>17547</v>
      </c>
      <c r="D89" s="11">
        <v>17650</v>
      </c>
      <c r="E89" s="15">
        <f>[1]Graph_NFTY!$D$33</f>
        <v>1</v>
      </c>
      <c r="F89" s="11">
        <v>88.1</v>
      </c>
      <c r="G89" s="11">
        <v>103</v>
      </c>
      <c r="H89" s="29">
        <f>(F89*(50*E89)+F90*(50*E90))</f>
        <v>8615</v>
      </c>
      <c r="I89" s="29">
        <f>(G89*(50*E89)+G90*(50*E90))</f>
        <v>8887.5</v>
      </c>
      <c r="J89" s="31">
        <f>((F89-G89)+(F90-G90))*E89*50</f>
        <v>-272.50000000000011</v>
      </c>
      <c r="K89" s="14"/>
      <c r="L89" s="5">
        <f t="shared" ref="L89:L90" si="34">F89+(F89*$K$2/100)</f>
        <v>101.315</v>
      </c>
      <c r="M89" s="5">
        <f t="shared" ref="M89:M90" si="35">IF(G89&lt;L89,G89,L89)</f>
        <v>101.315</v>
      </c>
      <c r="N89" s="30">
        <f>H89</f>
        <v>8615</v>
      </c>
      <c r="O89" s="30">
        <f>(M89*(50*E89)+M90*(50*E90))</f>
        <v>8803.25</v>
      </c>
      <c r="P89" s="30">
        <f>((F89-M89)+(F90-M90))*50*E90</f>
        <v>-188.25000000000003</v>
      </c>
    </row>
    <row r="90" spans="1:16" x14ac:dyDescent="0.25">
      <c r="A90" s="5"/>
      <c r="B90" s="5" t="s">
        <v>17</v>
      </c>
      <c r="C90" s="5">
        <v>17547</v>
      </c>
      <c r="D90" s="11">
        <v>17450</v>
      </c>
      <c r="E90" s="5">
        <f>[1]Graph_NFTY!$D$33</f>
        <v>1</v>
      </c>
      <c r="F90" s="11">
        <v>84.2</v>
      </c>
      <c r="G90" s="11">
        <v>74.75</v>
      </c>
      <c r="H90" s="30"/>
      <c r="I90" s="30"/>
      <c r="J90" s="29"/>
      <c r="K90" s="14"/>
      <c r="L90" s="5">
        <f t="shared" si="34"/>
        <v>96.83</v>
      </c>
      <c r="M90" s="5">
        <f t="shared" si="35"/>
        <v>74.75</v>
      </c>
      <c r="N90" s="30"/>
      <c r="O90" s="30"/>
      <c r="P90" s="30"/>
    </row>
    <row r="91" spans="1:16" x14ac:dyDescent="0.25">
      <c r="A91" s="5"/>
      <c r="B91" s="5"/>
      <c r="C91" s="5"/>
      <c r="D91" s="11"/>
      <c r="E91" s="5"/>
      <c r="F91" s="11"/>
      <c r="G91" s="11"/>
      <c r="H91" s="19"/>
      <c r="I91" s="19"/>
      <c r="J91" s="5"/>
      <c r="K91" s="14"/>
      <c r="L91" s="5"/>
      <c r="M91" s="5"/>
      <c r="N91" s="5"/>
      <c r="O91" s="5"/>
      <c r="P91" s="5"/>
    </row>
    <row r="92" spans="1:16" x14ac:dyDescent="0.25">
      <c r="A92" s="4">
        <v>44981</v>
      </c>
      <c r="B92" s="4" t="s">
        <v>16</v>
      </c>
      <c r="C92" s="5">
        <v>17430</v>
      </c>
      <c r="D92" s="11">
        <v>17550</v>
      </c>
      <c r="E92" s="15">
        <f>[1]Graph_NFTY!$D$33</f>
        <v>1</v>
      </c>
      <c r="F92" s="11">
        <v>66.5</v>
      </c>
      <c r="G92" s="11">
        <v>77</v>
      </c>
      <c r="H92" s="29">
        <f>(F92*(50*E92)+F93*(50*E93))</f>
        <v>6905</v>
      </c>
      <c r="I92" s="29">
        <f>(G92*(50*E92)+G93*(50*E93))</f>
        <v>6410</v>
      </c>
      <c r="J92" s="31">
        <f>((F92-G92)+(F93-G93))*E92*50</f>
        <v>494.99999999999955</v>
      </c>
      <c r="K92" s="14"/>
      <c r="L92" s="5">
        <f t="shared" ref="L92:L93" si="36">F92+(F92*$K$2/100)</f>
        <v>76.474999999999994</v>
      </c>
      <c r="M92" s="5">
        <f t="shared" ref="M92:M93" si="37">IF(G92&lt;L92,G92,L92)</f>
        <v>76.474999999999994</v>
      </c>
      <c r="N92" s="30">
        <f>H92</f>
        <v>6905</v>
      </c>
      <c r="O92" s="30">
        <f>(M92*(50*E92)+M93*(50*E93))</f>
        <v>6383.75</v>
      </c>
      <c r="P92" s="30">
        <f>((F92-M92)+(F93-M93))*50*E93</f>
        <v>521.24999999999989</v>
      </c>
    </row>
    <row r="93" spans="1:16" x14ac:dyDescent="0.25">
      <c r="A93" s="5"/>
      <c r="B93" s="5" t="s">
        <v>17</v>
      </c>
      <c r="C93" s="5">
        <v>17430</v>
      </c>
      <c r="D93" s="11">
        <v>17350</v>
      </c>
      <c r="E93" s="5">
        <f>[1]Graph_NFTY!$D$33</f>
        <v>1</v>
      </c>
      <c r="F93" s="11">
        <v>71.599999999999994</v>
      </c>
      <c r="G93" s="11">
        <v>51.2</v>
      </c>
      <c r="H93" s="30"/>
      <c r="I93" s="30"/>
      <c r="J93" s="29"/>
      <c r="K93" s="14"/>
      <c r="L93" s="5">
        <f t="shared" si="36"/>
        <v>82.339999999999989</v>
      </c>
      <c r="M93" s="5">
        <f t="shared" si="37"/>
        <v>51.2</v>
      </c>
      <c r="N93" s="30"/>
      <c r="O93" s="30"/>
      <c r="P93" s="30"/>
    </row>
    <row r="94" spans="1:16" x14ac:dyDescent="0.25">
      <c r="A94" s="5"/>
      <c r="B94" s="5"/>
      <c r="C94" s="5"/>
      <c r="D94" s="11"/>
      <c r="E94" s="5"/>
      <c r="F94" s="11"/>
      <c r="G94" s="11"/>
      <c r="H94" s="19"/>
      <c r="I94" s="19"/>
      <c r="J94" s="5"/>
      <c r="K94" s="14"/>
      <c r="L94" s="5"/>
      <c r="M94" s="5"/>
      <c r="N94" s="5"/>
      <c r="O94" s="5"/>
      <c r="P94" s="5"/>
    </row>
    <row r="95" spans="1:16" x14ac:dyDescent="0.25">
      <c r="A95" s="4">
        <v>44984</v>
      </c>
      <c r="B95" s="4" t="s">
        <v>16</v>
      </c>
      <c r="C95" s="5">
        <v>17337</v>
      </c>
      <c r="D95" s="11">
        <v>17450</v>
      </c>
      <c r="E95" s="15">
        <f>[1]Graph_NFTY!$D$33</f>
        <v>1</v>
      </c>
      <c r="F95" s="11">
        <v>152.1</v>
      </c>
      <c r="G95" s="11">
        <v>129</v>
      </c>
      <c r="H95" s="32">
        <f>(F95*(50*E95)+F96*(50*E96))</f>
        <v>10230</v>
      </c>
      <c r="I95" s="32">
        <f>(G95*(50*E95)+G96*(50*E96))</f>
        <v>9700</v>
      </c>
      <c r="J95" s="32">
        <f>((F95-G95)+(F96-G96))*E95*50</f>
        <v>529.99999999999977</v>
      </c>
      <c r="K95" s="14"/>
      <c r="L95" s="5">
        <f>F95+(F95*$K$2/100)</f>
        <v>174.91499999999999</v>
      </c>
      <c r="M95" s="5">
        <f>IF(G95&lt;L95,G95,L95)</f>
        <v>129</v>
      </c>
      <c r="N95" s="32">
        <f>H95</f>
        <v>10230</v>
      </c>
      <c r="O95" s="32">
        <f>(M95*(50*E95)+M96*(50*E96))</f>
        <v>9468.75</v>
      </c>
      <c r="P95" s="32">
        <f>((F95-M95)+(F96-M96))*50*E96</f>
        <v>761.24999999999977</v>
      </c>
    </row>
    <row r="96" spans="1:16" x14ac:dyDescent="0.25">
      <c r="A96" s="5"/>
      <c r="B96" s="5" t="s">
        <v>17</v>
      </c>
      <c r="C96" s="5">
        <v>17337</v>
      </c>
      <c r="D96" s="11">
        <v>17250</v>
      </c>
      <c r="E96" s="5">
        <f>[1]Graph_NFTY!$D$33</f>
        <v>1</v>
      </c>
      <c r="F96" s="11">
        <v>52.5</v>
      </c>
      <c r="G96" s="11">
        <v>65</v>
      </c>
      <c r="H96" s="29"/>
      <c r="I96" s="29"/>
      <c r="J96" s="29"/>
      <c r="K96" s="14"/>
      <c r="L96" s="5">
        <f t="shared" ref="L96" si="38">F96+(F96*$K$2/100)</f>
        <v>60.375</v>
      </c>
      <c r="M96" s="5">
        <f t="shared" ref="M96" si="39">IF(G96&lt;L96,G96,L96)</f>
        <v>60.375</v>
      </c>
      <c r="N96" s="29"/>
      <c r="O96" s="29"/>
      <c r="P96" s="29"/>
    </row>
    <row r="97" spans="1:16" x14ac:dyDescent="0.25">
      <c r="A97" s="5"/>
      <c r="B97" s="5"/>
      <c r="C97" s="5"/>
      <c r="D97" s="11"/>
      <c r="E97" s="5"/>
      <c r="F97" s="11"/>
      <c r="G97" s="11"/>
      <c r="H97" s="19"/>
      <c r="I97" s="19"/>
      <c r="J97" s="5"/>
      <c r="K97" s="14"/>
      <c r="L97" s="5"/>
      <c r="M97" s="5"/>
      <c r="N97" s="5"/>
      <c r="O97" s="5"/>
      <c r="P97" s="5"/>
    </row>
    <row r="98" spans="1:16" x14ac:dyDescent="0.25">
      <c r="A98" s="4">
        <v>44985</v>
      </c>
      <c r="B98" s="4" t="s">
        <v>16</v>
      </c>
      <c r="C98" s="5">
        <v>17354</v>
      </c>
      <c r="D98" s="11">
        <v>17450</v>
      </c>
      <c r="E98" s="15">
        <f>[1]Graph_NFTY!$D$33</f>
        <v>1</v>
      </c>
      <c r="F98" s="11">
        <v>42.65</v>
      </c>
      <c r="G98" s="11">
        <v>23</v>
      </c>
      <c r="H98" s="29">
        <f>(F98*(50*E98)+F99*(50*E99))</f>
        <v>3710</v>
      </c>
      <c r="I98" s="29">
        <f>(G98*(50*E98)+G99*(50*E99))</f>
        <v>3000</v>
      </c>
      <c r="J98" s="31">
        <f>((F98-G98)+(F99-G99))*E98*50</f>
        <v>710</v>
      </c>
      <c r="K98" s="14"/>
      <c r="L98" s="5">
        <f t="shared" ref="L98:L99" si="40">F98+(F98*$K$2/100)</f>
        <v>49.047499999999999</v>
      </c>
      <c r="M98" s="5">
        <f t="shared" ref="M98:M99" si="41">IF(G98&lt;L98,G98,L98)</f>
        <v>23</v>
      </c>
      <c r="N98" s="30">
        <f>H98</f>
        <v>3710</v>
      </c>
      <c r="O98" s="30">
        <f>(M98*(50*E98)+M99*(50*E99))</f>
        <v>2964.125</v>
      </c>
      <c r="P98" s="30">
        <f>((F98-M98)+(F99-M99))*50*E99</f>
        <v>745.875</v>
      </c>
    </row>
    <row r="99" spans="1:16" x14ac:dyDescent="0.25">
      <c r="A99" s="5"/>
      <c r="B99" s="5" t="s">
        <v>17</v>
      </c>
      <c r="C99" s="5">
        <v>17354</v>
      </c>
      <c r="D99" s="11">
        <v>17250</v>
      </c>
      <c r="E99" s="5">
        <f>[1]Graph_NFTY!$D$33</f>
        <v>1</v>
      </c>
      <c r="F99" s="11">
        <v>31.55</v>
      </c>
      <c r="G99" s="11">
        <v>37</v>
      </c>
      <c r="H99" s="30"/>
      <c r="I99" s="30"/>
      <c r="J99" s="29"/>
      <c r="K99" s="14"/>
      <c r="L99" s="5">
        <f t="shared" si="40"/>
        <v>36.282499999999999</v>
      </c>
      <c r="M99" s="5">
        <f t="shared" si="41"/>
        <v>36.282499999999999</v>
      </c>
      <c r="N99" s="30"/>
      <c r="O99" s="30"/>
      <c r="P99" s="30"/>
    </row>
    <row r="100" spans="1:16" x14ac:dyDescent="0.25">
      <c r="A100" s="5"/>
      <c r="B100" s="5"/>
      <c r="C100" s="5"/>
      <c r="D100" s="11"/>
      <c r="E100" s="5"/>
      <c r="F100" s="11"/>
      <c r="G100" s="11"/>
      <c r="H100" s="19"/>
      <c r="I100" s="19"/>
      <c r="J100" s="5"/>
      <c r="K100" s="14"/>
      <c r="L100" s="5"/>
      <c r="M100" s="5"/>
      <c r="N100" s="5"/>
      <c r="O100" s="5"/>
      <c r="P100" s="5"/>
    </row>
    <row r="101" spans="1:16" x14ac:dyDescent="0.25">
      <c r="A101" s="4">
        <v>44986</v>
      </c>
      <c r="B101" s="4" t="s">
        <v>16</v>
      </c>
      <c r="C101" s="5">
        <v>17422</v>
      </c>
      <c r="D101" s="11">
        <v>17500</v>
      </c>
      <c r="E101" s="15">
        <f>[1]Graph_NFTY!$D$33</f>
        <v>1</v>
      </c>
      <c r="F101" s="11">
        <v>24.45</v>
      </c>
      <c r="G101" s="11">
        <v>29.15</v>
      </c>
      <c r="H101" s="29">
        <f>(F101*(50*E101)+F102*(50*E102))</f>
        <v>2022.5</v>
      </c>
      <c r="I101" s="29">
        <f>(G101*(50*E101)+G102*(50*E102))</f>
        <v>1832.5</v>
      </c>
      <c r="J101" s="31">
        <f>((F101-G101)+(F102-G102))*E101*50</f>
        <v>190.00000000000003</v>
      </c>
      <c r="K101" s="14"/>
      <c r="L101" s="5">
        <f t="shared" ref="L101:L102" si="42">F101+(F101*$K$2/100)</f>
        <v>28.1175</v>
      </c>
      <c r="M101" s="5">
        <f t="shared" ref="M101:M102" si="43">IF(G101&lt;L101,G101,L101)</f>
        <v>28.1175</v>
      </c>
      <c r="N101" s="30">
        <f>H101</f>
        <v>2022.5</v>
      </c>
      <c r="O101" s="30">
        <f>(M101*(50*E101)+M102*(50*E102))</f>
        <v>1780.875</v>
      </c>
      <c r="P101" s="30">
        <f>((F101-M101)+(F102-M102))*50*E102</f>
        <v>241.62499999999997</v>
      </c>
    </row>
    <row r="102" spans="1:16" x14ac:dyDescent="0.25">
      <c r="A102" s="5"/>
      <c r="B102" s="5" t="s">
        <v>17</v>
      </c>
      <c r="C102" s="5">
        <v>17422</v>
      </c>
      <c r="D102" s="11">
        <v>17300</v>
      </c>
      <c r="E102" s="5">
        <f>[1]Graph_NFTY!$D$33</f>
        <v>1</v>
      </c>
      <c r="F102" s="11">
        <v>16</v>
      </c>
      <c r="G102" s="11">
        <v>7.5</v>
      </c>
      <c r="H102" s="30"/>
      <c r="I102" s="30"/>
      <c r="J102" s="29"/>
      <c r="K102" s="14"/>
      <c r="L102" s="5">
        <f t="shared" si="42"/>
        <v>18.399999999999999</v>
      </c>
      <c r="M102" s="5">
        <f t="shared" si="43"/>
        <v>7.5</v>
      </c>
      <c r="N102" s="30"/>
      <c r="O102" s="30"/>
      <c r="P102" s="30"/>
    </row>
    <row r="103" spans="1:16" x14ac:dyDescent="0.25">
      <c r="A103" s="5"/>
      <c r="B103" s="5"/>
      <c r="C103" s="5"/>
      <c r="D103" s="11"/>
      <c r="E103" s="5"/>
      <c r="F103" s="11"/>
      <c r="G103" s="11"/>
      <c r="H103" s="19"/>
      <c r="I103" s="19"/>
      <c r="J103" s="5"/>
      <c r="K103" s="14"/>
      <c r="L103" s="5"/>
      <c r="M103" s="5"/>
      <c r="N103" s="5"/>
      <c r="O103" s="5"/>
      <c r="P103" s="5"/>
    </row>
    <row r="104" spans="1:16" x14ac:dyDescent="0.25">
      <c r="A104" s="4">
        <v>44987</v>
      </c>
      <c r="B104" s="4" t="s">
        <v>16</v>
      </c>
      <c r="C104" s="5">
        <v>17372</v>
      </c>
      <c r="D104" s="11">
        <v>17450</v>
      </c>
      <c r="E104" s="15">
        <f>[1]Graph_NFTY!$D$33</f>
        <v>1</v>
      </c>
      <c r="F104" s="11">
        <v>79.349999999999994</v>
      </c>
      <c r="G104" s="11">
        <v>58.3</v>
      </c>
      <c r="H104" s="29">
        <f>(F104*(50*E104)+F105*(50*E105))</f>
        <v>6637.5</v>
      </c>
      <c r="I104" s="29">
        <f>(G104*(50*E104)+G105*(50*E105))</f>
        <v>6265</v>
      </c>
      <c r="J104" s="31">
        <f>((F104-G104)+(F105-G105))*E104*50</f>
        <v>372.49999999999977</v>
      </c>
      <c r="K104" s="14"/>
      <c r="L104" s="5">
        <f t="shared" ref="L104:L105" si="44">F104+(F104*$K$2/100)</f>
        <v>91.252499999999998</v>
      </c>
      <c r="M104" s="5">
        <f t="shared" ref="M104:M105" si="45">IF(G104&lt;L104,G104,L104)</f>
        <v>58.3</v>
      </c>
      <c r="N104" s="30">
        <f>H104</f>
        <v>6637.5</v>
      </c>
      <c r="O104" s="30">
        <f>(M104*(50*E104)+M105*(50*E105))</f>
        <v>5985.5</v>
      </c>
      <c r="P104" s="30">
        <f>((F104-M104)+(F105-M105))*50*E105</f>
        <v>652</v>
      </c>
    </row>
    <row r="105" spans="1:16" x14ac:dyDescent="0.25">
      <c r="A105" s="5"/>
      <c r="B105" s="5" t="s">
        <v>17</v>
      </c>
      <c r="C105" s="5">
        <v>17372</v>
      </c>
      <c r="D105" s="11">
        <v>17250</v>
      </c>
      <c r="E105" s="5">
        <f>[1]Graph_NFTY!$D$33</f>
        <v>1</v>
      </c>
      <c r="F105" s="11">
        <v>53.4</v>
      </c>
      <c r="G105" s="11">
        <v>67</v>
      </c>
      <c r="H105" s="30"/>
      <c r="I105" s="30"/>
      <c r="J105" s="29"/>
      <c r="K105" s="14"/>
      <c r="L105" s="5">
        <f t="shared" si="44"/>
        <v>61.41</v>
      </c>
      <c r="M105" s="5">
        <f t="shared" si="45"/>
        <v>61.41</v>
      </c>
      <c r="N105" s="30"/>
      <c r="O105" s="30"/>
      <c r="P105" s="30"/>
    </row>
  </sheetData>
  <mergeCells count="210">
    <mergeCell ref="H101:H102"/>
    <mergeCell ref="I101:I102"/>
    <mergeCell ref="J101:J102"/>
    <mergeCell ref="N101:N102"/>
    <mergeCell ref="O101:O102"/>
    <mergeCell ref="P101:P102"/>
    <mergeCell ref="H104:H105"/>
    <mergeCell ref="I104:I105"/>
    <mergeCell ref="J104:J105"/>
    <mergeCell ref="N104:N105"/>
    <mergeCell ref="O104:O105"/>
    <mergeCell ref="P104:P105"/>
    <mergeCell ref="H95:H96"/>
    <mergeCell ref="I95:I96"/>
    <mergeCell ref="J95:J96"/>
    <mergeCell ref="N95:N96"/>
    <mergeCell ref="O95:O96"/>
    <mergeCell ref="P95:P96"/>
    <mergeCell ref="H98:H99"/>
    <mergeCell ref="I98:I99"/>
    <mergeCell ref="J98:J99"/>
    <mergeCell ref="N98:N99"/>
    <mergeCell ref="O98:O99"/>
    <mergeCell ref="P98:P99"/>
    <mergeCell ref="H89:H90"/>
    <mergeCell ref="I89:I90"/>
    <mergeCell ref="J89:J90"/>
    <mergeCell ref="N89:N90"/>
    <mergeCell ref="O89:O90"/>
    <mergeCell ref="P89:P90"/>
    <mergeCell ref="H92:H93"/>
    <mergeCell ref="I92:I93"/>
    <mergeCell ref="J92:J93"/>
    <mergeCell ref="N92:N93"/>
    <mergeCell ref="O92:O93"/>
    <mergeCell ref="P92:P93"/>
    <mergeCell ref="H74:H75"/>
    <mergeCell ref="I74:I75"/>
    <mergeCell ref="J74:J75"/>
    <mergeCell ref="N74:N75"/>
    <mergeCell ref="O74:O75"/>
    <mergeCell ref="P74:P75"/>
    <mergeCell ref="H68:H69"/>
    <mergeCell ref="I68:I69"/>
    <mergeCell ref="J68:J69"/>
    <mergeCell ref="N68:N69"/>
    <mergeCell ref="O68:O69"/>
    <mergeCell ref="P68:P69"/>
    <mergeCell ref="H71:H72"/>
    <mergeCell ref="I71:I72"/>
    <mergeCell ref="J71:J72"/>
    <mergeCell ref="N71:N72"/>
    <mergeCell ref="O71:O72"/>
    <mergeCell ref="P71:P72"/>
    <mergeCell ref="P53:P54"/>
    <mergeCell ref="H56:H57"/>
    <mergeCell ref="I56:I57"/>
    <mergeCell ref="J56:J57"/>
    <mergeCell ref="N56:N57"/>
    <mergeCell ref="O56:O57"/>
    <mergeCell ref="P56:P57"/>
    <mergeCell ref="H53:H54"/>
    <mergeCell ref="I53:I54"/>
    <mergeCell ref="J53:J54"/>
    <mergeCell ref="N53:N54"/>
    <mergeCell ref="O53:O54"/>
    <mergeCell ref="P5:P6"/>
    <mergeCell ref="H2:H3"/>
    <mergeCell ref="I2:I3"/>
    <mergeCell ref="J2:J3"/>
    <mergeCell ref="N2:N3"/>
    <mergeCell ref="O2:O3"/>
    <mergeCell ref="P2:P3"/>
    <mergeCell ref="H5:H6"/>
    <mergeCell ref="I5:I6"/>
    <mergeCell ref="J5:J6"/>
    <mergeCell ref="N5:N6"/>
    <mergeCell ref="O5:O6"/>
    <mergeCell ref="P11:P12"/>
    <mergeCell ref="H8:H9"/>
    <mergeCell ref="I8:I9"/>
    <mergeCell ref="J8:J9"/>
    <mergeCell ref="N8:N9"/>
    <mergeCell ref="O8:O9"/>
    <mergeCell ref="P8:P9"/>
    <mergeCell ref="H11:H12"/>
    <mergeCell ref="I11:I12"/>
    <mergeCell ref="J11:J12"/>
    <mergeCell ref="N11:N12"/>
    <mergeCell ref="O11:O12"/>
    <mergeCell ref="P17:P18"/>
    <mergeCell ref="H14:H15"/>
    <mergeCell ref="I14:I15"/>
    <mergeCell ref="J14:J15"/>
    <mergeCell ref="N14:N15"/>
    <mergeCell ref="O14:O15"/>
    <mergeCell ref="P14:P15"/>
    <mergeCell ref="H17:H18"/>
    <mergeCell ref="I17:I18"/>
    <mergeCell ref="J17:J18"/>
    <mergeCell ref="N17:N18"/>
    <mergeCell ref="O17:O18"/>
    <mergeCell ref="P23:P24"/>
    <mergeCell ref="H20:H21"/>
    <mergeCell ref="I20:I21"/>
    <mergeCell ref="J20:J21"/>
    <mergeCell ref="N20:N21"/>
    <mergeCell ref="O20:O21"/>
    <mergeCell ref="P20:P21"/>
    <mergeCell ref="H23:H24"/>
    <mergeCell ref="I23:I24"/>
    <mergeCell ref="J23:J24"/>
    <mergeCell ref="N23:N24"/>
    <mergeCell ref="O23:O24"/>
    <mergeCell ref="P29:P30"/>
    <mergeCell ref="H26:H27"/>
    <mergeCell ref="I26:I27"/>
    <mergeCell ref="J26:J27"/>
    <mergeCell ref="N26:N27"/>
    <mergeCell ref="O26:O27"/>
    <mergeCell ref="P26:P27"/>
    <mergeCell ref="H29:H30"/>
    <mergeCell ref="I29:I30"/>
    <mergeCell ref="J29:J30"/>
    <mergeCell ref="N29:N30"/>
    <mergeCell ref="O29:O30"/>
    <mergeCell ref="P35:P36"/>
    <mergeCell ref="H32:H33"/>
    <mergeCell ref="I32:I33"/>
    <mergeCell ref="J32:J33"/>
    <mergeCell ref="N32:N33"/>
    <mergeCell ref="O32:O33"/>
    <mergeCell ref="P32:P33"/>
    <mergeCell ref="H35:H36"/>
    <mergeCell ref="I35:I36"/>
    <mergeCell ref="J35:J36"/>
    <mergeCell ref="N35:N36"/>
    <mergeCell ref="O35:O36"/>
    <mergeCell ref="P38:P39"/>
    <mergeCell ref="H41:H42"/>
    <mergeCell ref="I41:I42"/>
    <mergeCell ref="J41:J42"/>
    <mergeCell ref="N41:N42"/>
    <mergeCell ref="O41:O42"/>
    <mergeCell ref="P41:P42"/>
    <mergeCell ref="H38:H39"/>
    <mergeCell ref="I38:I39"/>
    <mergeCell ref="J38:J39"/>
    <mergeCell ref="N38:N39"/>
    <mergeCell ref="O38:O39"/>
    <mergeCell ref="P44:P45"/>
    <mergeCell ref="H44:H45"/>
    <mergeCell ref="I44:I45"/>
    <mergeCell ref="J44:J45"/>
    <mergeCell ref="N44:N45"/>
    <mergeCell ref="O44:O45"/>
    <mergeCell ref="H59:H60"/>
    <mergeCell ref="I59:I60"/>
    <mergeCell ref="J59:J60"/>
    <mergeCell ref="N59:N60"/>
    <mergeCell ref="O59:O60"/>
    <mergeCell ref="P59:P60"/>
    <mergeCell ref="P47:P48"/>
    <mergeCell ref="H50:H51"/>
    <mergeCell ref="I50:I51"/>
    <mergeCell ref="J50:J51"/>
    <mergeCell ref="N50:N51"/>
    <mergeCell ref="O50:O51"/>
    <mergeCell ref="P50:P51"/>
    <mergeCell ref="H47:H48"/>
    <mergeCell ref="I47:I48"/>
    <mergeCell ref="J47:J48"/>
    <mergeCell ref="N47:N48"/>
    <mergeCell ref="O47:O48"/>
    <mergeCell ref="H62:H63"/>
    <mergeCell ref="I62:I63"/>
    <mergeCell ref="J62:J63"/>
    <mergeCell ref="N62:N63"/>
    <mergeCell ref="O62:O63"/>
    <mergeCell ref="P62:P63"/>
    <mergeCell ref="H65:H66"/>
    <mergeCell ref="I65:I66"/>
    <mergeCell ref="J65:J66"/>
    <mergeCell ref="N65:N66"/>
    <mergeCell ref="O65:O66"/>
    <mergeCell ref="P65:P66"/>
    <mergeCell ref="H77:H78"/>
    <mergeCell ref="I77:I78"/>
    <mergeCell ref="J77:J78"/>
    <mergeCell ref="N77:N78"/>
    <mergeCell ref="O77:O78"/>
    <mergeCell ref="P77:P78"/>
    <mergeCell ref="H80:H81"/>
    <mergeCell ref="I80:I81"/>
    <mergeCell ref="J80:J81"/>
    <mergeCell ref="N80:N81"/>
    <mergeCell ref="O80:O81"/>
    <mergeCell ref="P80:P81"/>
    <mergeCell ref="H83:H84"/>
    <mergeCell ref="I83:I84"/>
    <mergeCell ref="J83:J84"/>
    <mergeCell ref="N83:N84"/>
    <mergeCell ref="O83:O84"/>
    <mergeCell ref="P83:P84"/>
    <mergeCell ref="H86:H87"/>
    <mergeCell ref="I86:I87"/>
    <mergeCell ref="J86:J87"/>
    <mergeCell ref="N86:N87"/>
    <mergeCell ref="O86:O87"/>
    <mergeCell ref="P86:P87"/>
  </mergeCells>
  <conditionalFormatting sqref="J7">
    <cfRule type="cellIs" dxfId="263" priority="323" operator="greaterThan">
      <formula>0</formula>
    </cfRule>
    <cfRule type="cellIs" dxfId="262" priority="325" operator="lessThan">
      <formula>0</formula>
    </cfRule>
  </conditionalFormatting>
  <conditionalFormatting sqref="J5:J6">
    <cfRule type="cellIs" dxfId="261" priority="309" operator="greaterThan">
      <formula>0</formula>
    </cfRule>
    <cfRule type="cellIs" dxfId="260" priority="311" operator="lessThan">
      <formula>0</formula>
    </cfRule>
  </conditionalFormatting>
  <conditionalFormatting sqref="J5:J6">
    <cfRule type="cellIs" dxfId="259" priority="310" operator="greaterThan">
      <formula>0</formula>
    </cfRule>
  </conditionalFormatting>
  <conditionalFormatting sqref="J16 J19 J22">
    <cfRule type="cellIs" dxfId="258" priority="356" operator="greaterThan">
      <formula>0</formula>
    </cfRule>
    <cfRule type="cellIs" dxfId="257" priority="357" operator="lessThan">
      <formula>0</formula>
    </cfRule>
  </conditionalFormatting>
  <conditionalFormatting sqref="J7">
    <cfRule type="cellIs" dxfId="256" priority="358" operator="lessThan">
      <formula>0</formula>
    </cfRule>
  </conditionalFormatting>
  <conditionalFormatting sqref="J13">
    <cfRule type="cellIs" dxfId="255" priority="354" operator="greaterThan">
      <formula>0</formula>
    </cfRule>
    <cfRule type="cellIs" dxfId="254" priority="355" operator="lessThan">
      <formula>0</formula>
    </cfRule>
  </conditionalFormatting>
  <conditionalFormatting sqref="J10">
    <cfRule type="cellIs" dxfId="253" priority="343" operator="greaterThan">
      <formula>0</formula>
    </cfRule>
    <cfRule type="cellIs" dxfId="252" priority="344" operator="lessThan">
      <formula>0</formula>
    </cfRule>
  </conditionalFormatting>
  <conditionalFormatting sqref="P16 P19 P22 P7">
    <cfRule type="cellIs" dxfId="251" priority="334" operator="greaterThan">
      <formula>0</formula>
    </cfRule>
    <cfRule type="cellIs" dxfId="250" priority="335" operator="lessThan">
      <formula>0</formula>
    </cfRule>
  </conditionalFormatting>
  <conditionalFormatting sqref="P7">
    <cfRule type="cellIs" dxfId="249" priority="336" operator="lessThan">
      <formula>0</formula>
    </cfRule>
  </conditionalFormatting>
  <conditionalFormatting sqref="P13">
    <cfRule type="cellIs" dxfId="248" priority="332" operator="greaterThan">
      <formula>0</formula>
    </cfRule>
    <cfRule type="cellIs" dxfId="247" priority="333" operator="lessThan">
      <formula>0</formula>
    </cfRule>
  </conditionalFormatting>
  <conditionalFormatting sqref="P10">
    <cfRule type="cellIs" dxfId="246" priority="321" operator="greaterThan">
      <formula>0</formula>
    </cfRule>
    <cfRule type="cellIs" dxfId="245" priority="322" operator="lessThan">
      <formula>0</formula>
    </cfRule>
  </conditionalFormatting>
  <conditionalFormatting sqref="J4">
    <cfRule type="cellIs" dxfId="244" priority="307" operator="greaterThan">
      <formula>0</formula>
    </cfRule>
    <cfRule type="cellIs" dxfId="243" priority="308" operator="lessThan">
      <formula>0</formula>
    </cfRule>
  </conditionalFormatting>
  <conditionalFormatting sqref="P4">
    <cfRule type="cellIs" dxfId="242" priority="302" operator="greaterThan">
      <formula>0</formula>
    </cfRule>
    <cfRule type="cellIs" dxfId="241" priority="303" operator="lessThan">
      <formula>0</formula>
    </cfRule>
  </conditionalFormatting>
  <conditionalFormatting sqref="J25">
    <cfRule type="cellIs" dxfId="240" priority="294" operator="greaterThan">
      <formula>0</formula>
    </cfRule>
    <cfRule type="cellIs" dxfId="239" priority="295" operator="lessThan">
      <formula>0</formula>
    </cfRule>
  </conditionalFormatting>
  <conditionalFormatting sqref="J28">
    <cfRule type="cellIs" dxfId="238" priority="292" operator="greaterThan">
      <formula>0</formula>
    </cfRule>
    <cfRule type="cellIs" dxfId="237" priority="293" operator="lessThan">
      <formula>0</formula>
    </cfRule>
  </conditionalFormatting>
  <conditionalFormatting sqref="J31">
    <cfRule type="cellIs" dxfId="236" priority="287" operator="greaterThan">
      <formula>0</formula>
    </cfRule>
    <cfRule type="cellIs" dxfId="235" priority="288" operator="lessThan">
      <formula>0</formula>
    </cfRule>
  </conditionalFormatting>
  <conditionalFormatting sqref="J34">
    <cfRule type="cellIs" dxfId="234" priority="282" operator="greaterThan">
      <formula>0</formula>
    </cfRule>
    <cfRule type="cellIs" dxfId="233" priority="283" operator="lessThan">
      <formula>0</formula>
    </cfRule>
  </conditionalFormatting>
  <conditionalFormatting sqref="P25">
    <cfRule type="cellIs" dxfId="232" priority="277" operator="greaterThan">
      <formula>0</formula>
    </cfRule>
    <cfRule type="cellIs" dxfId="231" priority="278" operator="lessThan">
      <formula>0</formula>
    </cfRule>
  </conditionalFormatting>
  <conditionalFormatting sqref="P28">
    <cfRule type="cellIs" dxfId="230" priority="272" operator="greaterThan">
      <formula>0</formula>
    </cfRule>
    <cfRule type="cellIs" dxfId="229" priority="273" operator="lessThan">
      <formula>0</formula>
    </cfRule>
  </conditionalFormatting>
  <conditionalFormatting sqref="P31">
    <cfRule type="cellIs" dxfId="228" priority="267" operator="greaterThan">
      <formula>0</formula>
    </cfRule>
    <cfRule type="cellIs" dxfId="227" priority="268" operator="lessThan">
      <formula>0</formula>
    </cfRule>
  </conditionalFormatting>
  <conditionalFormatting sqref="P34">
    <cfRule type="cellIs" dxfId="226" priority="262" operator="greaterThan">
      <formula>0</formula>
    </cfRule>
    <cfRule type="cellIs" dxfId="225" priority="263" operator="lessThan">
      <formula>0</formula>
    </cfRule>
  </conditionalFormatting>
  <conditionalFormatting sqref="J8:J9">
    <cfRule type="cellIs" dxfId="224" priority="250" operator="greaterThan">
      <formula>0</formula>
    </cfRule>
    <cfRule type="cellIs" dxfId="223" priority="252" operator="lessThan">
      <formula>0</formula>
    </cfRule>
  </conditionalFormatting>
  <conditionalFormatting sqref="J8:J9">
    <cfRule type="cellIs" dxfId="222" priority="251" operator="greaterThan">
      <formula>0</formula>
    </cfRule>
  </conditionalFormatting>
  <conditionalFormatting sqref="J11:J12">
    <cfRule type="cellIs" dxfId="221" priority="247" operator="greaterThan">
      <formula>0</formula>
    </cfRule>
    <cfRule type="cellIs" dxfId="220" priority="249" operator="lessThan">
      <formula>0</formula>
    </cfRule>
  </conditionalFormatting>
  <conditionalFormatting sqref="J11:J12">
    <cfRule type="cellIs" dxfId="219" priority="248" operator="greaterThan">
      <formula>0</formula>
    </cfRule>
  </conditionalFormatting>
  <conditionalFormatting sqref="J14:J15">
    <cfRule type="cellIs" dxfId="218" priority="244" operator="greaterThan">
      <formula>0</formula>
    </cfRule>
    <cfRule type="cellIs" dxfId="217" priority="246" operator="lessThan">
      <formula>0</formula>
    </cfRule>
  </conditionalFormatting>
  <conditionalFormatting sqref="J14:J15">
    <cfRule type="cellIs" dxfId="216" priority="245" operator="greaterThan">
      <formula>0</formula>
    </cfRule>
  </conditionalFormatting>
  <conditionalFormatting sqref="J20:J21">
    <cfRule type="cellIs" dxfId="215" priority="235" operator="greaterThan">
      <formula>0</formula>
    </cfRule>
    <cfRule type="cellIs" dxfId="214" priority="237" operator="lessThan">
      <formula>0</formula>
    </cfRule>
  </conditionalFormatting>
  <conditionalFormatting sqref="J20:J21">
    <cfRule type="cellIs" dxfId="213" priority="236" operator="greaterThan">
      <formula>0</formula>
    </cfRule>
  </conditionalFormatting>
  <conditionalFormatting sqref="J23:J24">
    <cfRule type="cellIs" dxfId="212" priority="232" operator="greaterThan">
      <formula>0</formula>
    </cfRule>
    <cfRule type="cellIs" dxfId="211" priority="234" operator="lessThan">
      <formula>0</formula>
    </cfRule>
  </conditionalFormatting>
  <conditionalFormatting sqref="J23:J24">
    <cfRule type="cellIs" dxfId="210" priority="233" operator="greaterThan">
      <formula>0</formula>
    </cfRule>
  </conditionalFormatting>
  <conditionalFormatting sqref="P5:P6">
    <cfRule type="cellIs" dxfId="209" priority="229" operator="greaterThan">
      <formula>0</formula>
    </cfRule>
    <cfRule type="cellIs" dxfId="208" priority="231" operator="lessThan">
      <formula>0</formula>
    </cfRule>
  </conditionalFormatting>
  <conditionalFormatting sqref="P5:P6">
    <cfRule type="cellIs" dxfId="207" priority="230" operator="greaterThan">
      <formula>0</formula>
    </cfRule>
  </conditionalFormatting>
  <conditionalFormatting sqref="P8:P9">
    <cfRule type="cellIs" dxfId="206" priority="226" operator="greaterThan">
      <formula>0</formula>
    </cfRule>
    <cfRule type="cellIs" dxfId="205" priority="228" operator="lessThan">
      <formula>0</formula>
    </cfRule>
  </conditionalFormatting>
  <conditionalFormatting sqref="P8:P9">
    <cfRule type="cellIs" dxfId="204" priority="227" operator="greaterThan">
      <formula>0</formula>
    </cfRule>
  </conditionalFormatting>
  <conditionalFormatting sqref="P11:P12">
    <cfRule type="cellIs" dxfId="203" priority="223" operator="greaterThan">
      <formula>0</formula>
    </cfRule>
    <cfRule type="cellIs" dxfId="202" priority="225" operator="lessThan">
      <formula>0</formula>
    </cfRule>
  </conditionalFormatting>
  <conditionalFormatting sqref="P11:P12">
    <cfRule type="cellIs" dxfId="201" priority="224" operator="greaterThan">
      <formula>0</formula>
    </cfRule>
  </conditionalFormatting>
  <conditionalFormatting sqref="P14:P15">
    <cfRule type="cellIs" dxfId="200" priority="220" operator="greaterThan">
      <formula>0</formula>
    </cfRule>
    <cfRule type="cellIs" dxfId="199" priority="222" operator="lessThan">
      <formula>0</formula>
    </cfRule>
  </conditionalFormatting>
  <conditionalFormatting sqref="P14:P15">
    <cfRule type="cellIs" dxfId="198" priority="221" operator="greaterThan">
      <formula>0</formula>
    </cfRule>
  </conditionalFormatting>
  <conditionalFormatting sqref="P20:P21">
    <cfRule type="cellIs" dxfId="197" priority="214" operator="greaterThan">
      <formula>0</formula>
    </cfRule>
    <cfRule type="cellIs" dxfId="196" priority="216" operator="lessThan">
      <formula>0</formula>
    </cfRule>
  </conditionalFormatting>
  <conditionalFormatting sqref="P20:P21">
    <cfRule type="cellIs" dxfId="195" priority="215" operator="greaterThan">
      <formula>0</formula>
    </cfRule>
  </conditionalFormatting>
  <conditionalFormatting sqref="P23:P24">
    <cfRule type="cellIs" dxfId="194" priority="211" operator="greaterThan">
      <formula>0</formula>
    </cfRule>
    <cfRule type="cellIs" dxfId="193" priority="213" operator="lessThan">
      <formula>0</formula>
    </cfRule>
  </conditionalFormatting>
  <conditionalFormatting sqref="P23:P24">
    <cfRule type="cellIs" dxfId="192" priority="212" operator="greaterThan">
      <formula>0</formula>
    </cfRule>
  </conditionalFormatting>
  <conditionalFormatting sqref="P2:P3">
    <cfRule type="cellIs" dxfId="191" priority="208" operator="greaterThan">
      <formula>0</formula>
    </cfRule>
    <cfRule type="cellIs" dxfId="190" priority="210" operator="lessThan">
      <formula>0</formula>
    </cfRule>
  </conditionalFormatting>
  <conditionalFormatting sqref="P2:P3">
    <cfRule type="cellIs" dxfId="189" priority="209" operator="greaterThan">
      <formula>0</formula>
    </cfRule>
  </conditionalFormatting>
  <conditionalFormatting sqref="J2:J3">
    <cfRule type="cellIs" dxfId="188" priority="205" operator="greaterThan">
      <formula>0</formula>
    </cfRule>
    <cfRule type="cellIs" dxfId="187" priority="207" operator="lessThan">
      <formula>0</formula>
    </cfRule>
  </conditionalFormatting>
  <conditionalFormatting sqref="J2:J3">
    <cfRule type="cellIs" dxfId="186" priority="206" operator="greaterThan">
      <formula>0</formula>
    </cfRule>
  </conditionalFormatting>
  <conditionalFormatting sqref="J17:J18">
    <cfRule type="cellIs" dxfId="185" priority="202" operator="greaterThan">
      <formula>0</formula>
    </cfRule>
    <cfRule type="cellIs" dxfId="184" priority="204" operator="lessThan">
      <formula>0</formula>
    </cfRule>
  </conditionalFormatting>
  <conditionalFormatting sqref="J17:J18">
    <cfRule type="cellIs" dxfId="183" priority="203" operator="greaterThan">
      <formula>0</formula>
    </cfRule>
  </conditionalFormatting>
  <conditionalFormatting sqref="P17:P18">
    <cfRule type="cellIs" dxfId="182" priority="199" operator="greaterThan">
      <formula>0</formula>
    </cfRule>
    <cfRule type="cellIs" dxfId="181" priority="201" operator="lessThan">
      <formula>0</formula>
    </cfRule>
  </conditionalFormatting>
  <conditionalFormatting sqref="P17:P18">
    <cfRule type="cellIs" dxfId="180" priority="200" operator="greaterThan">
      <formula>0</formula>
    </cfRule>
  </conditionalFormatting>
  <conditionalFormatting sqref="J26:J27">
    <cfRule type="cellIs" dxfId="179" priority="196" operator="greaterThan">
      <formula>0</formula>
    </cfRule>
    <cfRule type="cellIs" dxfId="178" priority="198" operator="lessThan">
      <formula>0</formula>
    </cfRule>
  </conditionalFormatting>
  <conditionalFormatting sqref="J26:J27">
    <cfRule type="cellIs" dxfId="177" priority="197" operator="greaterThan">
      <formula>0</formula>
    </cfRule>
  </conditionalFormatting>
  <conditionalFormatting sqref="J29:J30">
    <cfRule type="cellIs" dxfId="176" priority="193" operator="greaterThan">
      <formula>0</formula>
    </cfRule>
    <cfRule type="cellIs" dxfId="175" priority="195" operator="lessThan">
      <formula>0</formula>
    </cfRule>
  </conditionalFormatting>
  <conditionalFormatting sqref="J29:J30">
    <cfRule type="cellIs" dxfId="174" priority="194" operator="greaterThan">
      <formula>0</formula>
    </cfRule>
  </conditionalFormatting>
  <conditionalFormatting sqref="J32:J33">
    <cfRule type="cellIs" dxfId="173" priority="187" operator="greaterThan">
      <formula>0</formula>
    </cfRule>
    <cfRule type="cellIs" dxfId="172" priority="189" operator="lessThan">
      <formula>0</formula>
    </cfRule>
  </conditionalFormatting>
  <conditionalFormatting sqref="J32:J33">
    <cfRule type="cellIs" dxfId="171" priority="188" operator="greaterThan">
      <formula>0</formula>
    </cfRule>
  </conditionalFormatting>
  <conditionalFormatting sqref="J35:J36">
    <cfRule type="cellIs" dxfId="170" priority="184" operator="greaterThan">
      <formula>0</formula>
    </cfRule>
    <cfRule type="cellIs" dxfId="169" priority="186" operator="lessThan">
      <formula>0</formula>
    </cfRule>
  </conditionalFormatting>
  <conditionalFormatting sqref="J35:J36">
    <cfRule type="cellIs" dxfId="168" priority="185" operator="greaterThan">
      <formula>0</formula>
    </cfRule>
  </conditionalFormatting>
  <conditionalFormatting sqref="P26:P27">
    <cfRule type="cellIs" dxfId="167" priority="175" operator="greaterThan">
      <formula>0</formula>
    </cfRule>
    <cfRule type="cellIs" dxfId="166" priority="177" operator="lessThan">
      <formula>0</formula>
    </cfRule>
  </conditionalFormatting>
  <conditionalFormatting sqref="P26:P27">
    <cfRule type="cellIs" dxfId="165" priority="176" operator="greaterThan">
      <formula>0</formula>
    </cfRule>
  </conditionalFormatting>
  <conditionalFormatting sqref="P29:P30">
    <cfRule type="cellIs" dxfId="164" priority="172" operator="greaterThan">
      <formula>0</formula>
    </cfRule>
    <cfRule type="cellIs" dxfId="163" priority="174" operator="lessThan">
      <formula>0</formula>
    </cfRule>
  </conditionalFormatting>
  <conditionalFormatting sqref="P29:P30">
    <cfRule type="cellIs" dxfId="162" priority="173" operator="greaterThan">
      <formula>0</formula>
    </cfRule>
  </conditionalFormatting>
  <conditionalFormatting sqref="P32:P33">
    <cfRule type="cellIs" dxfId="161" priority="169" operator="greaterThan">
      <formula>0</formula>
    </cfRule>
    <cfRule type="cellIs" dxfId="160" priority="171" operator="lessThan">
      <formula>0</formula>
    </cfRule>
  </conditionalFormatting>
  <conditionalFormatting sqref="P32:P33">
    <cfRule type="cellIs" dxfId="159" priority="170" operator="greaterThan">
      <formula>0</formula>
    </cfRule>
  </conditionalFormatting>
  <conditionalFormatting sqref="P35:P36">
    <cfRule type="cellIs" dxfId="158" priority="163" operator="greaterThan">
      <formula>0</formula>
    </cfRule>
    <cfRule type="cellIs" dxfId="157" priority="165" operator="lessThan">
      <formula>0</formula>
    </cfRule>
  </conditionalFormatting>
  <conditionalFormatting sqref="P35:P36">
    <cfRule type="cellIs" dxfId="156" priority="164" operator="greaterThan">
      <formula>0</formula>
    </cfRule>
  </conditionalFormatting>
  <conditionalFormatting sqref="J37">
    <cfRule type="cellIs" dxfId="155" priority="161" operator="greaterThan">
      <formula>0</formula>
    </cfRule>
    <cfRule type="cellIs" dxfId="154" priority="162" operator="lessThan">
      <formula>0</formula>
    </cfRule>
  </conditionalFormatting>
  <conditionalFormatting sqref="P37">
    <cfRule type="cellIs" dxfId="153" priority="159" operator="greaterThan">
      <formula>0</formula>
    </cfRule>
    <cfRule type="cellIs" dxfId="152" priority="160" operator="lessThan">
      <formula>0</formula>
    </cfRule>
  </conditionalFormatting>
  <conditionalFormatting sqref="J38:J39">
    <cfRule type="cellIs" dxfId="151" priority="156" operator="greaterThan">
      <formula>0</formula>
    </cfRule>
    <cfRule type="cellIs" dxfId="150" priority="158" operator="lessThan">
      <formula>0</formula>
    </cfRule>
  </conditionalFormatting>
  <conditionalFormatting sqref="J38:J39">
    <cfRule type="cellIs" dxfId="149" priority="157" operator="greaterThan">
      <formula>0</formula>
    </cfRule>
  </conditionalFormatting>
  <conditionalFormatting sqref="P38:P39">
    <cfRule type="cellIs" dxfId="148" priority="153" operator="greaterThan">
      <formula>0</formula>
    </cfRule>
    <cfRule type="cellIs" dxfId="147" priority="155" operator="lessThan">
      <formula>0</formula>
    </cfRule>
  </conditionalFormatting>
  <conditionalFormatting sqref="P38:P39">
    <cfRule type="cellIs" dxfId="146" priority="154" operator="greaterThan">
      <formula>0</formula>
    </cfRule>
  </conditionalFormatting>
  <conditionalFormatting sqref="J40">
    <cfRule type="cellIs" dxfId="145" priority="151" operator="greaterThan">
      <formula>0</formula>
    </cfRule>
    <cfRule type="cellIs" dxfId="144" priority="152" operator="lessThan">
      <formula>0</formula>
    </cfRule>
  </conditionalFormatting>
  <conditionalFormatting sqref="P40">
    <cfRule type="cellIs" dxfId="143" priority="149" operator="greaterThan">
      <formula>0</formula>
    </cfRule>
    <cfRule type="cellIs" dxfId="142" priority="150" operator="lessThan">
      <formula>0</formula>
    </cfRule>
  </conditionalFormatting>
  <conditionalFormatting sqref="J41:J42">
    <cfRule type="cellIs" dxfId="141" priority="146" operator="greaterThan">
      <formula>0</formula>
    </cfRule>
    <cfRule type="cellIs" dxfId="140" priority="148" operator="lessThan">
      <formula>0</formula>
    </cfRule>
  </conditionalFormatting>
  <conditionalFormatting sqref="J41:J42">
    <cfRule type="cellIs" dxfId="139" priority="147" operator="greaterThan">
      <formula>0</formula>
    </cfRule>
  </conditionalFormatting>
  <conditionalFormatting sqref="P41:P42">
    <cfRule type="cellIs" dxfId="138" priority="143" operator="greaterThan">
      <formula>0</formula>
    </cfRule>
    <cfRule type="cellIs" dxfId="137" priority="145" operator="lessThan">
      <formula>0</formula>
    </cfRule>
  </conditionalFormatting>
  <conditionalFormatting sqref="P41:P42">
    <cfRule type="cellIs" dxfId="136" priority="144" operator="greaterThan">
      <formula>0</formula>
    </cfRule>
  </conditionalFormatting>
  <conditionalFormatting sqref="J43">
    <cfRule type="cellIs" dxfId="135" priority="141" operator="greaterThan">
      <formula>0</formula>
    </cfRule>
    <cfRule type="cellIs" dxfId="134" priority="142" operator="lessThan">
      <formula>0</formula>
    </cfRule>
  </conditionalFormatting>
  <conditionalFormatting sqref="P43">
    <cfRule type="cellIs" dxfId="133" priority="139" operator="greaterThan">
      <formula>0</formula>
    </cfRule>
    <cfRule type="cellIs" dxfId="132" priority="140" operator="lessThan">
      <formula>0</formula>
    </cfRule>
  </conditionalFormatting>
  <conditionalFormatting sqref="J44:J45">
    <cfRule type="cellIs" dxfId="131" priority="136" operator="greaterThan">
      <formula>0</formula>
    </cfRule>
    <cfRule type="cellIs" dxfId="130" priority="138" operator="lessThan">
      <formula>0</formula>
    </cfRule>
  </conditionalFormatting>
  <conditionalFormatting sqref="J44:J45">
    <cfRule type="cellIs" dxfId="129" priority="137" operator="greaterThan">
      <formula>0</formula>
    </cfRule>
  </conditionalFormatting>
  <conditionalFormatting sqref="P44:P45">
    <cfRule type="cellIs" dxfId="128" priority="133" operator="greaterThan">
      <formula>0</formula>
    </cfRule>
    <cfRule type="cellIs" dxfId="127" priority="135" operator="lessThan">
      <formula>0</formula>
    </cfRule>
  </conditionalFormatting>
  <conditionalFormatting sqref="P44:P45">
    <cfRule type="cellIs" dxfId="126" priority="134" operator="greaterThan">
      <formula>0</formula>
    </cfRule>
  </conditionalFormatting>
  <conditionalFormatting sqref="J47:J48">
    <cfRule type="cellIs" dxfId="125" priority="130" operator="greaterThan">
      <formula>0</formula>
    </cfRule>
    <cfRule type="cellIs" dxfId="124" priority="132" operator="lessThan">
      <formula>0</formula>
    </cfRule>
  </conditionalFormatting>
  <conditionalFormatting sqref="J47:J48">
    <cfRule type="cellIs" dxfId="123" priority="131" operator="greaterThan">
      <formula>0</formula>
    </cfRule>
  </conditionalFormatting>
  <conditionalFormatting sqref="J50:J51">
    <cfRule type="cellIs" dxfId="122" priority="124" operator="greaterThan">
      <formula>0</formula>
    </cfRule>
    <cfRule type="cellIs" dxfId="121" priority="126" operator="lessThan">
      <formula>0</formula>
    </cfRule>
  </conditionalFormatting>
  <conditionalFormatting sqref="J50:J51">
    <cfRule type="cellIs" dxfId="120" priority="125" operator="greaterThan">
      <formula>0</formula>
    </cfRule>
  </conditionalFormatting>
  <conditionalFormatting sqref="J53:J54">
    <cfRule type="cellIs" dxfId="119" priority="118" operator="greaterThan">
      <formula>0</formula>
    </cfRule>
    <cfRule type="cellIs" dxfId="118" priority="120" operator="lessThan">
      <formula>0</formula>
    </cfRule>
  </conditionalFormatting>
  <conditionalFormatting sqref="J53:J54">
    <cfRule type="cellIs" dxfId="117" priority="119" operator="greaterThan">
      <formula>0</formula>
    </cfRule>
  </conditionalFormatting>
  <conditionalFormatting sqref="J56:J57">
    <cfRule type="cellIs" dxfId="116" priority="112" operator="greaterThan">
      <formula>0</formula>
    </cfRule>
    <cfRule type="cellIs" dxfId="115" priority="114" operator="lessThan">
      <formula>0</formula>
    </cfRule>
  </conditionalFormatting>
  <conditionalFormatting sqref="J56:J57">
    <cfRule type="cellIs" dxfId="114" priority="113" operator="greaterThan">
      <formula>0</formula>
    </cfRule>
  </conditionalFormatting>
  <conditionalFormatting sqref="P47:P48">
    <cfRule type="cellIs" dxfId="113" priority="106" operator="greaterThan">
      <formula>0</formula>
    </cfRule>
    <cfRule type="cellIs" dxfId="112" priority="108" operator="lessThan">
      <formula>0</formula>
    </cfRule>
  </conditionalFormatting>
  <conditionalFormatting sqref="P47:P48">
    <cfRule type="cellIs" dxfId="111" priority="107" operator="greaterThan">
      <formula>0</formula>
    </cfRule>
  </conditionalFormatting>
  <conditionalFormatting sqref="P50:P51">
    <cfRule type="cellIs" dxfId="110" priority="103" operator="greaterThan">
      <formula>0</formula>
    </cfRule>
    <cfRule type="cellIs" dxfId="109" priority="105" operator="lessThan">
      <formula>0</formula>
    </cfRule>
  </conditionalFormatting>
  <conditionalFormatting sqref="P50:P51">
    <cfRule type="cellIs" dxfId="108" priority="104" operator="greaterThan">
      <formula>0</formula>
    </cfRule>
  </conditionalFormatting>
  <conditionalFormatting sqref="P53:P54">
    <cfRule type="cellIs" dxfId="107" priority="100" operator="greaterThan">
      <formula>0</formula>
    </cfRule>
    <cfRule type="cellIs" dxfId="106" priority="102" operator="lessThan">
      <formula>0</formula>
    </cfRule>
  </conditionalFormatting>
  <conditionalFormatting sqref="P53:P54">
    <cfRule type="cellIs" dxfId="105" priority="101" operator="greaterThan">
      <formula>0</formula>
    </cfRule>
  </conditionalFormatting>
  <conditionalFormatting sqref="P56:P57">
    <cfRule type="cellIs" dxfId="104" priority="97" operator="greaterThan">
      <formula>0</formula>
    </cfRule>
    <cfRule type="cellIs" dxfId="103" priority="99" operator="lessThan">
      <formula>0</formula>
    </cfRule>
  </conditionalFormatting>
  <conditionalFormatting sqref="P56:P57">
    <cfRule type="cellIs" dxfId="102" priority="98" operator="greaterThan">
      <formula>0</formula>
    </cfRule>
  </conditionalFormatting>
  <conditionalFormatting sqref="J59:J60">
    <cfRule type="cellIs" dxfId="101" priority="94" operator="greaterThan">
      <formula>0</formula>
    </cfRule>
    <cfRule type="cellIs" dxfId="100" priority="96" operator="lessThan">
      <formula>0</formula>
    </cfRule>
  </conditionalFormatting>
  <conditionalFormatting sqref="J59:J60">
    <cfRule type="cellIs" dxfId="99" priority="95" operator="greaterThan">
      <formula>0</formula>
    </cfRule>
  </conditionalFormatting>
  <conditionalFormatting sqref="P59:P60">
    <cfRule type="cellIs" dxfId="98" priority="91" operator="greaterThan">
      <formula>0</formula>
    </cfRule>
    <cfRule type="cellIs" dxfId="97" priority="93" operator="lessThan">
      <formula>0</formula>
    </cfRule>
  </conditionalFormatting>
  <conditionalFormatting sqref="P59:P60">
    <cfRule type="cellIs" dxfId="96" priority="92" operator="greaterThan">
      <formula>0</formula>
    </cfRule>
  </conditionalFormatting>
  <conditionalFormatting sqref="J62:J63">
    <cfRule type="cellIs" dxfId="95" priority="88" operator="greaterThan">
      <formula>0</formula>
    </cfRule>
    <cfRule type="cellIs" dxfId="94" priority="90" operator="lessThan">
      <formula>0</formula>
    </cfRule>
  </conditionalFormatting>
  <conditionalFormatting sqref="J62:J63">
    <cfRule type="cellIs" dxfId="93" priority="89" operator="greaterThan">
      <formula>0</formula>
    </cfRule>
  </conditionalFormatting>
  <conditionalFormatting sqref="P62:P63">
    <cfRule type="cellIs" dxfId="92" priority="85" operator="greaterThan">
      <formula>0</formula>
    </cfRule>
    <cfRule type="cellIs" dxfId="91" priority="87" operator="lessThan">
      <formula>0</formula>
    </cfRule>
  </conditionalFormatting>
  <conditionalFormatting sqref="P62:P63">
    <cfRule type="cellIs" dxfId="90" priority="86" operator="greaterThan">
      <formula>0</formula>
    </cfRule>
  </conditionalFormatting>
  <conditionalFormatting sqref="J65:J66">
    <cfRule type="cellIs" dxfId="89" priority="82" operator="greaterThan">
      <formula>0</formula>
    </cfRule>
    <cfRule type="cellIs" dxfId="88" priority="84" operator="lessThan">
      <formula>0</formula>
    </cfRule>
  </conditionalFormatting>
  <conditionalFormatting sqref="J65:J66">
    <cfRule type="cellIs" dxfId="87" priority="83" operator="greaterThan">
      <formula>0</formula>
    </cfRule>
  </conditionalFormatting>
  <conditionalFormatting sqref="P65:P66">
    <cfRule type="cellIs" dxfId="86" priority="79" operator="greaterThan">
      <formula>0</formula>
    </cfRule>
    <cfRule type="cellIs" dxfId="85" priority="81" operator="lessThan">
      <formula>0</formula>
    </cfRule>
  </conditionalFormatting>
  <conditionalFormatting sqref="P65:P66">
    <cfRule type="cellIs" dxfId="84" priority="80" operator="greaterThan">
      <formula>0</formula>
    </cfRule>
  </conditionalFormatting>
  <conditionalFormatting sqref="J68:J69">
    <cfRule type="cellIs" dxfId="83" priority="76" operator="greaterThan">
      <formula>0</formula>
    </cfRule>
    <cfRule type="cellIs" dxfId="82" priority="78" operator="lessThan">
      <formula>0</formula>
    </cfRule>
  </conditionalFormatting>
  <conditionalFormatting sqref="J68:J69">
    <cfRule type="cellIs" dxfId="81" priority="77" operator="greaterThan">
      <formula>0</formula>
    </cfRule>
  </conditionalFormatting>
  <conditionalFormatting sqref="P68:P69">
    <cfRule type="cellIs" dxfId="80" priority="73" operator="greaterThan">
      <formula>0</formula>
    </cfRule>
    <cfRule type="cellIs" dxfId="79" priority="75" operator="lessThan">
      <formula>0</formula>
    </cfRule>
  </conditionalFormatting>
  <conditionalFormatting sqref="P68:P69">
    <cfRule type="cellIs" dxfId="78" priority="74" operator="greaterThan">
      <formula>0</formula>
    </cfRule>
  </conditionalFormatting>
  <conditionalFormatting sqref="J71:J72">
    <cfRule type="cellIs" dxfId="77" priority="70" operator="greaterThan">
      <formula>0</formula>
    </cfRule>
    <cfRule type="cellIs" dxfId="76" priority="72" operator="lessThan">
      <formula>0</formula>
    </cfRule>
  </conditionalFormatting>
  <conditionalFormatting sqref="J71:J72">
    <cfRule type="cellIs" dxfId="75" priority="71" operator="greaterThan">
      <formula>0</formula>
    </cfRule>
  </conditionalFormatting>
  <conditionalFormatting sqref="P71:P72">
    <cfRule type="cellIs" dxfId="74" priority="67" operator="greaterThan">
      <formula>0</formula>
    </cfRule>
    <cfRule type="cellIs" dxfId="73" priority="69" operator="lessThan">
      <formula>0</formula>
    </cfRule>
  </conditionalFormatting>
  <conditionalFormatting sqref="P71:P72">
    <cfRule type="cellIs" dxfId="72" priority="68" operator="greaterThan">
      <formula>0</formula>
    </cfRule>
  </conditionalFormatting>
  <conditionalFormatting sqref="J74:J75">
    <cfRule type="cellIs" dxfId="71" priority="64" operator="greaterThan">
      <formula>0</formula>
    </cfRule>
    <cfRule type="cellIs" dxfId="70" priority="66" operator="lessThan">
      <formula>0</formula>
    </cfRule>
  </conditionalFormatting>
  <conditionalFormatting sqref="J74:J75">
    <cfRule type="cellIs" dxfId="69" priority="65" operator="greaterThan">
      <formula>0</formula>
    </cfRule>
  </conditionalFormatting>
  <conditionalFormatting sqref="P74:P75">
    <cfRule type="cellIs" dxfId="68" priority="61" operator="greaterThan">
      <formula>0</formula>
    </cfRule>
    <cfRule type="cellIs" dxfId="67" priority="63" operator="lessThan">
      <formula>0</formula>
    </cfRule>
  </conditionalFormatting>
  <conditionalFormatting sqref="P74:P75">
    <cfRule type="cellIs" dxfId="66" priority="62" operator="greaterThan">
      <formula>0</formula>
    </cfRule>
  </conditionalFormatting>
  <conditionalFormatting sqref="J77:J78">
    <cfRule type="cellIs" dxfId="65" priority="58" operator="greaterThan">
      <formula>0</formula>
    </cfRule>
    <cfRule type="cellIs" dxfId="64" priority="60" operator="lessThan">
      <formula>0</formula>
    </cfRule>
  </conditionalFormatting>
  <conditionalFormatting sqref="J77:J78">
    <cfRule type="cellIs" dxfId="63" priority="59" operator="greaterThan">
      <formula>0</formula>
    </cfRule>
  </conditionalFormatting>
  <conditionalFormatting sqref="P77:P78">
    <cfRule type="cellIs" dxfId="62" priority="55" operator="greaterThan">
      <formula>0</formula>
    </cfRule>
    <cfRule type="cellIs" dxfId="61" priority="57" operator="lessThan">
      <formula>0</formula>
    </cfRule>
  </conditionalFormatting>
  <conditionalFormatting sqref="P77:P78">
    <cfRule type="cellIs" dxfId="60" priority="56" operator="greaterThan">
      <formula>0</formula>
    </cfRule>
  </conditionalFormatting>
  <conditionalFormatting sqref="J80:J81">
    <cfRule type="cellIs" dxfId="59" priority="52" operator="greaterThan">
      <formula>0</formula>
    </cfRule>
    <cfRule type="cellIs" dxfId="58" priority="54" operator="lessThan">
      <formula>0</formula>
    </cfRule>
  </conditionalFormatting>
  <conditionalFormatting sqref="J80:J81">
    <cfRule type="cellIs" dxfId="57" priority="53" operator="greaterThan">
      <formula>0</formula>
    </cfRule>
  </conditionalFormatting>
  <conditionalFormatting sqref="P80:P81">
    <cfRule type="cellIs" dxfId="56" priority="49" operator="greaterThan">
      <formula>0</formula>
    </cfRule>
    <cfRule type="cellIs" dxfId="55" priority="51" operator="lessThan">
      <formula>0</formula>
    </cfRule>
  </conditionalFormatting>
  <conditionalFormatting sqref="P80:P81">
    <cfRule type="cellIs" dxfId="54" priority="50" operator="greaterThan">
      <formula>0</formula>
    </cfRule>
  </conditionalFormatting>
  <conditionalFormatting sqref="J83:J84">
    <cfRule type="cellIs" dxfId="53" priority="46" operator="greaterThan">
      <formula>0</formula>
    </cfRule>
    <cfRule type="cellIs" dxfId="52" priority="48" operator="lessThan">
      <formula>0</formula>
    </cfRule>
  </conditionalFormatting>
  <conditionalFormatting sqref="J83:J84">
    <cfRule type="cellIs" dxfId="51" priority="47" operator="greaterThan">
      <formula>0</formula>
    </cfRule>
  </conditionalFormatting>
  <conditionalFormatting sqref="P83:P84">
    <cfRule type="cellIs" dxfId="50" priority="43" operator="greaterThan">
      <formula>0</formula>
    </cfRule>
    <cfRule type="cellIs" dxfId="49" priority="45" operator="lessThan">
      <formula>0</formula>
    </cfRule>
  </conditionalFormatting>
  <conditionalFormatting sqref="P83:P84">
    <cfRule type="cellIs" dxfId="48" priority="44" operator="greaterThan">
      <formula>0</formula>
    </cfRule>
  </conditionalFormatting>
  <conditionalFormatting sqref="J86:J87">
    <cfRule type="cellIs" dxfId="47" priority="40" operator="greaterThan">
      <formula>0</formula>
    </cfRule>
    <cfRule type="cellIs" dxfId="46" priority="42" operator="lessThan">
      <formula>0</formula>
    </cfRule>
  </conditionalFormatting>
  <conditionalFormatting sqref="J86:J87">
    <cfRule type="cellIs" dxfId="45" priority="41" operator="greaterThan">
      <formula>0</formula>
    </cfRule>
  </conditionalFormatting>
  <conditionalFormatting sqref="P86:P87">
    <cfRule type="cellIs" dxfId="44" priority="37" operator="greaterThan">
      <formula>0</formula>
    </cfRule>
    <cfRule type="cellIs" dxfId="43" priority="39" operator="lessThan">
      <formula>0</formula>
    </cfRule>
  </conditionalFormatting>
  <conditionalFormatting sqref="P86:P87">
    <cfRule type="cellIs" dxfId="42" priority="38" operator="greaterThan">
      <formula>0</formula>
    </cfRule>
  </conditionalFormatting>
  <conditionalFormatting sqref="J89:J90">
    <cfRule type="cellIs" dxfId="41" priority="34" operator="greaterThan">
      <formula>0</formula>
    </cfRule>
    <cfRule type="cellIs" dxfId="40" priority="36" operator="lessThan">
      <formula>0</formula>
    </cfRule>
  </conditionalFormatting>
  <conditionalFormatting sqref="J89:J90">
    <cfRule type="cellIs" dxfId="39" priority="35" operator="greaterThan">
      <formula>0</formula>
    </cfRule>
  </conditionalFormatting>
  <conditionalFormatting sqref="P89:P90">
    <cfRule type="cellIs" dxfId="38" priority="31" operator="greaterThan">
      <formula>0</formula>
    </cfRule>
    <cfRule type="cellIs" dxfId="37" priority="33" operator="lessThan">
      <formula>0</formula>
    </cfRule>
  </conditionalFormatting>
  <conditionalFormatting sqref="P89:P90">
    <cfRule type="cellIs" dxfId="36" priority="32" operator="greaterThan">
      <formula>0</formula>
    </cfRule>
  </conditionalFormatting>
  <conditionalFormatting sqref="J92:J93">
    <cfRule type="cellIs" dxfId="35" priority="28" operator="greaterThan">
      <formula>0</formula>
    </cfRule>
    <cfRule type="cellIs" dxfId="34" priority="30" operator="lessThan">
      <formula>0</formula>
    </cfRule>
  </conditionalFormatting>
  <conditionalFormatting sqref="J92:J93">
    <cfRule type="cellIs" dxfId="33" priority="29" operator="greaterThan">
      <formula>0</formula>
    </cfRule>
  </conditionalFormatting>
  <conditionalFormatting sqref="P92:P93">
    <cfRule type="cellIs" dxfId="32" priority="25" operator="greaterThan">
      <formula>0</formula>
    </cfRule>
    <cfRule type="cellIs" dxfId="31" priority="27" operator="lessThan">
      <formula>0</formula>
    </cfRule>
  </conditionalFormatting>
  <conditionalFormatting sqref="P92:P93">
    <cfRule type="cellIs" dxfId="30" priority="26" operator="greaterThan">
      <formula>0</formula>
    </cfRule>
  </conditionalFormatting>
  <conditionalFormatting sqref="J95:J96">
    <cfRule type="cellIs" dxfId="29" priority="22" operator="greaterThan">
      <formula>0</formula>
    </cfRule>
    <cfRule type="cellIs" dxfId="28" priority="24" operator="lessThan">
      <formula>0</formula>
    </cfRule>
  </conditionalFormatting>
  <conditionalFormatting sqref="J95:J96">
    <cfRule type="cellIs" dxfId="27" priority="23" operator="greaterThan">
      <formula>0</formula>
    </cfRule>
  </conditionalFormatting>
  <conditionalFormatting sqref="P95:P96">
    <cfRule type="cellIs" dxfId="26" priority="19" operator="greaterThan">
      <formula>0</formula>
    </cfRule>
    <cfRule type="cellIs" dxfId="25" priority="21" operator="lessThan">
      <formula>0</formula>
    </cfRule>
  </conditionalFormatting>
  <conditionalFormatting sqref="P95:P96">
    <cfRule type="cellIs" dxfId="24" priority="20" operator="greaterThan">
      <formula>0</formula>
    </cfRule>
  </conditionalFormatting>
  <conditionalFormatting sqref="J98:J99">
    <cfRule type="cellIs" dxfId="23" priority="16" operator="greaterThan">
      <formula>0</formula>
    </cfRule>
    <cfRule type="cellIs" dxfId="22" priority="18" operator="lessThan">
      <formula>0</formula>
    </cfRule>
  </conditionalFormatting>
  <conditionalFormatting sqref="J98:J99">
    <cfRule type="cellIs" dxfId="21" priority="17" operator="greaterThan">
      <formula>0</formula>
    </cfRule>
  </conditionalFormatting>
  <conditionalFormatting sqref="P98:P99">
    <cfRule type="cellIs" dxfId="20" priority="13" operator="greaterThan">
      <formula>0</formula>
    </cfRule>
    <cfRule type="cellIs" dxfId="19" priority="15" operator="lessThan">
      <formula>0</formula>
    </cfRule>
  </conditionalFormatting>
  <conditionalFormatting sqref="P98:P99">
    <cfRule type="cellIs" dxfId="18" priority="14" operator="greaterThan">
      <formula>0</formula>
    </cfRule>
  </conditionalFormatting>
  <conditionalFormatting sqref="J101:J102">
    <cfRule type="cellIs" dxfId="17" priority="10" operator="greaterThan">
      <formula>0</formula>
    </cfRule>
    <cfRule type="cellIs" dxfId="16" priority="12" operator="lessThan">
      <formula>0</formula>
    </cfRule>
  </conditionalFormatting>
  <conditionalFormatting sqref="J101:J102">
    <cfRule type="cellIs" dxfId="15" priority="11" operator="greaterThan">
      <formula>0</formula>
    </cfRule>
  </conditionalFormatting>
  <conditionalFormatting sqref="P101:P102">
    <cfRule type="cellIs" dxfId="14" priority="7" operator="greaterThan">
      <formula>0</formula>
    </cfRule>
    <cfRule type="cellIs" dxfId="13" priority="9" operator="lessThan">
      <formula>0</formula>
    </cfRule>
  </conditionalFormatting>
  <conditionalFormatting sqref="P101:P102">
    <cfRule type="cellIs" dxfId="12" priority="8" operator="greaterThan">
      <formula>0</formula>
    </cfRule>
  </conditionalFormatting>
  <conditionalFormatting sqref="J104:J105">
    <cfRule type="cellIs" dxfId="11" priority="4" operator="greaterThan">
      <formula>0</formula>
    </cfRule>
    <cfRule type="cellIs" dxfId="10" priority="6" operator="lessThan">
      <formula>0</formula>
    </cfRule>
  </conditionalFormatting>
  <conditionalFormatting sqref="J104:J105">
    <cfRule type="cellIs" dxfId="9" priority="5" operator="greaterThan">
      <formula>0</formula>
    </cfRule>
  </conditionalFormatting>
  <conditionalFormatting sqref="P104:P105">
    <cfRule type="cellIs" dxfId="8" priority="1" operator="greaterThan">
      <formula>0</formula>
    </cfRule>
    <cfRule type="cellIs" dxfId="7" priority="3" operator="lessThan">
      <formula>0</formula>
    </cfRule>
  </conditionalFormatting>
  <conditionalFormatting sqref="P104:P105">
    <cfRule type="cellIs" dxfId="6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workbookViewId="0">
      <selection activeCell="P9" sqref="P9"/>
    </sheetView>
  </sheetViews>
  <sheetFormatPr defaultRowHeight="15" x14ac:dyDescent="0.25"/>
  <sheetData>
    <row r="1" spans="1:18" x14ac:dyDescent="0.25">
      <c r="A1" t="s">
        <v>27</v>
      </c>
      <c r="O1" s="33" t="s">
        <v>40</v>
      </c>
      <c r="P1" s="33"/>
      <c r="Q1" s="33"/>
      <c r="R1" s="33"/>
    </row>
    <row r="2" spans="1:18" x14ac:dyDescent="0.25">
      <c r="A2" t="s">
        <v>28</v>
      </c>
      <c r="O2" s="33"/>
      <c r="P2" s="33"/>
      <c r="Q2" s="33"/>
      <c r="R2" s="33"/>
    </row>
    <row r="3" spans="1:18" x14ac:dyDescent="0.25">
      <c r="A3" t="s">
        <v>29</v>
      </c>
      <c r="O3" s="33"/>
      <c r="P3" s="33"/>
      <c r="Q3" s="33"/>
      <c r="R3" s="33"/>
    </row>
    <row r="4" spans="1:18" x14ac:dyDescent="0.25">
      <c r="A4" t="s">
        <v>30</v>
      </c>
      <c r="O4" s="33"/>
      <c r="P4" s="33"/>
      <c r="Q4" s="33"/>
      <c r="R4" s="33"/>
    </row>
    <row r="5" spans="1:18" x14ac:dyDescent="0.25">
      <c r="A5" t="s">
        <v>31</v>
      </c>
      <c r="O5" s="33"/>
      <c r="P5" s="33"/>
      <c r="Q5" s="33"/>
      <c r="R5" s="33"/>
    </row>
    <row r="6" spans="1:18" x14ac:dyDescent="0.25">
      <c r="A6" t="s">
        <v>32</v>
      </c>
    </row>
    <row r="7" spans="1:18" x14ac:dyDescent="0.25">
      <c r="A7" t="s">
        <v>33</v>
      </c>
    </row>
    <row r="9" spans="1:18" x14ac:dyDescent="0.25">
      <c r="A9" t="s">
        <v>34</v>
      </c>
    </row>
    <row r="10" spans="1:18" x14ac:dyDescent="0.25">
      <c r="A10" t="s">
        <v>35</v>
      </c>
    </row>
    <row r="11" spans="1:18" x14ac:dyDescent="0.25">
      <c r="A11" t="s">
        <v>36</v>
      </c>
    </row>
    <row r="12" spans="1:18" x14ac:dyDescent="0.25">
      <c r="A12" t="s">
        <v>37</v>
      </c>
    </row>
    <row r="13" spans="1:18" x14ac:dyDescent="0.25">
      <c r="A13" t="s">
        <v>38</v>
      </c>
    </row>
    <row r="14" spans="1:18" x14ac:dyDescent="0.25">
      <c r="A14" t="s">
        <v>39</v>
      </c>
    </row>
  </sheetData>
  <mergeCells count="1">
    <mergeCell ref="O1:R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Short Strangle</vt:lpstr>
      <vt:lpstr>Graph</vt:lpstr>
      <vt:lpstr>BackTesting_ShortStrangle</vt:lpstr>
      <vt:lpstr>Weekly_Strangle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Agrawal</dc:creator>
  <cp:lastModifiedBy>Akash Agrawal</cp:lastModifiedBy>
  <dcterms:created xsi:type="dcterms:W3CDTF">2022-03-10T18:31:14Z</dcterms:created>
  <dcterms:modified xsi:type="dcterms:W3CDTF">2023-03-02T17:29:32Z</dcterms:modified>
</cp:coreProperties>
</file>