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Home_Loan\"/>
    </mc:Choice>
  </mc:AlternateContent>
  <bookViews>
    <workbookView xWindow="0" yWindow="0" windowWidth="15345" windowHeight="4575"/>
  </bookViews>
  <sheets>
    <sheet name="Prestige" sheetId="1" r:id="rId1"/>
    <sheet name="Lo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" i="2" l="1"/>
  <c r="F53" i="2"/>
  <c r="F52" i="2"/>
  <c r="E52" i="2"/>
  <c r="E47" i="2"/>
  <c r="E48" i="2" s="1"/>
  <c r="E50" i="2" s="1"/>
  <c r="F50" i="2" s="1"/>
  <c r="F56" i="2" s="1"/>
  <c r="D45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G6" i="2"/>
  <c r="F6" i="2"/>
  <c r="G5" i="2"/>
  <c r="F5" i="2"/>
  <c r="C5" i="2"/>
  <c r="G4" i="2"/>
  <c r="F4" i="2"/>
  <c r="B4" i="1"/>
  <c r="G22" i="1" l="1"/>
  <c r="G9" i="1"/>
  <c r="G23" i="1"/>
  <c r="G21" i="1"/>
  <c r="G20" i="1"/>
  <c r="G19" i="1"/>
  <c r="G18" i="1"/>
  <c r="G17" i="1"/>
  <c r="G16" i="1"/>
  <c r="G15" i="1"/>
  <c r="G14" i="1"/>
  <c r="G13" i="1"/>
  <c r="G12" i="1"/>
  <c r="G11" i="1"/>
  <c r="G10" i="1"/>
  <c r="G8" i="1"/>
  <c r="G7" i="1"/>
  <c r="G5" i="1"/>
  <c r="G6" i="1"/>
  <c r="G4" i="1"/>
  <c r="G3" i="1"/>
  <c r="C4" i="2" s="1"/>
  <c r="B5" i="1"/>
  <c r="G2" i="1"/>
  <c r="D4" i="2" l="1"/>
  <c r="B7" i="1"/>
  <c r="D5" i="2" l="1"/>
  <c r="D6" i="2" l="1"/>
  <c r="D7" i="2" l="1"/>
  <c r="G7" i="2" l="1"/>
  <c r="F7" i="2"/>
  <c r="D8" i="2"/>
  <c r="G8" i="2" l="1"/>
  <c r="F8" i="2"/>
  <c r="D9" i="2"/>
  <c r="F9" i="2" l="1"/>
  <c r="G9" i="2"/>
  <c r="D10" i="2"/>
  <c r="G10" i="2" l="1"/>
  <c r="F10" i="2"/>
  <c r="D11" i="2"/>
  <c r="G11" i="2" l="1"/>
  <c r="F11" i="2"/>
  <c r="D12" i="2"/>
  <c r="F12" i="2" l="1"/>
  <c r="G12" i="2"/>
  <c r="D13" i="2"/>
  <c r="F13" i="2" l="1"/>
  <c r="G13" i="2"/>
  <c r="D14" i="2"/>
  <c r="F14" i="2" l="1"/>
  <c r="G14" i="2"/>
  <c r="D15" i="2"/>
  <c r="G15" i="2" l="1"/>
  <c r="F15" i="2"/>
  <c r="D16" i="2"/>
  <c r="G16" i="2" l="1"/>
  <c r="F16" i="2"/>
  <c r="D17" i="2"/>
  <c r="F17" i="2" l="1"/>
  <c r="G17" i="2"/>
  <c r="D18" i="2"/>
  <c r="F18" i="2" l="1"/>
  <c r="G18" i="2"/>
  <c r="D19" i="2"/>
  <c r="G19" i="2" l="1"/>
  <c r="F19" i="2"/>
  <c r="D20" i="2"/>
  <c r="F20" i="2" l="1"/>
  <c r="G20" i="2"/>
  <c r="D21" i="2"/>
  <c r="F21" i="2" l="1"/>
  <c r="G21" i="2"/>
  <c r="D22" i="2"/>
  <c r="G22" i="2" l="1"/>
  <c r="F22" i="2"/>
  <c r="D23" i="2"/>
  <c r="G23" i="2" l="1"/>
  <c r="F23" i="2"/>
  <c r="D24" i="2"/>
  <c r="G24" i="2" l="1"/>
  <c r="F24" i="2"/>
  <c r="D25" i="2"/>
  <c r="F25" i="2" l="1"/>
  <c r="G25" i="2"/>
  <c r="D26" i="2"/>
  <c r="F26" i="2" l="1"/>
  <c r="G26" i="2"/>
  <c r="D27" i="2"/>
  <c r="G27" i="2" l="1"/>
  <c r="F27" i="2"/>
  <c r="D28" i="2"/>
  <c r="G28" i="2" l="1"/>
  <c r="F28" i="2"/>
  <c r="G29" i="2"/>
  <c r="D29" i="2"/>
  <c r="F29" i="2" s="1"/>
  <c r="D30" i="2"/>
  <c r="G30" i="2" s="1"/>
  <c r="D31" i="2"/>
  <c r="G31" i="2" l="1"/>
  <c r="F31" i="2"/>
  <c r="F30" i="2"/>
  <c r="G32" i="2"/>
  <c r="D32" i="2"/>
  <c r="F32" i="2"/>
  <c r="D33" i="2"/>
  <c r="F33" i="2" l="1"/>
  <c r="G33" i="2"/>
  <c r="D34" i="2"/>
  <c r="G34" i="2" l="1"/>
  <c r="F34" i="2"/>
  <c r="D35" i="2"/>
  <c r="G35" i="2" s="1"/>
  <c r="F35" i="2"/>
  <c r="D36" i="2"/>
  <c r="F36" i="2" l="1"/>
  <c r="G36" i="2"/>
  <c r="D37" i="2" l="1"/>
  <c r="G37" i="2" l="1"/>
  <c r="F37" i="2"/>
  <c r="D38" i="2"/>
  <c r="D39" i="2" l="1"/>
  <c r="F38" i="2"/>
  <c r="G38" i="2"/>
  <c r="F39" i="2" l="1"/>
  <c r="G39" i="2"/>
  <c r="D40" i="2"/>
  <c r="D41" i="2" l="1"/>
  <c r="G40" i="2"/>
  <c r="F40" i="2"/>
  <c r="F41" i="2" l="1"/>
  <c r="G41" i="2"/>
  <c r="D43" i="2"/>
  <c r="D42" i="2"/>
  <c r="F42" i="2" l="1"/>
  <c r="G42" i="2"/>
  <c r="G43" i="2"/>
  <c r="F43" i="2"/>
</calcChain>
</file>

<file path=xl/sharedStrings.xml><?xml version="1.0" encoding="utf-8"?>
<sst xmlns="http://schemas.openxmlformats.org/spreadsheetml/2006/main" count="70" uniqueCount="31">
  <si>
    <t>On Booking</t>
  </si>
  <si>
    <t>Paid By</t>
  </si>
  <si>
    <t>On Allotment</t>
  </si>
  <si>
    <t>Total</t>
  </si>
  <si>
    <t>Bank</t>
  </si>
  <si>
    <t>% Value</t>
  </si>
  <si>
    <t>To Prestige</t>
  </si>
  <si>
    <t>S No</t>
  </si>
  <si>
    <t>Bank Loan</t>
  </si>
  <si>
    <t>Interior</t>
  </si>
  <si>
    <t>us</t>
  </si>
  <si>
    <t xml:space="preserve">Paid by us </t>
  </si>
  <si>
    <t>Date</t>
  </si>
  <si>
    <t>Principle</t>
  </si>
  <si>
    <t>Interest</t>
  </si>
  <si>
    <t>Bank Interest</t>
  </si>
  <si>
    <t>Paid</t>
  </si>
  <si>
    <t>EMI (Principle+Interest)</t>
  </si>
  <si>
    <t>EMI Paid to Bank</t>
  </si>
  <si>
    <t>Loan Release</t>
  </si>
  <si>
    <t>TOTAL IN 3 year</t>
  </si>
  <si>
    <t>3 Year</t>
  </si>
  <si>
    <t>Per Month</t>
  </si>
  <si>
    <t>Salary</t>
  </si>
  <si>
    <t>Left Amount /Month</t>
  </si>
  <si>
    <t>Saving - Akash</t>
  </si>
  <si>
    <t>Saving- Tingu</t>
  </si>
  <si>
    <t>Expenditure</t>
  </si>
  <si>
    <t>Only Interest Paid</t>
  </si>
  <si>
    <t>30 LAKH</t>
  </si>
  <si>
    <t>Only Iterest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</si>
</sst>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15" fontId="0" fillId="0" borderId="1" xfId="0" applyNumberFormat="1" applyBorder="1" applyAlignment="1">
      <alignment horizontal="left"/>
    </xf>
    <xf numFmtId="0" fontId="1" fillId="0" borderId="2" xfId="0" applyFont="1" applyBorder="1"/>
    <xf numFmtId="9" fontId="0" fillId="0" borderId="1" xfId="0" applyNumberFormat="1" applyBorder="1"/>
    <xf numFmtId="0" fontId="0" fillId="2" borderId="1" xfId="0" applyFont="1" applyFill="1" applyBorder="1"/>
    <xf numFmtId="0" fontId="0" fillId="2" borderId="1" xfId="0" applyFill="1" applyBorder="1"/>
    <xf numFmtId="15" fontId="0" fillId="2" borderId="1" xfId="0" applyNumberFormat="1" applyFill="1" applyBorder="1" applyAlignment="1">
      <alignment horizontal="left"/>
    </xf>
    <xf numFmtId="15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0" fontId="1" fillId="0" borderId="3" xfId="0" applyFont="1" applyFill="1" applyBorder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10" zoomScaleNormal="110" workbookViewId="0">
      <selection activeCell="A8" sqref="A8:B23"/>
    </sheetView>
  </sheetViews>
  <sheetFormatPr defaultRowHeight="15" x14ac:dyDescent="0.25"/>
  <cols>
    <col min="1" max="1" width="10.5703125" bestFit="1" customWidth="1"/>
    <col min="2" max="2" width="10.28515625" bestFit="1" customWidth="1"/>
    <col min="4" max="4" width="13.140625" bestFit="1" customWidth="1"/>
    <col min="7" max="7" width="10.85546875" bestFit="1" customWidth="1"/>
  </cols>
  <sheetData>
    <row r="1" spans="1:10" x14ac:dyDescent="0.25">
      <c r="C1" s="1" t="s">
        <v>7</v>
      </c>
      <c r="D1" s="1"/>
      <c r="E1" s="2" t="s">
        <v>1</v>
      </c>
      <c r="F1" s="2" t="s">
        <v>5</v>
      </c>
      <c r="G1" s="2" t="s">
        <v>6</v>
      </c>
      <c r="I1" s="12"/>
      <c r="J1" s="12"/>
    </row>
    <row r="2" spans="1:10" x14ac:dyDescent="0.25">
      <c r="A2" s="2" t="s">
        <v>3</v>
      </c>
      <c r="B2" s="5">
        <v>11716125</v>
      </c>
      <c r="C2" s="1">
        <v>1</v>
      </c>
      <c r="D2" s="7" t="s">
        <v>0</v>
      </c>
      <c r="E2" s="8" t="s">
        <v>10</v>
      </c>
      <c r="F2" s="8">
        <v>10</v>
      </c>
      <c r="G2" s="8">
        <f>F2%*B2</f>
        <v>1171612.5</v>
      </c>
    </row>
    <row r="3" spans="1:10" x14ac:dyDescent="0.25">
      <c r="A3" s="1" t="s">
        <v>8</v>
      </c>
      <c r="B3" s="6">
        <v>0.75</v>
      </c>
      <c r="C3" s="1">
        <v>2</v>
      </c>
      <c r="D3" s="3" t="s">
        <v>2</v>
      </c>
      <c r="E3" s="1" t="s">
        <v>4</v>
      </c>
      <c r="F3" s="1">
        <v>10</v>
      </c>
      <c r="G3" s="1">
        <f>F3%*B2</f>
        <v>1171612.5</v>
      </c>
    </row>
    <row r="4" spans="1:10" x14ac:dyDescent="0.25">
      <c r="A4" s="1"/>
      <c r="B4" s="1">
        <f>B3*B2</f>
        <v>8787093.75</v>
      </c>
      <c r="C4" s="1">
        <v>3</v>
      </c>
      <c r="D4" s="4">
        <v>44686</v>
      </c>
      <c r="E4" s="1" t="s">
        <v>4</v>
      </c>
      <c r="F4" s="1">
        <v>4</v>
      </c>
      <c r="G4" s="1">
        <f>F4%*$B2</f>
        <v>468645</v>
      </c>
    </row>
    <row r="5" spans="1:10" x14ac:dyDescent="0.25">
      <c r="A5" s="1" t="s">
        <v>9</v>
      </c>
      <c r="B5" s="1">
        <f>25%*B4</f>
        <v>2196773.4375</v>
      </c>
      <c r="C5" s="1">
        <v>4</v>
      </c>
      <c r="D5" s="4">
        <v>44747</v>
      </c>
      <c r="E5" s="1" t="s">
        <v>4</v>
      </c>
      <c r="F5" s="1">
        <v>4</v>
      </c>
      <c r="G5" s="1">
        <f>F5%*$B2</f>
        <v>468645</v>
      </c>
    </row>
    <row r="6" spans="1:10" x14ac:dyDescent="0.25">
      <c r="C6" s="1">
        <v>5</v>
      </c>
      <c r="D6" s="9">
        <v>44809</v>
      </c>
      <c r="E6" s="8" t="s">
        <v>10</v>
      </c>
      <c r="F6" s="8">
        <v>4</v>
      </c>
      <c r="G6" s="8">
        <f>F6%*$B2</f>
        <v>468645</v>
      </c>
    </row>
    <row r="7" spans="1:10" x14ac:dyDescent="0.25">
      <c r="A7" s="2" t="s">
        <v>11</v>
      </c>
      <c r="B7" s="3">
        <f>B2-B4</f>
        <v>2929031.25</v>
      </c>
      <c r="C7" s="1">
        <v>6</v>
      </c>
      <c r="D7" s="4">
        <v>44870</v>
      </c>
      <c r="E7" s="1" t="s">
        <v>4</v>
      </c>
      <c r="F7" s="1">
        <v>4</v>
      </c>
      <c r="G7" s="1">
        <f>F7%*B2</f>
        <v>468645</v>
      </c>
    </row>
    <row r="8" spans="1:10" x14ac:dyDescent="0.25">
      <c r="C8" s="1">
        <v>7</v>
      </c>
      <c r="D8" s="4">
        <v>44931</v>
      </c>
      <c r="E8" s="1" t="s">
        <v>4</v>
      </c>
      <c r="F8" s="1">
        <v>4</v>
      </c>
      <c r="G8" s="1">
        <f>F8%*B2</f>
        <v>468645</v>
      </c>
    </row>
    <row r="9" spans="1:10" x14ac:dyDescent="0.25">
      <c r="C9" s="1">
        <v>8</v>
      </c>
      <c r="D9" s="4">
        <v>44990</v>
      </c>
      <c r="E9" s="1" t="s">
        <v>4</v>
      </c>
      <c r="F9" s="1">
        <v>4</v>
      </c>
      <c r="G9" s="1">
        <f>F9%*B2</f>
        <v>468645</v>
      </c>
    </row>
    <row r="10" spans="1:10" x14ac:dyDescent="0.25">
      <c r="C10" s="1">
        <v>9</v>
      </c>
      <c r="D10" s="9">
        <v>45051</v>
      </c>
      <c r="E10" s="8" t="s">
        <v>10</v>
      </c>
      <c r="F10" s="8">
        <v>4</v>
      </c>
      <c r="G10" s="8">
        <f>F10%*B2</f>
        <v>468645</v>
      </c>
    </row>
    <row r="11" spans="1:10" x14ac:dyDescent="0.25">
      <c r="C11" s="1">
        <v>10</v>
      </c>
      <c r="D11" s="4">
        <v>45112</v>
      </c>
      <c r="E11" s="1" t="s">
        <v>4</v>
      </c>
      <c r="F11" s="1">
        <v>4</v>
      </c>
      <c r="G11" s="1">
        <f>F11%*B2</f>
        <v>468645</v>
      </c>
    </row>
    <row r="12" spans="1:10" x14ac:dyDescent="0.25">
      <c r="C12" s="1">
        <v>11</v>
      </c>
      <c r="D12" s="4">
        <v>45174</v>
      </c>
      <c r="E12" s="1" t="s">
        <v>4</v>
      </c>
      <c r="F12" s="1">
        <v>4</v>
      </c>
      <c r="G12" s="1">
        <f>F12%*B2</f>
        <v>468645</v>
      </c>
    </row>
    <row r="13" spans="1:10" x14ac:dyDescent="0.25">
      <c r="C13" s="1">
        <v>12</v>
      </c>
      <c r="D13" s="4">
        <v>45235</v>
      </c>
      <c r="E13" s="1" t="s">
        <v>4</v>
      </c>
      <c r="F13" s="1">
        <v>4</v>
      </c>
      <c r="G13" s="1">
        <f>F13%*B2</f>
        <v>468645</v>
      </c>
    </row>
    <row r="14" spans="1:10" x14ac:dyDescent="0.25">
      <c r="C14" s="1">
        <v>13</v>
      </c>
      <c r="D14" s="9">
        <v>45296</v>
      </c>
      <c r="E14" s="8" t="s">
        <v>10</v>
      </c>
      <c r="F14" s="8">
        <v>4</v>
      </c>
      <c r="G14" s="8">
        <f>F14%*B2</f>
        <v>468645</v>
      </c>
    </row>
    <row r="15" spans="1:10" x14ac:dyDescent="0.25">
      <c r="C15" s="1">
        <v>14</v>
      </c>
      <c r="D15" s="4">
        <v>45356</v>
      </c>
      <c r="E15" s="1" t="s">
        <v>4</v>
      </c>
      <c r="F15" s="1">
        <v>4</v>
      </c>
      <c r="G15" s="1">
        <f>F15%*B2</f>
        <v>468645</v>
      </c>
    </row>
    <row r="16" spans="1:10" x14ac:dyDescent="0.25">
      <c r="C16" s="1">
        <v>15</v>
      </c>
      <c r="D16" s="4">
        <v>45417</v>
      </c>
      <c r="E16" s="1" t="s">
        <v>4</v>
      </c>
      <c r="F16" s="1">
        <v>4</v>
      </c>
      <c r="G16" s="1">
        <f>F16%*B2</f>
        <v>468645</v>
      </c>
    </row>
    <row r="17" spans="3:7" x14ac:dyDescent="0.25">
      <c r="C17" s="1">
        <v>16</v>
      </c>
      <c r="D17" s="4">
        <v>45478</v>
      </c>
      <c r="E17" s="1" t="s">
        <v>4</v>
      </c>
      <c r="F17" s="1">
        <v>4</v>
      </c>
      <c r="G17" s="1">
        <f>F17%*B2</f>
        <v>468645</v>
      </c>
    </row>
    <row r="18" spans="3:7" x14ac:dyDescent="0.25">
      <c r="C18" s="1">
        <v>17</v>
      </c>
      <c r="D18" s="9">
        <v>45540</v>
      </c>
      <c r="E18" s="8" t="s">
        <v>10</v>
      </c>
      <c r="F18" s="8">
        <v>4</v>
      </c>
      <c r="G18" s="8">
        <f>F18%*B2</f>
        <v>468645</v>
      </c>
    </row>
    <row r="19" spans="3:7" x14ac:dyDescent="0.25">
      <c r="C19" s="1">
        <v>18</v>
      </c>
      <c r="D19" s="4">
        <v>45601</v>
      </c>
      <c r="E19" s="1" t="s">
        <v>4</v>
      </c>
      <c r="F19" s="1">
        <v>4</v>
      </c>
      <c r="G19" s="1">
        <f>F19%*B2</f>
        <v>468645</v>
      </c>
    </row>
    <row r="20" spans="3:7" x14ac:dyDescent="0.25">
      <c r="C20" s="1">
        <v>19</v>
      </c>
      <c r="D20" s="4">
        <v>45662</v>
      </c>
      <c r="E20" s="1" t="s">
        <v>4</v>
      </c>
      <c r="F20" s="1">
        <v>4</v>
      </c>
      <c r="G20" s="1">
        <f>F20%*B2</f>
        <v>468645</v>
      </c>
    </row>
    <row r="21" spans="3:7" x14ac:dyDescent="0.25">
      <c r="C21" s="1">
        <v>20</v>
      </c>
      <c r="D21" s="4">
        <v>45721</v>
      </c>
      <c r="E21" s="1" t="s">
        <v>4</v>
      </c>
      <c r="F21" s="1">
        <v>4</v>
      </c>
      <c r="G21" s="1">
        <f>F21%*B2</f>
        <v>468645</v>
      </c>
    </row>
    <row r="22" spans="3:7" x14ac:dyDescent="0.25">
      <c r="C22" s="1">
        <v>21</v>
      </c>
      <c r="D22" s="10">
        <v>45782</v>
      </c>
      <c r="E22" s="11" t="s">
        <v>4</v>
      </c>
      <c r="F22" s="11">
        <v>4</v>
      </c>
      <c r="G22" s="11">
        <f>F22%*B2</f>
        <v>468645</v>
      </c>
    </row>
    <row r="23" spans="3:7" x14ac:dyDescent="0.25">
      <c r="C23" s="1">
        <v>22</v>
      </c>
      <c r="D23" s="4">
        <v>45843</v>
      </c>
      <c r="E23" s="1" t="s">
        <v>4</v>
      </c>
      <c r="F23" s="1">
        <v>4</v>
      </c>
      <c r="G23" s="1">
        <f>F23%*B2</f>
        <v>468645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opLeftCell="A36" zoomScale="130" zoomScaleNormal="130" workbookViewId="0">
      <selection activeCell="D17" sqref="D17"/>
    </sheetView>
  </sheetViews>
  <sheetFormatPr defaultRowHeight="15" x14ac:dyDescent="0.25"/>
  <cols>
    <col min="1" max="1" width="23.28515625" style="13" customWidth="1"/>
    <col min="2" max="2" width="5.28515625" style="13" bestFit="1" customWidth="1"/>
    <col min="3" max="3" width="14" style="17" customWidth="1"/>
    <col min="4" max="4" width="16" style="17" customWidth="1"/>
    <col min="5" max="5" width="25.85546875" style="17" bestFit="1" customWidth="1"/>
    <col min="6" max="6" width="11.5703125" customWidth="1"/>
    <col min="7" max="7" width="11.140625" customWidth="1"/>
  </cols>
  <sheetData>
    <row r="1" spans="1:9" x14ac:dyDescent="0.25">
      <c r="A1" s="15" t="s">
        <v>15</v>
      </c>
      <c r="B1" s="15"/>
      <c r="C1" s="19">
        <v>7.15</v>
      </c>
    </row>
    <row r="2" spans="1:9" x14ac:dyDescent="0.25">
      <c r="F2" s="21" t="s">
        <v>18</v>
      </c>
      <c r="G2" s="21"/>
      <c r="H2" s="21" t="s">
        <v>28</v>
      </c>
      <c r="I2" s="21"/>
    </row>
    <row r="3" spans="1:9" x14ac:dyDescent="0.25">
      <c r="A3" s="16" t="s">
        <v>12</v>
      </c>
      <c r="B3" s="16" t="s">
        <v>16</v>
      </c>
      <c r="C3" s="18" t="s">
        <v>19</v>
      </c>
      <c r="D3" s="18" t="s">
        <v>14</v>
      </c>
      <c r="E3" s="20" t="s">
        <v>17</v>
      </c>
      <c r="F3" s="22" t="s">
        <v>13</v>
      </c>
      <c r="G3" s="22" t="s">
        <v>14</v>
      </c>
    </row>
    <row r="4" spans="1:9" x14ac:dyDescent="0.25">
      <c r="A4" s="15" t="s">
        <v>2</v>
      </c>
      <c r="B4" s="15" t="s">
        <v>4</v>
      </c>
      <c r="C4" s="19">
        <f>Prestige!G3</f>
        <v>1171612.5</v>
      </c>
      <c r="D4" s="19">
        <f>($C$1%*C4)/12</f>
        <v>6980.8578125000013</v>
      </c>
      <c r="E4" s="19">
        <v>61301</v>
      </c>
      <c r="F4" s="1">
        <f>E4-D4</f>
        <v>54320.142187500001</v>
      </c>
      <c r="G4" s="1">
        <f>D4</f>
        <v>6980.8578125000013</v>
      </c>
    </row>
    <row r="5" spans="1:9" x14ac:dyDescent="0.25">
      <c r="A5" s="4">
        <v>44686</v>
      </c>
      <c r="B5" s="15" t="s">
        <v>4</v>
      </c>
      <c r="C5" s="19">
        <f>C4+Prestige!G4-F4</f>
        <v>1585937.3578125001</v>
      </c>
      <c r="D5" s="19">
        <f>($C$1%*C5)/12</f>
        <v>9449.5434236328147</v>
      </c>
      <c r="E5" s="19">
        <v>61301</v>
      </c>
      <c r="F5" s="1">
        <f>E5-D5</f>
        <v>51851.456576367185</v>
      </c>
      <c r="G5" s="1">
        <f>D5</f>
        <v>9449.5434236328147</v>
      </c>
    </row>
    <row r="6" spans="1:9" x14ac:dyDescent="0.25">
      <c r="A6" s="4">
        <v>44717</v>
      </c>
      <c r="B6" s="4"/>
      <c r="C6" s="19">
        <f>C5-F5</f>
        <v>1534085.901236133</v>
      </c>
      <c r="D6" s="19">
        <f>($C$1%*C6)/12</f>
        <v>9140.5951615319591</v>
      </c>
      <c r="E6" s="19">
        <v>61301</v>
      </c>
      <c r="F6" s="1">
        <f>E6-D6</f>
        <v>52160.404838468043</v>
      </c>
      <c r="G6" s="1">
        <f t="shared" ref="G6:G43" si="0">D6</f>
        <v>9140.5951615319591</v>
      </c>
    </row>
    <row r="7" spans="1:9" x14ac:dyDescent="0.25">
      <c r="A7" s="4">
        <v>44747</v>
      </c>
      <c r="B7" s="15" t="s">
        <v>4</v>
      </c>
      <c r="C7" s="19">
        <f>C6+Prestige!G5-F6</f>
        <v>1950570.496397665</v>
      </c>
      <c r="D7" s="19">
        <f>($C$1%*C7)/12</f>
        <v>11622.149207702756</v>
      </c>
      <c r="E7" s="19">
        <v>61301</v>
      </c>
      <c r="F7" s="1">
        <f t="shared" ref="F7:F43" si="1">E7-D7</f>
        <v>49678.850792297242</v>
      </c>
      <c r="G7" s="1">
        <f t="shared" si="0"/>
        <v>11622.149207702756</v>
      </c>
    </row>
    <row r="8" spans="1:9" x14ac:dyDescent="0.25">
      <c r="A8" s="4">
        <v>44778</v>
      </c>
      <c r="B8" s="4"/>
      <c r="C8" s="19">
        <f>C7-F7</f>
        <v>1900891.6456053678</v>
      </c>
      <c r="D8" s="19">
        <f t="shared" ref="D8:D43" si="2">($C$1%*C8)/12</f>
        <v>11326.146055065319</v>
      </c>
      <c r="E8" s="19">
        <v>61301</v>
      </c>
      <c r="F8" s="1">
        <f t="shared" si="1"/>
        <v>49974.853944934679</v>
      </c>
      <c r="G8" s="1">
        <f t="shared" si="0"/>
        <v>11326.146055065319</v>
      </c>
    </row>
    <row r="9" spans="1:9" x14ac:dyDescent="0.25">
      <c r="A9" s="4">
        <v>44809</v>
      </c>
      <c r="B9" s="15"/>
      <c r="C9" s="19">
        <f>C8-F8</f>
        <v>1850916.7916604332</v>
      </c>
      <c r="D9" s="19">
        <f t="shared" si="2"/>
        <v>11028.379216976749</v>
      </c>
      <c r="E9" s="19">
        <v>61301</v>
      </c>
      <c r="F9" s="1">
        <f t="shared" si="1"/>
        <v>50272.620783023252</v>
      </c>
      <c r="G9" s="1">
        <f t="shared" si="0"/>
        <v>11028.379216976749</v>
      </c>
    </row>
    <row r="10" spans="1:9" x14ac:dyDescent="0.25">
      <c r="A10" s="4">
        <v>44839</v>
      </c>
      <c r="B10" s="4"/>
      <c r="C10" s="19">
        <f>C9-F9</f>
        <v>1800644.1708774099</v>
      </c>
      <c r="D10" s="19">
        <f t="shared" si="2"/>
        <v>10728.838184811235</v>
      </c>
      <c r="E10" s="19">
        <v>61301</v>
      </c>
      <c r="F10" s="1">
        <f t="shared" si="1"/>
        <v>50572.161815188767</v>
      </c>
      <c r="G10" s="1">
        <f t="shared" si="0"/>
        <v>10728.838184811235</v>
      </c>
    </row>
    <row r="11" spans="1:9" x14ac:dyDescent="0.25">
      <c r="A11" s="4">
        <v>44870</v>
      </c>
      <c r="B11" s="15" t="s">
        <v>4</v>
      </c>
      <c r="C11" s="19">
        <f>C10+Prestige!G7-F10</f>
        <v>2218717.0090622213</v>
      </c>
      <c r="D11" s="19">
        <f t="shared" si="2"/>
        <v>13219.85551232907</v>
      </c>
      <c r="E11" s="19">
        <v>61301</v>
      </c>
      <c r="F11" s="1">
        <f t="shared" si="1"/>
        <v>48081.144487670928</v>
      </c>
      <c r="G11" s="1">
        <f t="shared" si="0"/>
        <v>13219.85551232907</v>
      </c>
    </row>
    <row r="12" spans="1:9" x14ac:dyDescent="0.25">
      <c r="A12" s="4">
        <v>44900</v>
      </c>
      <c r="B12" s="4"/>
      <c r="C12" s="19">
        <f>C11-F11</f>
        <v>2170635.8645745502</v>
      </c>
      <c r="D12" s="19">
        <f t="shared" si="2"/>
        <v>12933.372026423363</v>
      </c>
      <c r="E12" s="19">
        <v>61301</v>
      </c>
      <c r="F12" s="1">
        <f t="shared" si="1"/>
        <v>48367.627973576637</v>
      </c>
      <c r="G12" s="1">
        <f t="shared" si="0"/>
        <v>12933.372026423363</v>
      </c>
    </row>
    <row r="13" spans="1:9" x14ac:dyDescent="0.25">
      <c r="A13" s="4">
        <v>44931</v>
      </c>
      <c r="B13" s="15" t="s">
        <v>4</v>
      </c>
      <c r="C13" s="19">
        <f>C12+Prestige!G8-F12</f>
        <v>2590913.2366009736</v>
      </c>
      <c r="D13" s="19">
        <f t="shared" si="2"/>
        <v>15437.524701414137</v>
      </c>
      <c r="E13" s="19">
        <v>61301</v>
      </c>
      <c r="F13" s="1">
        <f t="shared" si="1"/>
        <v>45863.475298585865</v>
      </c>
      <c r="G13" s="1">
        <f t="shared" si="0"/>
        <v>15437.524701414137</v>
      </c>
    </row>
    <row r="14" spans="1:9" x14ac:dyDescent="0.25">
      <c r="A14" s="4">
        <v>44962</v>
      </c>
      <c r="B14" s="4"/>
      <c r="C14" s="19">
        <f>C13-F13</f>
        <v>2545049.7613023878</v>
      </c>
      <c r="D14" s="19">
        <f t="shared" si="2"/>
        <v>15164.254827760064</v>
      </c>
      <c r="E14" s="19">
        <v>61301</v>
      </c>
      <c r="F14" s="1">
        <f t="shared" si="1"/>
        <v>46136.745172239935</v>
      </c>
      <c r="G14" s="1">
        <f t="shared" si="0"/>
        <v>15164.254827760064</v>
      </c>
    </row>
    <row r="15" spans="1:9" x14ac:dyDescent="0.25">
      <c r="A15" s="4">
        <v>44990</v>
      </c>
      <c r="B15" s="15" t="s">
        <v>4</v>
      </c>
      <c r="C15" s="19">
        <f>C14+Prestige!G9-F14</f>
        <v>2967558.016130148</v>
      </c>
      <c r="D15" s="19">
        <f t="shared" si="2"/>
        <v>17681.699846108801</v>
      </c>
      <c r="E15" s="19">
        <v>61301</v>
      </c>
      <c r="F15" s="1">
        <f t="shared" si="1"/>
        <v>43619.300153891199</v>
      </c>
      <c r="G15" s="1">
        <f t="shared" si="0"/>
        <v>17681.699846108801</v>
      </c>
    </row>
    <row r="16" spans="1:9" x14ac:dyDescent="0.25">
      <c r="A16" s="4">
        <v>45021</v>
      </c>
      <c r="B16" s="4"/>
      <c r="C16" s="19">
        <f>C15-F15</f>
        <v>2923938.7159762569</v>
      </c>
      <c r="D16" s="19">
        <f t="shared" si="2"/>
        <v>17421.8015160252</v>
      </c>
      <c r="E16" s="19">
        <v>61301</v>
      </c>
      <c r="F16" s="1">
        <f t="shared" si="1"/>
        <v>43879.198483974804</v>
      </c>
      <c r="G16" s="1">
        <f t="shared" si="0"/>
        <v>17421.8015160252</v>
      </c>
    </row>
    <row r="17" spans="1:7" x14ac:dyDescent="0.25">
      <c r="A17" s="4">
        <v>45051</v>
      </c>
      <c r="B17" s="15"/>
      <c r="C17" s="19">
        <f>C16-F16</f>
        <v>2880059.5174922822</v>
      </c>
      <c r="D17" s="19">
        <f t="shared" si="2"/>
        <v>17160.354625058182</v>
      </c>
      <c r="E17" s="19">
        <v>61301</v>
      </c>
      <c r="F17" s="1">
        <f t="shared" si="1"/>
        <v>44140.645374941814</v>
      </c>
      <c r="G17" s="1">
        <f t="shared" si="0"/>
        <v>17160.354625058182</v>
      </c>
    </row>
    <row r="18" spans="1:7" x14ac:dyDescent="0.25">
      <c r="A18" s="4">
        <v>45082</v>
      </c>
      <c r="B18" s="4"/>
      <c r="C18" s="19">
        <f>C17-F17</f>
        <v>2835918.8721173406</v>
      </c>
      <c r="D18" s="19">
        <f t="shared" si="2"/>
        <v>16897.349946365823</v>
      </c>
      <c r="E18" s="19">
        <v>61301</v>
      </c>
      <c r="F18" s="1">
        <f t="shared" si="1"/>
        <v>44403.650053634177</v>
      </c>
      <c r="G18" s="1">
        <f t="shared" si="0"/>
        <v>16897.349946365823</v>
      </c>
    </row>
    <row r="19" spans="1:7" x14ac:dyDescent="0.25">
      <c r="A19" s="4">
        <v>45112</v>
      </c>
      <c r="B19" s="15" t="s">
        <v>4</v>
      </c>
      <c r="C19" s="19">
        <f>C18+Prestige!G11-F18</f>
        <v>3260160.2220637063</v>
      </c>
      <c r="D19" s="19">
        <f t="shared" si="2"/>
        <v>19425.121323129584</v>
      </c>
      <c r="E19" s="19">
        <v>61301</v>
      </c>
      <c r="F19" s="1">
        <f t="shared" si="1"/>
        <v>41875.878676870416</v>
      </c>
      <c r="G19" s="1">
        <f t="shared" si="0"/>
        <v>19425.121323129584</v>
      </c>
    </row>
    <row r="20" spans="1:7" x14ac:dyDescent="0.25">
      <c r="A20" s="4">
        <v>45143</v>
      </c>
      <c r="B20" s="4"/>
      <c r="C20" s="19">
        <f>C19-F19</f>
        <v>3218284.3433868359</v>
      </c>
      <c r="D20" s="19">
        <f t="shared" si="2"/>
        <v>19175.610879346565</v>
      </c>
      <c r="E20" s="19">
        <v>61301</v>
      </c>
      <c r="F20" s="1">
        <f t="shared" si="1"/>
        <v>42125.389120653432</v>
      </c>
      <c r="G20" s="1">
        <f t="shared" si="0"/>
        <v>19175.610879346565</v>
      </c>
    </row>
    <row r="21" spans="1:7" x14ac:dyDescent="0.25">
      <c r="A21" s="4">
        <v>45174</v>
      </c>
      <c r="B21" s="15" t="s">
        <v>4</v>
      </c>
      <c r="C21" s="19">
        <f>C20+Prestige!G12-F20</f>
        <v>3644803.9542661826</v>
      </c>
      <c r="D21" s="19">
        <f t="shared" si="2"/>
        <v>21716.95689416934</v>
      </c>
      <c r="E21" s="19">
        <v>61301</v>
      </c>
      <c r="F21" s="1">
        <f t="shared" si="1"/>
        <v>39584.043105830657</v>
      </c>
      <c r="G21" s="1">
        <f t="shared" si="0"/>
        <v>21716.95689416934</v>
      </c>
    </row>
    <row r="22" spans="1:7" x14ac:dyDescent="0.25">
      <c r="A22" s="4">
        <v>45204</v>
      </c>
      <c r="B22" s="4"/>
      <c r="C22" s="19">
        <f>C21-F21</f>
        <v>3605219.9111603522</v>
      </c>
      <c r="D22" s="19">
        <f t="shared" si="2"/>
        <v>21481.101970663767</v>
      </c>
      <c r="E22" s="19">
        <v>61301</v>
      </c>
      <c r="F22" s="1">
        <f t="shared" si="1"/>
        <v>39819.898029336233</v>
      </c>
      <c r="G22" s="1">
        <f t="shared" si="0"/>
        <v>21481.101970663767</v>
      </c>
    </row>
    <row r="23" spans="1:7" x14ac:dyDescent="0.25">
      <c r="A23" s="4">
        <v>45235</v>
      </c>
      <c r="B23" s="15" t="s">
        <v>4</v>
      </c>
      <c r="C23" s="19">
        <f>C22+Prestige!G13-F22</f>
        <v>4034045.0131310159</v>
      </c>
      <c r="D23" s="19">
        <f t="shared" si="2"/>
        <v>24036.184869905639</v>
      </c>
      <c r="E23" s="19">
        <v>61301</v>
      </c>
      <c r="F23" s="1">
        <f t="shared" si="1"/>
        <v>37264.815130094357</v>
      </c>
      <c r="G23" s="1">
        <f t="shared" si="0"/>
        <v>24036.184869905639</v>
      </c>
    </row>
    <row r="24" spans="1:7" x14ac:dyDescent="0.25">
      <c r="A24" s="4">
        <v>45265</v>
      </c>
      <c r="B24" s="4"/>
      <c r="C24" s="19">
        <f>C23-F23</f>
        <v>3996780.1980009214</v>
      </c>
      <c r="D24" s="19">
        <f t="shared" si="2"/>
        <v>23814.148679755494</v>
      </c>
      <c r="E24" s="19">
        <v>61301</v>
      </c>
      <c r="F24" s="1">
        <f t="shared" si="1"/>
        <v>37486.851320244503</v>
      </c>
      <c r="G24" s="1">
        <f t="shared" si="0"/>
        <v>23814.148679755494</v>
      </c>
    </row>
    <row r="25" spans="1:7" x14ac:dyDescent="0.25">
      <c r="A25" s="4">
        <v>45296</v>
      </c>
      <c r="B25" s="15"/>
      <c r="C25" s="19">
        <f>C24-F24</f>
        <v>3959293.346680677</v>
      </c>
      <c r="D25" s="19">
        <f t="shared" si="2"/>
        <v>23590.789523972369</v>
      </c>
      <c r="E25" s="19">
        <v>61301</v>
      </c>
      <c r="F25" s="1">
        <f t="shared" si="1"/>
        <v>37710.210476027627</v>
      </c>
      <c r="G25" s="1">
        <f t="shared" si="0"/>
        <v>23590.789523972369</v>
      </c>
    </row>
    <row r="26" spans="1:7" x14ac:dyDescent="0.25">
      <c r="A26" s="4">
        <v>45327</v>
      </c>
      <c r="B26" s="4"/>
      <c r="C26" s="19">
        <f>C25-F25</f>
        <v>3921583.1362046492</v>
      </c>
      <c r="D26" s="19">
        <f t="shared" si="2"/>
        <v>23366.099519886036</v>
      </c>
      <c r="E26" s="19">
        <v>61301</v>
      </c>
      <c r="F26" s="1">
        <f t="shared" si="1"/>
        <v>37934.900480113967</v>
      </c>
      <c r="G26" s="1">
        <f t="shared" si="0"/>
        <v>23366.099519886036</v>
      </c>
    </row>
    <row r="27" spans="1:7" x14ac:dyDescent="0.25">
      <c r="A27" s="4">
        <v>45356</v>
      </c>
      <c r="B27" s="15" t="s">
        <v>4</v>
      </c>
      <c r="C27" s="19">
        <f>C26+Prestige!G15-F26</f>
        <v>4352293.2357245348</v>
      </c>
      <c r="D27" s="19">
        <f t="shared" si="2"/>
        <v>25932.413862858692</v>
      </c>
      <c r="E27" s="19">
        <v>61301</v>
      </c>
      <c r="F27" s="1">
        <f t="shared" si="1"/>
        <v>35368.586137141305</v>
      </c>
      <c r="G27" s="1">
        <f t="shared" si="0"/>
        <v>25932.413862858692</v>
      </c>
    </row>
    <row r="28" spans="1:7" x14ac:dyDescent="0.25">
      <c r="A28" s="4">
        <v>45387</v>
      </c>
      <c r="B28" s="4"/>
      <c r="C28" s="19">
        <f>C27-F27</f>
        <v>4316924.6495873937</v>
      </c>
      <c r="D28" s="19">
        <f t="shared" si="2"/>
        <v>25721.676037124893</v>
      </c>
      <c r="E28" s="19">
        <v>61301</v>
      </c>
      <c r="F28" s="1">
        <f t="shared" si="1"/>
        <v>35579.323962875103</v>
      </c>
      <c r="G28" s="1">
        <f t="shared" si="0"/>
        <v>25721.676037124893</v>
      </c>
    </row>
    <row r="29" spans="1:7" x14ac:dyDescent="0.25">
      <c r="A29" s="4">
        <v>45417</v>
      </c>
      <c r="B29" s="15" t="s">
        <v>4</v>
      </c>
      <c r="C29" s="19">
        <f>C28+Prestige!G16-F28</f>
        <v>4749990.325624519</v>
      </c>
      <c r="D29" s="19">
        <f t="shared" si="2"/>
        <v>28302.025690179431</v>
      </c>
      <c r="E29" s="19">
        <v>61301</v>
      </c>
      <c r="F29" s="1">
        <f t="shared" si="1"/>
        <v>32998.974309820565</v>
      </c>
      <c r="G29" s="1">
        <f t="shared" si="0"/>
        <v>28302.025690179431</v>
      </c>
    </row>
    <row r="30" spans="1:7" x14ac:dyDescent="0.25">
      <c r="A30" s="4">
        <v>45448</v>
      </c>
      <c r="B30" s="4"/>
      <c r="C30" s="19">
        <f>C29-F29</f>
        <v>4716991.3513146983</v>
      </c>
      <c r="D30" s="19">
        <f t="shared" si="2"/>
        <v>28105.406801583416</v>
      </c>
      <c r="E30" s="19">
        <v>61301</v>
      </c>
      <c r="F30" s="1">
        <f t="shared" si="1"/>
        <v>33195.59319841658</v>
      </c>
      <c r="G30" s="1">
        <f t="shared" si="0"/>
        <v>28105.406801583416</v>
      </c>
    </row>
    <row r="31" spans="1:7" x14ac:dyDescent="0.25">
      <c r="A31" s="4">
        <v>45478</v>
      </c>
      <c r="B31" s="15" t="s">
        <v>4</v>
      </c>
      <c r="C31" s="19">
        <f>C30+Prestige!G17-F30</f>
        <v>5152440.7581162816</v>
      </c>
      <c r="D31" s="19">
        <f t="shared" si="2"/>
        <v>30699.959517109513</v>
      </c>
      <c r="E31" s="19">
        <v>61301</v>
      </c>
      <c r="F31" s="1">
        <f t="shared" si="1"/>
        <v>30601.040482890487</v>
      </c>
      <c r="G31" s="1">
        <f t="shared" si="0"/>
        <v>30699.959517109513</v>
      </c>
    </row>
    <row r="32" spans="1:7" x14ac:dyDescent="0.25">
      <c r="A32" s="4">
        <v>45509</v>
      </c>
      <c r="B32" s="4"/>
      <c r="C32" s="19">
        <f>C31-F31</f>
        <v>5121839.7176333908</v>
      </c>
      <c r="D32" s="19">
        <f t="shared" si="2"/>
        <v>30517.628317565624</v>
      </c>
      <c r="E32" s="19">
        <v>61301</v>
      </c>
      <c r="F32" s="1">
        <f t="shared" si="1"/>
        <v>30783.371682434376</v>
      </c>
      <c r="G32" s="1">
        <f t="shared" si="0"/>
        <v>30517.628317565624</v>
      </c>
    </row>
    <row r="33" spans="1:7" x14ac:dyDescent="0.25">
      <c r="A33" s="4">
        <v>45540</v>
      </c>
      <c r="B33" s="15"/>
      <c r="C33" s="19">
        <f>C32-F32</f>
        <v>5091056.3459509565</v>
      </c>
      <c r="D33" s="19">
        <f t="shared" si="2"/>
        <v>30334.210727957787</v>
      </c>
      <c r="E33" s="19">
        <v>61301</v>
      </c>
      <c r="F33" s="1">
        <f t="shared" si="1"/>
        <v>30966.789272042213</v>
      </c>
      <c r="G33" s="1">
        <f t="shared" si="0"/>
        <v>30334.210727957787</v>
      </c>
    </row>
    <row r="34" spans="1:7" x14ac:dyDescent="0.25">
      <c r="A34" s="4">
        <v>45570</v>
      </c>
      <c r="B34" s="4"/>
      <c r="C34" s="19">
        <f>C33-F33</f>
        <v>5060089.5566789145</v>
      </c>
      <c r="D34" s="19">
        <f t="shared" si="2"/>
        <v>30149.700275211868</v>
      </c>
      <c r="E34" s="19">
        <v>61301</v>
      </c>
      <c r="F34" s="1">
        <f t="shared" si="1"/>
        <v>31151.299724788132</v>
      </c>
      <c r="G34" s="1">
        <f t="shared" si="0"/>
        <v>30149.700275211868</v>
      </c>
    </row>
    <row r="35" spans="1:7" x14ac:dyDescent="0.25">
      <c r="A35" s="4">
        <v>45601</v>
      </c>
      <c r="B35" s="15" t="s">
        <v>4</v>
      </c>
      <c r="C35" s="19">
        <f>C34+Prestige!G19-F34</f>
        <v>5497583.2569541261</v>
      </c>
      <c r="D35" s="19">
        <f t="shared" si="2"/>
        <v>32756.433572685008</v>
      </c>
      <c r="E35" s="19">
        <v>61301</v>
      </c>
      <c r="F35" s="1">
        <f t="shared" si="1"/>
        <v>28544.566427314992</v>
      </c>
      <c r="G35" s="1">
        <f t="shared" si="0"/>
        <v>32756.433572685008</v>
      </c>
    </row>
    <row r="36" spans="1:7" x14ac:dyDescent="0.25">
      <c r="A36" s="4">
        <v>45631</v>
      </c>
      <c r="B36" s="4"/>
      <c r="C36" s="19">
        <f>C35-F35</f>
        <v>5469038.6905268114</v>
      </c>
      <c r="D36" s="19">
        <f t="shared" si="2"/>
        <v>32586.355531055586</v>
      </c>
      <c r="E36" s="19">
        <v>61301</v>
      </c>
      <c r="F36" s="1">
        <f t="shared" si="1"/>
        <v>28714.644468944414</v>
      </c>
      <c r="G36" s="1">
        <f t="shared" si="0"/>
        <v>32586.355531055586</v>
      </c>
    </row>
    <row r="37" spans="1:7" x14ac:dyDescent="0.25">
      <c r="A37" s="4">
        <v>45662</v>
      </c>
      <c r="B37" s="15" t="s">
        <v>4</v>
      </c>
      <c r="C37" s="19">
        <f>C36+Prestige!G20-F36</f>
        <v>5908969.0460578669</v>
      </c>
      <c r="D37" s="19">
        <f t="shared" si="2"/>
        <v>35207.60723276146</v>
      </c>
      <c r="E37" s="19">
        <v>61301</v>
      </c>
      <c r="F37" s="1">
        <f t="shared" si="1"/>
        <v>26093.39276723854</v>
      </c>
      <c r="G37" s="1">
        <f t="shared" si="0"/>
        <v>35207.60723276146</v>
      </c>
    </row>
    <row r="38" spans="1:7" x14ac:dyDescent="0.25">
      <c r="A38" s="4">
        <v>45693</v>
      </c>
      <c r="B38" s="4"/>
      <c r="C38" s="19">
        <f>C37-F37</f>
        <v>5882875.6532906285</v>
      </c>
      <c r="D38" s="19">
        <f t="shared" si="2"/>
        <v>35052.134100856667</v>
      </c>
      <c r="E38" s="19">
        <v>61301</v>
      </c>
      <c r="F38" s="1">
        <f t="shared" si="1"/>
        <v>26248.865899143333</v>
      </c>
      <c r="G38" s="1">
        <f t="shared" si="0"/>
        <v>35052.134100856667</v>
      </c>
    </row>
    <row r="39" spans="1:7" x14ac:dyDescent="0.25">
      <c r="A39" s="4">
        <v>45721</v>
      </c>
      <c r="B39" s="15" t="s">
        <v>4</v>
      </c>
      <c r="C39" s="19">
        <f>C38+Prestige!G21-F38</f>
        <v>6325271.7873914847</v>
      </c>
      <c r="D39" s="19">
        <f t="shared" si="2"/>
        <v>37688.077733207603</v>
      </c>
      <c r="E39" s="19">
        <v>61301</v>
      </c>
      <c r="F39" s="1">
        <f t="shared" si="1"/>
        <v>23612.922266792397</v>
      </c>
      <c r="G39" s="1">
        <f t="shared" si="0"/>
        <v>37688.077733207603</v>
      </c>
    </row>
    <row r="40" spans="1:7" x14ac:dyDescent="0.25">
      <c r="A40" s="4">
        <v>45752</v>
      </c>
      <c r="B40" s="4"/>
      <c r="C40" s="19">
        <f>C39-F39</f>
        <v>6301658.8651246922</v>
      </c>
      <c r="D40" s="19">
        <f t="shared" si="2"/>
        <v>37547.38407136796</v>
      </c>
      <c r="E40" s="19">
        <v>61301</v>
      </c>
      <c r="F40" s="1">
        <f t="shared" si="1"/>
        <v>23753.61592863204</v>
      </c>
      <c r="G40" s="1">
        <f t="shared" si="0"/>
        <v>37547.38407136796</v>
      </c>
    </row>
    <row r="41" spans="1:7" x14ac:dyDescent="0.25">
      <c r="A41" s="4">
        <v>45782</v>
      </c>
      <c r="B41" s="15" t="s">
        <v>4</v>
      </c>
      <c r="C41" s="19">
        <f>C40+Prestige!G22-F40</f>
        <v>6746550.24919606</v>
      </c>
      <c r="D41" s="19">
        <f t="shared" si="2"/>
        <v>40198.195234793195</v>
      </c>
      <c r="E41" s="19">
        <v>61301</v>
      </c>
      <c r="F41" s="1">
        <f t="shared" si="1"/>
        <v>21102.804765206805</v>
      </c>
      <c r="G41" s="1">
        <f t="shared" si="0"/>
        <v>40198.195234793195</v>
      </c>
    </row>
    <row r="42" spans="1:7" x14ac:dyDescent="0.25">
      <c r="A42" s="4">
        <v>45813</v>
      </c>
      <c r="B42" s="4"/>
      <c r="C42" s="19">
        <f>C41-F41</f>
        <v>6725447.4444308532</v>
      </c>
      <c r="D42" s="19">
        <f t="shared" si="2"/>
        <v>40072.457689733834</v>
      </c>
      <c r="E42" s="19">
        <v>61301</v>
      </c>
      <c r="F42" s="1">
        <f t="shared" si="1"/>
        <v>21228.542310266166</v>
      </c>
      <c r="G42" s="1">
        <f t="shared" si="0"/>
        <v>40072.457689733834</v>
      </c>
    </row>
    <row r="43" spans="1:7" x14ac:dyDescent="0.25">
      <c r="A43" s="4">
        <v>45843</v>
      </c>
      <c r="B43" s="15" t="s">
        <v>4</v>
      </c>
      <c r="C43" s="19">
        <f>C42+Prestige!G23-F42</f>
        <v>7172863.9021205874</v>
      </c>
      <c r="D43" s="19">
        <f t="shared" si="2"/>
        <v>42738.314083468504</v>
      </c>
      <c r="E43" s="19">
        <v>61301</v>
      </c>
      <c r="F43" s="1">
        <f t="shared" si="1"/>
        <v>18562.685916531496</v>
      </c>
      <c r="G43" s="1">
        <f t="shared" si="0"/>
        <v>42738.314083468504</v>
      </c>
    </row>
    <row r="44" spans="1:7" x14ac:dyDescent="0.25">
      <c r="A44" s="14"/>
      <c r="B44" s="14"/>
    </row>
    <row r="45" spans="1:7" x14ac:dyDescent="0.25">
      <c r="A45" s="14"/>
      <c r="B45" s="14"/>
      <c r="D45" s="17">
        <f>SUM(D4:D43)</f>
        <v>936408.71620405512</v>
      </c>
      <c r="E45" s="17">
        <v>1150000</v>
      </c>
    </row>
    <row r="46" spans="1:7" x14ac:dyDescent="0.25">
      <c r="A46" s="14"/>
      <c r="B46" s="14"/>
      <c r="C46" s="17" t="s">
        <v>30</v>
      </c>
      <c r="D46" s="17">
        <v>1150000</v>
      </c>
      <c r="E46" s="23">
        <v>2929031.25</v>
      </c>
    </row>
    <row r="47" spans="1:7" x14ac:dyDescent="0.25">
      <c r="A47" s="14"/>
      <c r="B47" s="14"/>
      <c r="D47" s="17" t="s">
        <v>20</v>
      </c>
      <c r="E47" s="17">
        <f>E45+E46</f>
        <v>4079031.25</v>
      </c>
    </row>
    <row r="48" spans="1:7" x14ac:dyDescent="0.25">
      <c r="A48" s="14"/>
      <c r="B48" s="14"/>
      <c r="D48" s="17" t="s">
        <v>22</v>
      </c>
      <c r="E48" s="17">
        <f>E47/36</f>
        <v>113306.42361111111</v>
      </c>
    </row>
    <row r="49" spans="1:6" x14ac:dyDescent="0.25">
      <c r="A49" s="14"/>
      <c r="B49" s="14"/>
      <c r="D49" s="17" t="s">
        <v>23</v>
      </c>
      <c r="E49" s="17">
        <v>220000</v>
      </c>
    </row>
    <row r="50" spans="1:6" x14ac:dyDescent="0.25">
      <c r="A50" s="14"/>
      <c r="B50" s="14"/>
      <c r="D50" s="17" t="s">
        <v>24</v>
      </c>
      <c r="E50" s="17">
        <f>E49-E48</f>
        <v>106693.57638888889</v>
      </c>
      <c r="F50">
        <f>E50*12*3</f>
        <v>3840968.75</v>
      </c>
    </row>
    <row r="51" spans="1:6" x14ac:dyDescent="0.25">
      <c r="A51" s="14"/>
      <c r="B51" s="14"/>
      <c r="F51" t="s">
        <v>21</v>
      </c>
    </row>
    <row r="52" spans="1:6" x14ac:dyDescent="0.25">
      <c r="A52" s="14"/>
      <c r="B52" s="14"/>
      <c r="D52" s="17" t="s">
        <v>25</v>
      </c>
      <c r="E52" s="17">
        <f>150000+25150+23888+50000</f>
        <v>249038</v>
      </c>
      <c r="F52" s="17">
        <f>(150000+25150+23888+50000)*3</f>
        <v>747114</v>
      </c>
    </row>
    <row r="53" spans="1:6" x14ac:dyDescent="0.25">
      <c r="A53" s="14"/>
      <c r="B53" s="14"/>
      <c r="D53" s="17" t="s">
        <v>26</v>
      </c>
      <c r="E53" s="17">
        <v>260000</v>
      </c>
      <c r="F53" s="17">
        <f>E53*3</f>
        <v>780000</v>
      </c>
    </row>
    <row r="54" spans="1:6" x14ac:dyDescent="0.25">
      <c r="A54" s="14"/>
      <c r="B54" s="14"/>
    </row>
    <row r="55" spans="1:6" x14ac:dyDescent="0.25">
      <c r="A55" s="14"/>
      <c r="B55" s="14"/>
      <c r="D55" s="17" t="s">
        <v>27</v>
      </c>
      <c r="E55" s="17">
        <v>30000</v>
      </c>
      <c r="F55">
        <f>E55*36</f>
        <v>1080000</v>
      </c>
    </row>
    <row r="56" spans="1:6" x14ac:dyDescent="0.25">
      <c r="A56" s="14"/>
      <c r="B56" s="14" t="s">
        <v>29</v>
      </c>
      <c r="F56">
        <f>F50-F52-F53-F55</f>
        <v>1233854.75</v>
      </c>
    </row>
    <row r="57" spans="1:6" x14ac:dyDescent="0.25">
      <c r="A57" s="14"/>
      <c r="B57" s="14"/>
    </row>
    <row r="58" spans="1:6" x14ac:dyDescent="0.25">
      <c r="A58" s="14"/>
      <c r="B58" s="14"/>
    </row>
    <row r="59" spans="1:6" x14ac:dyDescent="0.25">
      <c r="A59" s="14"/>
      <c r="B59" s="14"/>
    </row>
    <row r="60" spans="1:6" x14ac:dyDescent="0.25">
      <c r="A60" s="14"/>
      <c r="B60" s="14"/>
    </row>
    <row r="61" spans="1:6" x14ac:dyDescent="0.25">
      <c r="A61" s="14"/>
      <c r="B61" s="14"/>
    </row>
    <row r="62" spans="1:6" x14ac:dyDescent="0.25">
      <c r="A62" s="14"/>
      <c r="B62" s="14"/>
    </row>
    <row r="63" spans="1:6" x14ac:dyDescent="0.25">
      <c r="A63" s="14"/>
      <c r="B63" s="14"/>
    </row>
    <row r="64" spans="1:6" x14ac:dyDescent="0.25">
      <c r="A64" s="14"/>
      <c r="B64" s="14"/>
    </row>
    <row r="65" spans="1:2" x14ac:dyDescent="0.25">
      <c r="A65" s="14"/>
      <c r="B65" s="14"/>
    </row>
    <row r="66" spans="1:2" x14ac:dyDescent="0.25">
      <c r="A66" s="14"/>
      <c r="B66" s="14"/>
    </row>
    <row r="67" spans="1:2" x14ac:dyDescent="0.25">
      <c r="A67" s="14"/>
      <c r="B67" s="14"/>
    </row>
    <row r="68" spans="1:2" x14ac:dyDescent="0.25">
      <c r="A68" s="14"/>
      <c r="B68" s="14"/>
    </row>
    <row r="69" spans="1:2" x14ac:dyDescent="0.25">
      <c r="A69" s="14"/>
      <c r="B69" s="14"/>
    </row>
    <row r="70" spans="1:2" x14ac:dyDescent="0.25">
      <c r="A70" s="14"/>
      <c r="B70" s="14"/>
    </row>
    <row r="71" spans="1:2" x14ac:dyDescent="0.25">
      <c r="A71" s="14"/>
      <c r="B71" s="14"/>
    </row>
    <row r="72" spans="1:2" x14ac:dyDescent="0.25">
      <c r="A72" s="14"/>
      <c r="B72" s="14"/>
    </row>
    <row r="73" spans="1:2" x14ac:dyDescent="0.25">
      <c r="A73" s="14"/>
      <c r="B73" s="14"/>
    </row>
    <row r="74" spans="1:2" x14ac:dyDescent="0.25">
      <c r="A74" s="14"/>
      <c r="B74" s="14"/>
    </row>
    <row r="75" spans="1:2" x14ac:dyDescent="0.25">
      <c r="A75" s="14"/>
      <c r="B75" s="14"/>
    </row>
    <row r="76" spans="1:2" x14ac:dyDescent="0.25">
      <c r="A76" s="14"/>
      <c r="B76" s="14"/>
    </row>
    <row r="77" spans="1:2" x14ac:dyDescent="0.25">
      <c r="A77" s="14"/>
      <c r="B77" s="14"/>
    </row>
    <row r="78" spans="1:2" x14ac:dyDescent="0.25">
      <c r="A78" s="14"/>
      <c r="B78" s="14"/>
    </row>
    <row r="79" spans="1:2" x14ac:dyDescent="0.25">
      <c r="A79" s="14"/>
      <c r="B79" s="14"/>
    </row>
    <row r="80" spans="1:2" x14ac:dyDescent="0.25">
      <c r="A80" s="14"/>
      <c r="B80" s="14"/>
    </row>
    <row r="81" spans="1:2" x14ac:dyDescent="0.25">
      <c r="A81" s="14"/>
      <c r="B81" s="14"/>
    </row>
    <row r="82" spans="1:2" x14ac:dyDescent="0.25">
      <c r="A82" s="14"/>
      <c r="B82" s="14"/>
    </row>
    <row r="83" spans="1:2" x14ac:dyDescent="0.25">
      <c r="A83" s="14"/>
      <c r="B83" s="14"/>
    </row>
    <row r="84" spans="1:2" x14ac:dyDescent="0.25">
      <c r="A84" s="14"/>
      <c r="B84" s="14"/>
    </row>
    <row r="85" spans="1:2" x14ac:dyDescent="0.25">
      <c r="A85" s="14"/>
      <c r="B85" s="14"/>
    </row>
    <row r="86" spans="1:2" x14ac:dyDescent="0.25">
      <c r="A86" s="14"/>
      <c r="B86" s="14"/>
    </row>
    <row r="87" spans="1:2" x14ac:dyDescent="0.25">
      <c r="A87" s="14"/>
      <c r="B87" s="14"/>
    </row>
    <row r="88" spans="1:2" x14ac:dyDescent="0.25">
      <c r="A88" s="14"/>
      <c r="B88" s="14"/>
    </row>
    <row r="89" spans="1:2" x14ac:dyDescent="0.25">
      <c r="A89" s="14"/>
      <c r="B89" s="14"/>
    </row>
    <row r="90" spans="1:2" x14ac:dyDescent="0.25">
      <c r="A90" s="14"/>
      <c r="B90" s="14"/>
    </row>
    <row r="91" spans="1:2" x14ac:dyDescent="0.25">
      <c r="A91" s="14"/>
      <c r="B91" s="14"/>
    </row>
    <row r="92" spans="1:2" x14ac:dyDescent="0.25">
      <c r="A92" s="14"/>
      <c r="B92" s="14"/>
    </row>
    <row r="93" spans="1:2" x14ac:dyDescent="0.25">
      <c r="A93" s="14"/>
      <c r="B93" s="14"/>
    </row>
    <row r="94" spans="1:2" x14ac:dyDescent="0.25">
      <c r="A94" s="14"/>
      <c r="B94" s="14"/>
    </row>
    <row r="95" spans="1:2" x14ac:dyDescent="0.25">
      <c r="A95" s="14"/>
      <c r="B95" s="14"/>
    </row>
    <row r="96" spans="1:2" x14ac:dyDescent="0.25">
      <c r="A96" s="14"/>
      <c r="B96" s="14"/>
    </row>
    <row r="97" spans="1:2" x14ac:dyDescent="0.25">
      <c r="A97" s="14"/>
      <c r="B97" s="14"/>
    </row>
    <row r="98" spans="1:2" x14ac:dyDescent="0.25">
      <c r="A98" s="14"/>
      <c r="B98" s="14"/>
    </row>
    <row r="99" spans="1:2" x14ac:dyDescent="0.25">
      <c r="A99" s="14"/>
      <c r="B99" s="14"/>
    </row>
    <row r="100" spans="1:2" x14ac:dyDescent="0.25">
      <c r="A100" s="14"/>
      <c r="B100" s="14"/>
    </row>
    <row r="101" spans="1:2" x14ac:dyDescent="0.25">
      <c r="A101" s="14"/>
      <c r="B101" s="14"/>
    </row>
    <row r="102" spans="1:2" x14ac:dyDescent="0.25">
      <c r="A102" s="14"/>
      <c r="B102" s="14"/>
    </row>
    <row r="103" spans="1:2" x14ac:dyDescent="0.25">
      <c r="A103" s="14"/>
      <c r="B103" s="14"/>
    </row>
    <row r="104" spans="1:2" x14ac:dyDescent="0.25">
      <c r="A104" s="14"/>
      <c r="B104" s="14"/>
    </row>
    <row r="105" spans="1:2" x14ac:dyDescent="0.25">
      <c r="A105" s="14"/>
      <c r="B105" s="14"/>
    </row>
    <row r="106" spans="1:2" x14ac:dyDescent="0.25">
      <c r="A106" s="14"/>
      <c r="B106" s="14"/>
    </row>
    <row r="107" spans="1:2" x14ac:dyDescent="0.25">
      <c r="A107" s="14"/>
      <c r="B107" s="14"/>
    </row>
    <row r="108" spans="1:2" x14ac:dyDescent="0.25">
      <c r="A108" s="14"/>
      <c r="B108" s="14"/>
    </row>
    <row r="109" spans="1:2" x14ac:dyDescent="0.25">
      <c r="A109" s="14"/>
      <c r="B109" s="14"/>
    </row>
    <row r="110" spans="1:2" x14ac:dyDescent="0.25">
      <c r="A110" s="14"/>
      <c r="B110" s="14"/>
    </row>
    <row r="111" spans="1:2" x14ac:dyDescent="0.25">
      <c r="A111" s="14"/>
      <c r="B111" s="14"/>
    </row>
    <row r="112" spans="1:2" x14ac:dyDescent="0.25">
      <c r="A112" s="14"/>
      <c r="B112" s="14"/>
    </row>
    <row r="113" spans="1:2" x14ac:dyDescent="0.25">
      <c r="A113" s="14"/>
      <c r="B113" s="14"/>
    </row>
    <row r="114" spans="1:2" x14ac:dyDescent="0.25">
      <c r="A114" s="14"/>
      <c r="B114" s="14"/>
    </row>
    <row r="115" spans="1:2" x14ac:dyDescent="0.25">
      <c r="A115" s="14"/>
      <c r="B115" s="14"/>
    </row>
    <row r="116" spans="1:2" x14ac:dyDescent="0.25">
      <c r="A116" s="14"/>
      <c r="B116" s="14"/>
    </row>
    <row r="117" spans="1:2" x14ac:dyDescent="0.25">
      <c r="A117" s="14"/>
      <c r="B117" s="14"/>
    </row>
    <row r="118" spans="1:2" x14ac:dyDescent="0.25">
      <c r="A118" s="14"/>
      <c r="B118" s="14"/>
    </row>
    <row r="119" spans="1:2" x14ac:dyDescent="0.25">
      <c r="A119" s="14"/>
      <c r="B119" s="14"/>
    </row>
    <row r="120" spans="1:2" x14ac:dyDescent="0.25">
      <c r="A120" s="14"/>
      <c r="B120" s="14"/>
    </row>
    <row r="121" spans="1:2" x14ac:dyDescent="0.25">
      <c r="A121" s="14"/>
      <c r="B121" s="14"/>
    </row>
    <row r="122" spans="1:2" x14ac:dyDescent="0.25">
      <c r="A122" s="14"/>
      <c r="B122" s="14"/>
    </row>
    <row r="123" spans="1:2" x14ac:dyDescent="0.25">
      <c r="A123" s="14"/>
      <c r="B123" s="14"/>
    </row>
    <row r="124" spans="1:2" x14ac:dyDescent="0.25">
      <c r="A124" s="14"/>
      <c r="B124" s="14"/>
    </row>
    <row r="125" spans="1:2" x14ac:dyDescent="0.25">
      <c r="A125" s="14"/>
      <c r="B125" s="14"/>
    </row>
    <row r="126" spans="1:2" x14ac:dyDescent="0.25">
      <c r="A126" s="14"/>
      <c r="B126" s="14"/>
    </row>
    <row r="127" spans="1:2" x14ac:dyDescent="0.25">
      <c r="A127" s="14"/>
      <c r="B127" s="14"/>
    </row>
    <row r="128" spans="1:2" x14ac:dyDescent="0.25">
      <c r="A128" s="14"/>
      <c r="B128" s="14"/>
    </row>
    <row r="129" spans="1:2" x14ac:dyDescent="0.25">
      <c r="A129" s="14"/>
      <c r="B129" s="14"/>
    </row>
    <row r="130" spans="1:2" x14ac:dyDescent="0.25">
      <c r="A130" s="14"/>
      <c r="B130" s="14"/>
    </row>
    <row r="131" spans="1:2" x14ac:dyDescent="0.25">
      <c r="A131" s="14"/>
      <c r="B131" s="14"/>
    </row>
    <row r="132" spans="1:2" x14ac:dyDescent="0.25">
      <c r="A132" s="14"/>
      <c r="B132" s="14"/>
    </row>
    <row r="133" spans="1:2" x14ac:dyDescent="0.25">
      <c r="A133" s="14"/>
      <c r="B133" s="14"/>
    </row>
    <row r="134" spans="1:2" x14ac:dyDescent="0.25">
      <c r="A134" s="14"/>
      <c r="B134" s="14"/>
    </row>
    <row r="135" spans="1:2" x14ac:dyDescent="0.25">
      <c r="A135" s="14"/>
      <c r="B135" s="14"/>
    </row>
    <row r="136" spans="1:2" x14ac:dyDescent="0.25">
      <c r="A136" s="14"/>
      <c r="B136" s="14"/>
    </row>
    <row r="137" spans="1:2" x14ac:dyDescent="0.25">
      <c r="A137" s="14"/>
      <c r="B137" s="14"/>
    </row>
  </sheetData>
  <mergeCells count="2"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Prestige</vt:lpstr>
      <vt:lpstr>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Agrawal</dc:creator>
  <cp:lastModifiedBy>Akash Agrawal</cp:lastModifiedBy>
  <dcterms:created xsi:type="dcterms:W3CDTF">2022-05-05T18:15:01Z</dcterms:created>
  <dcterms:modified xsi:type="dcterms:W3CDTF">2022-05-05T20:13:04Z</dcterms:modified>
</cp:coreProperties>
</file>