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CTADMIN\Desktop\Akash\DA Assignments\"/>
    </mc:Choice>
  </mc:AlternateContent>
  <xr:revisionPtr revIDLastSave="0" documentId="13_ncr:1_{F342C9D4-069F-40A6-BA1B-5C3B92810B6C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Ass 1" sheetId="1" r:id="rId1"/>
    <sheet name="Ass 2" sheetId="2" r:id="rId2"/>
    <sheet name="Ass 2.1" sheetId="3" r:id="rId3"/>
    <sheet name="Ass 3" sheetId="4" r:id="rId4"/>
    <sheet name="Ass 4" sheetId="6" r:id="rId5"/>
    <sheet name="Ass 4.1" sheetId="5" r:id="rId6"/>
    <sheet name="Ass 5" sheetId="7" r:id="rId7"/>
    <sheet name="Ass 6" sheetId="8" r:id="rId8"/>
    <sheet name="Ass 6.1" sheetId="9" r:id="rId9"/>
    <sheet name="Ass 7" sheetId="10" r:id="rId10"/>
  </sheets>
  <externalReferences>
    <externalReference r:id="rId11"/>
    <externalReference r:id="rId12"/>
  </externalReferences>
  <definedNames>
    <definedName name="Basic_Salary">'Ass 1'!$J$7:$J$44</definedName>
    <definedName name="C_Code">'Ass 1'!$B$7:$B$44</definedName>
    <definedName name="Department">'Ass 1'!$H$7:$H$44</definedName>
    <definedName name="Gender">'Ass 1'!$F$7:$F$44</definedName>
    <definedName name="Grade">'Ass 2.1'!$C$5:$C$54</definedName>
    <definedName name="Manager_name">'Ass 2'!$H$5:$H$25</definedName>
    <definedName name="Region">'Ass 1'!$I$7:$I$44</definedName>
    <definedName name="Score">'Ass 2'!$I$5:$I$25</definedName>
    <definedName name="Scores">'Ass 2.1'!$B$5:$B$54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9" l="1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G4" i="9"/>
  <c r="C4" i="9"/>
  <c r="G3" i="9"/>
  <c r="C3" i="9"/>
  <c r="C14" i="8"/>
  <c r="C13" i="8"/>
  <c r="C12" i="8"/>
  <c r="C11" i="8"/>
  <c r="C10" i="8"/>
  <c r="C9" i="8"/>
  <c r="C8" i="8"/>
  <c r="C7" i="8"/>
  <c r="C6" i="8"/>
  <c r="H20" i="7" l="1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N11" i="6"/>
  <c r="O11" i="6" s="1"/>
  <c r="N10" i="6"/>
  <c r="O10" i="6" s="1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H9" i="3" s="1"/>
  <c r="C8" i="3"/>
  <c r="C7" i="3"/>
  <c r="H7" i="3" s="1"/>
  <c r="H6" i="3"/>
  <c r="C6" i="3"/>
  <c r="C5" i="3"/>
  <c r="I8" i="3" s="1"/>
  <c r="B11" i="2"/>
  <c r="B10" i="2"/>
  <c r="B9" i="2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I6" i="3" l="1"/>
  <c r="I9" i="3"/>
  <c r="I7" i="3"/>
  <c r="H5" i="3"/>
  <c r="I5" i="3"/>
  <c r="H8" i="3"/>
</calcChain>
</file>

<file path=xl/sharedStrings.xml><?xml version="1.0" encoding="utf-8"?>
<sst xmlns="http://schemas.openxmlformats.org/spreadsheetml/2006/main" count="1697" uniqueCount="262">
  <si>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</si>
  <si>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</si>
  <si>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</si>
  <si>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</si>
  <si>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</si>
  <si>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</si>
  <si>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</si>
  <si>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</si>
  <si>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</si>
  <si>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</si>
  <si>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</si>
  <si>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</si>
  <si>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</si>
  <si>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</si>
  <si>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</si>
  <si>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</si>
  <si>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Dhiren</t>
  </si>
  <si>
    <t>Sheth</t>
  </si>
  <si>
    <t>Male</t>
  </si>
  <si>
    <t>Married</t>
  </si>
  <si>
    <t>CCD</t>
  </si>
  <si>
    <t>East</t>
  </si>
  <si>
    <t>Max Salary</t>
  </si>
  <si>
    <t>Jagjit</t>
  </si>
  <si>
    <t>Kahlon</t>
  </si>
  <si>
    <t>Min Salary</t>
  </si>
  <si>
    <t>Ruffina</t>
  </si>
  <si>
    <t>Joshi</t>
  </si>
  <si>
    <t>Female</t>
  </si>
  <si>
    <t>CEO</t>
  </si>
  <si>
    <t>Dinesh</t>
  </si>
  <si>
    <t>Dhanuka</t>
  </si>
  <si>
    <t>Single</t>
  </si>
  <si>
    <t>Digital Marketing</t>
  </si>
  <si>
    <t>More Analysis</t>
  </si>
  <si>
    <t>Boneca</t>
  </si>
  <si>
    <t>Rego</t>
  </si>
  <si>
    <t>Finance</t>
  </si>
  <si>
    <t>total number of males</t>
  </si>
  <si>
    <t>Piyush</t>
  </si>
  <si>
    <t>Shah</t>
  </si>
  <si>
    <t>Inside Sales</t>
  </si>
  <si>
    <t>total number of females</t>
  </si>
  <si>
    <t>Sudesh</t>
  </si>
  <si>
    <t>Pillai</t>
  </si>
  <si>
    <t>Total number Employees working in North</t>
  </si>
  <si>
    <t>Gururaj</t>
  </si>
  <si>
    <t>Learning &amp; Development</t>
  </si>
  <si>
    <t>Average Salary Paid to Sales Departement of North Region</t>
  </si>
  <si>
    <t>Venitha</t>
  </si>
  <si>
    <t>Shetty</t>
  </si>
  <si>
    <t>Marketing</t>
  </si>
  <si>
    <t>Max Salary paid in Digital Marketing</t>
  </si>
  <si>
    <t>Vishnu</t>
  </si>
  <si>
    <t>Desai</t>
  </si>
  <si>
    <t>Mid West</t>
  </si>
  <si>
    <t>Min Salary paid in South Region</t>
  </si>
  <si>
    <t>Simon</t>
  </si>
  <si>
    <t>Rodrigues</t>
  </si>
  <si>
    <t>Satish</t>
  </si>
  <si>
    <t>Pasari</t>
  </si>
  <si>
    <t>Dattatray</t>
  </si>
  <si>
    <t>Jitendra</t>
  </si>
  <si>
    <t>Thacker</t>
  </si>
  <si>
    <t>Regionwise Departmentwise Salary Report</t>
  </si>
  <si>
    <t>Yashraj</t>
  </si>
  <si>
    <t>Vaidya</t>
  </si>
  <si>
    <t>North</t>
  </si>
  <si>
    <t>Department/Region</t>
  </si>
  <si>
    <t>South</t>
  </si>
  <si>
    <t>Sachin</t>
  </si>
  <si>
    <t>Bangera</t>
  </si>
  <si>
    <t>FLM</t>
  </si>
  <si>
    <t>Rajesh</t>
  </si>
  <si>
    <t>Bohra</t>
  </si>
  <si>
    <t>Tulsidas</t>
  </si>
  <si>
    <t>Dedhia</t>
  </si>
  <si>
    <t>Director</t>
  </si>
  <si>
    <t>Stan</t>
  </si>
  <si>
    <t>Serrao</t>
  </si>
  <si>
    <t>Ram</t>
  </si>
  <si>
    <t>Ambradkar</t>
  </si>
  <si>
    <t>Heena</t>
  </si>
  <si>
    <t>Dongre</t>
  </si>
  <si>
    <t>Melwyn</t>
  </si>
  <si>
    <t>Crasto</t>
  </si>
  <si>
    <t>Rajeev</t>
  </si>
  <si>
    <t>Singh</t>
  </si>
  <si>
    <t>Sales</t>
  </si>
  <si>
    <t>Operations</t>
  </si>
  <si>
    <t>Raju</t>
  </si>
  <si>
    <t>Manek</t>
  </si>
  <si>
    <t>Sharadchandra</t>
  </si>
  <si>
    <t>Riswadkar</t>
  </si>
  <si>
    <t>Kamdar</t>
  </si>
  <si>
    <t>Shankar</t>
  </si>
  <si>
    <t>Prem</t>
  </si>
  <si>
    <t>Pherwani</t>
  </si>
  <si>
    <t>Yogesh</t>
  </si>
  <si>
    <t>Mansharamani</t>
  </si>
  <si>
    <t>D</t>
  </si>
  <si>
    <t>Kulkarni</t>
  </si>
  <si>
    <t>Rajeesh</t>
  </si>
  <si>
    <t>C</t>
  </si>
  <si>
    <t>Haria</t>
  </si>
  <si>
    <t>Bobby</t>
  </si>
  <si>
    <t>Tanna</t>
  </si>
  <si>
    <t>Nitin</t>
  </si>
  <si>
    <t>Patki</t>
  </si>
  <si>
    <t>Praful</t>
  </si>
  <si>
    <t>Savla</t>
  </si>
  <si>
    <t>Ashok</t>
  </si>
  <si>
    <t>Samtaney</t>
  </si>
  <si>
    <t>Kawdoor</t>
  </si>
  <si>
    <t>**Use Name Range Concept</t>
  </si>
  <si>
    <t>Q. Calculate the average roll up for the respective managers using the data in the second table.</t>
  </si>
  <si>
    <t>Manager name</t>
  </si>
  <si>
    <t>Score</t>
  </si>
  <si>
    <t>Elayedatt, Rubin</t>
  </si>
  <si>
    <t>V, Rajesh</t>
  </si>
  <si>
    <t>Machado, Jason</t>
  </si>
  <si>
    <t>A</t>
  </si>
  <si>
    <t>Q. For the student database given alongside, Find the min and max values for the grades.</t>
  </si>
  <si>
    <t>Student</t>
  </si>
  <si>
    <t>Scores</t>
  </si>
  <si>
    <t>Grade</t>
  </si>
  <si>
    <t>Min</t>
  </si>
  <si>
    <t>Max</t>
  </si>
  <si>
    <t>Student 1</t>
  </si>
  <si>
    <t>Student 2</t>
  </si>
  <si>
    <t>B</t>
  </si>
  <si>
    <t>Student 3</t>
  </si>
  <si>
    <t>Student 4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</si>
  <si>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</si>
  <si>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</si>
  <si>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</si>
  <si>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</si>
  <si>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</si>
  <si>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</si>
  <si>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</si>
  <si>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</si>
  <si>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</si>
  <si>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</si>
  <si>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</si>
  <si>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</si>
  <si>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</si>
  <si>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</si>
  <si>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</si>
  <si>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</si>
  <si>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</si>
  <si>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</si>
  <si>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</si>
  <si>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</si>
  <si>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</si>
  <si>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</si>
  <si>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</si>
  <si>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</si>
  <si>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</si>
  <si>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</si>
  <si>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</si>
  <si>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</si>
  <si>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</si>
  <si>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</si>
  <si>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</si>
  <si>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</si>
  <si>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</si>
  <si>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</si>
  <si>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</si>
  <si>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</si>
  <si>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</si>
  <si>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</si>
  <si>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</si>
  <si>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</si>
  <si>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</si>
  <si>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</si>
  <si>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</si>
  <si>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</si>
  <si>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</si>
  <si>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</si>
  <si>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</si>
  <si>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</si>
  <si>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</si>
  <si>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</si>
  <si>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</si>
  <si>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</si>
  <si>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</si>
  <si>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</si>
  <si>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Joining Date</t>
  </si>
  <si>
    <t>Gift</t>
  </si>
  <si>
    <t>Bonus</t>
  </si>
  <si>
    <t>Retired</t>
  </si>
  <si>
    <t>1500 rs. Amazon Voucher Gift</t>
  </si>
  <si>
    <t>TA-DA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</si>
  <si>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</si>
  <si>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</si>
  <si>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</si>
  <si>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</si>
  <si>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Figure out who has the Max and Min Salary</t>
  </si>
  <si>
    <t>Name of Employees, who have</t>
  </si>
  <si>
    <t>First Name</t>
  </si>
  <si>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</si>
  <si>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</si>
  <si>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</si>
  <si>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</si>
  <si>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</si>
  <si>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</si>
  <si>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</si>
  <si>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</si>
  <si>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</si>
  <si>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</si>
  <si>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</si>
  <si>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</si>
  <si>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</si>
  <si>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</si>
  <si>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</si>
  <si>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</si>
  <si>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</si>
  <si>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</si>
  <si>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</si>
  <si>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</si>
  <si>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</si>
  <si>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</si>
  <si>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</si>
  <si>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</si>
  <si>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</si>
  <si>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</si>
  <si>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</si>
  <si>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</si>
  <si>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</si>
  <si>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</si>
  <si>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</si>
  <si>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</si>
  <si>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</si>
  <si>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</si>
  <si>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</si>
  <si>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</si>
  <si>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</si>
  <si>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</si>
  <si>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</si>
  <si>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</si>
  <si>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</si>
  <si>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</si>
  <si>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</si>
  <si>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</si>
  <si>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</si>
  <si>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</si>
  <si>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</si>
  <si>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ID</t>
  </si>
  <si>
    <t>Segment</t>
  </si>
  <si>
    <t>Country</t>
  </si>
  <si>
    <t>Date</t>
  </si>
  <si>
    <t>Profit</t>
  </si>
  <si>
    <t>Channel Partners</t>
  </si>
  <si>
    <t>Canada</t>
  </si>
  <si>
    <t>France</t>
  </si>
  <si>
    <t>Germany</t>
  </si>
  <si>
    <t>Mexico</t>
  </si>
  <si>
    <t>United States of America</t>
  </si>
  <si>
    <t>Enterprise</t>
  </si>
  <si>
    <t>Government</t>
  </si>
  <si>
    <t>Midmarket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</si>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</sst>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&quot;₹&quot;\ #,##0"/>
    <numFmt numFmtId="167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2"/>
      <color rgb="FFFF0000"/>
      <name val="Calibri"/>
    </font>
    <font>
      <sz val="11"/>
      <color rgb="FFFF0000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33CCCC"/>
        <bgColor rgb="FF33CCCC"/>
      </patternFill>
    </fill>
    <fill>
      <patternFill patternType="solid">
        <fgColor rgb="FFFFE598"/>
        <bgColor rgb="FFFFE59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4" fillId="0" borderId="3" xfId="0" applyFont="1" applyBorder="1"/>
    <xf numFmtId="0" fontId="5" fillId="0" borderId="3" xfId="0" applyFont="1" applyBorder="1"/>
    <xf numFmtId="2" fontId="5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quotePrefix="1" applyFont="1" applyBorder="1"/>
    <xf numFmtId="15" fontId="5" fillId="0" borderId="3" xfId="0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2" borderId="0" xfId="0" applyFont="1" applyFill="1"/>
    <xf numFmtId="0" fontId="6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165" fontId="5" fillId="0" borderId="3" xfId="0" applyNumberFormat="1" applyFont="1" applyBorder="1"/>
    <xf numFmtId="165" fontId="0" fillId="0" borderId="0" xfId="1" applyNumberFormat="1" applyFont="1" applyAlignment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4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6" fontId="5" fillId="5" borderId="3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4" fillId="2" borderId="3" xfId="0" applyFont="1" applyFill="1" applyBorder="1"/>
    <xf numFmtId="0" fontId="2" fillId="0" borderId="5" xfId="0" applyFont="1" applyBorder="1"/>
    <xf numFmtId="0" fontId="4" fillId="6" borderId="3" xfId="0" applyFont="1" applyFill="1" applyBorder="1"/>
    <xf numFmtId="0" fontId="5" fillId="7" borderId="3" xfId="0" applyFont="1" applyFill="1" applyBorder="1"/>
    <xf numFmtId="0" fontId="10" fillId="0" borderId="0" xfId="0" applyFont="1"/>
    <xf numFmtId="0" fontId="6" fillId="3" borderId="3" xfId="0" applyFont="1" applyFill="1" applyBorder="1"/>
    <xf numFmtId="0" fontId="5" fillId="4" borderId="8" xfId="0" applyFont="1" applyFill="1" applyBorder="1" applyAlignment="1">
      <alignment horizontal="right"/>
    </xf>
    <xf numFmtId="167" fontId="5" fillId="8" borderId="4" xfId="0" applyNumberFormat="1" applyFont="1" applyFill="1" applyBorder="1"/>
    <xf numFmtId="0" fontId="5" fillId="4" borderId="9" xfId="0" applyFont="1" applyFill="1" applyBorder="1" applyAlignment="1">
      <alignment horizontal="right"/>
    </xf>
    <xf numFmtId="49" fontId="5" fillId="4" borderId="9" xfId="0" applyNumberFormat="1" applyFont="1" applyFill="1" applyBorder="1" applyAlignment="1">
      <alignment horizontal="right"/>
    </xf>
    <xf numFmtId="0" fontId="5" fillId="4" borderId="10" xfId="0" applyFont="1" applyFill="1" applyBorder="1" applyAlignment="1">
      <alignment horizontal="right"/>
    </xf>
    <xf numFmtId="14" fontId="5" fillId="9" borderId="3" xfId="0" applyNumberFormat="1" applyFont="1" applyFill="1" applyBorder="1"/>
    <xf numFmtId="22" fontId="5" fillId="9" borderId="3" xfId="0" applyNumberFormat="1" applyFont="1" applyFill="1" applyBorder="1"/>
    <xf numFmtId="21" fontId="5" fillId="9" borderId="3" xfId="0" applyNumberFormat="1" applyFont="1" applyFill="1" applyBorder="1"/>
    <xf numFmtId="0" fontId="9" fillId="0" borderId="0" xfId="0" applyFont="1"/>
    <xf numFmtId="0" fontId="19" fillId="0" borderId="0" xfId="0" applyFont="1"/>
    <xf numFmtId="14" fontId="5" fillId="0" borderId="0" xfId="0" applyNumberFormat="1" applyFont="1"/>
    <xf numFmtId="0" fontId="5" fillId="9" borderId="3" xfId="0" applyFont="1" applyFill="1" applyBorder="1" applyAlignment="1">
      <alignment horizontal="center"/>
    </xf>
    <xf numFmtId="1" fontId="5" fillId="9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2" fillId="2" borderId="6" xfId="0" applyFont="1" applyFill="1" applyBorder="1" applyAlignment="1">
      <alignment horizontal="left"/>
    </xf>
    <xf numFmtId="0" fontId="3" fillId="0" borderId="7" xfId="0" applyFont="1" applyBorder="1"/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12</xdr:col>
      <xdr:colOff>381000</xdr:colOff>
      <xdr:row>314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22201-5851-437D-AF47-5CAE51BC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0"/>
          <a:ext cx="4038600" cy="5743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sh\OneDrive\Desktop\Excel%20R\Excel\Chaitanya%20Assignment\Assignment%20Day%204.xlsx" TargetMode="External"/><Relationship Id="rId1" Type="http://schemas.openxmlformats.org/officeDocument/2006/relationships/externalLinkPath" Target="/Users/akash/OneDrive/Desktop/Excel%20R/Excel/Chaitanya%20Assignment/Assignment%20Day%20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sh\OneDrive\Desktop\Excel%20R\Excel\Chaitanya%20Assignment\Assignment%20Day%208.xlsx" TargetMode="External"/><Relationship Id="rId1" Type="http://schemas.openxmlformats.org/officeDocument/2006/relationships/externalLinkPath" Target="/Users/akash/OneDrive/Desktop/Excel%20R/Excel/Chaitanya%20Assignment/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Master Emp sheet"/>
      <sheetName val="Source"/>
    </sheetNames>
    <sheetDataSet>
      <sheetData sheetId="0" refreshError="1"/>
      <sheetData sheetId="1" refreshError="1"/>
      <sheetData sheetId="2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000"/>
  <sheetViews>
    <sheetView zoomScale="81" workbookViewId="0">
      <selection activeCell="K3" sqref="K3"/>
    </sheetView>
  </sheetViews>
  <sheetFormatPr defaultColWidth="14.42578125" defaultRowHeight="15" x14ac:dyDescent="0.25"/>
  <cols>
    <col min="1" max="4" width="8.7109375" customWidth="1"/>
    <col min="5" max="5" width="9.85546875" customWidth="1"/>
    <col min="6" max="6" width="9.28515625" bestFit="1" customWidth="1"/>
    <col min="7" max="7" width="11.28515625" bestFit="1" customWidth="1"/>
    <col min="8" max="8" width="21.28515625" bestFit="1" customWidth="1"/>
    <col min="9" max="9" width="8.7109375" customWidth="1"/>
    <col min="10" max="10" width="13" bestFit="1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57" t="s">
        <v>1</v>
      </c>
      <c r="N2" s="58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25">
      <c r="M4" s="2" t="s">
        <v>4</v>
      </c>
      <c r="N4" s="4">
        <f>AVERAGE(Basic_Salary)</f>
        <v>57657.894736842107</v>
      </c>
    </row>
    <row r="5" spans="2:14" ht="14.25" customHeight="1" x14ac:dyDescent="0.25">
      <c r="M5" s="2" t="s">
        <v>5</v>
      </c>
      <c r="N5" s="3">
        <f>MEDIAN(Basic_Salary)</f>
        <v>55000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 x14ac:dyDescent="0.25">
      <c r="B7" s="5">
        <v>150850</v>
      </c>
      <c r="C7" s="6" t="s">
        <v>16</v>
      </c>
      <c r="D7" s="6" t="s">
        <v>17</v>
      </c>
      <c r="E7" s="7">
        <v>32027</v>
      </c>
      <c r="F7" s="8" t="s">
        <v>18</v>
      </c>
      <c r="G7" s="6" t="s">
        <v>19</v>
      </c>
      <c r="H7" s="6" t="s">
        <v>20</v>
      </c>
      <c r="I7" s="6" t="s">
        <v>21</v>
      </c>
      <c r="J7" s="3">
        <v>47000</v>
      </c>
      <c r="M7" s="2" t="s">
        <v>22</v>
      </c>
      <c r="N7" s="3">
        <f>MAX(Basic_Salary)</f>
        <v>92000</v>
      </c>
    </row>
    <row r="8" spans="2:14" ht="14.25" customHeight="1" x14ac:dyDescent="0.25">
      <c r="B8" s="5">
        <v>150858</v>
      </c>
      <c r="C8" s="6" t="s">
        <v>23</v>
      </c>
      <c r="D8" s="6" t="s">
        <v>24</v>
      </c>
      <c r="E8" s="7">
        <v>34846</v>
      </c>
      <c r="F8" s="8" t="s">
        <v>18</v>
      </c>
      <c r="G8" s="6" t="s">
        <v>19</v>
      </c>
      <c r="H8" s="6" t="s">
        <v>20</v>
      </c>
      <c r="I8" s="6" t="s">
        <v>21</v>
      </c>
      <c r="J8" s="3">
        <v>34000</v>
      </c>
      <c r="M8" s="2" t="s">
        <v>25</v>
      </c>
      <c r="N8" s="3">
        <f>MIN(Basic_Salary)</f>
        <v>15000</v>
      </c>
    </row>
    <row r="9" spans="2:14" ht="14.25" customHeight="1" x14ac:dyDescent="0.25">
      <c r="B9" s="5">
        <v>150865</v>
      </c>
      <c r="C9" s="6" t="s">
        <v>26</v>
      </c>
      <c r="D9" s="6" t="s">
        <v>27</v>
      </c>
      <c r="E9" s="7">
        <v>31279</v>
      </c>
      <c r="F9" s="8" t="s">
        <v>28</v>
      </c>
      <c r="G9" s="6" t="s">
        <v>19</v>
      </c>
      <c r="H9" s="6" t="s">
        <v>29</v>
      </c>
      <c r="I9" s="6" t="s">
        <v>21</v>
      </c>
      <c r="J9" s="3">
        <v>90000</v>
      </c>
    </row>
    <row r="10" spans="2:14" ht="14.25" customHeight="1" x14ac:dyDescent="0.25">
      <c r="B10" s="5">
        <v>150881</v>
      </c>
      <c r="C10" s="6" t="s">
        <v>30</v>
      </c>
      <c r="D10" s="6" t="s">
        <v>31</v>
      </c>
      <c r="E10" s="7">
        <v>30337</v>
      </c>
      <c r="F10" s="8" t="s">
        <v>18</v>
      </c>
      <c r="G10" s="6" t="s">
        <v>32</v>
      </c>
      <c r="H10" s="6" t="s">
        <v>33</v>
      </c>
      <c r="I10" s="6" t="s">
        <v>21</v>
      </c>
      <c r="J10" s="3">
        <v>92000</v>
      </c>
      <c r="M10" s="57" t="s">
        <v>34</v>
      </c>
      <c r="N10" s="58"/>
    </row>
    <row r="11" spans="2:14" ht="14.25" customHeight="1" x14ac:dyDescent="0.25">
      <c r="B11" s="5">
        <v>150867</v>
      </c>
      <c r="C11" s="6" t="s">
        <v>35</v>
      </c>
      <c r="D11" s="6" t="s">
        <v>36</v>
      </c>
      <c r="E11" s="7">
        <v>29028</v>
      </c>
      <c r="F11" s="8" t="s">
        <v>28</v>
      </c>
      <c r="G11" s="6" t="s">
        <v>32</v>
      </c>
      <c r="H11" s="6" t="s">
        <v>37</v>
      </c>
      <c r="I11" s="6" t="s">
        <v>21</v>
      </c>
      <c r="J11" s="3">
        <v>49000</v>
      </c>
      <c r="M11" s="3" t="s">
        <v>38</v>
      </c>
      <c r="N11" s="3">
        <f>COUNTIF(Gender,"male")</f>
        <v>23</v>
      </c>
    </row>
    <row r="12" spans="2:14" ht="14.25" customHeight="1" x14ac:dyDescent="0.25">
      <c r="B12" s="5">
        <v>150840</v>
      </c>
      <c r="C12" s="6" t="s">
        <v>39</v>
      </c>
      <c r="D12" s="6" t="s">
        <v>40</v>
      </c>
      <c r="E12" s="7">
        <v>23136</v>
      </c>
      <c r="F12" s="8" t="s">
        <v>28</v>
      </c>
      <c r="G12" s="6" t="s">
        <v>19</v>
      </c>
      <c r="H12" s="6" t="s">
        <v>41</v>
      </c>
      <c r="I12" s="6" t="s">
        <v>21</v>
      </c>
      <c r="J12" s="3">
        <v>20000</v>
      </c>
      <c r="M12" s="3" t="s">
        <v>42</v>
      </c>
      <c r="N12" s="3">
        <f>COUNTIF(Gender,"female")</f>
        <v>15</v>
      </c>
    </row>
    <row r="13" spans="2:14" ht="14.25" customHeight="1" x14ac:dyDescent="0.25">
      <c r="B13" s="5">
        <v>150851</v>
      </c>
      <c r="C13" s="6" t="s">
        <v>43</v>
      </c>
      <c r="D13" s="6" t="s">
        <v>44</v>
      </c>
      <c r="E13" s="7">
        <v>29368</v>
      </c>
      <c r="F13" s="8" t="s">
        <v>18</v>
      </c>
      <c r="G13" s="6" t="s">
        <v>32</v>
      </c>
      <c r="H13" s="6" t="s">
        <v>41</v>
      </c>
      <c r="I13" s="6" t="s">
        <v>21</v>
      </c>
      <c r="J13" s="3">
        <v>75000</v>
      </c>
      <c r="M13" s="3" t="s">
        <v>45</v>
      </c>
      <c r="N13" s="3">
        <f>COUNTIF(Region,"North")</f>
        <v>10</v>
      </c>
    </row>
    <row r="14" spans="2:14" ht="14.25" customHeight="1" x14ac:dyDescent="0.25">
      <c r="B14" s="5">
        <v>150888</v>
      </c>
      <c r="C14" s="6" t="s">
        <v>46</v>
      </c>
      <c r="D14" s="6" t="s">
        <v>27</v>
      </c>
      <c r="E14" s="7">
        <v>29221</v>
      </c>
      <c r="F14" s="8" t="s">
        <v>18</v>
      </c>
      <c r="G14" s="6" t="s">
        <v>19</v>
      </c>
      <c r="H14" s="6" t="s">
        <v>47</v>
      </c>
      <c r="I14" s="6" t="s">
        <v>21</v>
      </c>
      <c r="J14" s="3">
        <v>43000</v>
      </c>
      <c r="M14" s="3" t="s">
        <v>48</v>
      </c>
      <c r="N14" s="3">
        <f>AVERAGEIFS(J6:J44,H6:H44,"Sales",I6:I44,"North")</f>
        <v>52000</v>
      </c>
    </row>
    <row r="15" spans="2:14" ht="14.25" customHeight="1" x14ac:dyDescent="0.25">
      <c r="B15" s="5">
        <v>150874</v>
      </c>
      <c r="C15" s="6" t="s">
        <v>49</v>
      </c>
      <c r="D15" s="6" t="s">
        <v>50</v>
      </c>
      <c r="E15" s="7">
        <v>37890</v>
      </c>
      <c r="F15" s="8" t="s">
        <v>28</v>
      </c>
      <c r="G15" s="6" t="s">
        <v>19</v>
      </c>
      <c r="H15" s="6" t="s">
        <v>51</v>
      </c>
      <c r="I15" s="6" t="s">
        <v>21</v>
      </c>
      <c r="J15" s="3">
        <v>27000</v>
      </c>
      <c r="M15" s="3" t="s">
        <v>52</v>
      </c>
      <c r="N15" s="3">
        <f>_xlfn.MAXIFS(J6:$J$44,$H$6:$H$44,"Digital Marketing")</f>
        <v>92000</v>
      </c>
    </row>
    <row r="16" spans="2:14" ht="14.25" customHeight="1" x14ac:dyDescent="0.25">
      <c r="B16" s="5">
        <v>150989</v>
      </c>
      <c r="C16" s="6" t="s">
        <v>53</v>
      </c>
      <c r="D16" s="6" t="s">
        <v>54</v>
      </c>
      <c r="E16" s="7">
        <v>33113</v>
      </c>
      <c r="F16" s="8" t="s">
        <v>18</v>
      </c>
      <c r="G16" s="6" t="s">
        <v>19</v>
      </c>
      <c r="H16" s="6" t="s">
        <v>33</v>
      </c>
      <c r="I16" s="6" t="s">
        <v>55</v>
      </c>
      <c r="J16" s="3">
        <v>45000</v>
      </c>
      <c r="M16" s="3" t="s">
        <v>56</v>
      </c>
      <c r="N16" s="3">
        <f>_xlfn.MINIFS($J$6:$J$44,$I$6:$I$44,"South")</f>
        <v>19000</v>
      </c>
    </row>
    <row r="17" spans="2:17" ht="14.25" customHeight="1" x14ac:dyDescent="0.25">
      <c r="B17" s="5">
        <v>150975</v>
      </c>
      <c r="C17" s="6" t="s">
        <v>57</v>
      </c>
      <c r="D17" s="6" t="s">
        <v>58</v>
      </c>
      <c r="E17" s="7">
        <v>31478</v>
      </c>
      <c r="F17" s="8" t="s">
        <v>18</v>
      </c>
      <c r="G17" s="6" t="s">
        <v>19</v>
      </c>
      <c r="H17" s="6" t="s">
        <v>37</v>
      </c>
      <c r="I17" s="6" t="s">
        <v>55</v>
      </c>
      <c r="J17" s="3">
        <v>83000</v>
      </c>
    </row>
    <row r="18" spans="2:17" ht="14.25" customHeight="1" x14ac:dyDescent="0.25">
      <c r="B18" s="5">
        <v>150995</v>
      </c>
      <c r="C18" s="6" t="s">
        <v>59</v>
      </c>
      <c r="D18" s="6" t="s">
        <v>60</v>
      </c>
      <c r="E18" s="7">
        <v>35330</v>
      </c>
      <c r="F18" s="8" t="s">
        <v>18</v>
      </c>
      <c r="G18" s="6" t="s">
        <v>19</v>
      </c>
      <c r="H18" s="6" t="s">
        <v>41</v>
      </c>
      <c r="I18" s="6" t="s">
        <v>55</v>
      </c>
      <c r="J18" s="3">
        <v>15000</v>
      </c>
    </row>
    <row r="19" spans="2:17" ht="14.25" customHeight="1" x14ac:dyDescent="0.25">
      <c r="B19" s="5">
        <v>150990</v>
      </c>
      <c r="C19" s="6" t="s">
        <v>61</v>
      </c>
      <c r="D19" s="6" t="s">
        <v>54</v>
      </c>
      <c r="E19" s="7">
        <v>36400</v>
      </c>
      <c r="F19" s="8" t="s">
        <v>18</v>
      </c>
      <c r="G19" s="6" t="s">
        <v>19</v>
      </c>
      <c r="H19" s="6" t="s">
        <v>47</v>
      </c>
      <c r="I19" s="6" t="s">
        <v>55</v>
      </c>
      <c r="J19" s="3">
        <v>77000</v>
      </c>
    </row>
    <row r="20" spans="2:17" ht="14.25" customHeight="1" x14ac:dyDescent="0.25">
      <c r="B20" s="5">
        <v>150982</v>
      </c>
      <c r="C20" s="6" t="s">
        <v>62</v>
      </c>
      <c r="D20" s="6" t="s">
        <v>63</v>
      </c>
      <c r="E20" s="7">
        <v>35574</v>
      </c>
      <c r="F20" s="8" t="s">
        <v>18</v>
      </c>
      <c r="G20" s="6" t="s">
        <v>19</v>
      </c>
      <c r="H20" s="6" t="s">
        <v>51</v>
      </c>
      <c r="I20" s="6" t="s">
        <v>55</v>
      </c>
      <c r="J20" s="3">
        <v>47000</v>
      </c>
      <c r="M20" s="57" t="s">
        <v>64</v>
      </c>
      <c r="N20" s="58"/>
    </row>
    <row r="21" spans="2:17" ht="14.25" customHeight="1" x14ac:dyDescent="0.25">
      <c r="B21" s="5">
        <v>150821</v>
      </c>
      <c r="C21" s="6" t="s">
        <v>65</v>
      </c>
      <c r="D21" s="6" t="s">
        <v>66</v>
      </c>
      <c r="E21" s="7">
        <v>29966</v>
      </c>
      <c r="F21" s="8" t="s">
        <v>18</v>
      </c>
      <c r="G21" s="6" t="s">
        <v>32</v>
      </c>
      <c r="H21" s="6" t="s">
        <v>20</v>
      </c>
      <c r="I21" s="6" t="s">
        <v>67</v>
      </c>
      <c r="J21" s="3">
        <v>26000</v>
      </c>
      <c r="M21" s="2" t="s">
        <v>68</v>
      </c>
      <c r="N21" s="2" t="s">
        <v>67</v>
      </c>
      <c r="O21" s="2" t="s">
        <v>69</v>
      </c>
      <c r="P21" s="2" t="s">
        <v>21</v>
      </c>
      <c r="Q21" s="2" t="s">
        <v>55</v>
      </c>
    </row>
    <row r="22" spans="2:17" ht="14.25" customHeight="1" x14ac:dyDescent="0.25">
      <c r="B22" s="5">
        <v>150784</v>
      </c>
      <c r="C22" s="6" t="s">
        <v>70</v>
      </c>
      <c r="D22" s="6" t="s">
        <v>71</v>
      </c>
      <c r="E22" s="7">
        <v>28365</v>
      </c>
      <c r="F22" s="8" t="s">
        <v>28</v>
      </c>
      <c r="G22" s="6" t="s">
        <v>32</v>
      </c>
      <c r="H22" s="6" t="s">
        <v>33</v>
      </c>
      <c r="I22" s="6" t="s">
        <v>67</v>
      </c>
      <c r="J22" s="3">
        <v>35000</v>
      </c>
      <c r="M22" s="6" t="s">
        <v>72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 x14ac:dyDescent="0.25">
      <c r="B23" s="5">
        <v>150791</v>
      </c>
      <c r="C23" s="6" t="s">
        <v>73</v>
      </c>
      <c r="D23" s="6" t="s">
        <v>74</v>
      </c>
      <c r="E23" s="7">
        <v>23346</v>
      </c>
      <c r="F23" s="8" t="s">
        <v>28</v>
      </c>
      <c r="G23" s="6" t="s">
        <v>19</v>
      </c>
      <c r="H23" s="6" t="s">
        <v>33</v>
      </c>
      <c r="I23" s="6" t="s">
        <v>67</v>
      </c>
      <c r="J23" s="3">
        <v>67000</v>
      </c>
      <c r="M23" s="6" t="s">
        <v>33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 x14ac:dyDescent="0.25">
      <c r="B24" s="5">
        <v>150798</v>
      </c>
      <c r="C24" s="6" t="s">
        <v>75</v>
      </c>
      <c r="D24" s="6" t="s">
        <v>50</v>
      </c>
      <c r="E24" s="7">
        <v>28276</v>
      </c>
      <c r="F24" s="8" t="s">
        <v>28</v>
      </c>
      <c r="G24" s="6" t="s">
        <v>19</v>
      </c>
      <c r="H24" s="6" t="s">
        <v>33</v>
      </c>
      <c r="I24" s="6" t="s">
        <v>67</v>
      </c>
      <c r="J24" s="3">
        <v>81000</v>
      </c>
      <c r="M24" s="6" t="s">
        <v>41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 x14ac:dyDescent="0.25">
      <c r="B25" s="5">
        <v>150805</v>
      </c>
      <c r="C25" s="6" t="s">
        <v>73</v>
      </c>
      <c r="D25" s="6" t="s">
        <v>76</v>
      </c>
      <c r="E25" s="7">
        <v>26172</v>
      </c>
      <c r="F25" s="8" t="s">
        <v>18</v>
      </c>
      <c r="G25" s="6" t="s">
        <v>19</v>
      </c>
      <c r="H25" s="6" t="s">
        <v>77</v>
      </c>
      <c r="I25" s="6" t="s">
        <v>67</v>
      </c>
      <c r="J25" s="3">
        <v>91000</v>
      </c>
      <c r="M25" s="6" t="s">
        <v>51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 x14ac:dyDescent="0.25">
      <c r="B26" s="5">
        <v>150773</v>
      </c>
      <c r="C26" s="6" t="s">
        <v>78</v>
      </c>
      <c r="D26" s="6" t="s">
        <v>79</v>
      </c>
      <c r="E26" s="7">
        <v>26860</v>
      </c>
      <c r="F26" s="8" t="s">
        <v>18</v>
      </c>
      <c r="G26" s="6" t="s">
        <v>19</v>
      </c>
      <c r="H26" s="6" t="s">
        <v>37</v>
      </c>
      <c r="I26" s="6" t="s">
        <v>67</v>
      </c>
      <c r="J26" s="3">
        <v>85000</v>
      </c>
      <c r="M26" s="6" t="s">
        <v>77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 x14ac:dyDescent="0.25">
      <c r="B27" s="5">
        <v>150834</v>
      </c>
      <c r="C27" s="6" t="s">
        <v>80</v>
      </c>
      <c r="D27" s="6" t="s">
        <v>81</v>
      </c>
      <c r="E27" s="7">
        <v>31199</v>
      </c>
      <c r="F27" s="8" t="s">
        <v>28</v>
      </c>
      <c r="G27" s="6" t="s">
        <v>19</v>
      </c>
      <c r="H27" s="6" t="s">
        <v>72</v>
      </c>
      <c r="I27" s="6" t="s">
        <v>67</v>
      </c>
      <c r="J27" s="3">
        <v>48000</v>
      </c>
      <c r="M27" s="6" t="s">
        <v>47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 x14ac:dyDescent="0.25">
      <c r="B28" s="5">
        <v>150814</v>
      </c>
      <c r="C28" s="6" t="s">
        <v>82</v>
      </c>
      <c r="D28" s="6" t="s">
        <v>83</v>
      </c>
      <c r="E28" s="7">
        <v>26246</v>
      </c>
      <c r="F28" s="8" t="s">
        <v>18</v>
      </c>
      <c r="G28" s="6" t="s">
        <v>19</v>
      </c>
      <c r="H28" s="6" t="s">
        <v>41</v>
      </c>
      <c r="I28" s="6" t="s">
        <v>67</v>
      </c>
      <c r="J28" s="3">
        <v>50000</v>
      </c>
      <c r="M28" s="6" t="s">
        <v>29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 x14ac:dyDescent="0.25">
      <c r="B29" s="5">
        <v>150777</v>
      </c>
      <c r="C29" s="6" t="s">
        <v>84</v>
      </c>
      <c r="D29" s="6" t="s">
        <v>85</v>
      </c>
      <c r="E29" s="7">
        <v>21123</v>
      </c>
      <c r="F29" s="8" t="s">
        <v>18</v>
      </c>
      <c r="G29" s="6" t="s">
        <v>19</v>
      </c>
      <c r="H29" s="6" t="s">
        <v>51</v>
      </c>
      <c r="I29" s="6" t="s">
        <v>67</v>
      </c>
      <c r="J29" s="3">
        <v>22000</v>
      </c>
      <c r="M29" s="6" t="s">
        <v>20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 x14ac:dyDescent="0.25">
      <c r="B30" s="5">
        <v>150830</v>
      </c>
      <c r="C30" s="6" t="s">
        <v>86</v>
      </c>
      <c r="D30" s="6" t="s">
        <v>87</v>
      </c>
      <c r="E30" s="7">
        <v>29037</v>
      </c>
      <c r="F30" s="8" t="s">
        <v>28</v>
      </c>
      <c r="G30" s="6" t="s">
        <v>19</v>
      </c>
      <c r="H30" s="6" t="s">
        <v>88</v>
      </c>
      <c r="I30" s="6" t="s">
        <v>67</v>
      </c>
      <c r="J30" s="3">
        <v>52000</v>
      </c>
      <c r="M30" s="6" t="s">
        <v>89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 x14ac:dyDescent="0.25">
      <c r="B31" s="5">
        <v>150947</v>
      </c>
      <c r="C31" s="6" t="s">
        <v>90</v>
      </c>
      <c r="D31" s="6" t="s">
        <v>91</v>
      </c>
      <c r="E31" s="7">
        <v>33449</v>
      </c>
      <c r="F31" s="8" t="s">
        <v>28</v>
      </c>
      <c r="G31" s="6" t="s">
        <v>19</v>
      </c>
      <c r="H31" s="6" t="s">
        <v>20</v>
      </c>
      <c r="I31" s="6" t="s">
        <v>69</v>
      </c>
      <c r="J31" s="3">
        <v>85000</v>
      </c>
      <c r="M31" s="6" t="s">
        <v>37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 x14ac:dyDescent="0.25">
      <c r="B32" s="5">
        <v>150899</v>
      </c>
      <c r="C32" s="6" t="s">
        <v>92</v>
      </c>
      <c r="D32" s="6" t="s">
        <v>93</v>
      </c>
      <c r="E32" s="7">
        <v>37400</v>
      </c>
      <c r="F32" s="8" t="s">
        <v>18</v>
      </c>
      <c r="G32" s="6" t="s">
        <v>19</v>
      </c>
      <c r="H32" s="6" t="s">
        <v>20</v>
      </c>
      <c r="I32" s="6" t="s">
        <v>69</v>
      </c>
      <c r="J32" s="3">
        <v>50000</v>
      </c>
      <c r="M32" s="6" t="s">
        <v>88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 x14ac:dyDescent="0.25">
      <c r="B33" s="5">
        <v>150930</v>
      </c>
      <c r="C33" s="6" t="s">
        <v>39</v>
      </c>
      <c r="D33" s="6" t="s">
        <v>94</v>
      </c>
      <c r="E33" s="7">
        <v>37027</v>
      </c>
      <c r="F33" s="8" t="s">
        <v>18</v>
      </c>
      <c r="G33" s="6" t="s">
        <v>19</v>
      </c>
      <c r="H33" s="6" t="s">
        <v>33</v>
      </c>
      <c r="I33" s="6" t="s">
        <v>69</v>
      </c>
      <c r="J33" s="3">
        <v>82000</v>
      </c>
    </row>
    <row r="34" spans="2:10" ht="14.25" customHeight="1" x14ac:dyDescent="0.25">
      <c r="B34" s="5">
        <v>150962</v>
      </c>
      <c r="C34" s="6" t="s">
        <v>95</v>
      </c>
      <c r="D34" s="6" t="s">
        <v>50</v>
      </c>
      <c r="E34" s="7">
        <v>37773</v>
      </c>
      <c r="F34" s="8" t="s">
        <v>28</v>
      </c>
      <c r="G34" s="6" t="s">
        <v>19</v>
      </c>
      <c r="H34" s="6" t="s">
        <v>77</v>
      </c>
      <c r="I34" s="6" t="s">
        <v>69</v>
      </c>
      <c r="J34" s="3">
        <v>87000</v>
      </c>
    </row>
    <row r="35" spans="2:10" ht="14.25" customHeight="1" x14ac:dyDescent="0.25">
      <c r="B35" s="5">
        <v>150921</v>
      </c>
      <c r="C35" s="6" t="s">
        <v>96</v>
      </c>
      <c r="D35" s="6" t="s">
        <v>97</v>
      </c>
      <c r="E35" s="7">
        <v>38092</v>
      </c>
      <c r="F35" s="8" t="s">
        <v>18</v>
      </c>
      <c r="G35" s="6" t="s">
        <v>19</v>
      </c>
      <c r="H35" s="6" t="s">
        <v>37</v>
      </c>
      <c r="I35" s="6" t="s">
        <v>69</v>
      </c>
      <c r="J35" s="3">
        <v>19000</v>
      </c>
    </row>
    <row r="36" spans="2:10" ht="14.25" customHeight="1" x14ac:dyDescent="0.25">
      <c r="B36" s="5">
        <v>150905</v>
      </c>
      <c r="C36" s="6" t="s">
        <v>98</v>
      </c>
      <c r="D36" s="6" t="s">
        <v>99</v>
      </c>
      <c r="E36" s="7">
        <v>30819</v>
      </c>
      <c r="F36" s="8" t="s">
        <v>28</v>
      </c>
      <c r="G36" s="6" t="s">
        <v>32</v>
      </c>
      <c r="H36" s="6" t="s">
        <v>72</v>
      </c>
      <c r="I36" s="6" t="s">
        <v>69</v>
      </c>
      <c r="J36" s="3">
        <v>62000</v>
      </c>
    </row>
    <row r="37" spans="2:10" ht="14.25" customHeight="1" x14ac:dyDescent="0.25">
      <c r="B37" s="5">
        <v>150894</v>
      </c>
      <c r="C37" s="6" t="s">
        <v>100</v>
      </c>
      <c r="D37" s="6" t="s">
        <v>101</v>
      </c>
      <c r="E37" s="7">
        <v>37124</v>
      </c>
      <c r="F37" s="8" t="s">
        <v>18</v>
      </c>
      <c r="G37" s="6" t="s">
        <v>19</v>
      </c>
      <c r="H37" s="6" t="s">
        <v>41</v>
      </c>
      <c r="I37" s="6" t="s">
        <v>69</v>
      </c>
      <c r="J37" s="3">
        <v>67000</v>
      </c>
    </row>
    <row r="38" spans="2:10" ht="14.25" customHeight="1" x14ac:dyDescent="0.25">
      <c r="B38" s="5">
        <v>150940</v>
      </c>
      <c r="C38" s="6" t="s">
        <v>102</v>
      </c>
      <c r="D38" s="6" t="s">
        <v>103</v>
      </c>
      <c r="E38" s="7">
        <v>26906</v>
      </c>
      <c r="F38" s="8" t="s">
        <v>18</v>
      </c>
      <c r="G38" s="6" t="s">
        <v>32</v>
      </c>
      <c r="H38" s="6" t="s">
        <v>41</v>
      </c>
      <c r="I38" s="6" t="s">
        <v>69</v>
      </c>
      <c r="J38" s="3">
        <v>87000</v>
      </c>
    </row>
    <row r="39" spans="2:10" ht="14.25" customHeight="1" x14ac:dyDescent="0.25">
      <c r="B39" s="5">
        <v>150937</v>
      </c>
      <c r="C39" s="6" t="s">
        <v>16</v>
      </c>
      <c r="D39" s="6" t="s">
        <v>104</v>
      </c>
      <c r="E39" s="7">
        <v>24700</v>
      </c>
      <c r="F39" s="8" t="s">
        <v>18</v>
      </c>
      <c r="G39" s="6" t="s">
        <v>19</v>
      </c>
      <c r="H39" s="6" t="s">
        <v>47</v>
      </c>
      <c r="I39" s="6" t="s">
        <v>69</v>
      </c>
      <c r="J39" s="3">
        <v>37000</v>
      </c>
    </row>
    <row r="40" spans="2:10" ht="14.25" customHeight="1" x14ac:dyDescent="0.25">
      <c r="B40" s="5">
        <v>150929</v>
      </c>
      <c r="C40" s="6" t="s">
        <v>105</v>
      </c>
      <c r="D40" s="6" t="s">
        <v>106</v>
      </c>
      <c r="E40" s="7">
        <v>26739</v>
      </c>
      <c r="F40" s="8" t="s">
        <v>18</v>
      </c>
      <c r="G40" s="6" t="s">
        <v>19</v>
      </c>
      <c r="H40" s="6" t="s">
        <v>51</v>
      </c>
      <c r="I40" s="6" t="s">
        <v>69</v>
      </c>
      <c r="J40" s="3">
        <v>58000</v>
      </c>
    </row>
    <row r="41" spans="2:10" ht="14.25" customHeight="1" x14ac:dyDescent="0.25">
      <c r="B41" s="5">
        <v>150912</v>
      </c>
      <c r="C41" s="6" t="s">
        <v>107</v>
      </c>
      <c r="D41" s="6" t="s">
        <v>108</v>
      </c>
      <c r="E41" s="7">
        <v>37629</v>
      </c>
      <c r="F41" s="8" t="s">
        <v>28</v>
      </c>
      <c r="G41" s="6" t="s">
        <v>19</v>
      </c>
      <c r="H41" s="6" t="s">
        <v>89</v>
      </c>
      <c r="I41" s="6" t="s">
        <v>69</v>
      </c>
      <c r="J41" s="3">
        <v>81000</v>
      </c>
    </row>
    <row r="42" spans="2:10" ht="14.25" customHeight="1" x14ac:dyDescent="0.25">
      <c r="B42" s="5">
        <v>150968</v>
      </c>
      <c r="C42" s="6" t="s">
        <v>109</v>
      </c>
      <c r="D42" s="6" t="s">
        <v>110</v>
      </c>
      <c r="E42" s="7">
        <v>37208</v>
      </c>
      <c r="F42" s="8" t="s">
        <v>18</v>
      </c>
      <c r="G42" s="6" t="s">
        <v>19</v>
      </c>
      <c r="H42" s="6" t="s">
        <v>89</v>
      </c>
      <c r="I42" s="6" t="s">
        <v>69</v>
      </c>
      <c r="J42" s="3">
        <v>65000</v>
      </c>
    </row>
    <row r="43" spans="2:10" ht="14.25" customHeight="1" x14ac:dyDescent="0.25">
      <c r="B43" s="5">
        <v>150901</v>
      </c>
      <c r="C43" s="6" t="s">
        <v>111</v>
      </c>
      <c r="D43" s="6" t="s">
        <v>112</v>
      </c>
      <c r="E43" s="7">
        <v>32946</v>
      </c>
      <c r="F43" s="8" t="s">
        <v>28</v>
      </c>
      <c r="G43" s="6" t="s">
        <v>19</v>
      </c>
      <c r="H43" s="6" t="s">
        <v>88</v>
      </c>
      <c r="I43" s="6" t="s">
        <v>69</v>
      </c>
      <c r="J43" s="3">
        <v>53000</v>
      </c>
    </row>
    <row r="44" spans="2:10" ht="14.25" customHeight="1" x14ac:dyDescent="0.25">
      <c r="B44" s="5">
        <v>150954</v>
      </c>
      <c r="C44" s="6" t="s">
        <v>113</v>
      </c>
      <c r="D44" s="6" t="s">
        <v>50</v>
      </c>
      <c r="E44" s="7">
        <v>35495</v>
      </c>
      <c r="F44" s="8" t="s">
        <v>28</v>
      </c>
      <c r="G44" s="6" t="s">
        <v>19</v>
      </c>
      <c r="H44" s="6" t="s">
        <v>88</v>
      </c>
      <c r="I44" s="6" t="s">
        <v>69</v>
      </c>
      <c r="J44" s="3">
        <v>57000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3">
    <mergeCell ref="M2:N2"/>
    <mergeCell ref="M10:N10"/>
    <mergeCell ref="M20:N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F1B-F30A-4AEB-9759-CBA2ACC9BD01}">
  <sheetPr codeName="Sheet10"/>
  <dimension ref="A1:E314"/>
  <sheetViews>
    <sheetView tabSelected="1" workbookViewId="0">
      <selection activeCell="O17" sqref="O17"/>
    </sheetView>
  </sheetViews>
  <sheetFormatPr defaultRowHeight="15" x14ac:dyDescent="0.25"/>
  <cols>
    <col min="1" max="1" width="5" bestFit="1" customWidth="1"/>
    <col min="2" max="2" width="14.85546875" bestFit="1" customWidth="1"/>
    <col min="3" max="3" width="21.5703125" bestFit="1" customWidth="1"/>
    <col min="4" max="4" width="10.28515625" bestFit="1" customWidth="1"/>
    <col min="5" max="5" width="7" bestFit="1" customWidth="1"/>
  </cols>
  <sheetData>
    <row r="1" spans="1:5" x14ac:dyDescent="0.25">
      <c r="A1" s="52" t="s">
        <v>247</v>
      </c>
      <c r="B1" s="53" t="s">
        <v>248</v>
      </c>
      <c r="C1" s="53" t="s">
        <v>249</v>
      </c>
      <c r="D1" s="53" t="s">
        <v>250</v>
      </c>
      <c r="E1" s="53" t="s">
        <v>251</v>
      </c>
    </row>
    <row r="2" spans="1:5" x14ac:dyDescent="0.25">
      <c r="A2" s="52">
        <v>3331</v>
      </c>
      <c r="B2" s="53" t="s">
        <v>252</v>
      </c>
      <c r="C2" s="53" t="s">
        <v>253</v>
      </c>
      <c r="D2" s="54">
        <v>44348</v>
      </c>
      <c r="E2" s="52">
        <v>-14202</v>
      </c>
    </row>
    <row r="3" spans="1:5" x14ac:dyDescent="0.25">
      <c r="A3" s="52">
        <v>695</v>
      </c>
      <c r="B3" s="53" t="s">
        <v>252</v>
      </c>
      <c r="C3" s="53" t="s">
        <v>253</v>
      </c>
      <c r="D3" s="54">
        <v>44348</v>
      </c>
      <c r="E3" s="53">
        <v>17043</v>
      </c>
    </row>
    <row r="4" spans="1:5" x14ac:dyDescent="0.25">
      <c r="A4" s="52">
        <v>526</v>
      </c>
      <c r="B4" s="53" t="s">
        <v>252</v>
      </c>
      <c r="C4" s="53" t="s">
        <v>253</v>
      </c>
      <c r="D4" s="54">
        <v>44409</v>
      </c>
      <c r="E4" s="53">
        <v>55010</v>
      </c>
    </row>
    <row r="5" spans="1:5" x14ac:dyDescent="0.25">
      <c r="A5" s="52">
        <v>1746</v>
      </c>
      <c r="B5" s="53" t="s">
        <v>252</v>
      </c>
      <c r="C5" s="53" t="s">
        <v>253</v>
      </c>
      <c r="D5" s="54">
        <v>44197</v>
      </c>
      <c r="E5" s="52">
        <v>60394</v>
      </c>
    </row>
    <row r="6" spans="1:5" x14ac:dyDescent="0.25">
      <c r="A6" s="52">
        <v>346</v>
      </c>
      <c r="B6" s="53" t="s">
        <v>252</v>
      </c>
      <c r="C6" s="53" t="s">
        <v>253</v>
      </c>
      <c r="D6" s="54">
        <v>44317</v>
      </c>
      <c r="E6" s="53">
        <v>166490</v>
      </c>
    </row>
    <row r="7" spans="1:5" x14ac:dyDescent="0.25">
      <c r="A7" s="52">
        <v>1727</v>
      </c>
      <c r="B7" s="53" t="s">
        <v>252</v>
      </c>
      <c r="C7" s="53" t="s">
        <v>253</v>
      </c>
      <c r="D7" s="54">
        <v>44287</v>
      </c>
      <c r="E7" s="52">
        <v>196137</v>
      </c>
    </row>
    <row r="8" spans="1:5" x14ac:dyDescent="0.25">
      <c r="A8" s="52">
        <v>405</v>
      </c>
      <c r="B8" s="53" t="s">
        <v>252</v>
      </c>
      <c r="C8" s="53" t="s">
        <v>253</v>
      </c>
      <c r="D8" s="54">
        <v>44531</v>
      </c>
      <c r="E8" s="53">
        <v>219249</v>
      </c>
    </row>
    <row r="9" spans="1:5" x14ac:dyDescent="0.25">
      <c r="A9" s="52">
        <v>3127</v>
      </c>
      <c r="B9" s="53" t="s">
        <v>252</v>
      </c>
      <c r="C9" s="53" t="s">
        <v>253</v>
      </c>
      <c r="D9" s="54">
        <v>44531</v>
      </c>
      <c r="E9" s="52">
        <v>232472</v>
      </c>
    </row>
    <row r="10" spans="1:5" x14ac:dyDescent="0.25">
      <c r="A10" s="52">
        <v>2715</v>
      </c>
      <c r="B10" s="53" t="s">
        <v>252</v>
      </c>
      <c r="C10" s="53" t="s">
        <v>254</v>
      </c>
      <c r="D10" s="54">
        <v>44501</v>
      </c>
      <c r="E10" s="52">
        <v>39271</v>
      </c>
    </row>
    <row r="11" spans="1:5" x14ac:dyDescent="0.25">
      <c r="A11" s="52">
        <v>329</v>
      </c>
      <c r="B11" s="53" t="s">
        <v>252</v>
      </c>
      <c r="C11" s="53" t="s">
        <v>254</v>
      </c>
      <c r="D11" s="54">
        <v>44440</v>
      </c>
      <c r="E11" s="53">
        <v>60921</v>
      </c>
    </row>
    <row r="12" spans="1:5" x14ac:dyDescent="0.25">
      <c r="A12" s="52">
        <v>423</v>
      </c>
      <c r="B12" s="53" t="s">
        <v>252</v>
      </c>
      <c r="C12" s="53" t="s">
        <v>254</v>
      </c>
      <c r="D12" s="54">
        <v>44409</v>
      </c>
      <c r="E12" s="53">
        <v>87532</v>
      </c>
    </row>
    <row r="13" spans="1:5" x14ac:dyDescent="0.25">
      <c r="A13" s="52">
        <v>2577</v>
      </c>
      <c r="B13" s="53" t="s">
        <v>252</v>
      </c>
      <c r="C13" s="53" t="s">
        <v>254</v>
      </c>
      <c r="D13" s="54">
        <v>44287</v>
      </c>
      <c r="E13" s="52">
        <v>89649</v>
      </c>
    </row>
    <row r="14" spans="1:5" x14ac:dyDescent="0.25">
      <c r="A14" s="52">
        <v>1783</v>
      </c>
      <c r="B14" s="53" t="s">
        <v>252</v>
      </c>
      <c r="C14" s="53" t="s">
        <v>254</v>
      </c>
      <c r="D14" s="54">
        <v>44531</v>
      </c>
      <c r="E14" s="52">
        <v>112636</v>
      </c>
    </row>
    <row r="15" spans="1:5" x14ac:dyDescent="0.25">
      <c r="A15" s="52">
        <v>3189</v>
      </c>
      <c r="B15" s="53" t="s">
        <v>252</v>
      </c>
      <c r="C15" s="53" t="s">
        <v>254</v>
      </c>
      <c r="D15" s="54">
        <v>44501</v>
      </c>
      <c r="E15" s="52">
        <v>195638</v>
      </c>
    </row>
    <row r="16" spans="1:5" x14ac:dyDescent="0.25">
      <c r="A16" s="52">
        <v>1053</v>
      </c>
      <c r="B16" s="53" t="s">
        <v>252</v>
      </c>
      <c r="C16" s="53" t="s">
        <v>254</v>
      </c>
      <c r="D16" s="54">
        <v>44501</v>
      </c>
      <c r="E16" s="52">
        <v>211082</v>
      </c>
    </row>
    <row r="17" spans="1:5" x14ac:dyDescent="0.25">
      <c r="A17" s="52">
        <v>1823</v>
      </c>
      <c r="B17" s="53" t="s">
        <v>252</v>
      </c>
      <c r="C17" s="53" t="s">
        <v>254</v>
      </c>
      <c r="D17" s="54">
        <v>44317</v>
      </c>
      <c r="E17" s="52">
        <v>223042</v>
      </c>
    </row>
    <row r="18" spans="1:5" x14ac:dyDescent="0.25">
      <c r="A18" s="52">
        <v>2466</v>
      </c>
      <c r="B18" s="53" t="s">
        <v>252</v>
      </c>
      <c r="C18" s="53" t="s">
        <v>254</v>
      </c>
      <c r="D18" s="54">
        <v>44440</v>
      </c>
      <c r="E18" s="52">
        <v>258051</v>
      </c>
    </row>
    <row r="19" spans="1:5" x14ac:dyDescent="0.25">
      <c r="A19" s="52">
        <v>1121</v>
      </c>
      <c r="B19" s="53" t="s">
        <v>252</v>
      </c>
      <c r="C19" s="53" t="s">
        <v>254</v>
      </c>
      <c r="D19" s="54">
        <v>44317</v>
      </c>
      <c r="E19" s="52">
        <v>258583</v>
      </c>
    </row>
    <row r="20" spans="1:5" x14ac:dyDescent="0.25">
      <c r="A20" s="52">
        <v>3106</v>
      </c>
      <c r="B20" s="53" t="s">
        <v>252</v>
      </c>
      <c r="C20" s="53" t="s">
        <v>255</v>
      </c>
      <c r="D20" s="54">
        <v>44501</v>
      </c>
      <c r="E20" s="52">
        <v>55433</v>
      </c>
    </row>
    <row r="21" spans="1:5" x14ac:dyDescent="0.25">
      <c r="A21" s="52">
        <v>1989</v>
      </c>
      <c r="B21" s="53" t="s">
        <v>252</v>
      </c>
      <c r="C21" s="53" t="s">
        <v>255</v>
      </c>
      <c r="D21" s="54">
        <v>44287</v>
      </c>
      <c r="E21" s="52">
        <v>61230</v>
      </c>
    </row>
    <row r="22" spans="1:5" x14ac:dyDescent="0.25">
      <c r="A22" s="52">
        <v>2001</v>
      </c>
      <c r="B22" s="53" t="s">
        <v>252</v>
      </c>
      <c r="C22" s="53" t="s">
        <v>255</v>
      </c>
      <c r="D22" s="54">
        <v>44228</v>
      </c>
      <c r="E22" s="52">
        <v>74022</v>
      </c>
    </row>
    <row r="23" spans="1:5" x14ac:dyDescent="0.25">
      <c r="A23" s="52">
        <v>688</v>
      </c>
      <c r="B23" s="53" t="s">
        <v>252</v>
      </c>
      <c r="C23" s="53" t="s">
        <v>255</v>
      </c>
      <c r="D23" s="54">
        <v>44256</v>
      </c>
      <c r="E23" s="53">
        <v>87460</v>
      </c>
    </row>
    <row r="24" spans="1:5" x14ac:dyDescent="0.25">
      <c r="A24" s="52">
        <v>2475</v>
      </c>
      <c r="B24" s="53" t="s">
        <v>252</v>
      </c>
      <c r="C24" s="53" t="s">
        <v>255</v>
      </c>
      <c r="D24" s="54">
        <v>44256</v>
      </c>
      <c r="E24" s="52">
        <v>114470</v>
      </c>
    </row>
    <row r="25" spans="1:5" x14ac:dyDescent="0.25">
      <c r="A25" s="52">
        <v>3307</v>
      </c>
      <c r="B25" s="53" t="s">
        <v>252</v>
      </c>
      <c r="C25" s="53" t="s">
        <v>255</v>
      </c>
      <c r="D25" s="54">
        <v>44348</v>
      </c>
      <c r="E25" s="52">
        <v>223894</v>
      </c>
    </row>
    <row r="26" spans="1:5" x14ac:dyDescent="0.25">
      <c r="A26" s="52">
        <v>1706</v>
      </c>
      <c r="B26" s="53" t="s">
        <v>252</v>
      </c>
      <c r="C26" s="53" t="s">
        <v>255</v>
      </c>
      <c r="D26" s="54">
        <v>44287</v>
      </c>
      <c r="E26" s="52">
        <v>247904</v>
      </c>
    </row>
    <row r="27" spans="1:5" x14ac:dyDescent="0.25">
      <c r="A27" s="52">
        <v>3224</v>
      </c>
      <c r="B27" s="53" t="s">
        <v>252</v>
      </c>
      <c r="C27" s="53" t="s">
        <v>255</v>
      </c>
      <c r="D27" s="54">
        <v>44197</v>
      </c>
      <c r="E27" s="52">
        <v>256329</v>
      </c>
    </row>
    <row r="28" spans="1:5" x14ac:dyDescent="0.25">
      <c r="A28" s="52">
        <v>686</v>
      </c>
      <c r="B28" s="53" t="s">
        <v>252</v>
      </c>
      <c r="C28" s="53" t="s">
        <v>256</v>
      </c>
      <c r="D28" s="54">
        <v>44470</v>
      </c>
      <c r="E28" s="53">
        <v>18670</v>
      </c>
    </row>
    <row r="29" spans="1:5" x14ac:dyDescent="0.25">
      <c r="A29" s="52">
        <v>3305</v>
      </c>
      <c r="B29" s="53" t="s">
        <v>252</v>
      </c>
      <c r="C29" s="53" t="s">
        <v>256</v>
      </c>
      <c r="D29" s="54">
        <v>44256</v>
      </c>
      <c r="E29" s="52">
        <v>155535</v>
      </c>
    </row>
    <row r="30" spans="1:5" x14ac:dyDescent="0.25">
      <c r="A30" s="52">
        <v>2716</v>
      </c>
      <c r="B30" s="53" t="s">
        <v>252</v>
      </c>
      <c r="C30" s="53" t="s">
        <v>256</v>
      </c>
      <c r="D30" s="54">
        <v>44440</v>
      </c>
      <c r="E30" s="52">
        <v>208038</v>
      </c>
    </row>
    <row r="31" spans="1:5" x14ac:dyDescent="0.25">
      <c r="A31" s="52">
        <v>1244</v>
      </c>
      <c r="B31" s="53" t="s">
        <v>252</v>
      </c>
      <c r="C31" s="53" t="s">
        <v>256</v>
      </c>
      <c r="D31" s="54">
        <v>44378</v>
      </c>
      <c r="E31" s="52">
        <v>219148</v>
      </c>
    </row>
    <row r="32" spans="1:5" x14ac:dyDescent="0.25">
      <c r="A32" s="52">
        <v>1788</v>
      </c>
      <c r="B32" s="53" t="s">
        <v>252</v>
      </c>
      <c r="C32" s="53" t="s">
        <v>256</v>
      </c>
      <c r="D32" s="54">
        <v>44317</v>
      </c>
      <c r="E32" s="52">
        <v>232025</v>
      </c>
    </row>
    <row r="33" spans="1:5" x14ac:dyDescent="0.25">
      <c r="A33" s="52">
        <v>451</v>
      </c>
      <c r="B33" s="53" t="s">
        <v>252</v>
      </c>
      <c r="C33" s="53" t="s">
        <v>256</v>
      </c>
      <c r="D33" s="54">
        <v>44440</v>
      </c>
      <c r="E33" s="53">
        <v>242254</v>
      </c>
    </row>
    <row r="34" spans="1:5" x14ac:dyDescent="0.25">
      <c r="A34" s="52">
        <v>1743</v>
      </c>
      <c r="B34" s="53" t="s">
        <v>252</v>
      </c>
      <c r="C34" s="53" t="s">
        <v>257</v>
      </c>
      <c r="D34" s="54">
        <v>44197</v>
      </c>
      <c r="E34" s="52">
        <v>6345</v>
      </c>
    </row>
    <row r="35" spans="1:5" x14ac:dyDescent="0.25">
      <c r="A35" s="52">
        <v>1782</v>
      </c>
      <c r="B35" s="53" t="s">
        <v>252</v>
      </c>
      <c r="C35" s="53" t="s">
        <v>257</v>
      </c>
      <c r="D35" s="54">
        <v>44256</v>
      </c>
      <c r="E35" s="52">
        <v>30219</v>
      </c>
    </row>
    <row r="36" spans="1:5" x14ac:dyDescent="0.25">
      <c r="A36" s="52">
        <v>1048</v>
      </c>
      <c r="B36" s="53" t="s">
        <v>252</v>
      </c>
      <c r="C36" s="53" t="s">
        <v>257</v>
      </c>
      <c r="D36" s="54">
        <v>44197</v>
      </c>
      <c r="E36" s="52">
        <v>41318</v>
      </c>
    </row>
    <row r="37" spans="1:5" x14ac:dyDescent="0.25">
      <c r="A37" s="52">
        <v>3122</v>
      </c>
      <c r="B37" s="53" t="s">
        <v>252</v>
      </c>
      <c r="C37" s="53" t="s">
        <v>257</v>
      </c>
      <c r="D37" s="54">
        <v>44378</v>
      </c>
      <c r="E37" s="52">
        <v>59920</v>
      </c>
    </row>
    <row r="38" spans="1:5" x14ac:dyDescent="0.25">
      <c r="A38" s="52">
        <v>3379</v>
      </c>
      <c r="B38" s="53" t="s">
        <v>252</v>
      </c>
      <c r="C38" s="53" t="s">
        <v>257</v>
      </c>
      <c r="D38" s="54">
        <v>44440</v>
      </c>
      <c r="E38" s="52">
        <v>74093</v>
      </c>
    </row>
    <row r="39" spans="1:5" x14ac:dyDescent="0.25">
      <c r="A39" s="52">
        <v>1024</v>
      </c>
      <c r="B39" s="53" t="s">
        <v>252</v>
      </c>
      <c r="C39" s="53" t="s">
        <v>257</v>
      </c>
      <c r="D39" s="54">
        <v>44409</v>
      </c>
      <c r="E39" s="52">
        <v>124717</v>
      </c>
    </row>
    <row r="40" spans="1:5" x14ac:dyDescent="0.25">
      <c r="A40" s="52">
        <v>568</v>
      </c>
      <c r="B40" s="53" t="s">
        <v>252</v>
      </c>
      <c r="C40" s="53" t="s">
        <v>257</v>
      </c>
      <c r="D40" s="54">
        <v>44531</v>
      </c>
      <c r="E40" s="53">
        <v>142874</v>
      </c>
    </row>
    <row r="41" spans="1:5" x14ac:dyDescent="0.25">
      <c r="A41" s="52">
        <v>1022</v>
      </c>
      <c r="B41" s="53" t="s">
        <v>252</v>
      </c>
      <c r="C41" s="53" t="s">
        <v>257</v>
      </c>
      <c r="D41" s="54">
        <v>44378</v>
      </c>
      <c r="E41" s="52">
        <v>152936</v>
      </c>
    </row>
    <row r="42" spans="1:5" x14ac:dyDescent="0.25">
      <c r="A42" s="52">
        <v>2100</v>
      </c>
      <c r="B42" s="53" t="s">
        <v>252</v>
      </c>
      <c r="C42" s="53" t="s">
        <v>257</v>
      </c>
      <c r="D42" s="54">
        <v>44287</v>
      </c>
      <c r="E42" s="52">
        <v>189847</v>
      </c>
    </row>
    <row r="43" spans="1:5" x14ac:dyDescent="0.25">
      <c r="A43" s="52">
        <v>3265</v>
      </c>
      <c r="B43" s="53" t="s">
        <v>252</v>
      </c>
      <c r="C43" s="53" t="s">
        <v>257</v>
      </c>
      <c r="D43" s="54">
        <v>44228</v>
      </c>
      <c r="E43" s="52">
        <v>192728</v>
      </c>
    </row>
    <row r="44" spans="1:5" x14ac:dyDescent="0.25">
      <c r="A44" s="52">
        <v>1722</v>
      </c>
      <c r="B44" s="53" t="s">
        <v>252</v>
      </c>
      <c r="C44" s="53" t="s">
        <v>257</v>
      </c>
      <c r="D44" s="54">
        <v>44287</v>
      </c>
      <c r="E44" s="52">
        <v>201120</v>
      </c>
    </row>
    <row r="45" spans="1:5" x14ac:dyDescent="0.25">
      <c r="A45" s="52">
        <v>3469</v>
      </c>
      <c r="B45" s="53" t="s">
        <v>252</v>
      </c>
      <c r="C45" s="53" t="s">
        <v>257</v>
      </c>
      <c r="D45" s="54">
        <v>44378</v>
      </c>
      <c r="E45" s="52">
        <v>252080</v>
      </c>
    </row>
    <row r="46" spans="1:5" x14ac:dyDescent="0.25">
      <c r="A46" s="52">
        <v>1809</v>
      </c>
      <c r="B46" s="53" t="s">
        <v>258</v>
      </c>
      <c r="C46" s="53" t="s">
        <v>253</v>
      </c>
      <c r="D46" s="54">
        <v>44378</v>
      </c>
      <c r="E46" s="52">
        <v>23560</v>
      </c>
    </row>
    <row r="47" spans="1:5" x14ac:dyDescent="0.25">
      <c r="A47" s="52">
        <v>3423</v>
      </c>
      <c r="B47" s="53" t="s">
        <v>258</v>
      </c>
      <c r="C47" s="53" t="s">
        <v>253</v>
      </c>
      <c r="D47" s="54">
        <v>44348</v>
      </c>
      <c r="E47" s="52">
        <v>34080</v>
      </c>
    </row>
    <row r="48" spans="1:5" x14ac:dyDescent="0.25">
      <c r="A48" s="52">
        <v>3145</v>
      </c>
      <c r="B48" s="53" t="s">
        <v>258</v>
      </c>
      <c r="C48" s="53" t="s">
        <v>253</v>
      </c>
      <c r="D48" s="54">
        <v>44197</v>
      </c>
      <c r="E48" s="52">
        <v>40778</v>
      </c>
    </row>
    <row r="49" spans="1:5" x14ac:dyDescent="0.25">
      <c r="A49" s="52">
        <v>1045</v>
      </c>
      <c r="B49" s="53" t="s">
        <v>258</v>
      </c>
      <c r="C49" s="53" t="s">
        <v>253</v>
      </c>
      <c r="D49" s="54">
        <v>44409</v>
      </c>
      <c r="E49" s="52">
        <v>99343</v>
      </c>
    </row>
    <row r="50" spans="1:5" x14ac:dyDescent="0.25">
      <c r="A50" s="52">
        <v>3108</v>
      </c>
      <c r="B50" s="53" t="s">
        <v>258</v>
      </c>
      <c r="C50" s="53" t="s">
        <v>253</v>
      </c>
      <c r="D50" s="54">
        <v>44378</v>
      </c>
      <c r="E50" s="52">
        <v>104422</v>
      </c>
    </row>
    <row r="51" spans="1:5" x14ac:dyDescent="0.25">
      <c r="A51" s="52">
        <v>3295</v>
      </c>
      <c r="B51" s="53" t="s">
        <v>258</v>
      </c>
      <c r="C51" s="53" t="s">
        <v>253</v>
      </c>
      <c r="D51" s="54">
        <v>44501</v>
      </c>
      <c r="E51" s="52">
        <v>161110</v>
      </c>
    </row>
    <row r="52" spans="1:5" x14ac:dyDescent="0.25">
      <c r="A52" s="52">
        <v>2670</v>
      </c>
      <c r="B52" s="53" t="s">
        <v>258</v>
      </c>
      <c r="C52" s="53" t="s">
        <v>254</v>
      </c>
      <c r="D52" s="54">
        <v>44531</v>
      </c>
      <c r="E52" s="52">
        <v>12709</v>
      </c>
    </row>
    <row r="53" spans="1:5" x14ac:dyDescent="0.25">
      <c r="A53" s="52">
        <v>1332</v>
      </c>
      <c r="B53" s="53" t="s">
        <v>258</v>
      </c>
      <c r="C53" s="53" t="s">
        <v>254</v>
      </c>
      <c r="D53" s="54">
        <v>44378</v>
      </c>
      <c r="E53" s="52">
        <v>26819</v>
      </c>
    </row>
    <row r="54" spans="1:5" x14ac:dyDescent="0.25">
      <c r="A54" s="52">
        <v>2580</v>
      </c>
      <c r="B54" s="53" t="s">
        <v>258</v>
      </c>
      <c r="C54" s="53" t="s">
        <v>254</v>
      </c>
      <c r="D54" s="54">
        <v>44287</v>
      </c>
      <c r="E54" s="52">
        <v>42319</v>
      </c>
    </row>
    <row r="55" spans="1:5" x14ac:dyDescent="0.25">
      <c r="A55" s="52">
        <v>1377</v>
      </c>
      <c r="B55" s="53" t="s">
        <v>258</v>
      </c>
      <c r="C55" s="53" t="s">
        <v>254</v>
      </c>
      <c r="D55" s="54">
        <v>44317</v>
      </c>
      <c r="E55" s="52">
        <v>57755</v>
      </c>
    </row>
    <row r="56" spans="1:5" x14ac:dyDescent="0.25">
      <c r="A56" s="52">
        <v>2439</v>
      </c>
      <c r="B56" s="53" t="s">
        <v>258</v>
      </c>
      <c r="C56" s="53" t="s">
        <v>254</v>
      </c>
      <c r="D56" s="54">
        <v>44531</v>
      </c>
      <c r="E56" s="52">
        <v>71529</v>
      </c>
    </row>
    <row r="57" spans="1:5" x14ac:dyDescent="0.25">
      <c r="A57" s="52">
        <v>1210</v>
      </c>
      <c r="B57" s="53" t="s">
        <v>258</v>
      </c>
      <c r="C57" s="53" t="s">
        <v>254</v>
      </c>
      <c r="D57" s="54">
        <v>44409</v>
      </c>
      <c r="E57" s="52">
        <v>109849</v>
      </c>
    </row>
    <row r="58" spans="1:5" x14ac:dyDescent="0.25">
      <c r="A58" s="52">
        <v>2044</v>
      </c>
      <c r="B58" s="53" t="s">
        <v>258</v>
      </c>
      <c r="C58" s="53" t="s">
        <v>254</v>
      </c>
      <c r="D58" s="54">
        <v>44317</v>
      </c>
      <c r="E58" s="52">
        <v>164464</v>
      </c>
    </row>
    <row r="59" spans="1:5" x14ac:dyDescent="0.25">
      <c r="A59" s="52">
        <v>342</v>
      </c>
      <c r="B59" s="53" t="s">
        <v>258</v>
      </c>
      <c r="C59" s="53" t="s">
        <v>254</v>
      </c>
      <c r="D59" s="54">
        <v>44197</v>
      </c>
      <c r="E59" s="53">
        <v>180969</v>
      </c>
    </row>
    <row r="60" spans="1:5" x14ac:dyDescent="0.25">
      <c r="A60" s="52">
        <v>2744</v>
      </c>
      <c r="B60" s="53" t="s">
        <v>258</v>
      </c>
      <c r="C60" s="53" t="s">
        <v>254</v>
      </c>
      <c r="D60" s="54">
        <v>44531</v>
      </c>
      <c r="E60" s="52">
        <v>210352</v>
      </c>
    </row>
    <row r="61" spans="1:5" x14ac:dyDescent="0.25">
      <c r="A61" s="52">
        <v>2739</v>
      </c>
      <c r="B61" s="53" t="s">
        <v>258</v>
      </c>
      <c r="C61" s="53" t="s">
        <v>254</v>
      </c>
      <c r="D61" s="54">
        <v>44470</v>
      </c>
      <c r="E61" s="52">
        <v>236531</v>
      </c>
    </row>
    <row r="62" spans="1:5" x14ac:dyDescent="0.25">
      <c r="A62" s="52">
        <v>3498</v>
      </c>
      <c r="B62" s="53" t="s">
        <v>258</v>
      </c>
      <c r="C62" s="53" t="s">
        <v>255</v>
      </c>
      <c r="D62" s="54">
        <v>44409</v>
      </c>
      <c r="E62" s="52">
        <v>7269</v>
      </c>
    </row>
    <row r="63" spans="1:5" x14ac:dyDescent="0.25">
      <c r="A63" s="52">
        <v>1398</v>
      </c>
      <c r="B63" s="53" t="s">
        <v>258</v>
      </c>
      <c r="C63" s="53" t="s">
        <v>255</v>
      </c>
      <c r="D63" s="54">
        <v>44409</v>
      </c>
      <c r="E63" s="52">
        <v>19002</v>
      </c>
    </row>
    <row r="64" spans="1:5" x14ac:dyDescent="0.25">
      <c r="A64" s="52">
        <v>2423</v>
      </c>
      <c r="B64" s="53" t="s">
        <v>258</v>
      </c>
      <c r="C64" s="53" t="s">
        <v>255</v>
      </c>
      <c r="D64" s="54">
        <v>44409</v>
      </c>
      <c r="E64" s="52">
        <v>23010</v>
      </c>
    </row>
    <row r="65" spans="1:5" x14ac:dyDescent="0.25">
      <c r="A65" s="52">
        <v>1329</v>
      </c>
      <c r="B65" s="53" t="s">
        <v>258</v>
      </c>
      <c r="C65" s="53" t="s">
        <v>255</v>
      </c>
      <c r="D65" s="54">
        <v>44378</v>
      </c>
      <c r="E65" s="52">
        <v>36547</v>
      </c>
    </row>
    <row r="66" spans="1:5" x14ac:dyDescent="0.25">
      <c r="A66" s="52">
        <v>2009</v>
      </c>
      <c r="B66" s="53" t="s">
        <v>258</v>
      </c>
      <c r="C66" s="53" t="s">
        <v>255</v>
      </c>
      <c r="D66" s="54">
        <v>44317</v>
      </c>
      <c r="E66" s="52">
        <v>124153</v>
      </c>
    </row>
    <row r="67" spans="1:5" x14ac:dyDescent="0.25">
      <c r="A67" s="52">
        <v>1107</v>
      </c>
      <c r="B67" s="53" t="s">
        <v>258</v>
      </c>
      <c r="C67" s="53" t="s">
        <v>255</v>
      </c>
      <c r="D67" s="54">
        <v>44256</v>
      </c>
      <c r="E67" s="52">
        <v>126174</v>
      </c>
    </row>
    <row r="68" spans="1:5" x14ac:dyDescent="0.25">
      <c r="A68" s="52">
        <v>1353</v>
      </c>
      <c r="B68" s="53" t="s">
        <v>258</v>
      </c>
      <c r="C68" s="53" t="s">
        <v>255</v>
      </c>
      <c r="D68" s="54">
        <v>44440</v>
      </c>
      <c r="E68" s="52">
        <v>220591</v>
      </c>
    </row>
    <row r="69" spans="1:5" x14ac:dyDescent="0.25">
      <c r="A69" s="52">
        <v>2621</v>
      </c>
      <c r="B69" s="53" t="s">
        <v>258</v>
      </c>
      <c r="C69" s="53" t="s">
        <v>256</v>
      </c>
      <c r="D69" s="54">
        <v>44317</v>
      </c>
      <c r="E69" s="52">
        <v>1696</v>
      </c>
    </row>
    <row r="70" spans="1:5" x14ac:dyDescent="0.25">
      <c r="A70" s="52">
        <v>1307</v>
      </c>
      <c r="B70" s="53" t="s">
        <v>258</v>
      </c>
      <c r="C70" s="53" t="s">
        <v>256</v>
      </c>
      <c r="D70" s="54">
        <v>44228</v>
      </c>
      <c r="E70" s="52">
        <v>13845</v>
      </c>
    </row>
    <row r="71" spans="1:5" x14ac:dyDescent="0.25">
      <c r="A71" s="52">
        <v>2654</v>
      </c>
      <c r="B71" s="53" t="s">
        <v>258</v>
      </c>
      <c r="C71" s="53" t="s">
        <v>256</v>
      </c>
      <c r="D71" s="54">
        <v>44228</v>
      </c>
      <c r="E71" s="52">
        <v>27849</v>
      </c>
    </row>
    <row r="72" spans="1:5" x14ac:dyDescent="0.25">
      <c r="A72" s="52">
        <v>3399</v>
      </c>
      <c r="B72" s="53" t="s">
        <v>258</v>
      </c>
      <c r="C72" s="53" t="s">
        <v>256</v>
      </c>
      <c r="D72" s="54">
        <v>44409</v>
      </c>
      <c r="E72" s="52">
        <v>75634</v>
      </c>
    </row>
    <row r="73" spans="1:5" x14ac:dyDescent="0.25">
      <c r="A73" s="52">
        <v>636</v>
      </c>
      <c r="B73" s="53" t="s">
        <v>258</v>
      </c>
      <c r="C73" s="53" t="s">
        <v>256</v>
      </c>
      <c r="D73" s="54">
        <v>44409</v>
      </c>
      <c r="E73" s="53">
        <v>86220</v>
      </c>
    </row>
    <row r="74" spans="1:5" x14ac:dyDescent="0.25">
      <c r="A74" s="52">
        <v>1256</v>
      </c>
      <c r="B74" s="53" t="s">
        <v>258</v>
      </c>
      <c r="C74" s="53" t="s">
        <v>256</v>
      </c>
      <c r="D74" s="54">
        <v>44348</v>
      </c>
      <c r="E74" s="52">
        <v>91931</v>
      </c>
    </row>
    <row r="75" spans="1:5" x14ac:dyDescent="0.25">
      <c r="A75" s="52">
        <v>2455</v>
      </c>
      <c r="B75" s="53" t="s">
        <v>258</v>
      </c>
      <c r="C75" s="53" t="s">
        <v>256</v>
      </c>
      <c r="D75" s="54">
        <v>44228</v>
      </c>
      <c r="E75" s="52">
        <v>157993</v>
      </c>
    </row>
    <row r="76" spans="1:5" x14ac:dyDescent="0.25">
      <c r="A76" s="52">
        <v>659</v>
      </c>
      <c r="B76" s="53" t="s">
        <v>258</v>
      </c>
      <c r="C76" s="53" t="s">
        <v>256</v>
      </c>
      <c r="D76" s="54">
        <v>44287</v>
      </c>
      <c r="E76" s="53">
        <v>173199</v>
      </c>
    </row>
    <row r="77" spans="1:5" x14ac:dyDescent="0.25">
      <c r="A77" s="52">
        <v>3138</v>
      </c>
      <c r="B77" s="53" t="s">
        <v>258</v>
      </c>
      <c r="C77" s="53" t="s">
        <v>257</v>
      </c>
      <c r="D77" s="54">
        <v>44501</v>
      </c>
      <c r="E77" s="52">
        <v>28110</v>
      </c>
    </row>
    <row r="78" spans="1:5" x14ac:dyDescent="0.25">
      <c r="A78" s="52">
        <v>3443</v>
      </c>
      <c r="B78" s="53" t="s">
        <v>258</v>
      </c>
      <c r="C78" s="53" t="s">
        <v>257</v>
      </c>
      <c r="D78" s="54">
        <v>44256</v>
      </c>
      <c r="E78" s="52">
        <v>75969</v>
      </c>
    </row>
    <row r="79" spans="1:5" x14ac:dyDescent="0.25">
      <c r="A79" s="52">
        <v>1037</v>
      </c>
      <c r="B79" s="53" t="s">
        <v>258</v>
      </c>
      <c r="C79" s="53" t="s">
        <v>257</v>
      </c>
      <c r="D79" s="54">
        <v>44531</v>
      </c>
      <c r="E79" s="52">
        <v>198140</v>
      </c>
    </row>
    <row r="80" spans="1:5" x14ac:dyDescent="0.25">
      <c r="A80" s="52">
        <v>952</v>
      </c>
      <c r="B80" s="53" t="s">
        <v>259</v>
      </c>
      <c r="C80" s="53" t="s">
        <v>253</v>
      </c>
      <c r="D80" s="54">
        <v>44378</v>
      </c>
      <c r="E80" s="52">
        <v>7819</v>
      </c>
    </row>
    <row r="81" spans="1:5" x14ac:dyDescent="0.25">
      <c r="A81" s="52">
        <v>949</v>
      </c>
      <c r="B81" s="53" t="s">
        <v>259</v>
      </c>
      <c r="C81" s="53" t="s">
        <v>253</v>
      </c>
      <c r="D81" s="54">
        <v>44531</v>
      </c>
      <c r="E81" s="52">
        <v>8406</v>
      </c>
    </row>
    <row r="82" spans="1:5" x14ac:dyDescent="0.25">
      <c r="A82" s="52">
        <v>2352</v>
      </c>
      <c r="B82" s="53" t="s">
        <v>259</v>
      </c>
      <c r="C82" s="53" t="s">
        <v>253</v>
      </c>
      <c r="D82" s="54">
        <v>44348</v>
      </c>
      <c r="E82" s="52">
        <v>17150</v>
      </c>
    </row>
    <row r="83" spans="1:5" x14ac:dyDescent="0.25">
      <c r="A83" s="52">
        <v>1505</v>
      </c>
      <c r="B83" s="53" t="s">
        <v>259</v>
      </c>
      <c r="C83" s="53" t="s">
        <v>253</v>
      </c>
      <c r="D83" s="54">
        <v>44470</v>
      </c>
      <c r="E83" s="52">
        <v>24838</v>
      </c>
    </row>
    <row r="84" spans="1:5" x14ac:dyDescent="0.25">
      <c r="A84" s="52">
        <v>950</v>
      </c>
      <c r="B84" s="53" t="s">
        <v>259</v>
      </c>
      <c r="C84" s="53" t="s">
        <v>253</v>
      </c>
      <c r="D84" s="54">
        <v>44348</v>
      </c>
      <c r="E84" s="52">
        <v>27137</v>
      </c>
    </row>
    <row r="85" spans="1:5" x14ac:dyDescent="0.25">
      <c r="A85" s="52">
        <v>825</v>
      </c>
      <c r="B85" s="53" t="s">
        <v>259</v>
      </c>
      <c r="C85" s="53" t="s">
        <v>253</v>
      </c>
      <c r="D85" s="54">
        <v>44348</v>
      </c>
      <c r="E85" s="52">
        <v>32352</v>
      </c>
    </row>
    <row r="86" spans="1:5" x14ac:dyDescent="0.25">
      <c r="A86" s="52">
        <v>88</v>
      </c>
      <c r="B86" s="53" t="s">
        <v>259</v>
      </c>
      <c r="C86" s="53" t="s">
        <v>253</v>
      </c>
      <c r="D86" s="54">
        <v>44197</v>
      </c>
      <c r="E86" s="53">
        <v>36125</v>
      </c>
    </row>
    <row r="87" spans="1:5" x14ac:dyDescent="0.25">
      <c r="A87" s="52">
        <v>3050</v>
      </c>
      <c r="B87" s="53" t="s">
        <v>259</v>
      </c>
      <c r="C87" s="53" t="s">
        <v>253</v>
      </c>
      <c r="D87" s="54">
        <v>44256</v>
      </c>
      <c r="E87" s="52">
        <v>51626</v>
      </c>
    </row>
    <row r="88" spans="1:5" x14ac:dyDescent="0.25">
      <c r="A88" s="52">
        <v>3080</v>
      </c>
      <c r="B88" s="53" t="s">
        <v>259</v>
      </c>
      <c r="C88" s="53" t="s">
        <v>253</v>
      </c>
      <c r="D88" s="54">
        <v>44440</v>
      </c>
      <c r="E88" s="52">
        <v>55991</v>
      </c>
    </row>
    <row r="89" spans="1:5" x14ac:dyDescent="0.25">
      <c r="A89" s="52">
        <v>819</v>
      </c>
      <c r="B89" s="53" t="s">
        <v>259</v>
      </c>
      <c r="C89" s="53" t="s">
        <v>253</v>
      </c>
      <c r="D89" s="54">
        <v>44317</v>
      </c>
      <c r="E89" s="52">
        <v>59423</v>
      </c>
    </row>
    <row r="90" spans="1:5" x14ac:dyDescent="0.25">
      <c r="A90" s="52">
        <v>2839</v>
      </c>
      <c r="B90" s="53" t="s">
        <v>259</v>
      </c>
      <c r="C90" s="53" t="s">
        <v>253</v>
      </c>
      <c r="D90" s="54">
        <v>44501</v>
      </c>
      <c r="E90" s="52">
        <v>63494</v>
      </c>
    </row>
    <row r="91" spans="1:5" x14ac:dyDescent="0.25">
      <c r="A91" s="52">
        <v>1653</v>
      </c>
      <c r="B91" s="53" t="s">
        <v>259</v>
      </c>
      <c r="C91" s="53" t="s">
        <v>253</v>
      </c>
      <c r="D91" s="54">
        <v>44378</v>
      </c>
      <c r="E91" s="52">
        <v>64755</v>
      </c>
    </row>
    <row r="92" spans="1:5" x14ac:dyDescent="0.25">
      <c r="A92" s="52">
        <v>739</v>
      </c>
      <c r="B92" s="53" t="s">
        <v>259</v>
      </c>
      <c r="C92" s="53" t="s">
        <v>253</v>
      </c>
      <c r="D92" s="54">
        <v>44501</v>
      </c>
      <c r="E92" s="52">
        <v>86186</v>
      </c>
    </row>
    <row r="93" spans="1:5" x14ac:dyDescent="0.25">
      <c r="A93" s="52">
        <v>1525</v>
      </c>
      <c r="B93" s="53" t="s">
        <v>259</v>
      </c>
      <c r="C93" s="53" t="s">
        <v>253</v>
      </c>
      <c r="D93" s="54">
        <v>44228</v>
      </c>
      <c r="E93" s="52">
        <v>105602</v>
      </c>
    </row>
    <row r="94" spans="1:5" x14ac:dyDescent="0.25">
      <c r="A94" s="52">
        <v>805</v>
      </c>
      <c r="B94" s="53" t="s">
        <v>259</v>
      </c>
      <c r="C94" s="53" t="s">
        <v>253</v>
      </c>
      <c r="D94" s="54">
        <v>44228</v>
      </c>
      <c r="E94" s="52">
        <v>134977</v>
      </c>
    </row>
    <row r="95" spans="1:5" x14ac:dyDescent="0.25">
      <c r="A95" s="52">
        <v>1415</v>
      </c>
      <c r="B95" s="53" t="s">
        <v>259</v>
      </c>
      <c r="C95" s="53" t="s">
        <v>253</v>
      </c>
      <c r="D95" s="54">
        <v>44531</v>
      </c>
      <c r="E95" s="52">
        <v>135311</v>
      </c>
    </row>
    <row r="96" spans="1:5" x14ac:dyDescent="0.25">
      <c r="A96" s="52">
        <v>1675</v>
      </c>
      <c r="B96" s="53" t="s">
        <v>259</v>
      </c>
      <c r="C96" s="53" t="s">
        <v>253</v>
      </c>
      <c r="D96" s="54">
        <v>44287</v>
      </c>
      <c r="E96" s="52">
        <v>137705</v>
      </c>
    </row>
    <row r="97" spans="1:5" x14ac:dyDescent="0.25">
      <c r="A97" s="52">
        <v>1488</v>
      </c>
      <c r="B97" s="53" t="s">
        <v>259</v>
      </c>
      <c r="C97" s="53" t="s">
        <v>253</v>
      </c>
      <c r="D97" s="54">
        <v>44228</v>
      </c>
      <c r="E97" s="52">
        <v>155266</v>
      </c>
    </row>
    <row r="98" spans="1:5" x14ac:dyDescent="0.25">
      <c r="A98" s="52">
        <v>2925</v>
      </c>
      <c r="B98" s="53" t="s">
        <v>259</v>
      </c>
      <c r="C98" s="53" t="s">
        <v>253</v>
      </c>
      <c r="D98" s="54">
        <v>44378</v>
      </c>
      <c r="E98" s="52">
        <v>159745</v>
      </c>
    </row>
    <row r="99" spans="1:5" x14ac:dyDescent="0.25">
      <c r="A99" s="52">
        <v>1624</v>
      </c>
      <c r="B99" s="53" t="s">
        <v>259</v>
      </c>
      <c r="C99" s="53" t="s">
        <v>253</v>
      </c>
      <c r="D99" s="54">
        <v>44317</v>
      </c>
      <c r="E99" s="52">
        <v>166824</v>
      </c>
    </row>
    <row r="100" spans="1:5" x14ac:dyDescent="0.25">
      <c r="A100" s="52">
        <v>280</v>
      </c>
      <c r="B100" s="53" t="s">
        <v>259</v>
      </c>
      <c r="C100" s="53" t="s">
        <v>253</v>
      </c>
      <c r="D100" s="54">
        <v>44228</v>
      </c>
      <c r="E100" s="53">
        <v>180474</v>
      </c>
    </row>
    <row r="101" spans="1:5" x14ac:dyDescent="0.25">
      <c r="A101" s="52">
        <v>3027</v>
      </c>
      <c r="B101" s="53" t="s">
        <v>259</v>
      </c>
      <c r="C101" s="53" t="s">
        <v>253</v>
      </c>
      <c r="D101" s="54">
        <v>44348</v>
      </c>
      <c r="E101" s="52">
        <v>213069</v>
      </c>
    </row>
    <row r="102" spans="1:5" x14ac:dyDescent="0.25">
      <c r="A102" s="52">
        <v>1615</v>
      </c>
      <c r="B102" s="53" t="s">
        <v>259</v>
      </c>
      <c r="C102" s="53" t="s">
        <v>253</v>
      </c>
      <c r="D102" s="54">
        <v>44409</v>
      </c>
      <c r="E102" s="52">
        <v>217962</v>
      </c>
    </row>
    <row r="103" spans="1:5" x14ac:dyDescent="0.25">
      <c r="A103" s="52">
        <v>870</v>
      </c>
      <c r="B103" s="53" t="s">
        <v>259</v>
      </c>
      <c r="C103" s="53" t="s">
        <v>253</v>
      </c>
      <c r="D103" s="54">
        <v>44501</v>
      </c>
      <c r="E103" s="52">
        <v>222162</v>
      </c>
    </row>
    <row r="104" spans="1:5" x14ac:dyDescent="0.25">
      <c r="A104" s="52">
        <v>2136</v>
      </c>
      <c r="B104" s="53" t="s">
        <v>259</v>
      </c>
      <c r="C104" s="53" t="s">
        <v>253</v>
      </c>
      <c r="D104" s="54">
        <v>44317</v>
      </c>
      <c r="E104" s="52">
        <v>240648</v>
      </c>
    </row>
    <row r="105" spans="1:5" x14ac:dyDescent="0.25">
      <c r="A105" s="52">
        <v>2916</v>
      </c>
      <c r="B105" s="53" t="s">
        <v>259</v>
      </c>
      <c r="C105" s="53" t="s">
        <v>253</v>
      </c>
      <c r="D105" s="54">
        <v>44287</v>
      </c>
      <c r="E105" s="52">
        <v>244904</v>
      </c>
    </row>
    <row r="106" spans="1:5" x14ac:dyDescent="0.25">
      <c r="A106" s="52">
        <v>864</v>
      </c>
      <c r="B106" s="53" t="s">
        <v>259</v>
      </c>
      <c r="C106" s="53" t="s">
        <v>254</v>
      </c>
      <c r="D106" s="54">
        <v>44348</v>
      </c>
      <c r="E106" s="52">
        <v>7110</v>
      </c>
    </row>
    <row r="107" spans="1:5" x14ac:dyDescent="0.25">
      <c r="A107" s="52">
        <v>3036</v>
      </c>
      <c r="B107" s="53" t="s">
        <v>259</v>
      </c>
      <c r="C107" s="53" t="s">
        <v>254</v>
      </c>
      <c r="D107" s="54">
        <v>44348</v>
      </c>
      <c r="E107" s="52">
        <v>7190</v>
      </c>
    </row>
    <row r="108" spans="1:5" x14ac:dyDescent="0.25">
      <c r="A108" s="52">
        <v>2972</v>
      </c>
      <c r="B108" s="53" t="s">
        <v>259</v>
      </c>
      <c r="C108" s="53" t="s">
        <v>254</v>
      </c>
      <c r="D108" s="54">
        <v>44409</v>
      </c>
      <c r="E108" s="52">
        <v>7382</v>
      </c>
    </row>
    <row r="109" spans="1:5" x14ac:dyDescent="0.25">
      <c r="A109" s="52">
        <v>1446</v>
      </c>
      <c r="B109" s="53" t="s">
        <v>259</v>
      </c>
      <c r="C109" s="53" t="s">
        <v>254</v>
      </c>
      <c r="D109" s="54">
        <v>44531</v>
      </c>
      <c r="E109" s="52">
        <v>9682</v>
      </c>
    </row>
    <row r="110" spans="1:5" x14ac:dyDescent="0.25">
      <c r="A110" s="52">
        <v>2897</v>
      </c>
      <c r="B110" s="53" t="s">
        <v>259</v>
      </c>
      <c r="C110" s="53" t="s">
        <v>254</v>
      </c>
      <c r="D110" s="54">
        <v>44409</v>
      </c>
      <c r="E110" s="52">
        <v>23250</v>
      </c>
    </row>
    <row r="111" spans="1:5" x14ac:dyDescent="0.25">
      <c r="A111" s="52">
        <v>33</v>
      </c>
      <c r="B111" s="53" t="s">
        <v>259</v>
      </c>
      <c r="C111" s="53" t="s">
        <v>254</v>
      </c>
      <c r="D111" s="54">
        <v>44256</v>
      </c>
      <c r="E111" s="53">
        <v>25467</v>
      </c>
    </row>
    <row r="112" spans="1:5" x14ac:dyDescent="0.25">
      <c r="A112" s="52">
        <v>3094</v>
      </c>
      <c r="B112" s="53" t="s">
        <v>259</v>
      </c>
      <c r="C112" s="53" t="s">
        <v>254</v>
      </c>
      <c r="D112" s="54">
        <v>44197</v>
      </c>
      <c r="E112" s="52">
        <v>28289</v>
      </c>
    </row>
    <row r="113" spans="1:5" x14ac:dyDescent="0.25">
      <c r="A113" s="52">
        <v>1636</v>
      </c>
      <c r="B113" s="53" t="s">
        <v>259</v>
      </c>
      <c r="C113" s="53" t="s">
        <v>254</v>
      </c>
      <c r="D113" s="54">
        <v>44287</v>
      </c>
      <c r="E113" s="52">
        <v>35096</v>
      </c>
    </row>
    <row r="114" spans="1:5" x14ac:dyDescent="0.25">
      <c r="A114" s="52">
        <v>1572</v>
      </c>
      <c r="B114" s="53" t="s">
        <v>259</v>
      </c>
      <c r="C114" s="53" t="s">
        <v>254</v>
      </c>
      <c r="D114" s="54">
        <v>44378</v>
      </c>
      <c r="E114" s="52">
        <v>44394</v>
      </c>
    </row>
    <row r="115" spans="1:5" x14ac:dyDescent="0.25">
      <c r="A115" s="52">
        <v>706</v>
      </c>
      <c r="B115" s="53" t="s">
        <v>259</v>
      </c>
      <c r="C115" s="53" t="s">
        <v>254</v>
      </c>
      <c r="D115" s="54">
        <v>44197</v>
      </c>
      <c r="E115" s="52">
        <v>48442</v>
      </c>
    </row>
    <row r="116" spans="1:5" x14ac:dyDescent="0.25">
      <c r="A116" s="52">
        <v>2214</v>
      </c>
      <c r="B116" s="53" t="s">
        <v>259</v>
      </c>
      <c r="C116" s="53" t="s">
        <v>254</v>
      </c>
      <c r="D116" s="54">
        <v>44228</v>
      </c>
      <c r="E116" s="52">
        <v>86142</v>
      </c>
    </row>
    <row r="117" spans="1:5" x14ac:dyDescent="0.25">
      <c r="A117" s="52">
        <v>2896</v>
      </c>
      <c r="B117" s="53" t="s">
        <v>259</v>
      </c>
      <c r="C117" s="53" t="s">
        <v>254</v>
      </c>
      <c r="D117" s="54">
        <v>44378</v>
      </c>
      <c r="E117" s="52">
        <v>89802</v>
      </c>
    </row>
    <row r="118" spans="1:5" x14ac:dyDescent="0.25">
      <c r="A118" s="52">
        <v>803</v>
      </c>
      <c r="B118" s="53" t="s">
        <v>259</v>
      </c>
      <c r="C118" s="53" t="s">
        <v>254</v>
      </c>
      <c r="D118" s="54">
        <v>44378</v>
      </c>
      <c r="E118" s="52">
        <v>96209</v>
      </c>
    </row>
    <row r="119" spans="1:5" x14ac:dyDescent="0.25">
      <c r="A119" s="52">
        <v>1429</v>
      </c>
      <c r="B119" s="53" t="s">
        <v>259</v>
      </c>
      <c r="C119" s="53" t="s">
        <v>254</v>
      </c>
      <c r="D119" s="54">
        <v>44348</v>
      </c>
      <c r="E119" s="52">
        <v>115261</v>
      </c>
    </row>
    <row r="120" spans="1:5" x14ac:dyDescent="0.25">
      <c r="A120" s="52">
        <v>3085</v>
      </c>
      <c r="B120" s="53" t="s">
        <v>259</v>
      </c>
      <c r="C120" s="53" t="s">
        <v>254</v>
      </c>
      <c r="D120" s="54">
        <v>44228</v>
      </c>
      <c r="E120" s="52">
        <v>134107</v>
      </c>
    </row>
    <row r="121" spans="1:5" x14ac:dyDescent="0.25">
      <c r="A121" s="52">
        <v>46</v>
      </c>
      <c r="B121" s="53" t="s">
        <v>259</v>
      </c>
      <c r="C121" s="53" t="s">
        <v>254</v>
      </c>
      <c r="D121" s="54">
        <v>44440</v>
      </c>
      <c r="E121" s="53">
        <v>135801</v>
      </c>
    </row>
    <row r="122" spans="1:5" x14ac:dyDescent="0.25">
      <c r="A122" s="52">
        <v>796</v>
      </c>
      <c r="B122" s="53" t="s">
        <v>259</v>
      </c>
      <c r="C122" s="53" t="s">
        <v>254</v>
      </c>
      <c r="D122" s="54">
        <v>44348</v>
      </c>
      <c r="E122" s="52">
        <v>137843</v>
      </c>
    </row>
    <row r="123" spans="1:5" x14ac:dyDescent="0.25">
      <c r="A123" s="52">
        <v>1537</v>
      </c>
      <c r="B123" s="53" t="s">
        <v>259</v>
      </c>
      <c r="C123" s="53" t="s">
        <v>254</v>
      </c>
      <c r="D123" s="54">
        <v>44197</v>
      </c>
      <c r="E123" s="52">
        <v>142596</v>
      </c>
    </row>
    <row r="124" spans="1:5" x14ac:dyDescent="0.25">
      <c r="A124" s="52">
        <v>733</v>
      </c>
      <c r="B124" s="53" t="s">
        <v>259</v>
      </c>
      <c r="C124" s="53" t="s">
        <v>254</v>
      </c>
      <c r="D124" s="54">
        <v>44501</v>
      </c>
      <c r="E124" s="52">
        <v>146394</v>
      </c>
    </row>
    <row r="125" spans="1:5" x14ac:dyDescent="0.25">
      <c r="A125" s="52">
        <v>2811</v>
      </c>
      <c r="B125" s="53" t="s">
        <v>259</v>
      </c>
      <c r="C125" s="53" t="s">
        <v>254</v>
      </c>
      <c r="D125" s="54">
        <v>44197</v>
      </c>
      <c r="E125" s="52">
        <v>151301</v>
      </c>
    </row>
    <row r="126" spans="1:5" x14ac:dyDescent="0.25">
      <c r="A126" s="52">
        <v>27</v>
      </c>
      <c r="B126" s="53" t="s">
        <v>259</v>
      </c>
      <c r="C126" s="53" t="s">
        <v>254</v>
      </c>
      <c r="D126" s="54">
        <v>44470</v>
      </c>
      <c r="E126" s="53">
        <v>165656</v>
      </c>
    </row>
    <row r="127" spans="1:5" x14ac:dyDescent="0.25">
      <c r="A127" s="52">
        <v>1540</v>
      </c>
      <c r="B127" s="53" t="s">
        <v>259</v>
      </c>
      <c r="C127" s="53" t="s">
        <v>254</v>
      </c>
      <c r="D127" s="54">
        <v>44348</v>
      </c>
      <c r="E127" s="52">
        <v>165992</v>
      </c>
    </row>
    <row r="128" spans="1:5" x14ac:dyDescent="0.25">
      <c r="A128" s="52">
        <v>1686</v>
      </c>
      <c r="B128" s="53" t="s">
        <v>259</v>
      </c>
      <c r="C128" s="53" t="s">
        <v>254</v>
      </c>
      <c r="D128" s="54">
        <v>44378</v>
      </c>
      <c r="E128" s="52">
        <v>173616</v>
      </c>
    </row>
    <row r="129" spans="1:5" x14ac:dyDescent="0.25">
      <c r="A129" s="52">
        <v>128</v>
      </c>
      <c r="B129" s="53" t="s">
        <v>259</v>
      </c>
      <c r="C129" s="53" t="s">
        <v>254</v>
      </c>
      <c r="D129" s="54">
        <v>44531</v>
      </c>
      <c r="E129" s="53">
        <v>201069</v>
      </c>
    </row>
    <row r="130" spans="1:5" x14ac:dyDescent="0.25">
      <c r="A130" s="52">
        <v>2207</v>
      </c>
      <c r="B130" s="53" t="s">
        <v>259</v>
      </c>
      <c r="C130" s="53" t="s">
        <v>254</v>
      </c>
      <c r="D130" s="54">
        <v>44228</v>
      </c>
      <c r="E130" s="52">
        <v>210276</v>
      </c>
    </row>
    <row r="131" spans="1:5" x14ac:dyDescent="0.25">
      <c r="A131" s="52">
        <v>979</v>
      </c>
      <c r="B131" s="53" t="s">
        <v>259</v>
      </c>
      <c r="C131" s="53" t="s">
        <v>254</v>
      </c>
      <c r="D131" s="54">
        <v>44348</v>
      </c>
      <c r="E131" s="52">
        <v>234786</v>
      </c>
    </row>
    <row r="132" spans="1:5" x14ac:dyDescent="0.25">
      <c r="A132" s="52">
        <v>2259</v>
      </c>
      <c r="B132" s="53" t="s">
        <v>259</v>
      </c>
      <c r="C132" s="53" t="s">
        <v>255</v>
      </c>
      <c r="D132" s="54">
        <v>44531</v>
      </c>
      <c r="E132" s="52">
        <v>-21877</v>
      </c>
    </row>
    <row r="133" spans="1:5" x14ac:dyDescent="0.25">
      <c r="A133" s="52">
        <v>926</v>
      </c>
      <c r="B133" s="53" t="s">
        <v>259</v>
      </c>
      <c r="C133" s="53" t="s">
        <v>255</v>
      </c>
      <c r="D133" s="54">
        <v>44348</v>
      </c>
      <c r="E133" s="52">
        <v>6105</v>
      </c>
    </row>
    <row r="134" spans="1:5" x14ac:dyDescent="0.25">
      <c r="A134" s="52">
        <v>1667</v>
      </c>
      <c r="B134" s="53" t="s">
        <v>259</v>
      </c>
      <c r="C134" s="53" t="s">
        <v>255</v>
      </c>
      <c r="D134" s="54">
        <v>44317</v>
      </c>
      <c r="E134" s="52">
        <v>8950</v>
      </c>
    </row>
    <row r="135" spans="1:5" x14ac:dyDescent="0.25">
      <c r="A135" s="52">
        <v>38</v>
      </c>
      <c r="B135" s="53" t="s">
        <v>259</v>
      </c>
      <c r="C135" s="53" t="s">
        <v>255</v>
      </c>
      <c r="D135" s="54">
        <v>44256</v>
      </c>
      <c r="E135" s="53">
        <v>16452</v>
      </c>
    </row>
    <row r="136" spans="1:5" x14ac:dyDescent="0.25">
      <c r="A136" s="52">
        <v>1489</v>
      </c>
      <c r="B136" s="53" t="s">
        <v>259</v>
      </c>
      <c r="C136" s="53" t="s">
        <v>255</v>
      </c>
      <c r="D136" s="54">
        <v>44317</v>
      </c>
      <c r="E136" s="52">
        <v>24879</v>
      </c>
    </row>
    <row r="137" spans="1:5" x14ac:dyDescent="0.25">
      <c r="A137" s="52">
        <v>1583</v>
      </c>
      <c r="B137" s="53" t="s">
        <v>259</v>
      </c>
      <c r="C137" s="53" t="s">
        <v>255</v>
      </c>
      <c r="D137" s="54">
        <v>44228</v>
      </c>
      <c r="E137" s="52">
        <v>56810</v>
      </c>
    </row>
    <row r="138" spans="1:5" x14ac:dyDescent="0.25">
      <c r="A138" s="52">
        <v>115</v>
      </c>
      <c r="B138" s="53" t="s">
        <v>259</v>
      </c>
      <c r="C138" s="53" t="s">
        <v>255</v>
      </c>
      <c r="D138" s="54">
        <v>44317</v>
      </c>
      <c r="E138" s="53">
        <v>72086</v>
      </c>
    </row>
    <row r="139" spans="1:5" x14ac:dyDescent="0.25">
      <c r="A139" s="52">
        <v>2816</v>
      </c>
      <c r="B139" s="53" t="s">
        <v>259</v>
      </c>
      <c r="C139" s="53" t="s">
        <v>255</v>
      </c>
      <c r="D139" s="54">
        <v>44501</v>
      </c>
      <c r="E139" s="52">
        <v>74813</v>
      </c>
    </row>
    <row r="140" spans="1:5" x14ac:dyDescent="0.25">
      <c r="A140" s="52">
        <v>1471</v>
      </c>
      <c r="B140" s="53" t="s">
        <v>259</v>
      </c>
      <c r="C140" s="53" t="s">
        <v>255</v>
      </c>
      <c r="D140" s="54">
        <v>44531</v>
      </c>
      <c r="E140" s="52">
        <v>81048</v>
      </c>
    </row>
    <row r="141" spans="1:5" x14ac:dyDescent="0.25">
      <c r="A141" s="52">
        <v>2245</v>
      </c>
      <c r="B141" s="53" t="s">
        <v>259</v>
      </c>
      <c r="C141" s="53" t="s">
        <v>255</v>
      </c>
      <c r="D141" s="54">
        <v>44378</v>
      </c>
      <c r="E141" s="52">
        <v>86843</v>
      </c>
    </row>
    <row r="142" spans="1:5" x14ac:dyDescent="0.25">
      <c r="A142" s="52">
        <v>2301</v>
      </c>
      <c r="B142" s="53" t="s">
        <v>259</v>
      </c>
      <c r="C142" s="53" t="s">
        <v>255</v>
      </c>
      <c r="D142" s="54">
        <v>44197</v>
      </c>
      <c r="E142" s="52">
        <v>95623</v>
      </c>
    </row>
    <row r="143" spans="1:5" x14ac:dyDescent="0.25">
      <c r="A143" s="52">
        <v>3088</v>
      </c>
      <c r="B143" s="53" t="s">
        <v>259</v>
      </c>
      <c r="C143" s="53" t="s">
        <v>255</v>
      </c>
      <c r="D143" s="54">
        <v>44470</v>
      </c>
      <c r="E143" s="52">
        <v>104379</v>
      </c>
    </row>
    <row r="144" spans="1:5" x14ac:dyDescent="0.25">
      <c r="A144" s="52">
        <v>1691</v>
      </c>
      <c r="B144" s="53" t="s">
        <v>259</v>
      </c>
      <c r="C144" s="53" t="s">
        <v>255</v>
      </c>
      <c r="D144" s="54">
        <v>44531</v>
      </c>
      <c r="E144" s="52">
        <v>151084</v>
      </c>
    </row>
    <row r="145" spans="1:5" x14ac:dyDescent="0.25">
      <c r="A145" s="52">
        <v>165</v>
      </c>
      <c r="B145" s="53" t="s">
        <v>259</v>
      </c>
      <c r="C145" s="53" t="s">
        <v>255</v>
      </c>
      <c r="D145" s="54">
        <v>44348</v>
      </c>
      <c r="E145" s="53">
        <v>155904</v>
      </c>
    </row>
    <row r="146" spans="1:5" x14ac:dyDescent="0.25">
      <c r="A146" s="52">
        <v>738</v>
      </c>
      <c r="B146" s="53" t="s">
        <v>259</v>
      </c>
      <c r="C146" s="53" t="s">
        <v>255</v>
      </c>
      <c r="D146" s="54">
        <v>44531</v>
      </c>
      <c r="E146" s="52">
        <v>158679</v>
      </c>
    </row>
    <row r="147" spans="1:5" x14ac:dyDescent="0.25">
      <c r="A147" s="52">
        <v>2821</v>
      </c>
      <c r="B147" s="53" t="s">
        <v>259</v>
      </c>
      <c r="C147" s="53" t="s">
        <v>255</v>
      </c>
      <c r="D147" s="54">
        <v>44197</v>
      </c>
      <c r="E147" s="52">
        <v>161532</v>
      </c>
    </row>
    <row r="148" spans="1:5" x14ac:dyDescent="0.25">
      <c r="A148" s="52">
        <v>1688</v>
      </c>
      <c r="B148" s="53" t="s">
        <v>259</v>
      </c>
      <c r="C148" s="53" t="s">
        <v>255</v>
      </c>
      <c r="D148" s="54">
        <v>44228</v>
      </c>
      <c r="E148" s="52">
        <v>168122</v>
      </c>
    </row>
    <row r="149" spans="1:5" x14ac:dyDescent="0.25">
      <c r="A149" s="52">
        <v>184</v>
      </c>
      <c r="B149" s="53" t="s">
        <v>259</v>
      </c>
      <c r="C149" s="53" t="s">
        <v>255</v>
      </c>
      <c r="D149" s="54">
        <v>44531</v>
      </c>
      <c r="E149" s="53">
        <v>169991</v>
      </c>
    </row>
    <row r="150" spans="1:5" x14ac:dyDescent="0.25">
      <c r="A150" s="52">
        <v>3051</v>
      </c>
      <c r="B150" s="53" t="s">
        <v>259</v>
      </c>
      <c r="C150" s="53" t="s">
        <v>255</v>
      </c>
      <c r="D150" s="54">
        <v>44440</v>
      </c>
      <c r="E150" s="52">
        <v>200584</v>
      </c>
    </row>
    <row r="151" spans="1:5" x14ac:dyDescent="0.25">
      <c r="A151" s="52">
        <v>1668</v>
      </c>
      <c r="B151" s="53" t="s">
        <v>259</v>
      </c>
      <c r="C151" s="53" t="s">
        <v>255</v>
      </c>
      <c r="D151" s="54">
        <v>44197</v>
      </c>
      <c r="E151" s="52">
        <v>210209</v>
      </c>
    </row>
    <row r="152" spans="1:5" x14ac:dyDescent="0.25">
      <c r="A152" s="52">
        <v>72</v>
      </c>
      <c r="B152" s="53" t="s">
        <v>259</v>
      </c>
      <c r="C152" s="53" t="s">
        <v>255</v>
      </c>
      <c r="D152" s="54">
        <v>44348</v>
      </c>
      <c r="E152" s="53">
        <v>247286</v>
      </c>
    </row>
    <row r="153" spans="1:5" x14ac:dyDescent="0.25">
      <c r="A153" s="52">
        <v>174</v>
      </c>
      <c r="B153" s="53" t="s">
        <v>259</v>
      </c>
      <c r="C153" s="53" t="s">
        <v>256</v>
      </c>
      <c r="D153" s="54">
        <v>44470</v>
      </c>
      <c r="E153" s="53">
        <v>-37886</v>
      </c>
    </row>
    <row r="154" spans="1:5" x14ac:dyDescent="0.25">
      <c r="A154" s="52">
        <v>874</v>
      </c>
      <c r="B154" s="53" t="s">
        <v>259</v>
      </c>
      <c r="C154" s="53" t="s">
        <v>256</v>
      </c>
      <c r="D154" s="54">
        <v>44470</v>
      </c>
      <c r="E154" s="52">
        <v>5652</v>
      </c>
    </row>
    <row r="155" spans="1:5" x14ac:dyDescent="0.25">
      <c r="A155" s="52">
        <v>2847</v>
      </c>
      <c r="B155" s="53" t="s">
        <v>259</v>
      </c>
      <c r="C155" s="53" t="s">
        <v>256</v>
      </c>
      <c r="D155" s="54">
        <v>44501</v>
      </c>
      <c r="E155" s="52">
        <v>8463</v>
      </c>
    </row>
    <row r="156" spans="1:5" x14ac:dyDescent="0.25">
      <c r="A156" s="52">
        <v>2852</v>
      </c>
      <c r="B156" s="53" t="s">
        <v>259</v>
      </c>
      <c r="C156" s="53" t="s">
        <v>256</v>
      </c>
      <c r="D156" s="54">
        <v>44531</v>
      </c>
      <c r="E156" s="52">
        <v>9630</v>
      </c>
    </row>
    <row r="157" spans="1:5" x14ac:dyDescent="0.25">
      <c r="A157" s="52">
        <v>842</v>
      </c>
      <c r="B157" s="53" t="s">
        <v>259</v>
      </c>
      <c r="C157" s="53" t="s">
        <v>256</v>
      </c>
      <c r="D157" s="54">
        <v>44409</v>
      </c>
      <c r="E157" s="52">
        <v>19225</v>
      </c>
    </row>
    <row r="158" spans="1:5" x14ac:dyDescent="0.25">
      <c r="A158" s="52">
        <v>1567</v>
      </c>
      <c r="B158" s="53" t="s">
        <v>259</v>
      </c>
      <c r="C158" s="53" t="s">
        <v>256</v>
      </c>
      <c r="D158" s="54">
        <v>44228</v>
      </c>
      <c r="E158" s="52">
        <v>22003</v>
      </c>
    </row>
    <row r="159" spans="1:5" x14ac:dyDescent="0.25">
      <c r="A159" s="52">
        <v>3093</v>
      </c>
      <c r="B159" s="53" t="s">
        <v>259</v>
      </c>
      <c r="C159" s="53" t="s">
        <v>256</v>
      </c>
      <c r="D159" s="54">
        <v>44470</v>
      </c>
      <c r="E159" s="52">
        <v>22810</v>
      </c>
    </row>
    <row r="160" spans="1:5" x14ac:dyDescent="0.25">
      <c r="A160" s="52">
        <v>930</v>
      </c>
      <c r="B160" s="53" t="s">
        <v>259</v>
      </c>
      <c r="C160" s="53" t="s">
        <v>256</v>
      </c>
      <c r="D160" s="54">
        <v>44256</v>
      </c>
      <c r="E160" s="52">
        <v>34334</v>
      </c>
    </row>
    <row r="161" spans="1:5" x14ac:dyDescent="0.25">
      <c r="A161" s="52">
        <v>221</v>
      </c>
      <c r="B161" s="53" t="s">
        <v>259</v>
      </c>
      <c r="C161" s="53" t="s">
        <v>256</v>
      </c>
      <c r="D161" s="54">
        <v>44501</v>
      </c>
      <c r="E161" s="53">
        <v>39668</v>
      </c>
    </row>
    <row r="162" spans="1:5" x14ac:dyDescent="0.25">
      <c r="A162" s="52">
        <v>3099</v>
      </c>
      <c r="B162" s="53" t="s">
        <v>259</v>
      </c>
      <c r="C162" s="53" t="s">
        <v>256</v>
      </c>
      <c r="D162" s="54">
        <v>44348</v>
      </c>
      <c r="E162" s="52">
        <v>65162</v>
      </c>
    </row>
    <row r="163" spans="1:5" x14ac:dyDescent="0.25">
      <c r="A163" s="52">
        <v>2176</v>
      </c>
      <c r="B163" s="53" t="s">
        <v>259</v>
      </c>
      <c r="C163" s="53" t="s">
        <v>256</v>
      </c>
      <c r="D163" s="54">
        <v>44287</v>
      </c>
      <c r="E163" s="52">
        <v>73163</v>
      </c>
    </row>
    <row r="164" spans="1:5" x14ac:dyDescent="0.25">
      <c r="A164" s="52">
        <v>977</v>
      </c>
      <c r="B164" s="53" t="s">
        <v>259</v>
      </c>
      <c r="C164" s="53" t="s">
        <v>256</v>
      </c>
      <c r="D164" s="54">
        <v>44317</v>
      </c>
      <c r="E164" s="52">
        <v>82968</v>
      </c>
    </row>
    <row r="165" spans="1:5" x14ac:dyDescent="0.25">
      <c r="A165" s="52">
        <v>1553</v>
      </c>
      <c r="B165" s="53" t="s">
        <v>259</v>
      </c>
      <c r="C165" s="53" t="s">
        <v>256</v>
      </c>
      <c r="D165" s="54">
        <v>44470</v>
      </c>
      <c r="E165" s="52">
        <v>86460</v>
      </c>
    </row>
    <row r="166" spans="1:5" x14ac:dyDescent="0.25">
      <c r="A166" s="52">
        <v>8</v>
      </c>
      <c r="B166" s="53" t="s">
        <v>259</v>
      </c>
      <c r="C166" s="53" t="s">
        <v>256</v>
      </c>
      <c r="D166" s="54">
        <v>44348</v>
      </c>
      <c r="E166" s="53">
        <v>108879</v>
      </c>
    </row>
    <row r="167" spans="1:5" x14ac:dyDescent="0.25">
      <c r="A167" s="52">
        <v>780</v>
      </c>
      <c r="B167" s="53" t="s">
        <v>259</v>
      </c>
      <c r="C167" s="53" t="s">
        <v>256</v>
      </c>
      <c r="D167" s="54">
        <v>44409</v>
      </c>
      <c r="E167" s="52">
        <v>131983</v>
      </c>
    </row>
    <row r="168" spans="1:5" x14ac:dyDescent="0.25">
      <c r="A168" s="52">
        <v>2369</v>
      </c>
      <c r="B168" s="53" t="s">
        <v>259</v>
      </c>
      <c r="C168" s="53" t="s">
        <v>256</v>
      </c>
      <c r="D168" s="54">
        <v>44378</v>
      </c>
      <c r="E168" s="52">
        <v>138473</v>
      </c>
    </row>
    <row r="169" spans="1:5" x14ac:dyDescent="0.25">
      <c r="A169" s="52">
        <v>858</v>
      </c>
      <c r="B169" s="53" t="s">
        <v>259</v>
      </c>
      <c r="C169" s="53" t="s">
        <v>256</v>
      </c>
      <c r="D169" s="54">
        <v>44256</v>
      </c>
      <c r="E169" s="52">
        <v>150851</v>
      </c>
    </row>
    <row r="170" spans="1:5" x14ac:dyDescent="0.25">
      <c r="A170" s="52">
        <v>1590</v>
      </c>
      <c r="B170" s="53" t="s">
        <v>259</v>
      </c>
      <c r="C170" s="53" t="s">
        <v>256</v>
      </c>
      <c r="D170" s="54">
        <v>44470</v>
      </c>
      <c r="E170" s="52">
        <v>169915</v>
      </c>
    </row>
    <row r="171" spans="1:5" x14ac:dyDescent="0.25">
      <c r="A171" s="52">
        <v>777</v>
      </c>
      <c r="B171" s="53" t="s">
        <v>259</v>
      </c>
      <c r="C171" s="53" t="s">
        <v>256</v>
      </c>
      <c r="D171" s="54">
        <v>44348</v>
      </c>
      <c r="E171" s="52">
        <v>190517</v>
      </c>
    </row>
    <row r="172" spans="1:5" x14ac:dyDescent="0.25">
      <c r="A172" s="52">
        <v>1674</v>
      </c>
      <c r="B172" s="53" t="s">
        <v>259</v>
      </c>
      <c r="C172" s="53" t="s">
        <v>256</v>
      </c>
      <c r="D172" s="54">
        <v>44409</v>
      </c>
      <c r="E172" s="52">
        <v>191733</v>
      </c>
    </row>
    <row r="173" spans="1:5" x14ac:dyDescent="0.25">
      <c r="A173" s="52">
        <v>2958</v>
      </c>
      <c r="B173" s="53" t="s">
        <v>259</v>
      </c>
      <c r="C173" s="53" t="s">
        <v>256</v>
      </c>
      <c r="D173" s="54">
        <v>44228</v>
      </c>
      <c r="E173" s="52">
        <v>194150</v>
      </c>
    </row>
    <row r="174" spans="1:5" x14ac:dyDescent="0.25">
      <c r="A174" s="52">
        <v>2239</v>
      </c>
      <c r="B174" s="53" t="s">
        <v>259</v>
      </c>
      <c r="C174" s="53" t="s">
        <v>256</v>
      </c>
      <c r="D174" s="54">
        <v>44287</v>
      </c>
      <c r="E174" s="52">
        <v>203878</v>
      </c>
    </row>
    <row r="175" spans="1:5" x14ac:dyDescent="0.25">
      <c r="A175" s="52">
        <v>1413</v>
      </c>
      <c r="B175" s="53" t="s">
        <v>259</v>
      </c>
      <c r="C175" s="53" t="s">
        <v>256</v>
      </c>
      <c r="D175" s="54">
        <v>44440</v>
      </c>
      <c r="E175" s="52">
        <v>209590</v>
      </c>
    </row>
    <row r="176" spans="1:5" x14ac:dyDescent="0.25">
      <c r="A176" s="52">
        <v>1574</v>
      </c>
      <c r="B176" s="53" t="s">
        <v>259</v>
      </c>
      <c r="C176" s="53" t="s">
        <v>256</v>
      </c>
      <c r="D176" s="54">
        <v>44440</v>
      </c>
      <c r="E176" s="52">
        <v>217075</v>
      </c>
    </row>
    <row r="177" spans="1:5" x14ac:dyDescent="0.25">
      <c r="A177" s="52">
        <v>1434</v>
      </c>
      <c r="B177" s="53" t="s">
        <v>259</v>
      </c>
      <c r="C177" s="53" t="s">
        <v>256</v>
      </c>
      <c r="D177" s="54">
        <v>44287</v>
      </c>
      <c r="E177" s="52">
        <v>220171</v>
      </c>
    </row>
    <row r="178" spans="1:5" x14ac:dyDescent="0.25">
      <c r="A178" s="52">
        <v>893</v>
      </c>
      <c r="B178" s="53" t="s">
        <v>259</v>
      </c>
      <c r="C178" s="53" t="s">
        <v>256</v>
      </c>
      <c r="D178" s="54">
        <v>44228</v>
      </c>
      <c r="E178" s="52">
        <v>230726</v>
      </c>
    </row>
    <row r="179" spans="1:5" x14ac:dyDescent="0.25">
      <c r="A179" s="52">
        <v>3059</v>
      </c>
      <c r="B179" s="53" t="s">
        <v>259</v>
      </c>
      <c r="C179" s="53" t="s">
        <v>256</v>
      </c>
      <c r="D179" s="54">
        <v>44378</v>
      </c>
      <c r="E179" s="52">
        <v>235104</v>
      </c>
    </row>
    <row r="180" spans="1:5" x14ac:dyDescent="0.25">
      <c r="A180" s="52">
        <v>867</v>
      </c>
      <c r="B180" s="53" t="s">
        <v>259</v>
      </c>
      <c r="C180" s="53" t="s">
        <v>256</v>
      </c>
      <c r="D180" s="54">
        <v>44348</v>
      </c>
      <c r="E180" s="52">
        <v>259896</v>
      </c>
    </row>
    <row r="181" spans="1:5" x14ac:dyDescent="0.25">
      <c r="A181" s="52">
        <v>113</v>
      </c>
      <c r="B181" s="53" t="s">
        <v>259</v>
      </c>
      <c r="C181" s="53" t="s">
        <v>257</v>
      </c>
      <c r="D181" s="54">
        <v>44378</v>
      </c>
      <c r="E181" s="53">
        <v>-34980</v>
      </c>
    </row>
    <row r="182" spans="1:5" x14ac:dyDescent="0.25">
      <c r="A182" s="52">
        <v>762</v>
      </c>
      <c r="B182" s="53" t="s">
        <v>259</v>
      </c>
      <c r="C182" s="53" t="s">
        <v>257</v>
      </c>
      <c r="D182" s="54">
        <v>44348</v>
      </c>
      <c r="E182" s="52">
        <v>-15140</v>
      </c>
    </row>
    <row r="183" spans="1:5" x14ac:dyDescent="0.25">
      <c r="A183" s="52">
        <v>282</v>
      </c>
      <c r="B183" s="53" t="s">
        <v>259</v>
      </c>
      <c r="C183" s="53" t="s">
        <v>257</v>
      </c>
      <c r="D183" s="54">
        <v>44197</v>
      </c>
      <c r="E183" s="53">
        <v>-7921</v>
      </c>
    </row>
    <row r="184" spans="1:5" x14ac:dyDescent="0.25">
      <c r="A184" s="52">
        <v>748</v>
      </c>
      <c r="B184" s="53" t="s">
        <v>259</v>
      </c>
      <c r="C184" s="53" t="s">
        <v>257</v>
      </c>
      <c r="D184" s="54">
        <v>44378</v>
      </c>
      <c r="E184" s="52">
        <v>5850</v>
      </c>
    </row>
    <row r="185" spans="1:5" x14ac:dyDescent="0.25">
      <c r="A185" s="52">
        <v>2933</v>
      </c>
      <c r="B185" s="53" t="s">
        <v>259</v>
      </c>
      <c r="C185" s="53" t="s">
        <v>257</v>
      </c>
      <c r="D185" s="54">
        <v>44197</v>
      </c>
      <c r="E185" s="52">
        <v>6256</v>
      </c>
    </row>
    <row r="186" spans="1:5" x14ac:dyDescent="0.25">
      <c r="A186" s="52">
        <v>2390</v>
      </c>
      <c r="B186" s="53" t="s">
        <v>259</v>
      </c>
      <c r="C186" s="53" t="s">
        <v>257</v>
      </c>
      <c r="D186" s="54">
        <v>44409</v>
      </c>
      <c r="E186" s="52">
        <v>10877</v>
      </c>
    </row>
    <row r="187" spans="1:5" x14ac:dyDescent="0.25">
      <c r="A187" s="52">
        <v>2187</v>
      </c>
      <c r="B187" s="53" t="s">
        <v>259</v>
      </c>
      <c r="C187" s="53" t="s">
        <v>257</v>
      </c>
      <c r="D187" s="54">
        <v>44440</v>
      </c>
      <c r="E187" s="52">
        <v>13179</v>
      </c>
    </row>
    <row r="188" spans="1:5" x14ac:dyDescent="0.25">
      <c r="A188" s="52">
        <v>2913</v>
      </c>
      <c r="B188" s="53" t="s">
        <v>259</v>
      </c>
      <c r="C188" s="53" t="s">
        <v>257</v>
      </c>
      <c r="D188" s="54">
        <v>44197</v>
      </c>
      <c r="E188" s="52">
        <v>25860</v>
      </c>
    </row>
    <row r="189" spans="1:5" x14ac:dyDescent="0.25">
      <c r="A189" s="52">
        <v>3013</v>
      </c>
      <c r="B189" s="53" t="s">
        <v>259</v>
      </c>
      <c r="C189" s="53" t="s">
        <v>257</v>
      </c>
      <c r="D189" s="54">
        <v>44317</v>
      </c>
      <c r="E189" s="52">
        <v>26172</v>
      </c>
    </row>
    <row r="190" spans="1:5" x14ac:dyDescent="0.25">
      <c r="A190" s="52">
        <v>1531</v>
      </c>
      <c r="B190" s="53" t="s">
        <v>259</v>
      </c>
      <c r="C190" s="53" t="s">
        <v>257</v>
      </c>
      <c r="D190" s="54">
        <v>44440</v>
      </c>
      <c r="E190" s="52">
        <v>27327</v>
      </c>
    </row>
    <row r="191" spans="1:5" x14ac:dyDescent="0.25">
      <c r="A191" s="52">
        <v>2910</v>
      </c>
      <c r="B191" s="53" t="s">
        <v>259</v>
      </c>
      <c r="C191" s="53" t="s">
        <v>257</v>
      </c>
      <c r="D191" s="54">
        <v>44378</v>
      </c>
      <c r="E191" s="52">
        <v>52513</v>
      </c>
    </row>
    <row r="192" spans="1:5" x14ac:dyDescent="0.25">
      <c r="A192" s="52">
        <v>2184</v>
      </c>
      <c r="B192" s="53" t="s">
        <v>259</v>
      </c>
      <c r="C192" s="53" t="s">
        <v>257</v>
      </c>
      <c r="D192" s="54">
        <v>44409</v>
      </c>
      <c r="E192" s="52">
        <v>67090</v>
      </c>
    </row>
    <row r="193" spans="1:5" x14ac:dyDescent="0.25">
      <c r="A193" s="52">
        <v>131</v>
      </c>
      <c r="B193" s="53" t="s">
        <v>259</v>
      </c>
      <c r="C193" s="53" t="s">
        <v>257</v>
      </c>
      <c r="D193" s="54">
        <v>44531</v>
      </c>
      <c r="E193" s="53">
        <v>74221</v>
      </c>
    </row>
    <row r="194" spans="1:5" x14ac:dyDescent="0.25">
      <c r="A194" s="52">
        <v>2376</v>
      </c>
      <c r="B194" s="53" t="s">
        <v>259</v>
      </c>
      <c r="C194" s="53" t="s">
        <v>257</v>
      </c>
      <c r="D194" s="54">
        <v>44287</v>
      </c>
      <c r="E194" s="52">
        <v>81846</v>
      </c>
    </row>
    <row r="195" spans="1:5" x14ac:dyDescent="0.25">
      <c r="A195" s="52">
        <v>127</v>
      </c>
      <c r="B195" s="53" t="s">
        <v>259</v>
      </c>
      <c r="C195" s="53" t="s">
        <v>257</v>
      </c>
      <c r="D195" s="54">
        <v>44470</v>
      </c>
      <c r="E195" s="53">
        <v>84660</v>
      </c>
    </row>
    <row r="196" spans="1:5" x14ac:dyDescent="0.25">
      <c r="A196" s="52">
        <v>2333</v>
      </c>
      <c r="B196" s="53" t="s">
        <v>259</v>
      </c>
      <c r="C196" s="53" t="s">
        <v>257</v>
      </c>
      <c r="D196" s="54">
        <v>44378</v>
      </c>
      <c r="E196" s="52">
        <v>103592</v>
      </c>
    </row>
    <row r="197" spans="1:5" x14ac:dyDescent="0.25">
      <c r="A197" s="52">
        <v>111</v>
      </c>
      <c r="B197" s="53" t="s">
        <v>259</v>
      </c>
      <c r="C197" s="53" t="s">
        <v>257</v>
      </c>
      <c r="D197" s="54">
        <v>44197</v>
      </c>
      <c r="E197" s="53">
        <v>123287</v>
      </c>
    </row>
    <row r="198" spans="1:5" x14ac:dyDescent="0.25">
      <c r="A198" s="52">
        <v>1547</v>
      </c>
      <c r="B198" s="53" t="s">
        <v>259</v>
      </c>
      <c r="C198" s="53" t="s">
        <v>257</v>
      </c>
      <c r="D198" s="54">
        <v>44531</v>
      </c>
      <c r="E198" s="52">
        <v>129328</v>
      </c>
    </row>
    <row r="199" spans="1:5" x14ac:dyDescent="0.25">
      <c r="A199" s="52">
        <v>2862</v>
      </c>
      <c r="B199" s="53" t="s">
        <v>259</v>
      </c>
      <c r="C199" s="53" t="s">
        <v>257</v>
      </c>
      <c r="D199" s="54">
        <v>44470</v>
      </c>
      <c r="E199" s="52">
        <v>139432</v>
      </c>
    </row>
    <row r="200" spans="1:5" x14ac:dyDescent="0.25">
      <c r="A200" s="52">
        <v>894</v>
      </c>
      <c r="B200" s="53" t="s">
        <v>259</v>
      </c>
      <c r="C200" s="53" t="s">
        <v>257</v>
      </c>
      <c r="D200" s="54">
        <v>44470</v>
      </c>
      <c r="E200" s="52">
        <v>154630</v>
      </c>
    </row>
    <row r="201" spans="1:5" x14ac:dyDescent="0.25">
      <c r="A201" s="52">
        <v>2899</v>
      </c>
      <c r="B201" s="53" t="s">
        <v>259</v>
      </c>
      <c r="C201" s="53" t="s">
        <v>257</v>
      </c>
      <c r="D201" s="54">
        <v>44501</v>
      </c>
      <c r="E201" s="52">
        <v>156072</v>
      </c>
    </row>
    <row r="202" spans="1:5" x14ac:dyDescent="0.25">
      <c r="A202" s="52">
        <v>911</v>
      </c>
      <c r="B202" s="53" t="s">
        <v>259</v>
      </c>
      <c r="C202" s="53" t="s">
        <v>257</v>
      </c>
      <c r="D202" s="54">
        <v>44348</v>
      </c>
      <c r="E202" s="52">
        <v>161165</v>
      </c>
    </row>
    <row r="203" spans="1:5" x14ac:dyDescent="0.25">
      <c r="A203" s="52">
        <v>891</v>
      </c>
      <c r="B203" s="53" t="s">
        <v>259</v>
      </c>
      <c r="C203" s="53" t="s">
        <v>257</v>
      </c>
      <c r="D203" s="54">
        <v>44228</v>
      </c>
      <c r="E203" s="52">
        <v>173392</v>
      </c>
    </row>
    <row r="204" spans="1:5" x14ac:dyDescent="0.25">
      <c r="A204" s="52">
        <v>728</v>
      </c>
      <c r="B204" s="53" t="s">
        <v>259</v>
      </c>
      <c r="C204" s="53" t="s">
        <v>257</v>
      </c>
      <c r="D204" s="54">
        <v>44287</v>
      </c>
      <c r="E204" s="52">
        <v>175220</v>
      </c>
    </row>
    <row r="205" spans="1:5" x14ac:dyDescent="0.25">
      <c r="A205" s="52">
        <v>84</v>
      </c>
      <c r="B205" s="53" t="s">
        <v>259</v>
      </c>
      <c r="C205" s="53" t="s">
        <v>257</v>
      </c>
      <c r="D205" s="54">
        <v>44287</v>
      </c>
      <c r="E205" s="53">
        <v>191293</v>
      </c>
    </row>
    <row r="206" spans="1:5" x14ac:dyDescent="0.25">
      <c r="A206" s="52">
        <v>963</v>
      </c>
      <c r="B206" s="53" t="s">
        <v>259</v>
      </c>
      <c r="C206" s="53" t="s">
        <v>257</v>
      </c>
      <c r="D206" s="54">
        <v>44440</v>
      </c>
      <c r="E206" s="52">
        <v>193691</v>
      </c>
    </row>
    <row r="207" spans="1:5" x14ac:dyDescent="0.25">
      <c r="A207" s="52">
        <v>211</v>
      </c>
      <c r="B207" s="53" t="s">
        <v>259</v>
      </c>
      <c r="C207" s="53" t="s">
        <v>257</v>
      </c>
      <c r="D207" s="54">
        <v>44501</v>
      </c>
      <c r="E207" s="53">
        <v>207031</v>
      </c>
    </row>
    <row r="208" spans="1:5" x14ac:dyDescent="0.25">
      <c r="A208" s="52">
        <v>1526</v>
      </c>
      <c r="B208" s="53" t="s">
        <v>259</v>
      </c>
      <c r="C208" s="53" t="s">
        <v>257</v>
      </c>
      <c r="D208" s="54">
        <v>44287</v>
      </c>
      <c r="E208" s="52">
        <v>214102</v>
      </c>
    </row>
    <row r="209" spans="1:5" x14ac:dyDescent="0.25">
      <c r="A209" s="52">
        <v>3018</v>
      </c>
      <c r="B209" s="53" t="s">
        <v>259</v>
      </c>
      <c r="C209" s="53" t="s">
        <v>257</v>
      </c>
      <c r="D209" s="54">
        <v>44501</v>
      </c>
      <c r="E209" s="52">
        <v>223295</v>
      </c>
    </row>
    <row r="210" spans="1:5" x14ac:dyDescent="0.25">
      <c r="A210" s="52">
        <v>973</v>
      </c>
      <c r="B210" s="53" t="s">
        <v>259</v>
      </c>
      <c r="C210" s="53" t="s">
        <v>257</v>
      </c>
      <c r="D210" s="54">
        <v>44378</v>
      </c>
      <c r="E210" s="52">
        <v>229218</v>
      </c>
    </row>
    <row r="211" spans="1:5" x14ac:dyDescent="0.25">
      <c r="A211" s="52">
        <v>1683</v>
      </c>
      <c r="B211" s="53" t="s">
        <v>259</v>
      </c>
      <c r="C211" s="53" t="s">
        <v>257</v>
      </c>
      <c r="D211" s="54">
        <v>44440</v>
      </c>
      <c r="E211" s="52">
        <v>242971</v>
      </c>
    </row>
    <row r="212" spans="1:5" x14ac:dyDescent="0.25">
      <c r="A212" s="52">
        <v>2318</v>
      </c>
      <c r="B212" s="53" t="s">
        <v>259</v>
      </c>
      <c r="C212" s="53" t="s">
        <v>257</v>
      </c>
      <c r="D212" s="54">
        <v>44531</v>
      </c>
      <c r="E212" s="52">
        <v>244284</v>
      </c>
    </row>
    <row r="213" spans="1:5" x14ac:dyDescent="0.25">
      <c r="A213" s="52">
        <v>983</v>
      </c>
      <c r="B213" s="53" t="s">
        <v>259</v>
      </c>
      <c r="C213" s="53" t="s">
        <v>257</v>
      </c>
      <c r="D213" s="54">
        <v>44470</v>
      </c>
      <c r="E213" s="52">
        <v>249705</v>
      </c>
    </row>
    <row r="214" spans="1:5" x14ac:dyDescent="0.25">
      <c r="A214" s="52">
        <v>2881</v>
      </c>
      <c r="B214" s="53" t="s">
        <v>259</v>
      </c>
      <c r="C214" s="53" t="s">
        <v>257</v>
      </c>
      <c r="D214" s="54">
        <v>44440</v>
      </c>
      <c r="E214" s="52">
        <v>261354</v>
      </c>
    </row>
    <row r="215" spans="1:5" x14ac:dyDescent="0.25">
      <c r="A215" s="52">
        <v>2478</v>
      </c>
      <c r="B215" s="53" t="s">
        <v>260</v>
      </c>
      <c r="C215" s="53" t="s">
        <v>253</v>
      </c>
      <c r="D215" s="54">
        <v>44228</v>
      </c>
      <c r="E215" s="52">
        <v>8721</v>
      </c>
    </row>
    <row r="216" spans="1:5" x14ac:dyDescent="0.25">
      <c r="A216" s="52">
        <v>403</v>
      </c>
      <c r="B216" s="53" t="s">
        <v>260</v>
      </c>
      <c r="C216" s="53" t="s">
        <v>253</v>
      </c>
      <c r="D216" s="54">
        <v>44378</v>
      </c>
      <c r="E216" s="53">
        <v>12909</v>
      </c>
    </row>
    <row r="217" spans="1:5" x14ac:dyDescent="0.25">
      <c r="A217" s="52">
        <v>1903</v>
      </c>
      <c r="B217" s="53" t="s">
        <v>260</v>
      </c>
      <c r="C217" s="53" t="s">
        <v>253</v>
      </c>
      <c r="D217" s="54">
        <v>44531</v>
      </c>
      <c r="E217" s="52">
        <v>22305</v>
      </c>
    </row>
    <row r="218" spans="1:5" x14ac:dyDescent="0.25">
      <c r="A218" s="52">
        <v>413</v>
      </c>
      <c r="B218" s="53" t="s">
        <v>260</v>
      </c>
      <c r="C218" s="53" t="s">
        <v>253</v>
      </c>
      <c r="D218" s="54">
        <v>44378</v>
      </c>
      <c r="E218" s="53">
        <v>36046</v>
      </c>
    </row>
    <row r="219" spans="1:5" x14ac:dyDescent="0.25">
      <c r="A219" s="52">
        <v>3394</v>
      </c>
      <c r="B219" s="53" t="s">
        <v>260</v>
      </c>
      <c r="C219" s="53" t="s">
        <v>253</v>
      </c>
      <c r="D219" s="54">
        <v>44501</v>
      </c>
      <c r="E219" s="52">
        <v>40179</v>
      </c>
    </row>
    <row r="220" spans="1:5" x14ac:dyDescent="0.25">
      <c r="A220" s="52">
        <v>594</v>
      </c>
      <c r="B220" s="53" t="s">
        <v>260</v>
      </c>
      <c r="C220" s="53" t="s">
        <v>253</v>
      </c>
      <c r="D220" s="54">
        <v>44531</v>
      </c>
      <c r="E220" s="53">
        <v>47888</v>
      </c>
    </row>
    <row r="221" spans="1:5" x14ac:dyDescent="0.25">
      <c r="A221" s="52">
        <v>2655</v>
      </c>
      <c r="B221" s="53" t="s">
        <v>260</v>
      </c>
      <c r="C221" s="53" t="s">
        <v>253</v>
      </c>
      <c r="D221" s="54">
        <v>44287</v>
      </c>
      <c r="E221" s="52">
        <v>173334</v>
      </c>
    </row>
    <row r="222" spans="1:5" x14ac:dyDescent="0.25">
      <c r="A222" s="52">
        <v>1253</v>
      </c>
      <c r="B222" s="53" t="s">
        <v>260</v>
      </c>
      <c r="C222" s="53" t="s">
        <v>253</v>
      </c>
      <c r="D222" s="54">
        <v>44228</v>
      </c>
      <c r="E222" s="52">
        <v>187979</v>
      </c>
    </row>
    <row r="223" spans="1:5" x14ac:dyDescent="0.25">
      <c r="A223" s="52">
        <v>2033</v>
      </c>
      <c r="B223" s="53" t="s">
        <v>260</v>
      </c>
      <c r="C223" s="53" t="s">
        <v>253</v>
      </c>
      <c r="D223" s="54">
        <v>44470</v>
      </c>
      <c r="E223" s="52">
        <v>225220</v>
      </c>
    </row>
    <row r="224" spans="1:5" x14ac:dyDescent="0.25">
      <c r="A224" s="52">
        <v>1396</v>
      </c>
      <c r="B224" s="53" t="s">
        <v>260</v>
      </c>
      <c r="C224" s="53" t="s">
        <v>253</v>
      </c>
      <c r="D224" s="54">
        <v>44409</v>
      </c>
      <c r="E224" s="52">
        <v>229197</v>
      </c>
    </row>
    <row r="225" spans="1:5" x14ac:dyDescent="0.25">
      <c r="A225" s="52">
        <v>2642</v>
      </c>
      <c r="B225" s="53" t="s">
        <v>260</v>
      </c>
      <c r="C225" s="53" t="s">
        <v>253</v>
      </c>
      <c r="D225" s="54">
        <v>44228</v>
      </c>
      <c r="E225" s="52">
        <v>252387</v>
      </c>
    </row>
    <row r="226" spans="1:5" x14ac:dyDescent="0.25">
      <c r="A226" s="52">
        <v>1975</v>
      </c>
      <c r="B226" s="53" t="s">
        <v>260</v>
      </c>
      <c r="C226" s="53" t="s">
        <v>254</v>
      </c>
      <c r="D226" s="54">
        <v>44287</v>
      </c>
      <c r="E226" s="52">
        <v>259</v>
      </c>
    </row>
    <row r="227" spans="1:5" x14ac:dyDescent="0.25">
      <c r="A227" s="52">
        <v>3294</v>
      </c>
      <c r="B227" s="53" t="s">
        <v>260</v>
      </c>
      <c r="C227" s="53" t="s">
        <v>254</v>
      </c>
      <c r="D227" s="54">
        <v>44228</v>
      </c>
      <c r="E227" s="52">
        <v>11682</v>
      </c>
    </row>
    <row r="228" spans="1:5" x14ac:dyDescent="0.25">
      <c r="A228" s="52">
        <v>1019</v>
      </c>
      <c r="B228" s="53" t="s">
        <v>260</v>
      </c>
      <c r="C228" s="53" t="s">
        <v>254</v>
      </c>
      <c r="D228" s="54">
        <v>44501</v>
      </c>
      <c r="E228" s="52">
        <v>25301</v>
      </c>
    </row>
    <row r="229" spans="1:5" x14ac:dyDescent="0.25">
      <c r="A229" s="52">
        <v>3454</v>
      </c>
      <c r="B229" s="53" t="s">
        <v>260</v>
      </c>
      <c r="C229" s="53" t="s">
        <v>254</v>
      </c>
      <c r="D229" s="54">
        <v>44287</v>
      </c>
      <c r="E229" s="52">
        <v>51383</v>
      </c>
    </row>
    <row r="230" spans="1:5" x14ac:dyDescent="0.25">
      <c r="A230" s="52">
        <v>482</v>
      </c>
      <c r="B230" s="53" t="s">
        <v>260</v>
      </c>
      <c r="C230" s="53" t="s">
        <v>254</v>
      </c>
      <c r="D230" s="54">
        <v>44378</v>
      </c>
      <c r="E230" s="53">
        <v>57399</v>
      </c>
    </row>
    <row r="231" spans="1:5" x14ac:dyDescent="0.25">
      <c r="A231" s="52">
        <v>3442</v>
      </c>
      <c r="B231" s="53" t="s">
        <v>260</v>
      </c>
      <c r="C231" s="53" t="s">
        <v>254</v>
      </c>
      <c r="D231" s="54">
        <v>44470</v>
      </c>
      <c r="E231" s="52">
        <v>86076</v>
      </c>
    </row>
    <row r="232" spans="1:5" x14ac:dyDescent="0.25">
      <c r="A232" s="52">
        <v>1719</v>
      </c>
      <c r="B232" s="53" t="s">
        <v>260</v>
      </c>
      <c r="C232" s="53" t="s">
        <v>254</v>
      </c>
      <c r="D232" s="54">
        <v>44348</v>
      </c>
      <c r="E232" s="52">
        <v>95791</v>
      </c>
    </row>
    <row r="233" spans="1:5" x14ac:dyDescent="0.25">
      <c r="A233" s="52">
        <v>3119</v>
      </c>
      <c r="B233" s="53" t="s">
        <v>260</v>
      </c>
      <c r="C233" s="53" t="s">
        <v>254</v>
      </c>
      <c r="D233" s="54">
        <v>44531</v>
      </c>
      <c r="E233" s="52">
        <v>100956</v>
      </c>
    </row>
    <row r="234" spans="1:5" x14ac:dyDescent="0.25">
      <c r="A234" s="52">
        <v>2754</v>
      </c>
      <c r="B234" s="53" t="s">
        <v>260</v>
      </c>
      <c r="C234" s="53" t="s">
        <v>254</v>
      </c>
      <c r="D234" s="54">
        <v>44256</v>
      </c>
      <c r="E234" s="52">
        <v>117440</v>
      </c>
    </row>
    <row r="235" spans="1:5" x14ac:dyDescent="0.25">
      <c r="A235" s="52">
        <v>2742</v>
      </c>
      <c r="B235" s="53" t="s">
        <v>260</v>
      </c>
      <c r="C235" s="53" t="s">
        <v>254</v>
      </c>
      <c r="D235" s="54">
        <v>44470</v>
      </c>
      <c r="E235" s="52">
        <v>128249</v>
      </c>
    </row>
    <row r="236" spans="1:5" x14ac:dyDescent="0.25">
      <c r="A236" s="52">
        <v>1342</v>
      </c>
      <c r="B236" s="53" t="s">
        <v>260</v>
      </c>
      <c r="C236" s="53" t="s">
        <v>254</v>
      </c>
      <c r="D236" s="54">
        <v>44348</v>
      </c>
      <c r="E236" s="52">
        <v>139728</v>
      </c>
    </row>
    <row r="237" spans="1:5" x14ac:dyDescent="0.25">
      <c r="A237" s="52">
        <v>1200</v>
      </c>
      <c r="B237" s="53" t="s">
        <v>260</v>
      </c>
      <c r="C237" s="53" t="s">
        <v>254</v>
      </c>
      <c r="D237" s="54">
        <v>44440</v>
      </c>
      <c r="E237" s="52">
        <v>147727</v>
      </c>
    </row>
    <row r="238" spans="1:5" x14ac:dyDescent="0.25">
      <c r="A238" s="52">
        <v>2539</v>
      </c>
      <c r="B238" s="53" t="s">
        <v>260</v>
      </c>
      <c r="C238" s="53" t="s">
        <v>254</v>
      </c>
      <c r="D238" s="54">
        <v>44348</v>
      </c>
      <c r="E238" s="52">
        <v>159478</v>
      </c>
    </row>
    <row r="239" spans="1:5" x14ac:dyDescent="0.25">
      <c r="A239" s="52">
        <v>3471</v>
      </c>
      <c r="B239" s="53" t="s">
        <v>260</v>
      </c>
      <c r="C239" s="53" t="s">
        <v>254</v>
      </c>
      <c r="D239" s="54">
        <v>44378</v>
      </c>
      <c r="E239" s="52">
        <v>176652</v>
      </c>
    </row>
    <row r="240" spans="1:5" x14ac:dyDescent="0.25">
      <c r="A240" s="52">
        <v>1227</v>
      </c>
      <c r="B240" s="53" t="s">
        <v>260</v>
      </c>
      <c r="C240" s="53" t="s">
        <v>254</v>
      </c>
      <c r="D240" s="54">
        <v>44470</v>
      </c>
      <c r="E240" s="52">
        <v>231047</v>
      </c>
    </row>
    <row r="241" spans="1:5" x14ac:dyDescent="0.25">
      <c r="A241" s="52">
        <v>1839</v>
      </c>
      <c r="B241" s="53" t="s">
        <v>260</v>
      </c>
      <c r="C241" s="53" t="s">
        <v>254</v>
      </c>
      <c r="D241" s="54">
        <v>44348</v>
      </c>
      <c r="E241" s="52">
        <v>254580</v>
      </c>
    </row>
    <row r="242" spans="1:5" x14ac:dyDescent="0.25">
      <c r="A242" s="52">
        <v>2474</v>
      </c>
      <c r="B242" s="53" t="s">
        <v>260</v>
      </c>
      <c r="C242" s="53" t="s">
        <v>255</v>
      </c>
      <c r="D242" s="54">
        <v>44197</v>
      </c>
      <c r="E242" s="52">
        <v>6460</v>
      </c>
    </row>
    <row r="243" spans="1:5" x14ac:dyDescent="0.25">
      <c r="A243" s="52">
        <v>3250</v>
      </c>
      <c r="B243" s="53" t="s">
        <v>260</v>
      </c>
      <c r="C243" s="53" t="s">
        <v>255</v>
      </c>
      <c r="D243" s="54">
        <v>44501</v>
      </c>
      <c r="E243" s="52">
        <v>20238</v>
      </c>
    </row>
    <row r="244" spans="1:5" x14ac:dyDescent="0.25">
      <c r="A244" s="52">
        <v>1004</v>
      </c>
      <c r="B244" s="53" t="s">
        <v>260</v>
      </c>
      <c r="C244" s="53" t="s">
        <v>255</v>
      </c>
      <c r="D244" s="54">
        <v>44409</v>
      </c>
      <c r="E244" s="52">
        <v>22746</v>
      </c>
    </row>
    <row r="245" spans="1:5" x14ac:dyDescent="0.25">
      <c r="A245" s="52">
        <v>2000</v>
      </c>
      <c r="B245" s="53" t="s">
        <v>260</v>
      </c>
      <c r="C245" s="53" t="s">
        <v>255</v>
      </c>
      <c r="D245" s="54">
        <v>44256</v>
      </c>
      <c r="E245" s="52">
        <v>29435</v>
      </c>
    </row>
    <row r="246" spans="1:5" x14ac:dyDescent="0.25">
      <c r="A246" s="52">
        <v>2511</v>
      </c>
      <c r="B246" s="53" t="s">
        <v>260</v>
      </c>
      <c r="C246" s="53" t="s">
        <v>255</v>
      </c>
      <c r="D246" s="54">
        <v>44317</v>
      </c>
      <c r="E246" s="52">
        <v>53266</v>
      </c>
    </row>
    <row r="247" spans="1:5" x14ac:dyDescent="0.25">
      <c r="A247" s="52">
        <v>2749</v>
      </c>
      <c r="B247" s="53" t="s">
        <v>260</v>
      </c>
      <c r="C247" s="53" t="s">
        <v>255</v>
      </c>
      <c r="D247" s="54">
        <v>44256</v>
      </c>
      <c r="E247" s="52">
        <v>133951</v>
      </c>
    </row>
    <row r="248" spans="1:5" x14ac:dyDescent="0.25">
      <c r="A248" s="52">
        <v>3120</v>
      </c>
      <c r="B248" s="53" t="s">
        <v>260</v>
      </c>
      <c r="C248" s="53" t="s">
        <v>255</v>
      </c>
      <c r="D248" s="54">
        <v>44287</v>
      </c>
      <c r="E248" s="52">
        <v>135272</v>
      </c>
    </row>
    <row r="249" spans="1:5" x14ac:dyDescent="0.25">
      <c r="A249" s="52">
        <v>2099</v>
      </c>
      <c r="B249" s="53" t="s">
        <v>260</v>
      </c>
      <c r="C249" s="53" t="s">
        <v>255</v>
      </c>
      <c r="D249" s="54">
        <v>44287</v>
      </c>
      <c r="E249" s="52">
        <v>145328</v>
      </c>
    </row>
    <row r="250" spans="1:5" x14ac:dyDescent="0.25">
      <c r="A250" s="52">
        <v>1324</v>
      </c>
      <c r="B250" s="53" t="s">
        <v>260</v>
      </c>
      <c r="C250" s="53" t="s">
        <v>255</v>
      </c>
      <c r="D250" s="54">
        <v>44501</v>
      </c>
      <c r="E250" s="52">
        <v>188860</v>
      </c>
    </row>
    <row r="251" spans="1:5" x14ac:dyDescent="0.25">
      <c r="A251" s="52">
        <v>302</v>
      </c>
      <c r="B251" s="53" t="s">
        <v>260</v>
      </c>
      <c r="C251" s="53" t="s">
        <v>255</v>
      </c>
      <c r="D251" s="54">
        <v>44197</v>
      </c>
      <c r="E251" s="53">
        <v>193122</v>
      </c>
    </row>
    <row r="252" spans="1:5" x14ac:dyDescent="0.25">
      <c r="A252" s="52">
        <v>1774</v>
      </c>
      <c r="B252" s="53" t="s">
        <v>260</v>
      </c>
      <c r="C252" s="53" t="s">
        <v>255</v>
      </c>
      <c r="D252" s="54">
        <v>44197</v>
      </c>
      <c r="E252" s="52">
        <v>208053</v>
      </c>
    </row>
    <row r="253" spans="1:5" x14ac:dyDescent="0.25">
      <c r="A253" s="52">
        <v>1912</v>
      </c>
      <c r="B253" s="53" t="s">
        <v>260</v>
      </c>
      <c r="C253" s="53" t="s">
        <v>256</v>
      </c>
      <c r="D253" s="54">
        <v>44228</v>
      </c>
      <c r="E253" s="52">
        <v>5187</v>
      </c>
    </row>
    <row r="254" spans="1:5" x14ac:dyDescent="0.25">
      <c r="A254" s="52">
        <v>2735</v>
      </c>
      <c r="B254" s="53" t="s">
        <v>260</v>
      </c>
      <c r="C254" s="53" t="s">
        <v>256</v>
      </c>
      <c r="D254" s="54">
        <v>44378</v>
      </c>
      <c r="E254" s="52">
        <v>12894</v>
      </c>
    </row>
    <row r="255" spans="1:5" x14ac:dyDescent="0.25">
      <c r="A255" s="52">
        <v>2561</v>
      </c>
      <c r="B255" s="53" t="s">
        <v>260</v>
      </c>
      <c r="C255" s="53" t="s">
        <v>256</v>
      </c>
      <c r="D255" s="54">
        <v>44228</v>
      </c>
      <c r="E255" s="52">
        <v>15238</v>
      </c>
    </row>
    <row r="256" spans="1:5" x14ac:dyDescent="0.25">
      <c r="A256" s="52">
        <v>3312</v>
      </c>
      <c r="B256" s="53" t="s">
        <v>260</v>
      </c>
      <c r="C256" s="53" t="s">
        <v>256</v>
      </c>
      <c r="D256" s="54">
        <v>44287</v>
      </c>
      <c r="E256" s="52">
        <v>22839</v>
      </c>
    </row>
    <row r="257" spans="1:5" x14ac:dyDescent="0.25">
      <c r="A257" s="52">
        <v>1191</v>
      </c>
      <c r="B257" s="53" t="s">
        <v>260</v>
      </c>
      <c r="C257" s="53" t="s">
        <v>256</v>
      </c>
      <c r="D257" s="54">
        <v>44228</v>
      </c>
      <c r="E257" s="52">
        <v>33850</v>
      </c>
    </row>
    <row r="258" spans="1:5" x14ac:dyDescent="0.25">
      <c r="A258" s="52">
        <v>2619</v>
      </c>
      <c r="B258" s="53" t="s">
        <v>260</v>
      </c>
      <c r="C258" s="53" t="s">
        <v>256</v>
      </c>
      <c r="D258" s="54">
        <v>44409</v>
      </c>
      <c r="E258" s="52">
        <v>78549</v>
      </c>
    </row>
    <row r="259" spans="1:5" x14ac:dyDescent="0.25">
      <c r="A259" s="52">
        <v>1084</v>
      </c>
      <c r="B259" s="53" t="s">
        <v>260</v>
      </c>
      <c r="C259" s="53" t="s">
        <v>256</v>
      </c>
      <c r="D259" s="54">
        <v>44531</v>
      </c>
      <c r="E259" s="52">
        <v>130275</v>
      </c>
    </row>
    <row r="260" spans="1:5" x14ac:dyDescent="0.25">
      <c r="A260" s="52">
        <v>2407</v>
      </c>
      <c r="B260" s="53" t="s">
        <v>260</v>
      </c>
      <c r="C260" s="53" t="s">
        <v>256</v>
      </c>
      <c r="D260" s="54">
        <v>44409</v>
      </c>
      <c r="E260" s="52">
        <v>155980</v>
      </c>
    </row>
    <row r="261" spans="1:5" x14ac:dyDescent="0.25">
      <c r="A261" s="52">
        <v>3103</v>
      </c>
      <c r="B261" s="53" t="s">
        <v>260</v>
      </c>
      <c r="C261" s="53" t="s">
        <v>256</v>
      </c>
      <c r="D261" s="54">
        <v>44256</v>
      </c>
      <c r="E261" s="52">
        <v>201340</v>
      </c>
    </row>
    <row r="262" spans="1:5" x14ac:dyDescent="0.25">
      <c r="A262" s="52">
        <v>1269</v>
      </c>
      <c r="B262" s="53" t="s">
        <v>260</v>
      </c>
      <c r="C262" s="53" t="s">
        <v>256</v>
      </c>
      <c r="D262" s="54">
        <v>44440</v>
      </c>
      <c r="E262" s="52">
        <v>213879</v>
      </c>
    </row>
    <row r="263" spans="1:5" x14ac:dyDescent="0.25">
      <c r="A263" s="52">
        <v>1776</v>
      </c>
      <c r="B263" s="53" t="s">
        <v>260</v>
      </c>
      <c r="C263" s="53" t="s">
        <v>256</v>
      </c>
      <c r="D263" s="54">
        <v>44287</v>
      </c>
      <c r="E263" s="52">
        <v>216555</v>
      </c>
    </row>
    <row r="264" spans="1:5" x14ac:dyDescent="0.25">
      <c r="A264" s="52">
        <v>3450</v>
      </c>
      <c r="B264" s="53" t="s">
        <v>260</v>
      </c>
      <c r="C264" s="53" t="s">
        <v>257</v>
      </c>
      <c r="D264" s="54">
        <v>44378</v>
      </c>
      <c r="E264" s="52">
        <v>-39689</v>
      </c>
    </row>
    <row r="265" spans="1:5" x14ac:dyDescent="0.25">
      <c r="A265" s="52">
        <v>1296</v>
      </c>
      <c r="B265" s="53" t="s">
        <v>260</v>
      </c>
      <c r="C265" s="53" t="s">
        <v>257</v>
      </c>
      <c r="D265" s="54">
        <v>44197</v>
      </c>
      <c r="E265" s="52">
        <v>1661</v>
      </c>
    </row>
    <row r="266" spans="1:5" x14ac:dyDescent="0.25">
      <c r="A266" s="52">
        <v>2486</v>
      </c>
      <c r="B266" s="53" t="s">
        <v>260</v>
      </c>
      <c r="C266" s="53" t="s">
        <v>257</v>
      </c>
      <c r="D266" s="54">
        <v>44531</v>
      </c>
      <c r="E266" s="52">
        <v>54633</v>
      </c>
    </row>
    <row r="267" spans="1:5" x14ac:dyDescent="0.25">
      <c r="A267" s="52">
        <v>1011</v>
      </c>
      <c r="B267" s="53" t="s">
        <v>260</v>
      </c>
      <c r="C267" s="53" t="s">
        <v>257</v>
      </c>
      <c r="D267" s="54">
        <v>44409</v>
      </c>
      <c r="E267" s="52">
        <v>85536</v>
      </c>
    </row>
    <row r="268" spans="1:5" x14ac:dyDescent="0.25">
      <c r="A268" s="52">
        <v>325</v>
      </c>
      <c r="B268" s="53" t="s">
        <v>260</v>
      </c>
      <c r="C268" s="53" t="s">
        <v>257</v>
      </c>
      <c r="D268" s="54">
        <v>44470</v>
      </c>
      <c r="E268" s="53">
        <v>93656</v>
      </c>
    </row>
    <row r="269" spans="1:5" x14ac:dyDescent="0.25">
      <c r="A269" s="52">
        <v>3333</v>
      </c>
      <c r="B269" s="53" t="s">
        <v>260</v>
      </c>
      <c r="C269" s="53" t="s">
        <v>257</v>
      </c>
      <c r="D269" s="54">
        <v>44440</v>
      </c>
      <c r="E269" s="52">
        <v>98246</v>
      </c>
    </row>
    <row r="270" spans="1:5" x14ac:dyDescent="0.25">
      <c r="A270" s="52">
        <v>3125</v>
      </c>
      <c r="B270" s="53" t="s">
        <v>260</v>
      </c>
      <c r="C270" s="53" t="s">
        <v>257</v>
      </c>
      <c r="D270" s="54">
        <v>44470</v>
      </c>
      <c r="E270" s="52">
        <v>163127</v>
      </c>
    </row>
    <row r="271" spans="1:5" x14ac:dyDescent="0.25">
      <c r="A271" s="52">
        <v>1355</v>
      </c>
      <c r="B271" s="53" t="s">
        <v>260</v>
      </c>
      <c r="C271" s="53" t="s">
        <v>257</v>
      </c>
      <c r="D271" s="54">
        <v>44348</v>
      </c>
      <c r="E271" s="52">
        <v>216695</v>
      </c>
    </row>
    <row r="272" spans="1:5" x14ac:dyDescent="0.25">
      <c r="A272" s="52">
        <v>3412</v>
      </c>
      <c r="B272" s="53" t="s">
        <v>261</v>
      </c>
      <c r="C272" s="53" t="s">
        <v>253</v>
      </c>
      <c r="D272" s="54">
        <v>44228</v>
      </c>
      <c r="E272" s="52">
        <v>-11610</v>
      </c>
    </row>
    <row r="273" spans="1:5" x14ac:dyDescent="0.25">
      <c r="A273" s="52">
        <v>1115</v>
      </c>
      <c r="B273" s="53" t="s">
        <v>261</v>
      </c>
      <c r="C273" s="53" t="s">
        <v>253</v>
      </c>
      <c r="D273" s="54">
        <v>44256</v>
      </c>
      <c r="E273" s="52">
        <v>48808</v>
      </c>
    </row>
    <row r="274" spans="1:5" x14ac:dyDescent="0.25">
      <c r="A274" s="52">
        <v>1964</v>
      </c>
      <c r="B274" s="53" t="s">
        <v>261</v>
      </c>
      <c r="C274" s="53" t="s">
        <v>253</v>
      </c>
      <c r="D274" s="54">
        <v>44197</v>
      </c>
      <c r="E274" s="52">
        <v>100486</v>
      </c>
    </row>
    <row r="275" spans="1:5" x14ac:dyDescent="0.25">
      <c r="A275" s="52">
        <v>3361</v>
      </c>
      <c r="B275" s="53" t="s">
        <v>261</v>
      </c>
      <c r="C275" s="53" t="s">
        <v>253</v>
      </c>
      <c r="D275" s="54">
        <v>44317</v>
      </c>
      <c r="E275" s="52">
        <v>111998</v>
      </c>
    </row>
    <row r="276" spans="1:5" x14ac:dyDescent="0.25">
      <c r="A276" s="52">
        <v>3173</v>
      </c>
      <c r="B276" s="53" t="s">
        <v>261</v>
      </c>
      <c r="C276" s="53" t="s">
        <v>253</v>
      </c>
      <c r="D276" s="54">
        <v>44409</v>
      </c>
      <c r="E276" s="52">
        <v>216458</v>
      </c>
    </row>
    <row r="277" spans="1:5" x14ac:dyDescent="0.25">
      <c r="A277" s="52">
        <v>2778</v>
      </c>
      <c r="B277" s="53" t="s">
        <v>261</v>
      </c>
      <c r="C277" s="53" t="s">
        <v>253</v>
      </c>
      <c r="D277" s="54">
        <v>44440</v>
      </c>
      <c r="E277" s="52">
        <v>256402</v>
      </c>
    </row>
    <row r="278" spans="1:5" x14ac:dyDescent="0.25">
      <c r="A278" s="52">
        <v>2601</v>
      </c>
      <c r="B278" s="53" t="s">
        <v>261</v>
      </c>
      <c r="C278" s="53" t="s">
        <v>254</v>
      </c>
      <c r="D278" s="54">
        <v>44317</v>
      </c>
      <c r="E278" s="52">
        <v>1519</v>
      </c>
    </row>
    <row r="279" spans="1:5" x14ac:dyDescent="0.25">
      <c r="A279" s="52">
        <v>1112</v>
      </c>
      <c r="B279" s="53" t="s">
        <v>261</v>
      </c>
      <c r="C279" s="53" t="s">
        <v>254</v>
      </c>
      <c r="D279" s="54">
        <v>44470</v>
      </c>
      <c r="E279" s="52">
        <v>13328</v>
      </c>
    </row>
    <row r="280" spans="1:5" x14ac:dyDescent="0.25">
      <c r="A280" s="52">
        <v>1833</v>
      </c>
      <c r="B280" s="53" t="s">
        <v>261</v>
      </c>
      <c r="C280" s="53" t="s">
        <v>254</v>
      </c>
      <c r="D280" s="54">
        <v>44287</v>
      </c>
      <c r="E280" s="52">
        <v>73394</v>
      </c>
    </row>
    <row r="281" spans="1:5" x14ac:dyDescent="0.25">
      <c r="A281" s="52">
        <v>441</v>
      </c>
      <c r="B281" s="53" t="s">
        <v>261</v>
      </c>
      <c r="C281" s="53" t="s">
        <v>254</v>
      </c>
      <c r="D281" s="54">
        <v>44531</v>
      </c>
      <c r="E281" s="53">
        <v>82089</v>
      </c>
    </row>
    <row r="282" spans="1:5" x14ac:dyDescent="0.25">
      <c r="A282" s="52">
        <v>1829</v>
      </c>
      <c r="B282" s="53" t="s">
        <v>261</v>
      </c>
      <c r="C282" s="53" t="s">
        <v>254</v>
      </c>
      <c r="D282" s="54">
        <v>44378</v>
      </c>
      <c r="E282" s="52">
        <v>185869</v>
      </c>
    </row>
    <row r="283" spans="1:5" x14ac:dyDescent="0.25">
      <c r="A283" s="52">
        <v>2480</v>
      </c>
      <c r="B283" s="53" t="s">
        <v>261</v>
      </c>
      <c r="C283" s="53" t="s">
        <v>255</v>
      </c>
      <c r="D283" s="54">
        <v>44531</v>
      </c>
      <c r="E283" s="52">
        <v>1365</v>
      </c>
    </row>
    <row r="284" spans="1:5" x14ac:dyDescent="0.25">
      <c r="A284" s="52">
        <v>2705</v>
      </c>
      <c r="B284" s="53" t="s">
        <v>261</v>
      </c>
      <c r="C284" s="53" t="s">
        <v>255</v>
      </c>
      <c r="D284" s="54">
        <v>44256</v>
      </c>
      <c r="E284" s="52">
        <v>6845</v>
      </c>
    </row>
    <row r="285" spans="1:5" x14ac:dyDescent="0.25">
      <c r="A285" s="52">
        <v>681</v>
      </c>
      <c r="B285" s="53" t="s">
        <v>261</v>
      </c>
      <c r="C285" s="53" t="s">
        <v>255</v>
      </c>
      <c r="D285" s="54">
        <v>44409</v>
      </c>
      <c r="E285" s="53">
        <v>17711</v>
      </c>
    </row>
    <row r="286" spans="1:5" x14ac:dyDescent="0.25">
      <c r="A286" s="52">
        <v>3179</v>
      </c>
      <c r="B286" s="53" t="s">
        <v>261</v>
      </c>
      <c r="C286" s="53" t="s">
        <v>255</v>
      </c>
      <c r="D286" s="54">
        <v>44256</v>
      </c>
      <c r="E286" s="52">
        <v>39973</v>
      </c>
    </row>
    <row r="287" spans="1:5" x14ac:dyDescent="0.25">
      <c r="A287" s="52">
        <v>1381</v>
      </c>
      <c r="B287" s="53" t="s">
        <v>261</v>
      </c>
      <c r="C287" s="53" t="s">
        <v>255</v>
      </c>
      <c r="D287" s="54">
        <v>44409</v>
      </c>
      <c r="E287" s="52">
        <v>102572</v>
      </c>
    </row>
    <row r="288" spans="1:5" x14ac:dyDescent="0.25">
      <c r="A288" s="52">
        <v>2458</v>
      </c>
      <c r="B288" s="53" t="s">
        <v>261</v>
      </c>
      <c r="C288" s="53" t="s">
        <v>255</v>
      </c>
      <c r="D288" s="54">
        <v>44378</v>
      </c>
      <c r="E288" s="52">
        <v>121986</v>
      </c>
    </row>
    <row r="289" spans="1:5" x14ac:dyDescent="0.25">
      <c r="A289" s="52">
        <v>1079</v>
      </c>
      <c r="B289" s="53" t="s">
        <v>261</v>
      </c>
      <c r="C289" s="53" t="s">
        <v>255</v>
      </c>
      <c r="D289" s="54">
        <v>44256</v>
      </c>
      <c r="E289" s="52">
        <v>132363</v>
      </c>
    </row>
    <row r="290" spans="1:5" x14ac:dyDescent="0.25">
      <c r="A290" s="52">
        <v>2479</v>
      </c>
      <c r="B290" s="53" t="s">
        <v>261</v>
      </c>
      <c r="C290" s="53" t="s">
        <v>255</v>
      </c>
      <c r="D290" s="54">
        <v>44440</v>
      </c>
      <c r="E290" s="52">
        <v>160752</v>
      </c>
    </row>
    <row r="291" spans="1:5" x14ac:dyDescent="0.25">
      <c r="A291" s="52">
        <v>1285</v>
      </c>
      <c r="B291" s="53" t="s">
        <v>261</v>
      </c>
      <c r="C291" s="53" t="s">
        <v>256</v>
      </c>
      <c r="D291" s="54">
        <v>44228</v>
      </c>
      <c r="E291" s="52">
        <v>7298</v>
      </c>
    </row>
    <row r="292" spans="1:5" x14ac:dyDescent="0.25">
      <c r="A292" s="52">
        <v>3249</v>
      </c>
      <c r="B292" s="53" t="s">
        <v>261</v>
      </c>
      <c r="C292" s="53" t="s">
        <v>256</v>
      </c>
      <c r="D292" s="54">
        <v>44348</v>
      </c>
      <c r="E292" s="52">
        <v>11238</v>
      </c>
    </row>
    <row r="293" spans="1:5" x14ac:dyDescent="0.25">
      <c r="A293" s="52">
        <v>640</v>
      </c>
      <c r="B293" s="53" t="s">
        <v>261</v>
      </c>
      <c r="C293" s="53" t="s">
        <v>256</v>
      </c>
      <c r="D293" s="54">
        <v>44287</v>
      </c>
      <c r="E293" s="53">
        <v>27542</v>
      </c>
    </row>
    <row r="294" spans="1:5" x14ac:dyDescent="0.25">
      <c r="A294" s="52">
        <v>1709</v>
      </c>
      <c r="B294" s="53" t="s">
        <v>261</v>
      </c>
      <c r="C294" s="53" t="s">
        <v>256</v>
      </c>
      <c r="D294" s="54">
        <v>44228</v>
      </c>
      <c r="E294" s="52">
        <v>33876</v>
      </c>
    </row>
    <row r="295" spans="1:5" x14ac:dyDescent="0.25">
      <c r="A295" s="52">
        <v>2441</v>
      </c>
      <c r="B295" s="53" t="s">
        <v>261</v>
      </c>
      <c r="C295" s="53" t="s">
        <v>256</v>
      </c>
      <c r="D295" s="54">
        <v>44470</v>
      </c>
      <c r="E295" s="52">
        <v>39494</v>
      </c>
    </row>
    <row r="296" spans="1:5" x14ac:dyDescent="0.25">
      <c r="A296" s="52">
        <v>2549</v>
      </c>
      <c r="B296" s="53" t="s">
        <v>261</v>
      </c>
      <c r="C296" s="53" t="s">
        <v>256</v>
      </c>
      <c r="D296" s="54">
        <v>44348</v>
      </c>
      <c r="E296" s="52">
        <v>96983</v>
      </c>
    </row>
    <row r="297" spans="1:5" x14ac:dyDescent="0.25">
      <c r="A297" s="52">
        <v>2495</v>
      </c>
      <c r="B297" s="53" t="s">
        <v>261</v>
      </c>
      <c r="C297" s="53" t="s">
        <v>256</v>
      </c>
      <c r="D297" s="54">
        <v>44348</v>
      </c>
      <c r="E297" s="52">
        <v>130437</v>
      </c>
    </row>
    <row r="298" spans="1:5" x14ac:dyDescent="0.25">
      <c r="A298" s="52">
        <v>309</v>
      </c>
      <c r="B298" s="53" t="s">
        <v>261</v>
      </c>
      <c r="C298" s="53" t="s">
        <v>256</v>
      </c>
      <c r="D298" s="54">
        <v>44409</v>
      </c>
      <c r="E298" s="53">
        <v>149617</v>
      </c>
    </row>
    <row r="299" spans="1:5" x14ac:dyDescent="0.25">
      <c r="A299" s="52">
        <v>591</v>
      </c>
      <c r="B299" s="53" t="s">
        <v>261</v>
      </c>
      <c r="C299" s="53" t="s">
        <v>256</v>
      </c>
      <c r="D299" s="54">
        <v>44531</v>
      </c>
      <c r="E299" s="53">
        <v>166353</v>
      </c>
    </row>
    <row r="300" spans="1:5" x14ac:dyDescent="0.25">
      <c r="A300" s="52">
        <v>3159</v>
      </c>
      <c r="B300" s="53" t="s">
        <v>261</v>
      </c>
      <c r="C300" s="53" t="s">
        <v>256</v>
      </c>
      <c r="D300" s="54">
        <v>44197</v>
      </c>
      <c r="E300" s="52">
        <v>219774</v>
      </c>
    </row>
    <row r="301" spans="1:5" x14ac:dyDescent="0.25">
      <c r="A301" s="52">
        <v>3252</v>
      </c>
      <c r="B301" s="53" t="s">
        <v>261</v>
      </c>
      <c r="C301" s="53" t="s">
        <v>256</v>
      </c>
      <c r="D301" s="54">
        <v>44378</v>
      </c>
      <c r="E301" s="52">
        <v>226327</v>
      </c>
    </row>
    <row r="302" spans="1:5" x14ac:dyDescent="0.25">
      <c r="A302" s="52">
        <v>3440</v>
      </c>
      <c r="B302" s="53" t="s">
        <v>261</v>
      </c>
      <c r="C302" s="53" t="s">
        <v>256</v>
      </c>
      <c r="D302" s="54">
        <v>44317</v>
      </c>
      <c r="E302" s="52">
        <v>239368</v>
      </c>
    </row>
    <row r="303" spans="1:5" x14ac:dyDescent="0.25">
      <c r="A303" s="52">
        <v>492</v>
      </c>
      <c r="B303" s="53" t="s">
        <v>261</v>
      </c>
      <c r="C303" s="53" t="s">
        <v>256</v>
      </c>
      <c r="D303" s="54">
        <v>44197</v>
      </c>
      <c r="E303" s="53">
        <v>244677</v>
      </c>
    </row>
    <row r="304" spans="1:5" x14ac:dyDescent="0.25">
      <c r="A304" s="52">
        <v>1070</v>
      </c>
      <c r="B304" s="53" t="s">
        <v>261</v>
      </c>
      <c r="C304" s="53" t="s">
        <v>257</v>
      </c>
      <c r="D304" s="54">
        <v>44197</v>
      </c>
      <c r="E304" s="52">
        <v>8675</v>
      </c>
    </row>
    <row r="305" spans="1:5" x14ac:dyDescent="0.25">
      <c r="A305" s="52">
        <v>3287</v>
      </c>
      <c r="B305" s="53" t="s">
        <v>261</v>
      </c>
      <c r="C305" s="53" t="s">
        <v>257</v>
      </c>
      <c r="D305" s="54">
        <v>44440</v>
      </c>
      <c r="E305" s="52">
        <v>12156</v>
      </c>
    </row>
    <row r="306" spans="1:5" x14ac:dyDescent="0.25">
      <c r="A306" s="52">
        <v>1331</v>
      </c>
      <c r="B306" s="53" t="s">
        <v>261</v>
      </c>
      <c r="C306" s="53" t="s">
        <v>257</v>
      </c>
      <c r="D306" s="54">
        <v>44531</v>
      </c>
      <c r="E306" s="52">
        <v>60882</v>
      </c>
    </row>
    <row r="307" spans="1:5" x14ac:dyDescent="0.25">
      <c r="A307" s="52">
        <v>2537</v>
      </c>
      <c r="B307" s="53" t="s">
        <v>261</v>
      </c>
      <c r="C307" s="53" t="s">
        <v>257</v>
      </c>
      <c r="D307" s="54">
        <v>44409</v>
      </c>
      <c r="E307" s="52">
        <v>110965</v>
      </c>
    </row>
    <row r="308" spans="1:5" x14ac:dyDescent="0.25">
      <c r="A308" s="52">
        <v>3479</v>
      </c>
      <c r="B308" s="53" t="s">
        <v>261</v>
      </c>
      <c r="C308" s="53" t="s">
        <v>257</v>
      </c>
      <c r="D308" s="54">
        <v>44317</v>
      </c>
      <c r="E308" s="52">
        <v>125616</v>
      </c>
    </row>
    <row r="309" spans="1:5" x14ac:dyDescent="0.25">
      <c r="A309" s="52">
        <v>1260</v>
      </c>
      <c r="B309" s="53" t="s">
        <v>261</v>
      </c>
      <c r="C309" s="53" t="s">
        <v>257</v>
      </c>
      <c r="D309" s="54">
        <v>44531</v>
      </c>
      <c r="E309" s="52">
        <v>152076</v>
      </c>
    </row>
    <row r="310" spans="1:5" x14ac:dyDescent="0.25">
      <c r="A310" s="52">
        <v>1091</v>
      </c>
      <c r="B310" s="53" t="s">
        <v>261</v>
      </c>
      <c r="C310" s="53" t="s">
        <v>257</v>
      </c>
      <c r="D310" s="54">
        <v>44470</v>
      </c>
      <c r="E310" s="52">
        <v>174302</v>
      </c>
    </row>
    <row r="311" spans="1:5" x14ac:dyDescent="0.25">
      <c r="A311" s="52">
        <v>1848</v>
      </c>
      <c r="B311" s="53" t="s">
        <v>261</v>
      </c>
      <c r="C311" s="53" t="s">
        <v>257</v>
      </c>
      <c r="D311" s="54">
        <v>44470</v>
      </c>
      <c r="E311" s="52">
        <v>175018</v>
      </c>
    </row>
    <row r="312" spans="1:5" x14ac:dyDescent="0.25">
      <c r="A312" s="52">
        <v>2657</v>
      </c>
      <c r="B312" s="53" t="s">
        <v>261</v>
      </c>
      <c r="C312" s="53" t="s">
        <v>257</v>
      </c>
      <c r="D312" s="54">
        <v>44287</v>
      </c>
      <c r="E312" s="52">
        <v>221658</v>
      </c>
    </row>
    <row r="313" spans="1:5" x14ac:dyDescent="0.25">
      <c r="A313" s="52">
        <v>3268</v>
      </c>
      <c r="B313" s="53" t="s">
        <v>261</v>
      </c>
      <c r="C313" s="53" t="s">
        <v>257</v>
      </c>
      <c r="D313" s="54">
        <v>44470</v>
      </c>
      <c r="E313" s="52">
        <v>245470</v>
      </c>
    </row>
    <row r="314" spans="1:5" x14ac:dyDescent="0.25">
      <c r="A314" s="52">
        <v>1868</v>
      </c>
      <c r="B314" s="53" t="s">
        <v>261</v>
      </c>
      <c r="C314" s="53" t="s">
        <v>257</v>
      </c>
      <c r="D314" s="54">
        <v>44197</v>
      </c>
      <c r="E314" s="52">
        <v>248756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F6E1-9CEF-482D-A2D8-4BCDC8E29EF8}">
  <sheetPr codeName="Sheet2"/>
  <dimension ref="A1:I1000"/>
  <sheetViews>
    <sheetView zoomScale="94" workbookViewId="0">
      <selection activeCell="P16" sqref="P16"/>
    </sheetView>
  </sheetViews>
  <sheetFormatPr defaultColWidth="14.42578125" defaultRowHeight="15" x14ac:dyDescent="0.25"/>
  <cols>
    <col min="1" max="1" width="22.28515625" customWidth="1"/>
    <col min="2" max="7" width="8.7109375" customWidth="1"/>
    <col min="8" max="8" width="18.28515625" bestFit="1" customWidth="1"/>
    <col min="9" max="9" width="11.5703125" bestFit="1" customWidth="1"/>
    <col min="10" max="26" width="8.7109375" customWidth="1"/>
  </cols>
  <sheetData>
    <row r="1" spans="1:9" ht="14.25" customHeight="1" x14ac:dyDescent="0.25">
      <c r="A1" s="1" t="s">
        <v>114</v>
      </c>
      <c r="B1" s="9"/>
      <c r="C1" s="9"/>
      <c r="D1" s="9"/>
      <c r="E1" s="9"/>
    </row>
    <row r="2" spans="1:9" ht="14.25" customHeight="1" x14ac:dyDescent="0.25">
      <c r="A2" s="59" t="s">
        <v>115</v>
      </c>
      <c r="B2" s="60"/>
      <c r="C2" s="60"/>
      <c r="D2" s="60"/>
      <c r="E2" s="60"/>
      <c r="F2" s="60"/>
      <c r="G2" s="60"/>
      <c r="H2" s="60"/>
      <c r="I2" s="60"/>
    </row>
    <row r="3" spans="1:9" ht="14.25" customHeight="1" x14ac:dyDescent="0.25"/>
    <row r="4" spans="1:9" ht="14.25" customHeight="1" x14ac:dyDescent="0.25">
      <c r="H4" s="10" t="s">
        <v>116</v>
      </c>
      <c r="I4" s="10" t="s">
        <v>117</v>
      </c>
    </row>
    <row r="5" spans="1:9" ht="14.25" customHeight="1" x14ac:dyDescent="0.25">
      <c r="H5" s="11" t="s">
        <v>118</v>
      </c>
      <c r="I5" s="12">
        <v>1.0225254867552653</v>
      </c>
    </row>
    <row r="6" spans="1:9" ht="14.25" customHeight="1" x14ac:dyDescent="0.25">
      <c r="H6" s="11" t="s">
        <v>118</v>
      </c>
      <c r="I6" s="12">
        <v>1.0146878982904652</v>
      </c>
    </row>
    <row r="7" spans="1:9" ht="14.25" customHeight="1" x14ac:dyDescent="0.25">
      <c r="H7" s="11" t="s">
        <v>118</v>
      </c>
      <c r="I7" s="12">
        <v>1.0146878982904652</v>
      </c>
    </row>
    <row r="8" spans="1:9" ht="14.25" customHeight="1" x14ac:dyDescent="0.25">
      <c r="A8" s="10" t="s">
        <v>116</v>
      </c>
      <c r="H8" s="11" t="s">
        <v>118</v>
      </c>
      <c r="I8" s="12">
        <v>1.0146878982904652</v>
      </c>
    </row>
    <row r="9" spans="1:9" ht="14.25" customHeight="1" x14ac:dyDescent="0.25">
      <c r="A9" s="13" t="s">
        <v>119</v>
      </c>
      <c r="B9" s="14">
        <f>AVERAGEIF(Manager_name,A9,Score)</f>
        <v>0.91886115604430774</v>
      </c>
      <c r="C9" s="15"/>
      <c r="H9" s="11" t="s">
        <v>118</v>
      </c>
      <c r="I9" s="12">
        <v>1.0140790017282357</v>
      </c>
    </row>
    <row r="10" spans="1:9" ht="14.25" customHeight="1" x14ac:dyDescent="0.25">
      <c r="A10" s="13" t="s">
        <v>120</v>
      </c>
      <c r="B10" s="14">
        <f>AVERAGEIF(Manager_name,A10,Score)</f>
        <v>1.0222065508139568</v>
      </c>
      <c r="H10" s="11" t="s">
        <v>118</v>
      </c>
      <c r="I10" s="12">
        <v>1.0137448386450401</v>
      </c>
    </row>
    <row r="11" spans="1:9" ht="14.25" customHeight="1" x14ac:dyDescent="0.25">
      <c r="A11" s="13" t="s">
        <v>118</v>
      </c>
      <c r="B11" s="14">
        <f>AVERAGEIF(Manager_name,A11,Score)</f>
        <v>1.0157355036666562</v>
      </c>
      <c r="H11" s="11" t="s">
        <v>120</v>
      </c>
      <c r="I11" s="12">
        <v>1.036565959732173</v>
      </c>
    </row>
    <row r="12" spans="1:9" ht="14.25" customHeight="1" x14ac:dyDescent="0.25">
      <c r="H12" s="11" t="s">
        <v>120</v>
      </c>
      <c r="I12" s="12">
        <v>1.0337164992501291</v>
      </c>
    </row>
    <row r="13" spans="1:9" ht="14.25" customHeight="1" x14ac:dyDescent="0.25">
      <c r="H13" s="11" t="s">
        <v>120</v>
      </c>
      <c r="I13" s="12">
        <v>1.0278529134819105</v>
      </c>
    </row>
    <row r="14" spans="1:9" ht="14.25" customHeight="1" x14ac:dyDescent="0.25">
      <c r="H14" s="11" t="s">
        <v>120</v>
      </c>
      <c r="I14" s="12">
        <v>1.0205521205568453</v>
      </c>
    </row>
    <row r="15" spans="1:9" ht="14.25" customHeight="1" x14ac:dyDescent="0.25">
      <c r="H15" s="11" t="s">
        <v>120</v>
      </c>
      <c r="I15" s="12">
        <v>1.0161556517969272</v>
      </c>
    </row>
    <row r="16" spans="1:9" ht="14.25" customHeight="1" x14ac:dyDescent="0.25">
      <c r="H16" s="11" t="s">
        <v>120</v>
      </c>
      <c r="I16" s="12">
        <v>1.0103129611817092</v>
      </c>
    </row>
    <row r="17" spans="8:9" ht="14.25" customHeight="1" x14ac:dyDescent="0.25">
      <c r="H17" s="11" t="s">
        <v>120</v>
      </c>
      <c r="I17" s="12">
        <v>1.010289749698003</v>
      </c>
    </row>
    <row r="18" spans="8:9" ht="14.25" customHeight="1" x14ac:dyDescent="0.25">
      <c r="H18" s="11" t="s">
        <v>119</v>
      </c>
      <c r="I18" s="12">
        <v>0.96589557673564153</v>
      </c>
    </row>
    <row r="19" spans="8:9" ht="14.25" customHeight="1" x14ac:dyDescent="0.25">
      <c r="H19" s="11" t="s">
        <v>119</v>
      </c>
      <c r="I19" s="12">
        <v>0.94392708385781399</v>
      </c>
    </row>
    <row r="20" spans="8:9" ht="14.25" customHeight="1" x14ac:dyDescent="0.25">
      <c r="H20" s="11" t="s">
        <v>119</v>
      </c>
      <c r="I20" s="12">
        <v>0.92309264525721524</v>
      </c>
    </row>
    <row r="21" spans="8:9" ht="14.25" customHeight="1" x14ac:dyDescent="0.25">
      <c r="H21" s="11" t="s">
        <v>119</v>
      </c>
      <c r="I21" s="12">
        <v>0.91184511983622285</v>
      </c>
    </row>
    <row r="22" spans="8:9" ht="14.25" customHeight="1" x14ac:dyDescent="0.25">
      <c r="H22" s="11" t="s">
        <v>119</v>
      </c>
      <c r="I22" s="12">
        <v>0.9118255099358572</v>
      </c>
    </row>
    <row r="23" spans="8:9" ht="14.25" customHeight="1" x14ac:dyDescent="0.25">
      <c r="H23" s="11" t="s">
        <v>119</v>
      </c>
      <c r="I23" s="12">
        <v>0.90810515968284966</v>
      </c>
    </row>
    <row r="24" spans="8:9" ht="14.25" customHeight="1" x14ac:dyDescent="0.25">
      <c r="H24" s="11" t="s">
        <v>119</v>
      </c>
      <c r="I24" s="12">
        <v>0.89440647514660199</v>
      </c>
    </row>
    <row r="25" spans="8:9" ht="14.25" customHeight="1" x14ac:dyDescent="0.25">
      <c r="H25" s="11" t="s">
        <v>119</v>
      </c>
      <c r="I25" s="12">
        <v>0.89179167790225944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3508-F4E2-46F0-84E2-0EB79479EF10}">
  <sheetPr codeName="Sheet3"/>
  <dimension ref="A1:R1000"/>
  <sheetViews>
    <sheetView workbookViewId="0">
      <selection activeCell="M18" sqref="M18"/>
    </sheetView>
  </sheetViews>
  <sheetFormatPr defaultColWidth="14.42578125" defaultRowHeight="15" x14ac:dyDescent="0.25"/>
  <cols>
    <col min="1" max="1" width="14.85546875" customWidth="1"/>
    <col min="2" max="2" width="13.140625" bestFit="1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16" t="s">
        <v>114</v>
      </c>
      <c r="B1" s="17"/>
      <c r="C1" s="17"/>
      <c r="D1" s="9"/>
      <c r="E1" s="9"/>
    </row>
    <row r="2" spans="1:18" ht="15.75" customHeight="1" x14ac:dyDescent="0.25">
      <c r="A2" s="61" t="s">
        <v>122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8" ht="14.25" customHeight="1" x14ac:dyDescent="0.25">
      <c r="A3" s="18"/>
      <c r="B3" s="19"/>
      <c r="C3" s="19"/>
      <c r="D3" s="19"/>
      <c r="E3" s="19"/>
      <c r="F3" s="19"/>
      <c r="G3" s="19"/>
      <c r="H3" s="19"/>
      <c r="I3" s="19"/>
    </row>
    <row r="4" spans="1:18" ht="14.25" customHeight="1" x14ac:dyDescent="0.25">
      <c r="A4" s="20" t="s">
        <v>123</v>
      </c>
      <c r="B4" s="20" t="s">
        <v>124</v>
      </c>
      <c r="C4" s="21" t="s">
        <v>125</v>
      </c>
      <c r="H4" s="20" t="s">
        <v>126</v>
      </c>
      <c r="I4" s="20" t="s">
        <v>127</v>
      </c>
      <c r="J4" s="20" t="s">
        <v>125</v>
      </c>
    </row>
    <row r="5" spans="1:18" ht="14.25" customHeight="1" x14ac:dyDescent="0.25">
      <c r="A5" s="5" t="s">
        <v>128</v>
      </c>
      <c r="B5" s="5">
        <v>62</v>
      </c>
      <c r="C5" s="22" t="str">
        <f t="shared" ref="C5:C54" si="0">IF(AND(B5&lt;=100,B5&gt;=90),$J$5,IF(AND(B5&lt;90,B5&gt;=80),$J$6,IF(AND(B5&lt;80,B5&gt;=51),$J$7,IF(AND(B5&lt;=500,B5&gt;=41),$J$8,IF(B5&lt;=40,$J$9)))))</f>
        <v>C</v>
      </c>
      <c r="H5" s="23">
        <f>_xlfn.MINIFS(Scores,Grade,J5)</f>
        <v>90</v>
      </c>
      <c r="I5" s="23">
        <f>_xlfn.MAXIFS(Scores,Grade,$J5)</f>
        <v>100</v>
      </c>
      <c r="J5" s="5" t="s">
        <v>121</v>
      </c>
    </row>
    <row r="6" spans="1:18" ht="14.25" customHeight="1" x14ac:dyDescent="0.25">
      <c r="A6" s="5" t="s">
        <v>129</v>
      </c>
      <c r="B6" s="5">
        <v>92</v>
      </c>
      <c r="C6" s="22" t="str">
        <f t="shared" si="0"/>
        <v>A</v>
      </c>
      <c r="H6" s="23">
        <f>_xlfn.MINIFS(Scores,Grade,J6)</f>
        <v>81</v>
      </c>
      <c r="I6" s="23">
        <f>_xlfn.MAXIFS(Scores,Grade,$J6)</f>
        <v>89</v>
      </c>
      <c r="J6" s="5" t="s">
        <v>130</v>
      </c>
    </row>
    <row r="7" spans="1:18" ht="14.25" customHeight="1" x14ac:dyDescent="0.25">
      <c r="A7" s="5" t="s">
        <v>131</v>
      </c>
      <c r="B7" s="5">
        <v>52</v>
      </c>
      <c r="C7" s="22" t="str">
        <f t="shared" si="0"/>
        <v>C</v>
      </c>
      <c r="H7" s="23">
        <f>_xlfn.MINIFS(Scores,Grade,J7)</f>
        <v>51</v>
      </c>
      <c r="I7" s="23">
        <f>_xlfn.MAXIFS(Scores,Grade,$J7)</f>
        <v>76</v>
      </c>
      <c r="J7" s="5" t="s">
        <v>103</v>
      </c>
    </row>
    <row r="8" spans="1:18" ht="14.25" customHeight="1" x14ac:dyDescent="0.25">
      <c r="A8" s="5" t="s">
        <v>132</v>
      </c>
      <c r="B8" s="5">
        <v>60</v>
      </c>
      <c r="C8" s="22" t="str">
        <f t="shared" si="0"/>
        <v>C</v>
      </c>
      <c r="H8" s="23">
        <f>_xlfn.MINIFS(Scores,Grade,J8)</f>
        <v>44</v>
      </c>
      <c r="I8" s="23">
        <f>_xlfn.MAXIFS(Scores,Grade,$J8)</f>
        <v>46</v>
      </c>
      <c r="J8" s="5" t="s">
        <v>100</v>
      </c>
    </row>
    <row r="9" spans="1:18" ht="14.25" customHeight="1" x14ac:dyDescent="0.25">
      <c r="A9" s="5" t="s">
        <v>133</v>
      </c>
      <c r="B9" s="5">
        <v>81</v>
      </c>
      <c r="C9" s="22" t="str">
        <f t="shared" si="0"/>
        <v>B</v>
      </c>
      <c r="H9" s="23">
        <f>_xlfn.MINIFS(Scores,Grade,J9)</f>
        <v>31</v>
      </c>
      <c r="I9" s="23">
        <f>_xlfn.MAXIFS(Scores,Grade,$J9)</f>
        <v>40</v>
      </c>
      <c r="J9" s="5" t="s">
        <v>134</v>
      </c>
    </row>
    <row r="10" spans="1:18" ht="14.25" customHeight="1" x14ac:dyDescent="0.25">
      <c r="A10" s="5" t="s">
        <v>135</v>
      </c>
      <c r="B10" s="5">
        <v>66</v>
      </c>
      <c r="C10" s="22" t="str">
        <f t="shared" si="0"/>
        <v>C</v>
      </c>
    </row>
    <row r="11" spans="1:18" ht="14.25" customHeight="1" x14ac:dyDescent="0.25">
      <c r="A11" s="5" t="s">
        <v>136</v>
      </c>
      <c r="B11" s="5">
        <v>63</v>
      </c>
      <c r="C11" s="22" t="str">
        <f t="shared" si="0"/>
        <v>C</v>
      </c>
      <c r="D11" s="24"/>
    </row>
    <row r="12" spans="1:18" ht="14.25" customHeight="1" x14ac:dyDescent="0.25">
      <c r="A12" s="5" t="s">
        <v>137</v>
      </c>
      <c r="B12" s="5">
        <v>100</v>
      </c>
      <c r="C12" s="22" t="str">
        <f t="shared" si="0"/>
        <v>A</v>
      </c>
      <c r="D12" s="25"/>
    </row>
    <row r="13" spans="1:18" ht="14.25" customHeight="1" x14ac:dyDescent="0.25">
      <c r="A13" s="5" t="s">
        <v>138</v>
      </c>
      <c r="B13" s="5">
        <v>46</v>
      </c>
      <c r="C13" s="22" t="str">
        <f t="shared" si="0"/>
        <v>D</v>
      </c>
    </row>
    <row r="14" spans="1:18" ht="14.25" customHeight="1" x14ac:dyDescent="0.25">
      <c r="A14" s="5" t="s">
        <v>139</v>
      </c>
      <c r="B14" s="5">
        <v>87</v>
      </c>
      <c r="C14" s="22" t="str">
        <f t="shared" si="0"/>
        <v>B</v>
      </c>
    </row>
    <row r="15" spans="1:18" ht="14.25" customHeight="1" x14ac:dyDescent="0.25">
      <c r="A15" s="5" t="s">
        <v>140</v>
      </c>
      <c r="B15" s="5">
        <v>93</v>
      </c>
      <c r="C15" s="22" t="str">
        <f t="shared" si="0"/>
        <v>A</v>
      </c>
    </row>
    <row r="16" spans="1:18" ht="14.25" customHeight="1" x14ac:dyDescent="0.25">
      <c r="A16" s="5" t="s">
        <v>141</v>
      </c>
      <c r="B16" s="5">
        <v>84</v>
      </c>
      <c r="C16" s="22" t="str">
        <f t="shared" si="0"/>
        <v>B</v>
      </c>
    </row>
    <row r="17" spans="1:3" ht="14.25" customHeight="1" x14ac:dyDescent="0.25">
      <c r="A17" s="5" t="s">
        <v>142</v>
      </c>
      <c r="B17" s="5">
        <v>44</v>
      </c>
      <c r="C17" s="22" t="str">
        <f t="shared" si="0"/>
        <v>D</v>
      </c>
    </row>
    <row r="18" spans="1:3" ht="14.25" customHeight="1" x14ac:dyDescent="0.25">
      <c r="A18" s="5" t="s">
        <v>143</v>
      </c>
      <c r="B18" s="5">
        <v>71</v>
      </c>
      <c r="C18" s="22" t="str">
        <f t="shared" si="0"/>
        <v>C</v>
      </c>
    </row>
    <row r="19" spans="1:3" ht="14.25" customHeight="1" x14ac:dyDescent="0.25">
      <c r="A19" s="5" t="s">
        <v>144</v>
      </c>
      <c r="B19" s="5">
        <v>100</v>
      </c>
      <c r="C19" s="22" t="str">
        <f t="shared" si="0"/>
        <v>A</v>
      </c>
    </row>
    <row r="20" spans="1:3" ht="14.25" customHeight="1" x14ac:dyDescent="0.25">
      <c r="A20" s="5" t="s">
        <v>145</v>
      </c>
      <c r="B20" s="5">
        <v>40</v>
      </c>
      <c r="C20" s="22" t="str">
        <f t="shared" si="0"/>
        <v>F</v>
      </c>
    </row>
    <row r="21" spans="1:3" ht="14.25" customHeight="1" x14ac:dyDescent="0.25">
      <c r="A21" s="5" t="s">
        <v>146</v>
      </c>
      <c r="B21" s="5">
        <v>35</v>
      </c>
      <c r="C21" s="22" t="str">
        <f t="shared" si="0"/>
        <v>F</v>
      </c>
    </row>
    <row r="22" spans="1:3" ht="14.25" customHeight="1" x14ac:dyDescent="0.25">
      <c r="A22" s="5" t="s">
        <v>147</v>
      </c>
      <c r="B22" s="5">
        <v>73</v>
      </c>
      <c r="C22" s="22" t="str">
        <f t="shared" si="0"/>
        <v>C</v>
      </c>
    </row>
    <row r="23" spans="1:3" ht="14.25" customHeight="1" x14ac:dyDescent="0.25">
      <c r="A23" s="5" t="s">
        <v>148</v>
      </c>
      <c r="B23" s="5">
        <v>99</v>
      </c>
      <c r="C23" s="22" t="str">
        <f t="shared" si="0"/>
        <v>A</v>
      </c>
    </row>
    <row r="24" spans="1:3" ht="14.25" customHeight="1" x14ac:dyDescent="0.25">
      <c r="A24" s="5" t="s">
        <v>149</v>
      </c>
      <c r="B24" s="5">
        <v>88</v>
      </c>
      <c r="C24" s="22" t="str">
        <f t="shared" si="0"/>
        <v>B</v>
      </c>
    </row>
    <row r="25" spans="1:3" ht="14.25" customHeight="1" x14ac:dyDescent="0.25">
      <c r="A25" s="5" t="s">
        <v>150</v>
      </c>
      <c r="B25" s="5">
        <v>90</v>
      </c>
      <c r="C25" s="22" t="str">
        <f t="shared" si="0"/>
        <v>A</v>
      </c>
    </row>
    <row r="26" spans="1:3" ht="14.25" customHeight="1" x14ac:dyDescent="0.25">
      <c r="A26" s="5" t="s">
        <v>151</v>
      </c>
      <c r="B26" s="5">
        <v>90</v>
      </c>
      <c r="C26" s="22" t="str">
        <f t="shared" si="0"/>
        <v>A</v>
      </c>
    </row>
    <row r="27" spans="1:3" ht="14.25" customHeight="1" x14ac:dyDescent="0.25">
      <c r="A27" s="5" t="s">
        <v>152</v>
      </c>
      <c r="B27" s="5">
        <v>44</v>
      </c>
      <c r="C27" s="22" t="str">
        <f t="shared" si="0"/>
        <v>D</v>
      </c>
    </row>
    <row r="28" spans="1:3" ht="14.25" customHeight="1" x14ac:dyDescent="0.25">
      <c r="A28" s="5" t="s">
        <v>153</v>
      </c>
      <c r="B28" s="5">
        <v>74</v>
      </c>
      <c r="C28" s="22" t="str">
        <f t="shared" si="0"/>
        <v>C</v>
      </c>
    </row>
    <row r="29" spans="1:3" ht="14.25" customHeight="1" x14ac:dyDescent="0.25">
      <c r="A29" s="5" t="s">
        <v>154</v>
      </c>
      <c r="B29" s="5">
        <v>46</v>
      </c>
      <c r="C29" s="22" t="str">
        <f t="shared" si="0"/>
        <v>D</v>
      </c>
    </row>
    <row r="30" spans="1:3" ht="14.25" customHeight="1" x14ac:dyDescent="0.25">
      <c r="A30" s="5" t="s">
        <v>155</v>
      </c>
      <c r="B30" s="5">
        <v>74</v>
      </c>
      <c r="C30" s="22" t="str">
        <f t="shared" si="0"/>
        <v>C</v>
      </c>
    </row>
    <row r="31" spans="1:3" ht="14.25" customHeight="1" x14ac:dyDescent="0.25">
      <c r="A31" s="5" t="s">
        <v>156</v>
      </c>
      <c r="B31" s="5">
        <v>92</v>
      </c>
      <c r="C31" s="22" t="str">
        <f t="shared" si="0"/>
        <v>A</v>
      </c>
    </row>
    <row r="32" spans="1:3" ht="14.25" customHeight="1" x14ac:dyDescent="0.25">
      <c r="A32" s="5" t="s">
        <v>157</v>
      </c>
      <c r="B32" s="5">
        <v>31</v>
      </c>
      <c r="C32" s="22" t="str">
        <f t="shared" si="0"/>
        <v>F</v>
      </c>
    </row>
    <row r="33" spans="1:3" ht="14.25" customHeight="1" x14ac:dyDescent="0.25">
      <c r="A33" s="5" t="s">
        <v>158</v>
      </c>
      <c r="B33" s="5">
        <v>51</v>
      </c>
      <c r="C33" s="22" t="str">
        <f t="shared" si="0"/>
        <v>C</v>
      </c>
    </row>
    <row r="34" spans="1:3" ht="14.25" customHeight="1" x14ac:dyDescent="0.25">
      <c r="A34" s="5" t="s">
        <v>159</v>
      </c>
      <c r="B34" s="5">
        <v>59</v>
      </c>
      <c r="C34" s="22" t="str">
        <f t="shared" si="0"/>
        <v>C</v>
      </c>
    </row>
    <row r="35" spans="1:3" ht="14.25" customHeight="1" x14ac:dyDescent="0.25">
      <c r="A35" s="5" t="s">
        <v>160</v>
      </c>
      <c r="B35" s="5">
        <v>85</v>
      </c>
      <c r="C35" s="22" t="str">
        <f t="shared" si="0"/>
        <v>B</v>
      </c>
    </row>
    <row r="36" spans="1:3" ht="14.25" customHeight="1" x14ac:dyDescent="0.25">
      <c r="A36" s="5" t="s">
        <v>161</v>
      </c>
      <c r="B36" s="5">
        <v>63</v>
      </c>
      <c r="C36" s="22" t="str">
        <f t="shared" si="0"/>
        <v>C</v>
      </c>
    </row>
    <row r="37" spans="1:3" ht="14.25" customHeight="1" x14ac:dyDescent="0.25">
      <c r="A37" s="5" t="s">
        <v>162</v>
      </c>
      <c r="B37" s="5">
        <v>60</v>
      </c>
      <c r="C37" s="22" t="str">
        <f t="shared" si="0"/>
        <v>C</v>
      </c>
    </row>
    <row r="38" spans="1:3" ht="14.25" customHeight="1" x14ac:dyDescent="0.25">
      <c r="A38" s="5" t="s">
        <v>163</v>
      </c>
      <c r="B38" s="5">
        <v>83</v>
      </c>
      <c r="C38" s="22" t="str">
        <f t="shared" si="0"/>
        <v>B</v>
      </c>
    </row>
    <row r="39" spans="1:3" ht="14.25" customHeight="1" x14ac:dyDescent="0.25">
      <c r="A39" s="5" t="s">
        <v>164</v>
      </c>
      <c r="B39" s="5">
        <v>72</v>
      </c>
      <c r="C39" s="22" t="str">
        <f t="shared" si="0"/>
        <v>C</v>
      </c>
    </row>
    <row r="40" spans="1:3" ht="14.25" customHeight="1" x14ac:dyDescent="0.25">
      <c r="A40" s="5" t="s">
        <v>165</v>
      </c>
      <c r="B40" s="5">
        <v>94</v>
      </c>
      <c r="C40" s="22" t="str">
        <f t="shared" si="0"/>
        <v>A</v>
      </c>
    </row>
    <row r="41" spans="1:3" ht="14.25" customHeight="1" x14ac:dyDescent="0.25">
      <c r="A41" s="5" t="s">
        <v>166</v>
      </c>
      <c r="B41" s="5">
        <v>92</v>
      </c>
      <c r="C41" s="22" t="str">
        <f t="shared" si="0"/>
        <v>A</v>
      </c>
    </row>
    <row r="42" spans="1:3" ht="14.25" customHeight="1" x14ac:dyDescent="0.25">
      <c r="A42" s="5" t="s">
        <v>167</v>
      </c>
      <c r="B42" s="5">
        <v>92</v>
      </c>
      <c r="C42" s="22" t="str">
        <f t="shared" si="0"/>
        <v>A</v>
      </c>
    </row>
    <row r="43" spans="1:3" ht="14.25" customHeight="1" x14ac:dyDescent="0.25">
      <c r="A43" s="5" t="s">
        <v>168</v>
      </c>
      <c r="B43" s="5">
        <v>59</v>
      </c>
      <c r="C43" s="22" t="str">
        <f t="shared" si="0"/>
        <v>C</v>
      </c>
    </row>
    <row r="44" spans="1:3" ht="14.25" customHeight="1" x14ac:dyDescent="0.25">
      <c r="A44" s="5" t="s">
        <v>169</v>
      </c>
      <c r="B44" s="5">
        <v>51</v>
      </c>
      <c r="C44" s="22" t="str">
        <f t="shared" si="0"/>
        <v>C</v>
      </c>
    </row>
    <row r="45" spans="1:3" ht="14.25" customHeight="1" x14ac:dyDescent="0.25">
      <c r="A45" s="5" t="s">
        <v>170</v>
      </c>
      <c r="B45" s="5">
        <v>45</v>
      </c>
      <c r="C45" s="22" t="str">
        <f t="shared" si="0"/>
        <v>D</v>
      </c>
    </row>
    <row r="46" spans="1:3" ht="14.25" customHeight="1" x14ac:dyDescent="0.25">
      <c r="A46" s="5" t="s">
        <v>171</v>
      </c>
      <c r="B46" s="5">
        <v>89</v>
      </c>
      <c r="C46" s="22" t="str">
        <f t="shared" si="0"/>
        <v>B</v>
      </c>
    </row>
    <row r="47" spans="1:3" ht="14.25" customHeight="1" x14ac:dyDescent="0.25">
      <c r="A47" s="5" t="s">
        <v>172</v>
      </c>
      <c r="B47" s="5">
        <v>51</v>
      </c>
      <c r="C47" s="22" t="str">
        <f t="shared" si="0"/>
        <v>C</v>
      </c>
    </row>
    <row r="48" spans="1:3" ht="14.25" customHeight="1" x14ac:dyDescent="0.25">
      <c r="A48" s="5" t="s">
        <v>173</v>
      </c>
      <c r="B48" s="5">
        <v>84</v>
      </c>
      <c r="C48" s="22" t="str">
        <f t="shared" si="0"/>
        <v>B</v>
      </c>
    </row>
    <row r="49" spans="1:3" ht="14.25" customHeight="1" x14ac:dyDescent="0.25">
      <c r="A49" s="5" t="s">
        <v>174</v>
      </c>
      <c r="B49" s="5">
        <v>32</v>
      </c>
      <c r="C49" s="22" t="str">
        <f t="shared" si="0"/>
        <v>F</v>
      </c>
    </row>
    <row r="50" spans="1:3" ht="14.25" customHeight="1" x14ac:dyDescent="0.25">
      <c r="A50" s="5" t="s">
        <v>175</v>
      </c>
      <c r="B50" s="5">
        <v>73</v>
      </c>
      <c r="C50" s="22" t="str">
        <f t="shared" si="0"/>
        <v>C</v>
      </c>
    </row>
    <row r="51" spans="1:3" ht="14.25" customHeight="1" x14ac:dyDescent="0.25">
      <c r="A51" s="5" t="s">
        <v>176</v>
      </c>
      <c r="B51" s="5">
        <v>44</v>
      </c>
      <c r="C51" s="22" t="str">
        <f t="shared" si="0"/>
        <v>D</v>
      </c>
    </row>
    <row r="52" spans="1:3" ht="14.25" customHeight="1" x14ac:dyDescent="0.25">
      <c r="A52" s="5" t="s">
        <v>177</v>
      </c>
      <c r="B52" s="5">
        <v>81</v>
      </c>
      <c r="C52" s="22" t="str">
        <f t="shared" si="0"/>
        <v>B</v>
      </c>
    </row>
    <row r="53" spans="1:3" ht="14.25" customHeight="1" x14ac:dyDescent="0.25">
      <c r="A53" s="5" t="s">
        <v>178</v>
      </c>
      <c r="B53" s="5">
        <v>76</v>
      </c>
      <c r="C53" s="22" t="str">
        <f t="shared" si="0"/>
        <v>C</v>
      </c>
    </row>
    <row r="54" spans="1:3" ht="14.25" customHeight="1" x14ac:dyDescent="0.25">
      <c r="A54" s="5" t="s">
        <v>179</v>
      </c>
      <c r="B54" s="5">
        <v>89</v>
      </c>
      <c r="C54" s="22" t="str">
        <f t="shared" si="0"/>
        <v>B</v>
      </c>
    </row>
    <row r="55" spans="1:3" ht="14.25" customHeight="1" x14ac:dyDescent="0.25">
      <c r="A55" s="26"/>
      <c r="B55" s="26"/>
      <c r="C55" s="26"/>
    </row>
    <row r="56" spans="1:3" ht="14.25" customHeight="1" x14ac:dyDescent="0.25">
      <c r="A56" s="26"/>
      <c r="B56" s="26"/>
      <c r="C56" s="26"/>
    </row>
    <row r="57" spans="1:3" ht="14.25" customHeight="1" x14ac:dyDescent="0.25">
      <c r="A57" s="26"/>
      <c r="B57" s="26"/>
      <c r="C57" s="26"/>
    </row>
    <row r="58" spans="1:3" ht="14.25" customHeight="1" x14ac:dyDescent="0.25">
      <c r="A58" s="26"/>
      <c r="B58" s="26"/>
      <c r="C58" s="26"/>
    </row>
    <row r="59" spans="1:3" ht="14.25" customHeight="1" x14ac:dyDescent="0.25">
      <c r="A59" s="26"/>
      <c r="B59" s="26"/>
      <c r="C59" s="26"/>
    </row>
    <row r="60" spans="1:3" ht="14.25" customHeight="1" x14ac:dyDescent="0.25">
      <c r="A60" s="26"/>
      <c r="B60" s="26"/>
      <c r="C60" s="26"/>
    </row>
    <row r="61" spans="1:3" ht="14.25" customHeight="1" x14ac:dyDescent="0.25">
      <c r="A61" s="26"/>
      <c r="B61" s="26"/>
      <c r="C61" s="26"/>
    </row>
    <row r="62" spans="1:3" ht="14.25" customHeight="1" x14ac:dyDescent="0.25">
      <c r="A62" s="26"/>
      <c r="B62" s="26"/>
      <c r="C62" s="26"/>
    </row>
    <row r="63" spans="1:3" ht="14.25" customHeight="1" x14ac:dyDescent="0.25">
      <c r="A63" s="26"/>
      <c r="B63" s="26"/>
      <c r="C63" s="26"/>
    </row>
    <row r="64" spans="1:3" ht="14.25" customHeight="1" x14ac:dyDescent="0.25">
      <c r="A64" s="26"/>
      <c r="B64" s="26"/>
      <c r="C64" s="26"/>
    </row>
    <row r="65" spans="1:3" ht="14.25" customHeight="1" x14ac:dyDescent="0.25">
      <c r="A65" s="26"/>
      <c r="B65" s="26"/>
      <c r="C65" s="26"/>
    </row>
    <row r="66" spans="1:3" ht="14.25" customHeight="1" x14ac:dyDescent="0.25">
      <c r="A66" s="26"/>
      <c r="B66" s="26"/>
      <c r="C66" s="26"/>
    </row>
    <row r="67" spans="1:3" ht="14.25" customHeight="1" x14ac:dyDescent="0.25">
      <c r="A67" s="26"/>
      <c r="B67" s="26"/>
      <c r="C67" s="26"/>
    </row>
    <row r="68" spans="1:3" ht="14.25" customHeight="1" x14ac:dyDescent="0.25">
      <c r="A68" s="26"/>
      <c r="B68" s="26"/>
      <c r="C68" s="26"/>
    </row>
    <row r="69" spans="1:3" ht="14.25" customHeight="1" x14ac:dyDescent="0.25">
      <c r="A69" s="26"/>
      <c r="B69" s="26"/>
      <c r="C69" s="26"/>
    </row>
    <row r="70" spans="1:3" ht="14.25" customHeight="1" x14ac:dyDescent="0.25">
      <c r="A70" s="26"/>
      <c r="B70" s="26"/>
      <c r="C70" s="26"/>
    </row>
    <row r="71" spans="1:3" ht="14.25" customHeight="1" x14ac:dyDescent="0.25">
      <c r="A71" s="26"/>
      <c r="B71" s="26"/>
      <c r="C71" s="26"/>
    </row>
    <row r="72" spans="1:3" ht="14.25" customHeight="1" x14ac:dyDescent="0.25">
      <c r="A72" s="26"/>
      <c r="B72" s="26"/>
      <c r="C72" s="26"/>
    </row>
    <row r="73" spans="1:3" ht="14.25" customHeight="1" x14ac:dyDescent="0.25">
      <c r="A73" s="26"/>
      <c r="B73" s="26"/>
      <c r="C73" s="26"/>
    </row>
    <row r="74" spans="1:3" ht="14.25" customHeight="1" x14ac:dyDescent="0.25">
      <c r="A74" s="26"/>
      <c r="B74" s="26"/>
      <c r="C74" s="26"/>
    </row>
    <row r="75" spans="1:3" ht="14.25" customHeight="1" x14ac:dyDescent="0.25">
      <c r="A75" s="26"/>
      <c r="B75" s="26"/>
      <c r="C75" s="26"/>
    </row>
    <row r="76" spans="1:3" ht="14.25" customHeight="1" x14ac:dyDescent="0.25">
      <c r="A76" s="26"/>
      <c r="B76" s="26"/>
      <c r="C76" s="26"/>
    </row>
    <row r="77" spans="1:3" ht="14.25" customHeight="1" x14ac:dyDescent="0.25">
      <c r="A77" s="26"/>
      <c r="B77" s="26"/>
      <c r="C77" s="26"/>
    </row>
    <row r="78" spans="1:3" ht="14.25" customHeight="1" x14ac:dyDescent="0.25">
      <c r="A78" s="26"/>
      <c r="B78" s="26"/>
      <c r="C78" s="26"/>
    </row>
    <row r="79" spans="1:3" ht="14.25" customHeight="1" x14ac:dyDescent="0.25">
      <c r="A79" s="26"/>
      <c r="B79" s="26"/>
      <c r="C79" s="26"/>
    </row>
    <row r="80" spans="1:3" ht="14.25" customHeight="1" x14ac:dyDescent="0.25">
      <c r="A80" s="26"/>
      <c r="B80" s="26"/>
      <c r="C80" s="26"/>
    </row>
    <row r="81" spans="1:3" ht="14.25" customHeight="1" x14ac:dyDescent="0.25">
      <c r="A81" s="26"/>
      <c r="B81" s="26"/>
      <c r="C81" s="26"/>
    </row>
    <row r="82" spans="1:3" ht="14.25" customHeight="1" x14ac:dyDescent="0.25">
      <c r="A82" s="26"/>
      <c r="B82" s="26"/>
      <c r="C82" s="26"/>
    </row>
    <row r="83" spans="1:3" ht="14.25" customHeight="1" x14ac:dyDescent="0.25">
      <c r="A83" s="26"/>
      <c r="B83" s="26"/>
      <c r="C83" s="26"/>
    </row>
    <row r="84" spans="1:3" ht="14.25" customHeight="1" x14ac:dyDescent="0.25">
      <c r="A84" s="26"/>
      <c r="B84" s="26"/>
      <c r="C84" s="26"/>
    </row>
    <row r="85" spans="1:3" ht="14.25" customHeight="1" x14ac:dyDescent="0.25">
      <c r="A85" s="26"/>
      <c r="B85" s="26"/>
      <c r="C85" s="26"/>
    </row>
    <row r="86" spans="1:3" ht="14.25" customHeight="1" x14ac:dyDescent="0.25">
      <c r="A86" s="26"/>
      <c r="B86" s="26"/>
      <c r="C86" s="26"/>
    </row>
    <row r="87" spans="1:3" ht="14.25" customHeight="1" x14ac:dyDescent="0.25">
      <c r="A87" s="26"/>
      <c r="B87" s="26"/>
      <c r="C87" s="26"/>
    </row>
    <row r="88" spans="1:3" ht="14.25" customHeight="1" x14ac:dyDescent="0.25">
      <c r="A88" s="26"/>
      <c r="B88" s="26"/>
      <c r="C88" s="26"/>
    </row>
    <row r="89" spans="1:3" ht="14.25" customHeight="1" x14ac:dyDescent="0.25">
      <c r="A89" s="26"/>
      <c r="B89" s="26"/>
      <c r="C89" s="26"/>
    </row>
    <row r="90" spans="1:3" ht="14.25" customHeight="1" x14ac:dyDescent="0.25">
      <c r="A90" s="26"/>
      <c r="B90" s="26"/>
      <c r="C90" s="26"/>
    </row>
    <row r="91" spans="1:3" ht="14.25" customHeight="1" x14ac:dyDescent="0.25">
      <c r="A91" s="26"/>
      <c r="B91" s="26"/>
      <c r="C91" s="26"/>
    </row>
    <row r="92" spans="1:3" ht="14.25" customHeight="1" x14ac:dyDescent="0.25">
      <c r="A92" s="26"/>
      <c r="B92" s="26"/>
      <c r="C92" s="26"/>
    </row>
    <row r="93" spans="1:3" ht="14.25" customHeight="1" x14ac:dyDescent="0.25">
      <c r="A93" s="26"/>
      <c r="B93" s="26"/>
      <c r="C93" s="26"/>
    </row>
    <row r="94" spans="1:3" ht="14.25" customHeight="1" x14ac:dyDescent="0.25">
      <c r="A94" s="26"/>
      <c r="B94" s="26"/>
      <c r="C94" s="26"/>
    </row>
    <row r="95" spans="1:3" ht="14.25" customHeight="1" x14ac:dyDescent="0.25">
      <c r="A95" s="26"/>
      <c r="B95" s="26"/>
      <c r="C95" s="26"/>
    </row>
    <row r="96" spans="1:3" ht="14.25" customHeight="1" x14ac:dyDescent="0.25">
      <c r="A96" s="26"/>
      <c r="B96" s="26"/>
      <c r="C96" s="26"/>
    </row>
    <row r="97" spans="1:3" ht="14.25" customHeight="1" x14ac:dyDescent="0.25">
      <c r="A97" s="26"/>
      <c r="B97" s="26"/>
      <c r="C97" s="26"/>
    </row>
    <row r="98" spans="1:3" ht="14.25" customHeight="1" x14ac:dyDescent="0.25">
      <c r="A98" s="26"/>
      <c r="B98" s="26"/>
      <c r="C98" s="26"/>
    </row>
    <row r="99" spans="1:3" ht="14.25" customHeight="1" x14ac:dyDescent="0.25">
      <c r="A99" s="26"/>
      <c r="B99" s="26"/>
      <c r="C99" s="26"/>
    </row>
    <row r="100" spans="1:3" ht="14.25" customHeight="1" x14ac:dyDescent="0.25">
      <c r="A100" s="26"/>
      <c r="B100" s="26"/>
      <c r="C100" s="26"/>
    </row>
    <row r="101" spans="1:3" ht="14.25" customHeight="1" x14ac:dyDescent="0.25">
      <c r="A101" s="26"/>
      <c r="B101" s="26"/>
      <c r="C101" s="26"/>
    </row>
    <row r="102" spans="1:3" ht="14.25" customHeight="1" x14ac:dyDescent="0.25">
      <c r="A102" s="26"/>
      <c r="B102" s="26"/>
      <c r="C102" s="26"/>
    </row>
    <row r="103" spans="1:3" ht="14.25" customHeight="1" x14ac:dyDescent="0.25">
      <c r="A103" s="26"/>
      <c r="B103" s="26"/>
      <c r="C103" s="26"/>
    </row>
    <row r="104" spans="1:3" ht="14.25" customHeight="1" x14ac:dyDescent="0.25">
      <c r="A104" s="26"/>
      <c r="B104" s="26"/>
      <c r="C104" s="26"/>
    </row>
    <row r="105" spans="1:3" ht="14.25" customHeight="1" x14ac:dyDescent="0.25">
      <c r="A105" s="26"/>
      <c r="B105" s="26"/>
      <c r="C105" s="26"/>
    </row>
    <row r="106" spans="1:3" ht="14.25" customHeight="1" x14ac:dyDescent="0.25">
      <c r="A106" s="26"/>
      <c r="B106" s="26"/>
      <c r="C106" s="26"/>
    </row>
    <row r="107" spans="1:3" ht="14.25" customHeight="1" x14ac:dyDescent="0.25">
      <c r="A107" s="26"/>
      <c r="B107" s="26"/>
      <c r="C107" s="26"/>
    </row>
    <row r="108" spans="1:3" ht="14.25" customHeight="1" x14ac:dyDescent="0.25">
      <c r="A108" s="26"/>
      <c r="B108" s="26"/>
      <c r="C108" s="26"/>
    </row>
    <row r="109" spans="1:3" ht="14.25" customHeight="1" x14ac:dyDescent="0.25">
      <c r="A109" s="26"/>
      <c r="B109" s="26"/>
      <c r="C109" s="26"/>
    </row>
    <row r="110" spans="1:3" ht="14.25" customHeight="1" x14ac:dyDescent="0.25">
      <c r="A110" s="26"/>
      <c r="B110" s="26"/>
      <c r="C110" s="26"/>
    </row>
    <row r="111" spans="1:3" ht="14.25" customHeight="1" x14ac:dyDescent="0.25">
      <c r="A111" s="26"/>
      <c r="B111" s="26"/>
      <c r="C111" s="26"/>
    </row>
    <row r="112" spans="1:3" ht="14.25" customHeight="1" x14ac:dyDescent="0.25">
      <c r="A112" s="26"/>
      <c r="B112" s="26"/>
      <c r="C112" s="26"/>
    </row>
    <row r="113" spans="1:3" ht="14.25" customHeight="1" x14ac:dyDescent="0.25">
      <c r="A113" s="26"/>
      <c r="B113" s="26"/>
      <c r="C113" s="26"/>
    </row>
    <row r="114" spans="1:3" ht="14.25" customHeight="1" x14ac:dyDescent="0.25">
      <c r="A114" s="26"/>
      <c r="B114" s="26"/>
      <c r="C114" s="26"/>
    </row>
    <row r="115" spans="1:3" ht="14.25" customHeight="1" x14ac:dyDescent="0.25">
      <c r="A115" s="26"/>
      <c r="B115" s="26"/>
      <c r="C115" s="26"/>
    </row>
    <row r="116" spans="1:3" ht="14.25" customHeight="1" x14ac:dyDescent="0.25">
      <c r="A116" s="26"/>
      <c r="B116" s="26"/>
      <c r="C116" s="26"/>
    </row>
    <row r="117" spans="1:3" ht="14.25" customHeight="1" x14ac:dyDescent="0.25">
      <c r="A117" s="26"/>
      <c r="B117" s="26"/>
      <c r="C117" s="26"/>
    </row>
    <row r="118" spans="1:3" ht="14.25" customHeight="1" x14ac:dyDescent="0.25">
      <c r="A118" s="26"/>
      <c r="B118" s="26"/>
      <c r="C118" s="26"/>
    </row>
    <row r="119" spans="1:3" ht="14.25" customHeight="1" x14ac:dyDescent="0.25">
      <c r="A119" s="26"/>
      <c r="B119" s="26"/>
      <c r="C119" s="26"/>
    </row>
    <row r="120" spans="1:3" ht="14.25" customHeight="1" x14ac:dyDescent="0.25">
      <c r="A120" s="26"/>
      <c r="B120" s="26"/>
      <c r="C120" s="26"/>
    </row>
    <row r="121" spans="1:3" ht="14.25" customHeight="1" x14ac:dyDescent="0.25">
      <c r="A121" s="26"/>
      <c r="B121" s="26"/>
      <c r="C121" s="26"/>
    </row>
    <row r="122" spans="1:3" ht="14.25" customHeight="1" x14ac:dyDescent="0.25">
      <c r="A122" s="26"/>
      <c r="B122" s="26"/>
      <c r="C122" s="26"/>
    </row>
    <row r="123" spans="1:3" ht="14.25" customHeight="1" x14ac:dyDescent="0.25">
      <c r="A123" s="26"/>
      <c r="B123" s="26"/>
      <c r="C123" s="26"/>
    </row>
    <row r="124" spans="1:3" ht="14.25" customHeight="1" x14ac:dyDescent="0.25">
      <c r="A124" s="26"/>
      <c r="B124" s="26"/>
      <c r="C124" s="26"/>
    </row>
    <row r="125" spans="1:3" ht="14.25" customHeight="1" x14ac:dyDescent="0.25">
      <c r="A125" s="26"/>
      <c r="B125" s="26"/>
      <c r="C125" s="26"/>
    </row>
    <row r="126" spans="1:3" ht="14.25" customHeight="1" x14ac:dyDescent="0.25">
      <c r="A126" s="26"/>
      <c r="B126" s="26"/>
      <c r="C126" s="26"/>
    </row>
    <row r="127" spans="1:3" ht="14.25" customHeight="1" x14ac:dyDescent="0.25">
      <c r="A127" s="26"/>
      <c r="B127" s="26"/>
      <c r="C127" s="26"/>
    </row>
    <row r="128" spans="1:3" ht="14.25" customHeight="1" x14ac:dyDescent="0.25">
      <c r="A128" s="26"/>
      <c r="B128" s="26"/>
      <c r="C128" s="26"/>
    </row>
    <row r="129" spans="1:3" ht="14.25" customHeight="1" x14ac:dyDescent="0.25">
      <c r="A129" s="26"/>
      <c r="B129" s="26"/>
      <c r="C129" s="26"/>
    </row>
    <row r="130" spans="1:3" ht="14.25" customHeight="1" x14ac:dyDescent="0.25">
      <c r="A130" s="26"/>
      <c r="B130" s="26"/>
      <c r="C130" s="26"/>
    </row>
    <row r="131" spans="1:3" ht="14.25" customHeight="1" x14ac:dyDescent="0.25">
      <c r="A131" s="26"/>
      <c r="B131" s="26"/>
      <c r="C131" s="26"/>
    </row>
    <row r="132" spans="1:3" ht="14.25" customHeight="1" x14ac:dyDescent="0.25">
      <c r="A132" s="26"/>
      <c r="B132" s="26"/>
      <c r="C132" s="26"/>
    </row>
    <row r="133" spans="1:3" ht="14.25" customHeight="1" x14ac:dyDescent="0.25">
      <c r="A133" s="26"/>
      <c r="B133" s="26"/>
      <c r="C133" s="26"/>
    </row>
    <row r="134" spans="1:3" ht="14.25" customHeight="1" x14ac:dyDescent="0.25">
      <c r="A134" s="26"/>
      <c r="B134" s="26"/>
      <c r="C134" s="26"/>
    </row>
    <row r="135" spans="1:3" ht="14.25" customHeight="1" x14ac:dyDescent="0.25">
      <c r="A135" s="26"/>
      <c r="B135" s="26"/>
      <c r="C135" s="26"/>
    </row>
    <row r="136" spans="1:3" ht="14.25" customHeight="1" x14ac:dyDescent="0.25">
      <c r="A136" s="26"/>
      <c r="B136" s="26"/>
      <c r="C136" s="26"/>
    </row>
    <row r="137" spans="1:3" ht="14.25" customHeight="1" x14ac:dyDescent="0.25">
      <c r="A137" s="26"/>
      <c r="B137" s="26"/>
      <c r="C137" s="26"/>
    </row>
    <row r="138" spans="1:3" ht="14.25" customHeight="1" x14ac:dyDescent="0.25">
      <c r="A138" s="26"/>
      <c r="B138" s="26"/>
      <c r="C138" s="26"/>
    </row>
    <row r="139" spans="1:3" ht="14.25" customHeight="1" x14ac:dyDescent="0.25">
      <c r="A139" s="26"/>
      <c r="B139" s="26"/>
      <c r="C139" s="26"/>
    </row>
    <row r="140" spans="1:3" ht="14.25" customHeight="1" x14ac:dyDescent="0.25">
      <c r="A140" s="26"/>
      <c r="B140" s="26"/>
      <c r="C140" s="26"/>
    </row>
    <row r="141" spans="1:3" ht="14.25" customHeight="1" x14ac:dyDescent="0.25">
      <c r="A141" s="26"/>
      <c r="B141" s="26"/>
      <c r="C141" s="26"/>
    </row>
    <row r="142" spans="1:3" ht="14.25" customHeight="1" x14ac:dyDescent="0.25">
      <c r="A142" s="26"/>
      <c r="B142" s="26"/>
      <c r="C142" s="26"/>
    </row>
    <row r="143" spans="1:3" ht="14.25" customHeight="1" x14ac:dyDescent="0.25">
      <c r="A143" s="26"/>
      <c r="B143" s="26"/>
      <c r="C143" s="26"/>
    </row>
    <row r="144" spans="1:3" ht="14.25" customHeight="1" x14ac:dyDescent="0.25">
      <c r="A144" s="26"/>
      <c r="B144" s="26"/>
      <c r="C144" s="26"/>
    </row>
    <row r="145" spans="1:3" ht="14.25" customHeight="1" x14ac:dyDescent="0.25">
      <c r="A145" s="26"/>
      <c r="B145" s="26"/>
      <c r="C145" s="26"/>
    </row>
    <row r="146" spans="1:3" ht="14.25" customHeight="1" x14ac:dyDescent="0.25">
      <c r="A146" s="26"/>
      <c r="B146" s="26"/>
      <c r="C146" s="26"/>
    </row>
    <row r="147" spans="1:3" ht="14.25" customHeight="1" x14ac:dyDescent="0.25">
      <c r="A147" s="26"/>
      <c r="B147" s="26"/>
      <c r="C147" s="26"/>
    </row>
    <row r="148" spans="1:3" ht="14.25" customHeight="1" x14ac:dyDescent="0.25">
      <c r="A148" s="26"/>
      <c r="B148" s="26"/>
      <c r="C148" s="26"/>
    </row>
    <row r="149" spans="1:3" ht="14.25" customHeight="1" x14ac:dyDescent="0.25">
      <c r="A149" s="26"/>
      <c r="B149" s="26"/>
      <c r="C149" s="26"/>
    </row>
    <row r="150" spans="1:3" ht="14.25" customHeight="1" x14ac:dyDescent="0.25">
      <c r="A150" s="26"/>
      <c r="B150" s="26"/>
      <c r="C150" s="26"/>
    </row>
    <row r="151" spans="1:3" ht="14.25" customHeight="1" x14ac:dyDescent="0.25">
      <c r="A151" s="26"/>
      <c r="B151" s="26"/>
      <c r="C151" s="26"/>
    </row>
    <row r="152" spans="1:3" ht="14.25" customHeight="1" x14ac:dyDescent="0.25">
      <c r="A152" s="26"/>
      <c r="B152" s="26"/>
      <c r="C152" s="26"/>
    </row>
    <row r="153" spans="1:3" ht="14.25" customHeight="1" x14ac:dyDescent="0.25">
      <c r="A153" s="26"/>
      <c r="B153" s="26"/>
      <c r="C153" s="26"/>
    </row>
    <row r="154" spans="1:3" ht="14.25" customHeight="1" x14ac:dyDescent="0.25">
      <c r="A154" s="26"/>
      <c r="B154" s="26"/>
      <c r="C154" s="26"/>
    </row>
    <row r="155" spans="1:3" ht="14.25" customHeight="1" x14ac:dyDescent="0.25">
      <c r="A155" s="26"/>
      <c r="B155" s="26"/>
      <c r="C155" s="26"/>
    </row>
    <row r="156" spans="1:3" ht="14.25" customHeight="1" x14ac:dyDescent="0.25">
      <c r="A156" s="26"/>
      <c r="B156" s="26"/>
      <c r="C156" s="26"/>
    </row>
    <row r="157" spans="1:3" ht="14.25" customHeight="1" x14ac:dyDescent="0.25">
      <c r="A157" s="26"/>
      <c r="B157" s="26"/>
      <c r="C157" s="26"/>
    </row>
    <row r="158" spans="1:3" ht="14.25" customHeight="1" x14ac:dyDescent="0.25">
      <c r="A158" s="26"/>
      <c r="B158" s="26"/>
      <c r="C158" s="26"/>
    </row>
    <row r="159" spans="1:3" ht="14.25" customHeight="1" x14ac:dyDescent="0.25">
      <c r="A159" s="26"/>
      <c r="B159" s="26"/>
      <c r="C159" s="26"/>
    </row>
    <row r="160" spans="1:3" ht="14.25" customHeight="1" x14ac:dyDescent="0.25">
      <c r="A160" s="26"/>
      <c r="B160" s="26"/>
      <c r="C160" s="26"/>
    </row>
    <row r="161" spans="1:3" ht="14.25" customHeight="1" x14ac:dyDescent="0.25">
      <c r="A161" s="26"/>
      <c r="B161" s="26"/>
      <c r="C161" s="26"/>
    </row>
    <row r="162" spans="1:3" ht="14.25" customHeight="1" x14ac:dyDescent="0.25">
      <c r="A162" s="26"/>
      <c r="B162" s="26"/>
      <c r="C162" s="26"/>
    </row>
    <row r="163" spans="1:3" ht="14.25" customHeight="1" x14ac:dyDescent="0.25">
      <c r="A163" s="26"/>
      <c r="B163" s="26"/>
      <c r="C163" s="26"/>
    </row>
    <row r="164" spans="1:3" ht="14.25" customHeight="1" x14ac:dyDescent="0.25">
      <c r="A164" s="26"/>
      <c r="B164" s="26"/>
      <c r="C164" s="26"/>
    </row>
    <row r="165" spans="1:3" ht="14.25" customHeight="1" x14ac:dyDescent="0.25">
      <c r="A165" s="26"/>
      <c r="B165" s="26"/>
      <c r="C165" s="26"/>
    </row>
    <row r="166" spans="1:3" ht="14.25" customHeight="1" x14ac:dyDescent="0.25">
      <c r="A166" s="26"/>
      <c r="B166" s="26"/>
      <c r="C166" s="26"/>
    </row>
    <row r="167" spans="1:3" ht="14.25" customHeight="1" x14ac:dyDescent="0.25">
      <c r="A167" s="26"/>
      <c r="B167" s="26"/>
      <c r="C167" s="26"/>
    </row>
    <row r="168" spans="1:3" ht="14.25" customHeight="1" x14ac:dyDescent="0.25">
      <c r="A168" s="26"/>
      <c r="B168" s="26"/>
      <c r="C168" s="26"/>
    </row>
    <row r="169" spans="1:3" ht="14.25" customHeight="1" x14ac:dyDescent="0.25">
      <c r="A169" s="26"/>
      <c r="B169" s="26"/>
      <c r="C169" s="26"/>
    </row>
    <row r="170" spans="1:3" ht="14.25" customHeight="1" x14ac:dyDescent="0.25">
      <c r="A170" s="26"/>
      <c r="B170" s="26"/>
      <c r="C170" s="26"/>
    </row>
    <row r="171" spans="1:3" ht="14.25" customHeight="1" x14ac:dyDescent="0.25">
      <c r="A171" s="26"/>
      <c r="B171" s="26"/>
      <c r="C171" s="26"/>
    </row>
    <row r="172" spans="1:3" ht="14.25" customHeight="1" x14ac:dyDescent="0.25">
      <c r="A172" s="26"/>
      <c r="B172" s="26"/>
      <c r="C172" s="26"/>
    </row>
    <row r="173" spans="1:3" ht="14.25" customHeight="1" x14ac:dyDescent="0.25">
      <c r="A173" s="26"/>
      <c r="B173" s="26"/>
      <c r="C173" s="26"/>
    </row>
    <row r="174" spans="1:3" ht="14.25" customHeight="1" x14ac:dyDescent="0.25">
      <c r="A174" s="26"/>
      <c r="B174" s="26"/>
      <c r="C174" s="26"/>
    </row>
    <row r="175" spans="1:3" ht="14.25" customHeight="1" x14ac:dyDescent="0.25">
      <c r="A175" s="26"/>
      <c r="B175" s="26"/>
      <c r="C175" s="26"/>
    </row>
    <row r="176" spans="1:3" ht="14.25" customHeight="1" x14ac:dyDescent="0.25">
      <c r="A176" s="26"/>
      <c r="B176" s="26"/>
      <c r="C176" s="26"/>
    </row>
    <row r="177" spans="1:3" ht="14.25" customHeight="1" x14ac:dyDescent="0.25">
      <c r="A177" s="26"/>
      <c r="B177" s="26"/>
      <c r="C177" s="26"/>
    </row>
    <row r="178" spans="1:3" ht="14.25" customHeight="1" x14ac:dyDescent="0.25">
      <c r="A178" s="26"/>
      <c r="B178" s="26"/>
      <c r="C178" s="26"/>
    </row>
    <row r="179" spans="1:3" ht="14.25" customHeight="1" x14ac:dyDescent="0.25">
      <c r="A179" s="26"/>
      <c r="B179" s="26"/>
      <c r="C179" s="26"/>
    </row>
    <row r="180" spans="1:3" ht="14.25" customHeight="1" x14ac:dyDescent="0.25">
      <c r="A180" s="26"/>
      <c r="B180" s="26"/>
      <c r="C180" s="26"/>
    </row>
    <row r="181" spans="1:3" ht="14.25" customHeight="1" x14ac:dyDescent="0.25">
      <c r="A181" s="26"/>
      <c r="B181" s="26"/>
      <c r="C181" s="26"/>
    </row>
    <row r="182" spans="1:3" ht="14.25" customHeight="1" x14ac:dyDescent="0.25">
      <c r="A182" s="26"/>
      <c r="B182" s="26"/>
      <c r="C182" s="26"/>
    </row>
    <row r="183" spans="1:3" ht="14.25" customHeight="1" x14ac:dyDescent="0.25">
      <c r="A183" s="26"/>
      <c r="B183" s="26"/>
      <c r="C183" s="26"/>
    </row>
    <row r="184" spans="1:3" ht="14.25" customHeight="1" x14ac:dyDescent="0.25">
      <c r="A184" s="26"/>
      <c r="B184" s="26"/>
      <c r="C184" s="26"/>
    </row>
    <row r="185" spans="1:3" ht="14.25" customHeight="1" x14ac:dyDescent="0.25">
      <c r="A185" s="26"/>
      <c r="B185" s="26"/>
      <c r="C185" s="26"/>
    </row>
    <row r="186" spans="1:3" ht="14.25" customHeight="1" x14ac:dyDescent="0.25">
      <c r="A186" s="26"/>
      <c r="B186" s="26"/>
      <c r="C186" s="26"/>
    </row>
    <row r="187" spans="1:3" ht="14.25" customHeight="1" x14ac:dyDescent="0.25">
      <c r="A187" s="26"/>
      <c r="B187" s="26"/>
      <c r="C187" s="26"/>
    </row>
    <row r="188" spans="1:3" ht="14.25" customHeight="1" x14ac:dyDescent="0.25">
      <c r="A188" s="26"/>
      <c r="B188" s="26"/>
      <c r="C188" s="26"/>
    </row>
    <row r="189" spans="1:3" ht="14.25" customHeight="1" x14ac:dyDescent="0.25">
      <c r="A189" s="26"/>
      <c r="B189" s="26"/>
      <c r="C189" s="26"/>
    </row>
    <row r="190" spans="1:3" ht="14.25" customHeight="1" x14ac:dyDescent="0.25">
      <c r="A190" s="26"/>
      <c r="B190" s="26"/>
      <c r="C190" s="26"/>
    </row>
    <row r="191" spans="1:3" ht="14.25" customHeight="1" x14ac:dyDescent="0.25">
      <c r="A191" s="26"/>
      <c r="B191" s="26"/>
      <c r="C191" s="26"/>
    </row>
    <row r="192" spans="1:3" ht="14.25" customHeight="1" x14ac:dyDescent="0.25">
      <c r="A192" s="26"/>
      <c r="B192" s="26"/>
      <c r="C192" s="26"/>
    </row>
    <row r="193" spans="1:3" ht="14.25" customHeight="1" x14ac:dyDescent="0.25">
      <c r="A193" s="26"/>
      <c r="B193" s="26"/>
      <c r="C193" s="26"/>
    </row>
    <row r="194" spans="1:3" ht="14.25" customHeight="1" x14ac:dyDescent="0.25">
      <c r="A194" s="26"/>
      <c r="B194" s="26"/>
      <c r="C194" s="26"/>
    </row>
    <row r="195" spans="1:3" ht="14.25" customHeight="1" x14ac:dyDescent="0.25">
      <c r="A195" s="26"/>
      <c r="B195" s="26"/>
      <c r="C195" s="26"/>
    </row>
    <row r="196" spans="1:3" ht="14.25" customHeight="1" x14ac:dyDescent="0.25">
      <c r="A196" s="26"/>
      <c r="B196" s="26"/>
      <c r="C196" s="26"/>
    </row>
    <row r="197" spans="1:3" ht="14.25" customHeight="1" x14ac:dyDescent="0.25">
      <c r="A197" s="26"/>
      <c r="B197" s="26"/>
      <c r="C197" s="26"/>
    </row>
    <row r="198" spans="1:3" ht="14.25" customHeight="1" x14ac:dyDescent="0.25">
      <c r="A198" s="26"/>
      <c r="B198" s="26"/>
      <c r="C198" s="26"/>
    </row>
    <row r="199" spans="1:3" ht="14.25" customHeight="1" x14ac:dyDescent="0.25">
      <c r="A199" s="26"/>
      <c r="B199" s="26"/>
      <c r="C199" s="26"/>
    </row>
    <row r="200" spans="1:3" ht="14.25" customHeight="1" x14ac:dyDescent="0.25">
      <c r="A200" s="26"/>
      <c r="B200" s="26"/>
      <c r="C200" s="26"/>
    </row>
    <row r="201" spans="1:3" ht="14.25" customHeight="1" x14ac:dyDescent="0.25">
      <c r="A201" s="26"/>
      <c r="B201" s="26"/>
      <c r="C201" s="26"/>
    </row>
    <row r="202" spans="1:3" ht="14.25" customHeight="1" x14ac:dyDescent="0.25">
      <c r="A202" s="26"/>
      <c r="B202" s="26"/>
      <c r="C202" s="26"/>
    </row>
    <row r="203" spans="1:3" ht="14.25" customHeight="1" x14ac:dyDescent="0.25">
      <c r="A203" s="26"/>
      <c r="B203" s="26"/>
      <c r="C203" s="26"/>
    </row>
    <row r="204" spans="1:3" ht="14.25" customHeight="1" x14ac:dyDescent="0.25">
      <c r="A204" s="26"/>
      <c r="B204" s="26"/>
      <c r="C204" s="26"/>
    </row>
    <row r="205" spans="1:3" ht="14.25" customHeight="1" x14ac:dyDescent="0.25">
      <c r="A205" s="26"/>
      <c r="B205" s="26"/>
      <c r="C205" s="26"/>
    </row>
    <row r="206" spans="1:3" ht="14.25" customHeight="1" x14ac:dyDescent="0.25">
      <c r="A206" s="26"/>
      <c r="B206" s="26"/>
      <c r="C206" s="26"/>
    </row>
    <row r="207" spans="1:3" ht="14.25" customHeight="1" x14ac:dyDescent="0.25">
      <c r="A207" s="26"/>
      <c r="B207" s="26"/>
      <c r="C207" s="26"/>
    </row>
    <row r="208" spans="1:3" ht="14.25" customHeight="1" x14ac:dyDescent="0.25">
      <c r="A208" s="26"/>
      <c r="B208" s="26"/>
      <c r="C208" s="26"/>
    </row>
    <row r="209" spans="1:3" ht="14.25" customHeight="1" x14ac:dyDescent="0.25">
      <c r="A209" s="26"/>
      <c r="B209" s="26"/>
      <c r="C209" s="26"/>
    </row>
    <row r="210" spans="1:3" ht="14.25" customHeight="1" x14ac:dyDescent="0.25">
      <c r="A210" s="26"/>
      <c r="B210" s="26"/>
      <c r="C210" s="26"/>
    </row>
    <row r="211" spans="1:3" ht="14.25" customHeight="1" x14ac:dyDescent="0.25">
      <c r="A211" s="26"/>
      <c r="B211" s="26"/>
      <c r="C211" s="26"/>
    </row>
    <row r="212" spans="1:3" ht="14.25" customHeight="1" x14ac:dyDescent="0.25">
      <c r="A212" s="26"/>
      <c r="B212" s="26"/>
      <c r="C212" s="26"/>
    </row>
    <row r="213" spans="1:3" ht="14.25" customHeight="1" x14ac:dyDescent="0.25">
      <c r="A213" s="26"/>
      <c r="B213" s="26"/>
      <c r="C213" s="26"/>
    </row>
    <row r="214" spans="1:3" ht="14.25" customHeight="1" x14ac:dyDescent="0.25">
      <c r="A214" s="26"/>
      <c r="B214" s="26"/>
      <c r="C214" s="26"/>
    </row>
    <row r="215" spans="1:3" ht="14.25" customHeight="1" x14ac:dyDescent="0.25">
      <c r="A215" s="26"/>
      <c r="B215" s="26"/>
      <c r="C215" s="26"/>
    </row>
    <row r="216" spans="1:3" ht="14.25" customHeight="1" x14ac:dyDescent="0.25">
      <c r="A216" s="26"/>
      <c r="B216" s="26"/>
      <c r="C216" s="26"/>
    </row>
    <row r="217" spans="1:3" ht="14.25" customHeight="1" x14ac:dyDescent="0.25">
      <c r="A217" s="26"/>
      <c r="B217" s="26"/>
      <c r="C217" s="26"/>
    </row>
    <row r="218" spans="1:3" ht="14.25" customHeight="1" x14ac:dyDescent="0.25">
      <c r="A218" s="26"/>
      <c r="B218" s="26"/>
      <c r="C218" s="26"/>
    </row>
    <row r="219" spans="1:3" ht="14.25" customHeight="1" x14ac:dyDescent="0.25">
      <c r="A219" s="26"/>
      <c r="B219" s="26"/>
      <c r="C219" s="26"/>
    </row>
    <row r="220" spans="1:3" ht="14.25" customHeight="1" x14ac:dyDescent="0.25">
      <c r="A220" s="26"/>
      <c r="B220" s="26"/>
      <c r="C220" s="26"/>
    </row>
    <row r="221" spans="1:3" ht="14.25" customHeight="1" x14ac:dyDescent="0.25">
      <c r="A221" s="26"/>
      <c r="B221" s="26"/>
      <c r="C221" s="26"/>
    </row>
    <row r="222" spans="1:3" ht="14.25" customHeight="1" x14ac:dyDescent="0.25">
      <c r="A222" s="26"/>
      <c r="B222" s="26"/>
      <c r="C222" s="26"/>
    </row>
    <row r="223" spans="1:3" ht="14.25" customHeight="1" x14ac:dyDescent="0.25">
      <c r="A223" s="26"/>
      <c r="B223" s="26"/>
      <c r="C223" s="26"/>
    </row>
    <row r="224" spans="1:3" ht="14.25" customHeight="1" x14ac:dyDescent="0.25">
      <c r="A224" s="26"/>
      <c r="B224" s="26"/>
      <c r="C224" s="26"/>
    </row>
    <row r="225" spans="1:3" ht="14.25" customHeight="1" x14ac:dyDescent="0.25">
      <c r="A225" s="26"/>
      <c r="B225" s="26"/>
      <c r="C225" s="26"/>
    </row>
    <row r="226" spans="1:3" ht="14.25" customHeight="1" x14ac:dyDescent="0.25">
      <c r="A226" s="26"/>
      <c r="B226" s="26"/>
      <c r="C226" s="26"/>
    </row>
    <row r="227" spans="1:3" ht="14.25" customHeight="1" x14ac:dyDescent="0.25">
      <c r="A227" s="26"/>
      <c r="B227" s="26"/>
      <c r="C227" s="26"/>
    </row>
    <row r="228" spans="1:3" ht="14.25" customHeight="1" x14ac:dyDescent="0.25">
      <c r="A228" s="26"/>
      <c r="B228" s="26"/>
      <c r="C228" s="26"/>
    </row>
    <row r="229" spans="1:3" ht="14.25" customHeight="1" x14ac:dyDescent="0.25">
      <c r="A229" s="26"/>
      <c r="B229" s="26"/>
      <c r="C229" s="26"/>
    </row>
    <row r="230" spans="1:3" ht="14.25" customHeight="1" x14ac:dyDescent="0.25">
      <c r="A230" s="26"/>
      <c r="B230" s="26"/>
      <c r="C230" s="26"/>
    </row>
    <row r="231" spans="1:3" ht="14.25" customHeight="1" x14ac:dyDescent="0.25">
      <c r="A231" s="26"/>
      <c r="B231" s="26"/>
      <c r="C231" s="26"/>
    </row>
    <row r="232" spans="1:3" ht="14.25" customHeight="1" x14ac:dyDescent="0.25">
      <c r="A232" s="26"/>
      <c r="B232" s="26"/>
      <c r="C232" s="26"/>
    </row>
    <row r="233" spans="1:3" ht="14.25" customHeight="1" x14ac:dyDescent="0.25">
      <c r="A233" s="26"/>
      <c r="B233" s="26"/>
      <c r="C233" s="26"/>
    </row>
    <row r="234" spans="1:3" ht="14.25" customHeight="1" x14ac:dyDescent="0.25">
      <c r="A234" s="26"/>
      <c r="B234" s="26"/>
      <c r="C234" s="26"/>
    </row>
    <row r="235" spans="1:3" ht="14.25" customHeight="1" x14ac:dyDescent="0.25">
      <c r="A235" s="26"/>
      <c r="B235" s="26"/>
      <c r="C235" s="26"/>
    </row>
    <row r="236" spans="1:3" ht="14.25" customHeight="1" x14ac:dyDescent="0.25">
      <c r="A236" s="26"/>
      <c r="B236" s="26"/>
      <c r="C236" s="26"/>
    </row>
    <row r="237" spans="1:3" ht="14.25" customHeight="1" x14ac:dyDescent="0.25">
      <c r="A237" s="26"/>
      <c r="B237" s="26"/>
      <c r="C237" s="26"/>
    </row>
    <row r="238" spans="1:3" ht="14.25" customHeight="1" x14ac:dyDescent="0.25">
      <c r="A238" s="26"/>
      <c r="B238" s="26"/>
      <c r="C238" s="26"/>
    </row>
    <row r="239" spans="1:3" ht="14.25" customHeight="1" x14ac:dyDescent="0.25">
      <c r="A239" s="26"/>
      <c r="B239" s="26"/>
      <c r="C239" s="26"/>
    </row>
    <row r="240" spans="1:3" ht="14.25" customHeight="1" x14ac:dyDescent="0.25">
      <c r="A240" s="26"/>
      <c r="B240" s="26"/>
      <c r="C240" s="26"/>
    </row>
    <row r="241" spans="1:3" ht="14.25" customHeight="1" x14ac:dyDescent="0.25">
      <c r="A241" s="26"/>
      <c r="B241" s="26"/>
      <c r="C241" s="26"/>
    </row>
    <row r="242" spans="1:3" ht="14.25" customHeight="1" x14ac:dyDescent="0.25">
      <c r="A242" s="26"/>
      <c r="B242" s="26"/>
      <c r="C242" s="26"/>
    </row>
    <row r="243" spans="1:3" ht="14.25" customHeight="1" x14ac:dyDescent="0.25">
      <c r="A243" s="26"/>
      <c r="B243" s="26"/>
      <c r="C243" s="26"/>
    </row>
    <row r="244" spans="1:3" ht="14.25" customHeight="1" x14ac:dyDescent="0.25">
      <c r="A244" s="26"/>
      <c r="B244" s="26"/>
      <c r="C244" s="26"/>
    </row>
    <row r="245" spans="1:3" ht="14.25" customHeight="1" x14ac:dyDescent="0.25">
      <c r="A245" s="26"/>
      <c r="B245" s="26"/>
      <c r="C245" s="26"/>
    </row>
    <row r="246" spans="1:3" ht="14.25" customHeight="1" x14ac:dyDescent="0.25">
      <c r="A246" s="26"/>
      <c r="B246" s="26"/>
      <c r="C246" s="26"/>
    </row>
    <row r="247" spans="1:3" ht="14.25" customHeight="1" x14ac:dyDescent="0.25">
      <c r="A247" s="26"/>
      <c r="B247" s="26"/>
      <c r="C247" s="26"/>
    </row>
    <row r="248" spans="1:3" ht="14.25" customHeight="1" x14ac:dyDescent="0.25">
      <c r="A248" s="26"/>
      <c r="B248" s="26"/>
      <c r="C248" s="26"/>
    </row>
    <row r="249" spans="1:3" ht="14.25" customHeight="1" x14ac:dyDescent="0.25">
      <c r="A249" s="26"/>
      <c r="B249" s="26"/>
      <c r="C249" s="26"/>
    </row>
    <row r="250" spans="1:3" ht="14.25" customHeight="1" x14ac:dyDescent="0.25">
      <c r="A250" s="26"/>
      <c r="B250" s="26"/>
      <c r="C250" s="26"/>
    </row>
    <row r="251" spans="1:3" ht="14.25" customHeight="1" x14ac:dyDescent="0.25">
      <c r="A251" s="26"/>
      <c r="B251" s="26"/>
      <c r="C251" s="26"/>
    </row>
    <row r="252" spans="1:3" ht="14.25" customHeight="1" x14ac:dyDescent="0.25">
      <c r="A252" s="26"/>
      <c r="B252" s="26"/>
      <c r="C252" s="26"/>
    </row>
    <row r="253" spans="1:3" ht="14.25" customHeight="1" x14ac:dyDescent="0.25">
      <c r="A253" s="26"/>
      <c r="B253" s="26"/>
      <c r="C253" s="26"/>
    </row>
    <row r="254" spans="1:3" ht="14.25" customHeight="1" x14ac:dyDescent="0.25">
      <c r="A254" s="26"/>
      <c r="B254" s="26"/>
      <c r="C254" s="26"/>
    </row>
    <row r="255" spans="1:3" ht="14.25" customHeight="1" x14ac:dyDescent="0.25">
      <c r="A255" s="26"/>
      <c r="B255" s="26"/>
      <c r="C255" s="26"/>
    </row>
    <row r="256" spans="1:3" ht="14.25" customHeight="1" x14ac:dyDescent="0.25">
      <c r="A256" s="26"/>
      <c r="B256" s="26"/>
      <c r="C256" s="26"/>
    </row>
    <row r="257" spans="1:3" ht="14.25" customHeight="1" x14ac:dyDescent="0.25">
      <c r="A257" s="26"/>
      <c r="B257" s="26"/>
      <c r="C257" s="26"/>
    </row>
    <row r="258" spans="1:3" ht="14.25" customHeight="1" x14ac:dyDescent="0.25">
      <c r="A258" s="26"/>
      <c r="B258" s="26"/>
      <c r="C258" s="26"/>
    </row>
    <row r="259" spans="1:3" ht="14.25" customHeight="1" x14ac:dyDescent="0.25">
      <c r="A259" s="26"/>
      <c r="B259" s="26"/>
      <c r="C259" s="26"/>
    </row>
    <row r="260" spans="1:3" ht="14.25" customHeight="1" x14ac:dyDescent="0.25">
      <c r="A260" s="26"/>
      <c r="B260" s="26"/>
      <c r="C260" s="26"/>
    </row>
    <row r="261" spans="1:3" ht="14.25" customHeight="1" x14ac:dyDescent="0.25">
      <c r="A261" s="26"/>
      <c r="B261" s="26"/>
      <c r="C261" s="26"/>
    </row>
    <row r="262" spans="1:3" ht="14.25" customHeight="1" x14ac:dyDescent="0.25">
      <c r="A262" s="26"/>
      <c r="B262" s="26"/>
      <c r="C262" s="26"/>
    </row>
    <row r="263" spans="1:3" ht="14.25" customHeight="1" x14ac:dyDescent="0.25">
      <c r="A263" s="26"/>
      <c r="B263" s="26"/>
      <c r="C263" s="26"/>
    </row>
    <row r="264" spans="1:3" ht="14.25" customHeight="1" x14ac:dyDescent="0.25">
      <c r="A264" s="26"/>
      <c r="B264" s="26"/>
      <c r="C264" s="26"/>
    </row>
    <row r="265" spans="1:3" ht="14.25" customHeight="1" x14ac:dyDescent="0.25">
      <c r="A265" s="26"/>
      <c r="B265" s="26"/>
      <c r="C265" s="26"/>
    </row>
    <row r="266" spans="1:3" ht="14.25" customHeight="1" x14ac:dyDescent="0.25">
      <c r="A266" s="26"/>
      <c r="B266" s="26"/>
      <c r="C266" s="26"/>
    </row>
    <row r="267" spans="1:3" ht="14.25" customHeight="1" x14ac:dyDescent="0.25">
      <c r="A267" s="26"/>
      <c r="B267" s="26"/>
      <c r="C267" s="26"/>
    </row>
    <row r="268" spans="1:3" ht="14.25" customHeight="1" x14ac:dyDescent="0.25">
      <c r="A268" s="26"/>
      <c r="B268" s="26"/>
      <c r="C268" s="26"/>
    </row>
    <row r="269" spans="1:3" ht="14.25" customHeight="1" x14ac:dyDescent="0.25">
      <c r="A269" s="26"/>
      <c r="B269" s="26"/>
      <c r="C269" s="26"/>
    </row>
    <row r="270" spans="1:3" ht="14.25" customHeight="1" x14ac:dyDescent="0.25">
      <c r="A270" s="26"/>
      <c r="B270" s="26"/>
      <c r="C270" s="26"/>
    </row>
    <row r="271" spans="1:3" ht="14.25" customHeight="1" x14ac:dyDescent="0.25">
      <c r="A271" s="26"/>
      <c r="B271" s="26"/>
      <c r="C271" s="26"/>
    </row>
    <row r="272" spans="1:3" ht="14.25" customHeight="1" x14ac:dyDescent="0.25">
      <c r="A272" s="26"/>
      <c r="B272" s="26"/>
      <c r="C272" s="26"/>
    </row>
    <row r="273" spans="1:3" ht="14.25" customHeight="1" x14ac:dyDescent="0.25">
      <c r="A273" s="26"/>
      <c r="B273" s="26"/>
      <c r="C273" s="26"/>
    </row>
    <row r="274" spans="1:3" ht="14.25" customHeight="1" x14ac:dyDescent="0.25">
      <c r="A274" s="26"/>
      <c r="B274" s="26"/>
      <c r="C274" s="26"/>
    </row>
    <row r="275" spans="1:3" ht="14.25" customHeight="1" x14ac:dyDescent="0.25">
      <c r="A275" s="26"/>
      <c r="B275" s="26"/>
      <c r="C275" s="26"/>
    </row>
    <row r="276" spans="1:3" ht="14.25" customHeight="1" x14ac:dyDescent="0.25">
      <c r="A276" s="26"/>
      <c r="B276" s="26"/>
      <c r="C276" s="26"/>
    </row>
    <row r="277" spans="1:3" ht="14.25" customHeight="1" x14ac:dyDescent="0.25">
      <c r="A277" s="26"/>
      <c r="B277" s="26"/>
      <c r="C277" s="26"/>
    </row>
    <row r="278" spans="1:3" ht="14.25" customHeight="1" x14ac:dyDescent="0.25">
      <c r="A278" s="26"/>
      <c r="B278" s="26"/>
      <c r="C278" s="26"/>
    </row>
    <row r="279" spans="1:3" ht="14.25" customHeight="1" x14ac:dyDescent="0.25">
      <c r="A279" s="26"/>
      <c r="B279" s="26"/>
      <c r="C279" s="26"/>
    </row>
    <row r="280" spans="1:3" ht="14.25" customHeight="1" x14ac:dyDescent="0.25">
      <c r="A280" s="26"/>
      <c r="B280" s="26"/>
      <c r="C280" s="26"/>
    </row>
    <row r="281" spans="1:3" ht="14.25" customHeight="1" x14ac:dyDescent="0.25">
      <c r="A281" s="26"/>
      <c r="B281" s="26"/>
      <c r="C281" s="26"/>
    </row>
    <row r="282" spans="1:3" ht="14.25" customHeight="1" x14ac:dyDescent="0.25">
      <c r="A282" s="26"/>
      <c r="B282" s="26"/>
      <c r="C282" s="26"/>
    </row>
    <row r="283" spans="1:3" ht="14.25" customHeight="1" x14ac:dyDescent="0.25">
      <c r="A283" s="26"/>
      <c r="B283" s="26"/>
      <c r="C283" s="26"/>
    </row>
    <row r="284" spans="1:3" ht="14.25" customHeight="1" x14ac:dyDescent="0.25">
      <c r="A284" s="26"/>
      <c r="B284" s="26"/>
      <c r="C284" s="26"/>
    </row>
    <row r="285" spans="1:3" ht="14.25" customHeight="1" x14ac:dyDescent="0.25">
      <c r="A285" s="26"/>
      <c r="B285" s="26"/>
      <c r="C285" s="26"/>
    </row>
    <row r="286" spans="1:3" ht="14.25" customHeight="1" x14ac:dyDescent="0.25">
      <c r="A286" s="26"/>
      <c r="B286" s="26"/>
      <c r="C286" s="26"/>
    </row>
    <row r="287" spans="1:3" ht="14.25" customHeight="1" x14ac:dyDescent="0.25">
      <c r="A287" s="26"/>
      <c r="B287" s="26"/>
      <c r="C287" s="26"/>
    </row>
    <row r="288" spans="1:3" ht="14.25" customHeight="1" x14ac:dyDescent="0.25">
      <c r="A288" s="26"/>
      <c r="B288" s="26"/>
      <c r="C288" s="26"/>
    </row>
    <row r="289" spans="1:3" ht="14.25" customHeight="1" x14ac:dyDescent="0.25">
      <c r="A289" s="26"/>
      <c r="B289" s="26"/>
      <c r="C289" s="26"/>
    </row>
    <row r="290" spans="1:3" ht="14.25" customHeight="1" x14ac:dyDescent="0.25">
      <c r="A290" s="26"/>
      <c r="B290" s="26"/>
      <c r="C290" s="26"/>
    </row>
    <row r="291" spans="1:3" ht="14.25" customHeight="1" x14ac:dyDescent="0.25">
      <c r="A291" s="26"/>
      <c r="B291" s="26"/>
      <c r="C291" s="26"/>
    </row>
    <row r="292" spans="1:3" ht="14.25" customHeight="1" x14ac:dyDescent="0.25">
      <c r="A292" s="26"/>
      <c r="B292" s="26"/>
      <c r="C292" s="26"/>
    </row>
    <row r="293" spans="1:3" ht="14.25" customHeight="1" x14ac:dyDescent="0.25">
      <c r="A293" s="26"/>
      <c r="B293" s="26"/>
      <c r="C293" s="26"/>
    </row>
    <row r="294" spans="1:3" ht="14.25" customHeight="1" x14ac:dyDescent="0.25">
      <c r="A294" s="26"/>
      <c r="B294" s="26"/>
      <c r="C294" s="26"/>
    </row>
    <row r="295" spans="1:3" ht="14.25" customHeight="1" x14ac:dyDescent="0.25">
      <c r="A295" s="26"/>
      <c r="B295" s="26"/>
      <c r="C295" s="26"/>
    </row>
    <row r="296" spans="1:3" ht="14.25" customHeight="1" x14ac:dyDescent="0.25">
      <c r="A296" s="26"/>
      <c r="B296" s="26"/>
      <c r="C296" s="26"/>
    </row>
    <row r="297" spans="1:3" ht="14.25" customHeight="1" x14ac:dyDescent="0.25">
      <c r="A297" s="26"/>
      <c r="B297" s="26"/>
      <c r="C297" s="26"/>
    </row>
    <row r="298" spans="1:3" ht="14.25" customHeight="1" x14ac:dyDescent="0.25">
      <c r="A298" s="26"/>
      <c r="B298" s="26"/>
      <c r="C298" s="26"/>
    </row>
    <row r="299" spans="1:3" ht="14.25" customHeight="1" x14ac:dyDescent="0.25">
      <c r="A299" s="26"/>
      <c r="B299" s="26"/>
      <c r="C299" s="26"/>
    </row>
    <row r="300" spans="1:3" ht="14.25" customHeight="1" x14ac:dyDescent="0.25">
      <c r="A300" s="26"/>
      <c r="B300" s="26"/>
      <c r="C300" s="26"/>
    </row>
    <row r="301" spans="1:3" ht="14.25" customHeight="1" x14ac:dyDescent="0.25">
      <c r="A301" s="26"/>
      <c r="B301" s="26"/>
      <c r="C301" s="26"/>
    </row>
    <row r="302" spans="1:3" ht="14.25" customHeight="1" x14ac:dyDescent="0.25">
      <c r="A302" s="26"/>
      <c r="B302" s="26"/>
      <c r="C302" s="26"/>
    </row>
    <row r="303" spans="1:3" ht="14.25" customHeight="1" x14ac:dyDescent="0.25">
      <c r="A303" s="26"/>
      <c r="B303" s="26"/>
      <c r="C303" s="26"/>
    </row>
    <row r="304" spans="1:3" ht="14.25" customHeight="1" x14ac:dyDescent="0.25">
      <c r="A304" s="26"/>
      <c r="B304" s="26"/>
      <c r="C304" s="26"/>
    </row>
    <row r="305" spans="1:3" ht="14.25" customHeight="1" x14ac:dyDescent="0.25">
      <c r="A305" s="26"/>
      <c r="B305" s="26"/>
      <c r="C305" s="26"/>
    </row>
    <row r="306" spans="1:3" ht="14.25" customHeight="1" x14ac:dyDescent="0.25">
      <c r="A306" s="26"/>
      <c r="B306" s="26"/>
      <c r="C306" s="26"/>
    </row>
    <row r="307" spans="1:3" ht="14.25" customHeight="1" x14ac:dyDescent="0.25">
      <c r="A307" s="26"/>
      <c r="B307" s="26"/>
      <c r="C307" s="26"/>
    </row>
    <row r="308" spans="1:3" ht="14.25" customHeight="1" x14ac:dyDescent="0.25">
      <c r="A308" s="26"/>
      <c r="B308" s="26"/>
      <c r="C308" s="26"/>
    </row>
    <row r="309" spans="1:3" ht="14.25" customHeight="1" x14ac:dyDescent="0.25">
      <c r="A309" s="26"/>
      <c r="B309" s="26"/>
      <c r="C309" s="26"/>
    </row>
    <row r="310" spans="1:3" ht="14.25" customHeight="1" x14ac:dyDescent="0.25">
      <c r="A310" s="26"/>
      <c r="B310" s="26"/>
      <c r="C310" s="26"/>
    </row>
    <row r="311" spans="1:3" ht="14.25" customHeight="1" x14ac:dyDescent="0.25">
      <c r="A311" s="26"/>
      <c r="B311" s="26"/>
      <c r="C311" s="26"/>
    </row>
    <row r="312" spans="1:3" ht="14.25" customHeight="1" x14ac:dyDescent="0.25">
      <c r="A312" s="26"/>
      <c r="B312" s="26"/>
      <c r="C312" s="26"/>
    </row>
    <row r="313" spans="1:3" ht="14.25" customHeight="1" x14ac:dyDescent="0.25">
      <c r="A313" s="26"/>
      <c r="B313" s="26"/>
      <c r="C313" s="26"/>
    </row>
    <row r="314" spans="1:3" ht="14.25" customHeight="1" x14ac:dyDescent="0.25">
      <c r="A314" s="26"/>
      <c r="B314" s="26"/>
      <c r="C314" s="26"/>
    </row>
    <row r="315" spans="1:3" ht="14.25" customHeight="1" x14ac:dyDescent="0.25">
      <c r="A315" s="26"/>
      <c r="B315" s="26"/>
      <c r="C315" s="26"/>
    </row>
    <row r="316" spans="1:3" ht="14.25" customHeight="1" x14ac:dyDescent="0.25">
      <c r="A316" s="26"/>
      <c r="B316" s="26"/>
      <c r="C316" s="26"/>
    </row>
    <row r="317" spans="1:3" ht="14.25" customHeight="1" x14ac:dyDescent="0.25">
      <c r="A317" s="26"/>
      <c r="B317" s="26"/>
      <c r="C317" s="26"/>
    </row>
    <row r="318" spans="1:3" ht="14.25" customHeight="1" x14ac:dyDescent="0.25">
      <c r="A318" s="26"/>
      <c r="B318" s="26"/>
      <c r="C318" s="26"/>
    </row>
    <row r="319" spans="1:3" ht="14.25" customHeight="1" x14ac:dyDescent="0.25">
      <c r="A319" s="26"/>
      <c r="B319" s="26"/>
      <c r="C319" s="26"/>
    </row>
    <row r="320" spans="1:3" ht="14.25" customHeight="1" x14ac:dyDescent="0.25">
      <c r="A320" s="26"/>
      <c r="B320" s="26"/>
      <c r="C320" s="26"/>
    </row>
    <row r="321" spans="1:3" ht="14.25" customHeight="1" x14ac:dyDescent="0.25">
      <c r="A321" s="26"/>
      <c r="B321" s="26"/>
      <c r="C321" s="26"/>
    </row>
    <row r="322" spans="1:3" ht="14.25" customHeight="1" x14ac:dyDescent="0.25">
      <c r="A322" s="26"/>
      <c r="B322" s="26"/>
      <c r="C322" s="26"/>
    </row>
    <row r="323" spans="1:3" ht="14.25" customHeight="1" x14ac:dyDescent="0.25">
      <c r="A323" s="26"/>
      <c r="B323" s="26"/>
      <c r="C323" s="26"/>
    </row>
    <row r="324" spans="1:3" ht="14.25" customHeight="1" x14ac:dyDescent="0.25">
      <c r="A324" s="26"/>
      <c r="B324" s="26"/>
      <c r="C324" s="26"/>
    </row>
    <row r="325" spans="1:3" ht="14.25" customHeight="1" x14ac:dyDescent="0.25">
      <c r="A325" s="26"/>
      <c r="B325" s="26"/>
      <c r="C325" s="26"/>
    </row>
    <row r="326" spans="1:3" ht="14.25" customHeight="1" x14ac:dyDescent="0.25">
      <c r="A326" s="26"/>
      <c r="B326" s="26"/>
      <c r="C326" s="26"/>
    </row>
    <row r="327" spans="1:3" ht="14.25" customHeight="1" x14ac:dyDescent="0.25">
      <c r="A327" s="26"/>
      <c r="B327" s="26"/>
      <c r="C327" s="26"/>
    </row>
    <row r="328" spans="1:3" ht="14.25" customHeight="1" x14ac:dyDescent="0.25">
      <c r="A328" s="26"/>
      <c r="B328" s="26"/>
      <c r="C328" s="26"/>
    </row>
    <row r="329" spans="1:3" ht="14.25" customHeight="1" x14ac:dyDescent="0.25">
      <c r="A329" s="26"/>
      <c r="B329" s="26"/>
      <c r="C329" s="26"/>
    </row>
    <row r="330" spans="1:3" ht="14.25" customHeight="1" x14ac:dyDescent="0.25">
      <c r="A330" s="26"/>
      <c r="B330" s="26"/>
      <c r="C330" s="26"/>
    </row>
    <row r="331" spans="1:3" ht="14.25" customHeight="1" x14ac:dyDescent="0.25">
      <c r="A331" s="26"/>
      <c r="B331" s="26"/>
      <c r="C331" s="26"/>
    </row>
    <row r="332" spans="1:3" ht="14.25" customHeight="1" x14ac:dyDescent="0.25">
      <c r="A332" s="26"/>
      <c r="B332" s="26"/>
      <c r="C332" s="26"/>
    </row>
    <row r="333" spans="1:3" ht="14.25" customHeight="1" x14ac:dyDescent="0.25">
      <c r="A333" s="26"/>
      <c r="B333" s="26"/>
      <c r="C333" s="26"/>
    </row>
    <row r="334" spans="1:3" ht="14.25" customHeight="1" x14ac:dyDescent="0.25">
      <c r="A334" s="26"/>
      <c r="B334" s="26"/>
      <c r="C334" s="26"/>
    </row>
    <row r="335" spans="1:3" ht="14.25" customHeight="1" x14ac:dyDescent="0.25">
      <c r="A335" s="26"/>
      <c r="B335" s="26"/>
      <c r="C335" s="26"/>
    </row>
    <row r="336" spans="1:3" ht="14.25" customHeight="1" x14ac:dyDescent="0.25">
      <c r="A336" s="26"/>
      <c r="B336" s="26"/>
      <c r="C336" s="26"/>
    </row>
    <row r="337" spans="1:3" ht="14.25" customHeight="1" x14ac:dyDescent="0.25">
      <c r="A337" s="26"/>
      <c r="B337" s="26"/>
      <c r="C337" s="26"/>
    </row>
    <row r="338" spans="1:3" ht="14.25" customHeight="1" x14ac:dyDescent="0.25">
      <c r="A338" s="26"/>
      <c r="B338" s="26"/>
      <c r="C338" s="26"/>
    </row>
    <row r="339" spans="1:3" ht="14.25" customHeight="1" x14ac:dyDescent="0.25">
      <c r="A339" s="26"/>
      <c r="B339" s="26"/>
      <c r="C339" s="26"/>
    </row>
    <row r="340" spans="1:3" ht="14.25" customHeight="1" x14ac:dyDescent="0.25">
      <c r="A340" s="26"/>
      <c r="B340" s="26"/>
      <c r="C340" s="26"/>
    </row>
    <row r="341" spans="1:3" ht="14.25" customHeight="1" x14ac:dyDescent="0.25">
      <c r="A341" s="26"/>
      <c r="B341" s="26"/>
      <c r="C341" s="26"/>
    </row>
    <row r="342" spans="1:3" ht="14.25" customHeight="1" x14ac:dyDescent="0.25">
      <c r="A342" s="26"/>
      <c r="B342" s="26"/>
      <c r="C342" s="26"/>
    </row>
    <row r="343" spans="1:3" ht="14.25" customHeight="1" x14ac:dyDescent="0.25">
      <c r="A343" s="26"/>
      <c r="B343" s="26"/>
      <c r="C343" s="26"/>
    </row>
    <row r="344" spans="1:3" ht="14.25" customHeight="1" x14ac:dyDescent="0.25">
      <c r="A344" s="26"/>
      <c r="B344" s="26"/>
      <c r="C344" s="26"/>
    </row>
    <row r="345" spans="1:3" ht="14.25" customHeight="1" x14ac:dyDescent="0.25">
      <c r="A345" s="26"/>
      <c r="B345" s="26"/>
      <c r="C345" s="26"/>
    </row>
    <row r="346" spans="1:3" ht="14.25" customHeight="1" x14ac:dyDescent="0.25">
      <c r="A346" s="26"/>
      <c r="B346" s="26"/>
      <c r="C346" s="26"/>
    </row>
    <row r="347" spans="1:3" ht="14.25" customHeight="1" x14ac:dyDescent="0.25">
      <c r="A347" s="26"/>
      <c r="B347" s="26"/>
      <c r="C347" s="26"/>
    </row>
    <row r="348" spans="1:3" ht="14.25" customHeight="1" x14ac:dyDescent="0.25">
      <c r="A348" s="26"/>
      <c r="B348" s="26"/>
      <c r="C348" s="26"/>
    </row>
    <row r="349" spans="1:3" ht="14.25" customHeight="1" x14ac:dyDescent="0.25">
      <c r="A349" s="26"/>
      <c r="B349" s="26"/>
      <c r="C349" s="26"/>
    </row>
    <row r="350" spans="1:3" ht="14.25" customHeight="1" x14ac:dyDescent="0.25">
      <c r="A350" s="26"/>
      <c r="B350" s="26"/>
      <c r="C350" s="26"/>
    </row>
    <row r="351" spans="1:3" ht="14.25" customHeight="1" x14ac:dyDescent="0.25">
      <c r="A351" s="26"/>
      <c r="B351" s="26"/>
      <c r="C351" s="26"/>
    </row>
    <row r="352" spans="1:3" ht="14.25" customHeight="1" x14ac:dyDescent="0.25">
      <c r="A352" s="26"/>
      <c r="B352" s="26"/>
      <c r="C352" s="26"/>
    </row>
    <row r="353" spans="1:3" ht="14.25" customHeight="1" x14ac:dyDescent="0.25">
      <c r="A353" s="26"/>
      <c r="B353" s="26"/>
      <c r="C353" s="26"/>
    </row>
    <row r="354" spans="1:3" ht="14.25" customHeight="1" x14ac:dyDescent="0.25">
      <c r="A354" s="26"/>
      <c r="B354" s="26"/>
      <c r="C354" s="26"/>
    </row>
    <row r="355" spans="1:3" ht="14.25" customHeight="1" x14ac:dyDescent="0.25">
      <c r="A355" s="26"/>
      <c r="B355" s="26"/>
      <c r="C355" s="26"/>
    </row>
    <row r="356" spans="1:3" ht="14.25" customHeight="1" x14ac:dyDescent="0.25">
      <c r="A356" s="26"/>
      <c r="B356" s="26"/>
      <c r="C356" s="26"/>
    </row>
    <row r="357" spans="1:3" ht="14.25" customHeight="1" x14ac:dyDescent="0.25">
      <c r="A357" s="26"/>
      <c r="B357" s="26"/>
      <c r="C357" s="26"/>
    </row>
    <row r="358" spans="1:3" ht="14.25" customHeight="1" x14ac:dyDescent="0.25">
      <c r="A358" s="26"/>
      <c r="B358" s="26"/>
      <c r="C358" s="26"/>
    </row>
    <row r="359" spans="1:3" ht="14.25" customHeight="1" x14ac:dyDescent="0.25">
      <c r="A359" s="26"/>
      <c r="B359" s="26"/>
      <c r="C359" s="26"/>
    </row>
    <row r="360" spans="1:3" ht="14.25" customHeight="1" x14ac:dyDescent="0.25">
      <c r="A360" s="26"/>
      <c r="B360" s="26"/>
      <c r="C360" s="26"/>
    </row>
    <row r="361" spans="1:3" ht="14.25" customHeight="1" x14ac:dyDescent="0.25">
      <c r="A361" s="26"/>
      <c r="B361" s="26"/>
      <c r="C361" s="26"/>
    </row>
    <row r="362" spans="1:3" ht="14.25" customHeight="1" x14ac:dyDescent="0.25">
      <c r="A362" s="26"/>
      <c r="B362" s="26"/>
      <c r="C362" s="26"/>
    </row>
    <row r="363" spans="1:3" ht="14.25" customHeight="1" x14ac:dyDescent="0.25">
      <c r="A363" s="26"/>
      <c r="B363" s="26"/>
      <c r="C363" s="26"/>
    </row>
    <row r="364" spans="1:3" ht="14.25" customHeight="1" x14ac:dyDescent="0.25">
      <c r="A364" s="26"/>
      <c r="B364" s="26"/>
      <c r="C364" s="26"/>
    </row>
    <row r="365" spans="1:3" ht="14.25" customHeight="1" x14ac:dyDescent="0.25">
      <c r="A365" s="26"/>
      <c r="B365" s="26"/>
      <c r="C365" s="26"/>
    </row>
    <row r="366" spans="1:3" ht="14.25" customHeight="1" x14ac:dyDescent="0.25">
      <c r="A366" s="26"/>
      <c r="B366" s="26"/>
      <c r="C366" s="26"/>
    </row>
    <row r="367" spans="1:3" ht="14.25" customHeight="1" x14ac:dyDescent="0.25">
      <c r="A367" s="26"/>
      <c r="B367" s="26"/>
      <c r="C367" s="26"/>
    </row>
    <row r="368" spans="1:3" ht="14.25" customHeight="1" x14ac:dyDescent="0.25">
      <c r="A368" s="26"/>
      <c r="B368" s="26"/>
      <c r="C368" s="26"/>
    </row>
    <row r="369" spans="1:3" ht="14.25" customHeight="1" x14ac:dyDescent="0.25">
      <c r="A369" s="26"/>
      <c r="B369" s="26"/>
      <c r="C369" s="26"/>
    </row>
    <row r="370" spans="1:3" ht="14.25" customHeight="1" x14ac:dyDescent="0.25">
      <c r="A370" s="26"/>
      <c r="B370" s="26"/>
      <c r="C370" s="26"/>
    </row>
    <row r="371" spans="1:3" ht="14.25" customHeight="1" x14ac:dyDescent="0.25">
      <c r="A371" s="26"/>
      <c r="B371" s="26"/>
      <c r="C371" s="26"/>
    </row>
    <row r="372" spans="1:3" ht="14.25" customHeight="1" x14ac:dyDescent="0.25">
      <c r="A372" s="26"/>
      <c r="B372" s="26"/>
      <c r="C372" s="26"/>
    </row>
    <row r="373" spans="1:3" ht="14.25" customHeight="1" x14ac:dyDescent="0.25">
      <c r="A373" s="26"/>
      <c r="B373" s="26"/>
      <c r="C373" s="26"/>
    </row>
    <row r="374" spans="1:3" ht="14.25" customHeight="1" x14ac:dyDescent="0.25">
      <c r="A374" s="26"/>
      <c r="B374" s="26"/>
      <c r="C374" s="26"/>
    </row>
    <row r="375" spans="1:3" ht="14.25" customHeight="1" x14ac:dyDescent="0.25">
      <c r="A375" s="26"/>
      <c r="B375" s="26"/>
      <c r="C375" s="26"/>
    </row>
    <row r="376" spans="1:3" ht="14.25" customHeight="1" x14ac:dyDescent="0.25">
      <c r="A376" s="26"/>
      <c r="B376" s="26"/>
      <c r="C376" s="26"/>
    </row>
    <row r="377" spans="1:3" ht="14.25" customHeight="1" x14ac:dyDescent="0.25">
      <c r="A377" s="26"/>
      <c r="B377" s="26"/>
      <c r="C377" s="26"/>
    </row>
    <row r="378" spans="1:3" ht="14.25" customHeight="1" x14ac:dyDescent="0.25">
      <c r="A378" s="26"/>
      <c r="B378" s="26"/>
      <c r="C378" s="26"/>
    </row>
    <row r="379" spans="1:3" ht="14.25" customHeight="1" x14ac:dyDescent="0.25">
      <c r="A379" s="26"/>
      <c r="B379" s="26"/>
      <c r="C379" s="26"/>
    </row>
    <row r="380" spans="1:3" ht="14.25" customHeight="1" x14ac:dyDescent="0.25">
      <c r="A380" s="26"/>
      <c r="B380" s="26"/>
      <c r="C380" s="26"/>
    </row>
    <row r="381" spans="1:3" ht="14.25" customHeight="1" x14ac:dyDescent="0.25">
      <c r="A381" s="26"/>
      <c r="B381" s="26"/>
      <c r="C381" s="26"/>
    </row>
    <row r="382" spans="1:3" ht="14.25" customHeight="1" x14ac:dyDescent="0.25">
      <c r="A382" s="26"/>
      <c r="B382" s="26"/>
      <c r="C382" s="26"/>
    </row>
    <row r="383" spans="1:3" ht="14.25" customHeight="1" x14ac:dyDescent="0.25">
      <c r="A383" s="26"/>
      <c r="B383" s="26"/>
      <c r="C383" s="26"/>
    </row>
    <row r="384" spans="1:3" ht="14.25" customHeight="1" x14ac:dyDescent="0.25">
      <c r="A384" s="26"/>
      <c r="B384" s="26"/>
      <c r="C384" s="26"/>
    </row>
    <row r="385" spans="1:3" ht="14.25" customHeight="1" x14ac:dyDescent="0.25">
      <c r="A385" s="26"/>
      <c r="B385" s="26"/>
      <c r="C385" s="26"/>
    </row>
    <row r="386" spans="1:3" ht="14.25" customHeight="1" x14ac:dyDescent="0.25">
      <c r="A386" s="26"/>
      <c r="B386" s="26"/>
      <c r="C386" s="26"/>
    </row>
    <row r="387" spans="1:3" ht="14.25" customHeight="1" x14ac:dyDescent="0.25">
      <c r="A387" s="26"/>
      <c r="B387" s="26"/>
      <c r="C387" s="26"/>
    </row>
    <row r="388" spans="1:3" ht="14.25" customHeight="1" x14ac:dyDescent="0.25">
      <c r="A388" s="26"/>
      <c r="B388" s="26"/>
      <c r="C388" s="26"/>
    </row>
    <row r="389" spans="1:3" ht="14.25" customHeight="1" x14ac:dyDescent="0.25">
      <c r="A389" s="26"/>
      <c r="B389" s="26"/>
      <c r="C389" s="26"/>
    </row>
    <row r="390" spans="1:3" ht="14.25" customHeight="1" x14ac:dyDescent="0.25">
      <c r="A390" s="26"/>
      <c r="B390" s="26"/>
      <c r="C390" s="26"/>
    </row>
    <row r="391" spans="1:3" ht="14.25" customHeight="1" x14ac:dyDescent="0.25">
      <c r="A391" s="26"/>
      <c r="B391" s="26"/>
      <c r="C391" s="26"/>
    </row>
    <row r="392" spans="1:3" ht="14.25" customHeight="1" x14ac:dyDescent="0.25">
      <c r="A392" s="26"/>
      <c r="B392" s="26"/>
      <c r="C392" s="26"/>
    </row>
    <row r="393" spans="1:3" ht="14.25" customHeight="1" x14ac:dyDescent="0.25">
      <c r="A393" s="26"/>
      <c r="B393" s="26"/>
      <c r="C393" s="26"/>
    </row>
    <row r="394" spans="1:3" ht="14.25" customHeight="1" x14ac:dyDescent="0.25">
      <c r="A394" s="26"/>
      <c r="B394" s="26"/>
      <c r="C394" s="26"/>
    </row>
    <row r="395" spans="1:3" ht="14.25" customHeight="1" x14ac:dyDescent="0.25">
      <c r="A395" s="26"/>
      <c r="B395" s="26"/>
      <c r="C395" s="26"/>
    </row>
    <row r="396" spans="1:3" ht="14.25" customHeight="1" x14ac:dyDescent="0.25">
      <c r="A396" s="26"/>
      <c r="B396" s="26"/>
      <c r="C396" s="26"/>
    </row>
    <row r="397" spans="1:3" ht="14.25" customHeight="1" x14ac:dyDescent="0.25">
      <c r="A397" s="26"/>
      <c r="B397" s="26"/>
      <c r="C397" s="26"/>
    </row>
    <row r="398" spans="1:3" ht="14.25" customHeight="1" x14ac:dyDescent="0.25">
      <c r="A398" s="26"/>
      <c r="B398" s="26"/>
      <c r="C398" s="26"/>
    </row>
    <row r="399" spans="1:3" ht="14.25" customHeight="1" x14ac:dyDescent="0.25">
      <c r="A399" s="26"/>
      <c r="B399" s="26"/>
      <c r="C399" s="26"/>
    </row>
    <row r="400" spans="1:3" ht="14.25" customHeight="1" x14ac:dyDescent="0.25">
      <c r="A400" s="26"/>
      <c r="B400" s="26"/>
      <c r="C400" s="26"/>
    </row>
    <row r="401" spans="1:3" ht="14.25" customHeight="1" x14ac:dyDescent="0.25">
      <c r="A401" s="26"/>
      <c r="B401" s="26"/>
      <c r="C401" s="26"/>
    </row>
    <row r="402" spans="1:3" ht="14.25" customHeight="1" x14ac:dyDescent="0.25">
      <c r="A402" s="26"/>
      <c r="B402" s="26"/>
      <c r="C402" s="26"/>
    </row>
    <row r="403" spans="1:3" ht="14.25" customHeight="1" x14ac:dyDescent="0.25">
      <c r="A403" s="26"/>
      <c r="B403" s="26"/>
      <c r="C403" s="26"/>
    </row>
    <row r="404" spans="1:3" ht="14.25" customHeight="1" x14ac:dyDescent="0.25">
      <c r="A404" s="26"/>
      <c r="B404" s="26"/>
      <c r="C404" s="26"/>
    </row>
    <row r="405" spans="1:3" ht="14.25" customHeight="1" x14ac:dyDescent="0.25">
      <c r="A405" s="26"/>
      <c r="B405" s="26"/>
      <c r="C405" s="26"/>
    </row>
    <row r="406" spans="1:3" ht="14.25" customHeight="1" x14ac:dyDescent="0.25">
      <c r="A406" s="26"/>
      <c r="B406" s="26"/>
      <c r="C406" s="26"/>
    </row>
    <row r="407" spans="1:3" ht="14.25" customHeight="1" x14ac:dyDescent="0.25">
      <c r="A407" s="26"/>
      <c r="B407" s="26"/>
      <c r="C407" s="26"/>
    </row>
    <row r="408" spans="1:3" ht="14.25" customHeight="1" x14ac:dyDescent="0.25">
      <c r="A408" s="26"/>
      <c r="B408" s="26"/>
      <c r="C408" s="26"/>
    </row>
    <row r="409" spans="1:3" ht="14.25" customHeight="1" x14ac:dyDescent="0.25">
      <c r="A409" s="26"/>
      <c r="B409" s="26"/>
      <c r="C409" s="26"/>
    </row>
    <row r="410" spans="1:3" ht="14.25" customHeight="1" x14ac:dyDescent="0.25">
      <c r="A410" s="26"/>
      <c r="B410" s="26"/>
      <c r="C410" s="26"/>
    </row>
    <row r="411" spans="1:3" ht="14.25" customHeight="1" x14ac:dyDescent="0.25">
      <c r="A411" s="26"/>
      <c r="B411" s="26"/>
      <c r="C411" s="26"/>
    </row>
    <row r="412" spans="1:3" ht="14.25" customHeight="1" x14ac:dyDescent="0.25">
      <c r="A412" s="26"/>
      <c r="B412" s="26"/>
      <c r="C412" s="26"/>
    </row>
    <row r="413" spans="1:3" ht="14.25" customHeight="1" x14ac:dyDescent="0.25">
      <c r="A413" s="26"/>
      <c r="B413" s="26"/>
      <c r="C413" s="26"/>
    </row>
    <row r="414" spans="1:3" ht="14.25" customHeight="1" x14ac:dyDescent="0.25">
      <c r="A414" s="26"/>
      <c r="B414" s="26"/>
      <c r="C414" s="26"/>
    </row>
    <row r="415" spans="1:3" ht="14.25" customHeight="1" x14ac:dyDescent="0.25">
      <c r="A415" s="26"/>
      <c r="B415" s="26"/>
      <c r="C415" s="26"/>
    </row>
    <row r="416" spans="1:3" ht="14.25" customHeight="1" x14ac:dyDescent="0.25">
      <c r="A416" s="26"/>
      <c r="B416" s="26"/>
      <c r="C416" s="26"/>
    </row>
    <row r="417" spans="1:3" ht="14.25" customHeight="1" x14ac:dyDescent="0.25">
      <c r="A417" s="26"/>
      <c r="B417" s="26"/>
      <c r="C417" s="26"/>
    </row>
    <row r="418" spans="1:3" ht="14.25" customHeight="1" x14ac:dyDescent="0.25">
      <c r="A418" s="26"/>
      <c r="B418" s="26"/>
      <c r="C418" s="26"/>
    </row>
    <row r="419" spans="1:3" ht="14.25" customHeight="1" x14ac:dyDescent="0.25">
      <c r="A419" s="26"/>
      <c r="B419" s="26"/>
      <c r="C419" s="26"/>
    </row>
    <row r="420" spans="1:3" ht="14.25" customHeight="1" x14ac:dyDescent="0.25">
      <c r="A420" s="26"/>
      <c r="B420" s="26"/>
      <c r="C420" s="26"/>
    </row>
    <row r="421" spans="1:3" ht="14.25" customHeight="1" x14ac:dyDescent="0.25">
      <c r="A421" s="26"/>
      <c r="B421" s="26"/>
      <c r="C421" s="26"/>
    </row>
    <row r="422" spans="1:3" ht="14.25" customHeight="1" x14ac:dyDescent="0.25">
      <c r="A422" s="26"/>
      <c r="B422" s="26"/>
      <c r="C422" s="26"/>
    </row>
    <row r="423" spans="1:3" ht="14.25" customHeight="1" x14ac:dyDescent="0.25">
      <c r="A423" s="26"/>
      <c r="B423" s="26"/>
      <c r="C423" s="26"/>
    </row>
    <row r="424" spans="1:3" ht="14.25" customHeight="1" x14ac:dyDescent="0.25">
      <c r="A424" s="26"/>
      <c r="B424" s="26"/>
      <c r="C424" s="26"/>
    </row>
    <row r="425" spans="1:3" ht="14.25" customHeight="1" x14ac:dyDescent="0.25">
      <c r="A425" s="26"/>
      <c r="B425" s="26"/>
      <c r="C425" s="26"/>
    </row>
    <row r="426" spans="1:3" ht="14.25" customHeight="1" x14ac:dyDescent="0.25">
      <c r="A426" s="26"/>
      <c r="B426" s="26"/>
      <c r="C426" s="26"/>
    </row>
    <row r="427" spans="1:3" ht="14.25" customHeight="1" x14ac:dyDescent="0.25">
      <c r="A427" s="26"/>
      <c r="B427" s="26"/>
      <c r="C427" s="26"/>
    </row>
    <row r="428" spans="1:3" ht="14.25" customHeight="1" x14ac:dyDescent="0.25">
      <c r="A428" s="26"/>
      <c r="B428" s="26"/>
      <c r="C428" s="26"/>
    </row>
    <row r="429" spans="1:3" ht="14.25" customHeight="1" x14ac:dyDescent="0.25">
      <c r="A429" s="26"/>
      <c r="B429" s="26"/>
      <c r="C429" s="26"/>
    </row>
    <row r="430" spans="1:3" ht="14.25" customHeight="1" x14ac:dyDescent="0.25">
      <c r="A430" s="26"/>
      <c r="B430" s="26"/>
      <c r="C430" s="26"/>
    </row>
    <row r="431" spans="1:3" ht="14.25" customHeight="1" x14ac:dyDescent="0.25">
      <c r="A431" s="26"/>
      <c r="B431" s="26"/>
      <c r="C431" s="26"/>
    </row>
    <row r="432" spans="1:3" ht="14.25" customHeight="1" x14ac:dyDescent="0.25">
      <c r="A432" s="26"/>
      <c r="B432" s="26"/>
      <c r="C432" s="26"/>
    </row>
    <row r="433" spans="1:3" ht="14.25" customHeight="1" x14ac:dyDescent="0.25">
      <c r="A433" s="26"/>
      <c r="B433" s="26"/>
      <c r="C433" s="26"/>
    </row>
    <row r="434" spans="1:3" ht="14.25" customHeight="1" x14ac:dyDescent="0.25">
      <c r="A434" s="26"/>
      <c r="B434" s="26"/>
      <c r="C434" s="26"/>
    </row>
    <row r="435" spans="1:3" ht="14.25" customHeight="1" x14ac:dyDescent="0.25">
      <c r="A435" s="26"/>
      <c r="B435" s="26"/>
      <c r="C435" s="26"/>
    </row>
    <row r="436" spans="1:3" ht="14.25" customHeight="1" x14ac:dyDescent="0.25">
      <c r="A436" s="26"/>
      <c r="B436" s="26"/>
      <c r="C436" s="26"/>
    </row>
    <row r="437" spans="1:3" ht="14.25" customHeight="1" x14ac:dyDescent="0.25">
      <c r="A437" s="26"/>
      <c r="B437" s="26"/>
      <c r="C437" s="26"/>
    </row>
    <row r="438" spans="1:3" ht="14.25" customHeight="1" x14ac:dyDescent="0.25">
      <c r="A438" s="26"/>
      <c r="B438" s="26"/>
      <c r="C438" s="26"/>
    </row>
    <row r="439" spans="1:3" ht="14.25" customHeight="1" x14ac:dyDescent="0.25">
      <c r="A439" s="26"/>
      <c r="B439" s="26"/>
      <c r="C439" s="26"/>
    </row>
    <row r="440" spans="1:3" ht="14.25" customHeight="1" x14ac:dyDescent="0.25">
      <c r="A440" s="26"/>
      <c r="B440" s="26"/>
      <c r="C440" s="26"/>
    </row>
    <row r="441" spans="1:3" ht="14.25" customHeight="1" x14ac:dyDescent="0.25">
      <c r="A441" s="26"/>
      <c r="B441" s="26"/>
      <c r="C441" s="26"/>
    </row>
    <row r="442" spans="1:3" ht="14.25" customHeight="1" x14ac:dyDescent="0.25">
      <c r="A442" s="26"/>
      <c r="B442" s="26"/>
      <c r="C442" s="26"/>
    </row>
    <row r="443" spans="1:3" ht="14.25" customHeight="1" x14ac:dyDescent="0.25">
      <c r="A443" s="26"/>
      <c r="B443" s="26"/>
      <c r="C443" s="26"/>
    </row>
    <row r="444" spans="1:3" ht="14.25" customHeight="1" x14ac:dyDescent="0.25">
      <c r="A444" s="26"/>
      <c r="B444" s="26"/>
      <c r="C444" s="26"/>
    </row>
    <row r="445" spans="1:3" ht="14.25" customHeight="1" x14ac:dyDescent="0.25">
      <c r="A445" s="26"/>
      <c r="B445" s="26"/>
      <c r="C445" s="26"/>
    </row>
    <row r="446" spans="1:3" ht="14.25" customHeight="1" x14ac:dyDescent="0.25">
      <c r="A446" s="26"/>
      <c r="B446" s="26"/>
      <c r="C446" s="26"/>
    </row>
    <row r="447" spans="1:3" ht="14.25" customHeight="1" x14ac:dyDescent="0.25">
      <c r="A447" s="26"/>
      <c r="B447" s="26"/>
      <c r="C447" s="26"/>
    </row>
    <row r="448" spans="1:3" ht="14.25" customHeight="1" x14ac:dyDescent="0.25">
      <c r="A448" s="26"/>
      <c r="B448" s="26"/>
      <c r="C448" s="26"/>
    </row>
    <row r="449" spans="1:3" ht="14.25" customHeight="1" x14ac:dyDescent="0.25">
      <c r="A449" s="26"/>
      <c r="B449" s="26"/>
      <c r="C449" s="26"/>
    </row>
    <row r="450" spans="1:3" ht="14.25" customHeight="1" x14ac:dyDescent="0.25">
      <c r="A450" s="26"/>
      <c r="B450" s="26"/>
      <c r="C450" s="26"/>
    </row>
    <row r="451" spans="1:3" ht="14.25" customHeight="1" x14ac:dyDescent="0.25">
      <c r="A451" s="26"/>
      <c r="B451" s="26"/>
      <c r="C451" s="26"/>
    </row>
    <row r="452" spans="1:3" ht="14.25" customHeight="1" x14ac:dyDescent="0.25">
      <c r="A452" s="26"/>
      <c r="B452" s="26"/>
      <c r="C452" s="26"/>
    </row>
    <row r="453" spans="1:3" ht="14.25" customHeight="1" x14ac:dyDescent="0.25">
      <c r="A453" s="26"/>
      <c r="B453" s="26"/>
      <c r="C453" s="26"/>
    </row>
    <row r="454" spans="1:3" ht="14.25" customHeight="1" x14ac:dyDescent="0.25">
      <c r="A454" s="26"/>
      <c r="B454" s="26"/>
      <c r="C454" s="26"/>
    </row>
    <row r="455" spans="1:3" ht="14.25" customHeight="1" x14ac:dyDescent="0.25">
      <c r="A455" s="26"/>
      <c r="B455" s="26"/>
      <c r="C455" s="26"/>
    </row>
    <row r="456" spans="1:3" ht="14.25" customHeight="1" x14ac:dyDescent="0.25">
      <c r="A456" s="26"/>
      <c r="B456" s="26"/>
      <c r="C456" s="26"/>
    </row>
    <row r="457" spans="1:3" ht="14.25" customHeight="1" x14ac:dyDescent="0.25">
      <c r="A457" s="26"/>
      <c r="B457" s="26"/>
      <c r="C457" s="26"/>
    </row>
    <row r="458" spans="1:3" ht="14.25" customHeight="1" x14ac:dyDescent="0.25">
      <c r="A458" s="26"/>
      <c r="B458" s="26"/>
      <c r="C458" s="26"/>
    </row>
    <row r="459" spans="1:3" ht="14.25" customHeight="1" x14ac:dyDescent="0.25">
      <c r="A459" s="26"/>
      <c r="B459" s="26"/>
      <c r="C459" s="26"/>
    </row>
    <row r="460" spans="1:3" ht="14.25" customHeight="1" x14ac:dyDescent="0.25">
      <c r="A460" s="26"/>
      <c r="B460" s="26"/>
      <c r="C460" s="26"/>
    </row>
    <row r="461" spans="1:3" ht="14.25" customHeight="1" x14ac:dyDescent="0.25">
      <c r="A461" s="26"/>
      <c r="B461" s="26"/>
      <c r="C461" s="26"/>
    </row>
    <row r="462" spans="1:3" ht="14.25" customHeight="1" x14ac:dyDescent="0.25">
      <c r="A462" s="26"/>
      <c r="B462" s="26"/>
      <c r="C462" s="26"/>
    </row>
    <row r="463" spans="1:3" ht="14.25" customHeight="1" x14ac:dyDescent="0.25">
      <c r="A463" s="26"/>
      <c r="B463" s="26"/>
      <c r="C463" s="26"/>
    </row>
    <row r="464" spans="1:3" ht="14.25" customHeight="1" x14ac:dyDescent="0.25">
      <c r="A464" s="26"/>
      <c r="B464" s="26"/>
      <c r="C464" s="26"/>
    </row>
    <row r="465" spans="1:3" ht="14.25" customHeight="1" x14ac:dyDescent="0.25">
      <c r="A465" s="26"/>
      <c r="B465" s="26"/>
      <c r="C465" s="26"/>
    </row>
    <row r="466" spans="1:3" ht="14.25" customHeight="1" x14ac:dyDescent="0.25">
      <c r="A466" s="26"/>
      <c r="B466" s="26"/>
      <c r="C466" s="26"/>
    </row>
    <row r="467" spans="1:3" ht="14.25" customHeight="1" x14ac:dyDescent="0.25">
      <c r="A467" s="26"/>
      <c r="B467" s="26"/>
      <c r="C467" s="26"/>
    </row>
    <row r="468" spans="1:3" ht="14.25" customHeight="1" x14ac:dyDescent="0.25">
      <c r="A468" s="26"/>
      <c r="B468" s="26"/>
      <c r="C468" s="26"/>
    </row>
    <row r="469" spans="1:3" ht="14.25" customHeight="1" x14ac:dyDescent="0.25">
      <c r="A469" s="26"/>
      <c r="B469" s="26"/>
      <c r="C469" s="26"/>
    </row>
    <row r="470" spans="1:3" ht="14.25" customHeight="1" x14ac:dyDescent="0.25">
      <c r="A470" s="26"/>
      <c r="B470" s="26"/>
      <c r="C470" s="26"/>
    </row>
    <row r="471" spans="1:3" ht="14.25" customHeight="1" x14ac:dyDescent="0.25">
      <c r="A471" s="26"/>
      <c r="B471" s="26"/>
      <c r="C471" s="26"/>
    </row>
    <row r="472" spans="1:3" ht="14.25" customHeight="1" x14ac:dyDescent="0.25">
      <c r="A472" s="26"/>
      <c r="B472" s="26"/>
      <c r="C472" s="26"/>
    </row>
    <row r="473" spans="1:3" ht="14.25" customHeight="1" x14ac:dyDescent="0.25">
      <c r="A473" s="26"/>
      <c r="B473" s="26"/>
      <c r="C473" s="26"/>
    </row>
    <row r="474" spans="1:3" ht="14.25" customHeight="1" x14ac:dyDescent="0.25">
      <c r="A474" s="26"/>
      <c r="B474" s="26"/>
      <c r="C474" s="26"/>
    </row>
    <row r="475" spans="1:3" ht="14.25" customHeight="1" x14ac:dyDescent="0.25">
      <c r="A475" s="26"/>
      <c r="B475" s="26"/>
      <c r="C475" s="26"/>
    </row>
    <row r="476" spans="1:3" ht="14.25" customHeight="1" x14ac:dyDescent="0.25">
      <c r="A476" s="26"/>
      <c r="B476" s="26"/>
      <c r="C476" s="26"/>
    </row>
    <row r="477" spans="1:3" ht="14.25" customHeight="1" x14ac:dyDescent="0.25">
      <c r="A477" s="26"/>
      <c r="B477" s="26"/>
      <c r="C477" s="26"/>
    </row>
    <row r="478" spans="1:3" ht="14.25" customHeight="1" x14ac:dyDescent="0.25">
      <c r="A478" s="26"/>
      <c r="B478" s="26"/>
      <c r="C478" s="26"/>
    </row>
    <row r="479" spans="1:3" ht="14.25" customHeight="1" x14ac:dyDescent="0.25">
      <c r="A479" s="26"/>
      <c r="B479" s="26"/>
      <c r="C479" s="26"/>
    </row>
    <row r="480" spans="1:3" ht="14.25" customHeight="1" x14ac:dyDescent="0.25">
      <c r="A480" s="26"/>
      <c r="B480" s="26"/>
      <c r="C480" s="26"/>
    </row>
    <row r="481" spans="1:3" ht="14.25" customHeight="1" x14ac:dyDescent="0.25">
      <c r="A481" s="26"/>
      <c r="B481" s="26"/>
      <c r="C481" s="26"/>
    </row>
    <row r="482" spans="1:3" ht="14.25" customHeight="1" x14ac:dyDescent="0.25">
      <c r="A482" s="26"/>
      <c r="B482" s="26"/>
      <c r="C482" s="26"/>
    </row>
    <row r="483" spans="1:3" ht="14.25" customHeight="1" x14ac:dyDescent="0.25">
      <c r="A483" s="26"/>
      <c r="B483" s="26"/>
      <c r="C483" s="26"/>
    </row>
    <row r="484" spans="1:3" ht="14.25" customHeight="1" x14ac:dyDescent="0.25">
      <c r="A484" s="26"/>
      <c r="B484" s="26"/>
      <c r="C484" s="26"/>
    </row>
    <row r="485" spans="1:3" ht="14.25" customHeight="1" x14ac:dyDescent="0.25">
      <c r="A485" s="26"/>
      <c r="B485" s="26"/>
      <c r="C485" s="26"/>
    </row>
    <row r="486" spans="1:3" ht="14.25" customHeight="1" x14ac:dyDescent="0.25">
      <c r="A486" s="26"/>
      <c r="B486" s="26"/>
      <c r="C486" s="26"/>
    </row>
    <row r="487" spans="1:3" ht="14.25" customHeight="1" x14ac:dyDescent="0.25">
      <c r="A487" s="26"/>
      <c r="B487" s="26"/>
      <c r="C487" s="26"/>
    </row>
    <row r="488" spans="1:3" ht="14.25" customHeight="1" x14ac:dyDescent="0.25">
      <c r="A488" s="26"/>
      <c r="B488" s="26"/>
      <c r="C488" s="26"/>
    </row>
    <row r="489" spans="1:3" ht="14.25" customHeight="1" x14ac:dyDescent="0.25">
      <c r="A489" s="26"/>
      <c r="B489" s="26"/>
      <c r="C489" s="26"/>
    </row>
    <row r="490" spans="1:3" ht="14.25" customHeight="1" x14ac:dyDescent="0.25">
      <c r="A490" s="26"/>
      <c r="B490" s="26"/>
      <c r="C490" s="26"/>
    </row>
    <row r="491" spans="1:3" ht="14.25" customHeight="1" x14ac:dyDescent="0.25">
      <c r="A491" s="26"/>
      <c r="B491" s="26"/>
      <c r="C491" s="26"/>
    </row>
    <row r="492" spans="1:3" ht="14.25" customHeight="1" x14ac:dyDescent="0.25">
      <c r="A492" s="26"/>
      <c r="B492" s="26"/>
      <c r="C492" s="26"/>
    </row>
    <row r="493" spans="1:3" ht="14.25" customHeight="1" x14ac:dyDescent="0.25">
      <c r="A493" s="26"/>
      <c r="B493" s="26"/>
      <c r="C493" s="26"/>
    </row>
    <row r="494" spans="1:3" ht="14.25" customHeight="1" x14ac:dyDescent="0.25">
      <c r="A494" s="26"/>
      <c r="B494" s="26"/>
      <c r="C494" s="26"/>
    </row>
    <row r="495" spans="1:3" ht="14.25" customHeight="1" x14ac:dyDescent="0.25">
      <c r="A495" s="26"/>
      <c r="B495" s="26"/>
      <c r="C495" s="26"/>
    </row>
    <row r="496" spans="1:3" ht="14.25" customHeight="1" x14ac:dyDescent="0.25">
      <c r="A496" s="26"/>
      <c r="B496" s="26"/>
      <c r="C496" s="26"/>
    </row>
    <row r="497" spans="1:3" ht="14.25" customHeight="1" x14ac:dyDescent="0.25">
      <c r="A497" s="26"/>
      <c r="B497" s="26"/>
      <c r="C497" s="26"/>
    </row>
    <row r="498" spans="1:3" ht="14.25" customHeight="1" x14ac:dyDescent="0.25">
      <c r="A498" s="26"/>
      <c r="B498" s="26"/>
      <c r="C498" s="26"/>
    </row>
    <row r="499" spans="1:3" ht="14.25" customHeight="1" x14ac:dyDescent="0.25">
      <c r="A499" s="26"/>
      <c r="B499" s="26"/>
      <c r="C499" s="26"/>
    </row>
    <row r="500" spans="1:3" ht="14.25" customHeight="1" x14ac:dyDescent="0.25">
      <c r="A500" s="26"/>
      <c r="B500" s="26"/>
      <c r="C500" s="26"/>
    </row>
    <row r="501" spans="1:3" ht="14.25" customHeight="1" x14ac:dyDescent="0.25">
      <c r="A501" s="26"/>
      <c r="B501" s="26"/>
      <c r="C501" s="26"/>
    </row>
    <row r="502" spans="1:3" ht="14.25" customHeight="1" x14ac:dyDescent="0.25">
      <c r="A502" s="26"/>
      <c r="B502" s="26"/>
      <c r="C502" s="26"/>
    </row>
    <row r="503" spans="1:3" ht="14.25" customHeight="1" x14ac:dyDescent="0.25">
      <c r="A503" s="26"/>
      <c r="B503" s="26"/>
      <c r="C503" s="26"/>
    </row>
    <row r="504" spans="1:3" ht="14.25" customHeight="1" x14ac:dyDescent="0.25">
      <c r="A504" s="26"/>
      <c r="B504" s="26"/>
      <c r="C504" s="26"/>
    </row>
    <row r="505" spans="1:3" ht="14.25" customHeight="1" x14ac:dyDescent="0.25">
      <c r="A505" s="26"/>
      <c r="B505" s="26"/>
      <c r="C505" s="26"/>
    </row>
    <row r="506" spans="1:3" ht="14.25" customHeight="1" x14ac:dyDescent="0.25">
      <c r="A506" s="26"/>
      <c r="B506" s="26"/>
      <c r="C506" s="26"/>
    </row>
    <row r="507" spans="1:3" ht="14.25" customHeight="1" x14ac:dyDescent="0.25">
      <c r="A507" s="26"/>
      <c r="B507" s="26"/>
      <c r="C507" s="26"/>
    </row>
    <row r="508" spans="1:3" ht="14.25" customHeight="1" x14ac:dyDescent="0.25">
      <c r="A508" s="26"/>
      <c r="B508" s="26"/>
      <c r="C508" s="26"/>
    </row>
    <row r="509" spans="1:3" ht="14.25" customHeight="1" x14ac:dyDescent="0.25">
      <c r="A509" s="26"/>
      <c r="B509" s="26"/>
      <c r="C509" s="26"/>
    </row>
    <row r="510" spans="1:3" ht="14.25" customHeight="1" x14ac:dyDescent="0.25">
      <c r="A510" s="26"/>
      <c r="B510" s="26"/>
      <c r="C510" s="26"/>
    </row>
    <row r="511" spans="1:3" ht="14.25" customHeight="1" x14ac:dyDescent="0.25">
      <c r="A511" s="26"/>
      <c r="B511" s="26"/>
      <c r="C511" s="26"/>
    </row>
    <row r="512" spans="1:3" ht="14.25" customHeight="1" x14ac:dyDescent="0.25">
      <c r="A512" s="26"/>
      <c r="B512" s="26"/>
      <c r="C512" s="26"/>
    </row>
    <row r="513" spans="1:3" ht="14.25" customHeight="1" x14ac:dyDescent="0.25">
      <c r="A513" s="26"/>
      <c r="B513" s="26"/>
      <c r="C513" s="26"/>
    </row>
    <row r="514" spans="1:3" ht="14.25" customHeight="1" x14ac:dyDescent="0.25">
      <c r="A514" s="26"/>
      <c r="B514" s="26"/>
      <c r="C514" s="26"/>
    </row>
    <row r="515" spans="1:3" ht="14.25" customHeight="1" x14ac:dyDescent="0.25">
      <c r="A515" s="26"/>
      <c r="B515" s="26"/>
      <c r="C515" s="26"/>
    </row>
    <row r="516" spans="1:3" ht="14.25" customHeight="1" x14ac:dyDescent="0.25">
      <c r="A516" s="26"/>
      <c r="B516" s="26"/>
      <c r="C516" s="26"/>
    </row>
    <row r="517" spans="1:3" ht="14.25" customHeight="1" x14ac:dyDescent="0.25">
      <c r="A517" s="26"/>
      <c r="B517" s="26"/>
      <c r="C517" s="26"/>
    </row>
    <row r="518" spans="1:3" ht="14.25" customHeight="1" x14ac:dyDescent="0.25">
      <c r="A518" s="26"/>
      <c r="B518" s="26"/>
      <c r="C518" s="26"/>
    </row>
    <row r="519" spans="1:3" ht="14.25" customHeight="1" x14ac:dyDescent="0.25">
      <c r="A519" s="26"/>
      <c r="B519" s="26"/>
      <c r="C519" s="26"/>
    </row>
    <row r="520" spans="1:3" ht="14.25" customHeight="1" x14ac:dyDescent="0.25">
      <c r="A520" s="26"/>
      <c r="B520" s="26"/>
      <c r="C520" s="26"/>
    </row>
    <row r="521" spans="1:3" ht="14.25" customHeight="1" x14ac:dyDescent="0.25">
      <c r="A521" s="26"/>
      <c r="B521" s="26"/>
      <c r="C521" s="26"/>
    </row>
    <row r="522" spans="1:3" ht="14.25" customHeight="1" x14ac:dyDescent="0.25">
      <c r="A522" s="26"/>
      <c r="B522" s="26"/>
      <c r="C522" s="26"/>
    </row>
    <row r="523" spans="1:3" ht="14.25" customHeight="1" x14ac:dyDescent="0.25">
      <c r="A523" s="26"/>
      <c r="B523" s="26"/>
      <c r="C523" s="26"/>
    </row>
    <row r="524" spans="1:3" ht="14.25" customHeight="1" x14ac:dyDescent="0.25">
      <c r="A524" s="26"/>
      <c r="B524" s="26"/>
      <c r="C524" s="26"/>
    </row>
    <row r="525" spans="1:3" ht="14.25" customHeight="1" x14ac:dyDescent="0.25">
      <c r="A525" s="26"/>
      <c r="B525" s="26"/>
      <c r="C525" s="26"/>
    </row>
    <row r="526" spans="1:3" ht="14.25" customHeight="1" x14ac:dyDescent="0.25">
      <c r="A526" s="26"/>
      <c r="B526" s="26"/>
      <c r="C526" s="26"/>
    </row>
    <row r="527" spans="1:3" ht="14.25" customHeight="1" x14ac:dyDescent="0.25">
      <c r="A527" s="26"/>
      <c r="B527" s="26"/>
      <c r="C527" s="26"/>
    </row>
    <row r="528" spans="1:3" ht="14.25" customHeight="1" x14ac:dyDescent="0.25">
      <c r="A528" s="26"/>
      <c r="B528" s="26"/>
      <c r="C528" s="26"/>
    </row>
    <row r="529" spans="1:3" ht="14.25" customHeight="1" x14ac:dyDescent="0.25">
      <c r="A529" s="26"/>
      <c r="B529" s="26"/>
      <c r="C529" s="26"/>
    </row>
    <row r="530" spans="1:3" ht="14.25" customHeight="1" x14ac:dyDescent="0.25">
      <c r="A530" s="26"/>
      <c r="B530" s="26"/>
      <c r="C530" s="26"/>
    </row>
    <row r="531" spans="1:3" ht="14.25" customHeight="1" x14ac:dyDescent="0.25">
      <c r="A531" s="26"/>
      <c r="B531" s="26"/>
      <c r="C531" s="26"/>
    </row>
    <row r="532" spans="1:3" ht="14.25" customHeight="1" x14ac:dyDescent="0.25">
      <c r="A532" s="26"/>
      <c r="B532" s="26"/>
      <c r="C532" s="26"/>
    </row>
    <row r="533" spans="1:3" ht="14.25" customHeight="1" x14ac:dyDescent="0.25">
      <c r="A533" s="26"/>
      <c r="B533" s="26"/>
      <c r="C533" s="26"/>
    </row>
    <row r="534" spans="1:3" ht="14.25" customHeight="1" x14ac:dyDescent="0.25">
      <c r="A534" s="26"/>
      <c r="B534" s="26"/>
      <c r="C534" s="26"/>
    </row>
    <row r="535" spans="1:3" ht="14.25" customHeight="1" x14ac:dyDescent="0.25">
      <c r="A535" s="26"/>
      <c r="B535" s="26"/>
      <c r="C535" s="26"/>
    </row>
    <row r="536" spans="1:3" ht="14.25" customHeight="1" x14ac:dyDescent="0.25">
      <c r="A536" s="26"/>
      <c r="B536" s="26"/>
      <c r="C536" s="26"/>
    </row>
    <row r="537" spans="1:3" ht="14.25" customHeight="1" x14ac:dyDescent="0.25">
      <c r="A537" s="26"/>
      <c r="B537" s="26"/>
      <c r="C537" s="26"/>
    </row>
    <row r="538" spans="1:3" ht="14.25" customHeight="1" x14ac:dyDescent="0.25">
      <c r="A538" s="26"/>
      <c r="B538" s="26"/>
      <c r="C538" s="26"/>
    </row>
    <row r="539" spans="1:3" ht="14.25" customHeight="1" x14ac:dyDescent="0.25">
      <c r="A539" s="26"/>
      <c r="B539" s="26"/>
      <c r="C539" s="26"/>
    </row>
    <row r="540" spans="1:3" ht="14.25" customHeight="1" x14ac:dyDescent="0.25">
      <c r="A540" s="26"/>
      <c r="B540" s="26"/>
      <c r="C540" s="26"/>
    </row>
    <row r="541" spans="1:3" ht="14.25" customHeight="1" x14ac:dyDescent="0.25">
      <c r="A541" s="26"/>
      <c r="B541" s="26"/>
      <c r="C541" s="26"/>
    </row>
    <row r="542" spans="1:3" ht="14.25" customHeight="1" x14ac:dyDescent="0.25">
      <c r="A542" s="26"/>
      <c r="B542" s="26"/>
      <c r="C542" s="26"/>
    </row>
    <row r="543" spans="1:3" ht="14.25" customHeight="1" x14ac:dyDescent="0.25">
      <c r="A543" s="26"/>
      <c r="B543" s="26"/>
      <c r="C543" s="26"/>
    </row>
    <row r="544" spans="1:3" ht="14.25" customHeight="1" x14ac:dyDescent="0.25">
      <c r="A544" s="26"/>
      <c r="B544" s="26"/>
      <c r="C544" s="26"/>
    </row>
    <row r="545" spans="1:3" ht="14.25" customHeight="1" x14ac:dyDescent="0.25">
      <c r="A545" s="26"/>
      <c r="B545" s="26"/>
      <c r="C545" s="26"/>
    </row>
    <row r="546" spans="1:3" ht="14.25" customHeight="1" x14ac:dyDescent="0.25">
      <c r="A546" s="26"/>
      <c r="B546" s="26"/>
      <c r="C546" s="26"/>
    </row>
    <row r="547" spans="1:3" ht="14.25" customHeight="1" x14ac:dyDescent="0.25">
      <c r="A547" s="26"/>
      <c r="B547" s="26"/>
      <c r="C547" s="26"/>
    </row>
    <row r="548" spans="1:3" ht="14.25" customHeight="1" x14ac:dyDescent="0.25">
      <c r="A548" s="26"/>
      <c r="B548" s="26"/>
      <c r="C548" s="26"/>
    </row>
    <row r="549" spans="1:3" ht="14.25" customHeight="1" x14ac:dyDescent="0.25">
      <c r="A549" s="26"/>
      <c r="B549" s="26"/>
      <c r="C549" s="26"/>
    </row>
    <row r="550" spans="1:3" ht="14.25" customHeight="1" x14ac:dyDescent="0.25">
      <c r="A550" s="26"/>
      <c r="B550" s="26"/>
      <c r="C550" s="26"/>
    </row>
    <row r="551" spans="1:3" ht="14.25" customHeight="1" x14ac:dyDescent="0.25">
      <c r="A551" s="26"/>
      <c r="B551" s="26"/>
      <c r="C551" s="26"/>
    </row>
    <row r="552" spans="1:3" ht="14.25" customHeight="1" x14ac:dyDescent="0.25">
      <c r="A552" s="26"/>
      <c r="B552" s="26"/>
      <c r="C552" s="26"/>
    </row>
    <row r="553" spans="1:3" ht="14.25" customHeight="1" x14ac:dyDescent="0.25">
      <c r="A553" s="26"/>
      <c r="B553" s="26"/>
      <c r="C553" s="26"/>
    </row>
    <row r="554" spans="1:3" ht="14.25" customHeight="1" x14ac:dyDescent="0.25">
      <c r="A554" s="26"/>
      <c r="B554" s="26"/>
      <c r="C554" s="26"/>
    </row>
    <row r="555" spans="1:3" ht="14.25" customHeight="1" x14ac:dyDescent="0.25">
      <c r="A555" s="26"/>
      <c r="B555" s="26"/>
      <c r="C555" s="26"/>
    </row>
    <row r="556" spans="1:3" ht="14.25" customHeight="1" x14ac:dyDescent="0.25">
      <c r="A556" s="26"/>
      <c r="B556" s="26"/>
      <c r="C556" s="26"/>
    </row>
    <row r="557" spans="1:3" ht="14.25" customHeight="1" x14ac:dyDescent="0.25">
      <c r="A557" s="26"/>
      <c r="B557" s="26"/>
      <c r="C557" s="26"/>
    </row>
    <row r="558" spans="1:3" ht="14.25" customHeight="1" x14ac:dyDescent="0.25">
      <c r="A558" s="26"/>
      <c r="B558" s="26"/>
      <c r="C558" s="26"/>
    </row>
    <row r="559" spans="1:3" ht="14.25" customHeight="1" x14ac:dyDescent="0.25">
      <c r="A559" s="26"/>
      <c r="B559" s="26"/>
      <c r="C559" s="26"/>
    </row>
    <row r="560" spans="1:3" ht="14.25" customHeight="1" x14ac:dyDescent="0.25">
      <c r="A560" s="26"/>
      <c r="B560" s="26"/>
      <c r="C560" s="26"/>
    </row>
    <row r="561" spans="1:3" ht="14.25" customHeight="1" x14ac:dyDescent="0.25">
      <c r="A561" s="26"/>
      <c r="B561" s="26"/>
      <c r="C561" s="26"/>
    </row>
    <row r="562" spans="1:3" ht="14.25" customHeight="1" x14ac:dyDescent="0.25">
      <c r="A562" s="26"/>
      <c r="B562" s="26"/>
      <c r="C562" s="26"/>
    </row>
    <row r="563" spans="1:3" ht="14.25" customHeight="1" x14ac:dyDescent="0.25">
      <c r="A563" s="26"/>
      <c r="B563" s="26"/>
      <c r="C563" s="26"/>
    </row>
    <row r="564" spans="1:3" ht="14.25" customHeight="1" x14ac:dyDescent="0.25">
      <c r="A564" s="26"/>
      <c r="B564" s="26"/>
      <c r="C564" s="26"/>
    </row>
    <row r="565" spans="1:3" ht="14.25" customHeight="1" x14ac:dyDescent="0.25">
      <c r="A565" s="26"/>
      <c r="B565" s="26"/>
      <c r="C565" s="26"/>
    </row>
    <row r="566" spans="1:3" ht="14.25" customHeight="1" x14ac:dyDescent="0.25">
      <c r="A566" s="26"/>
      <c r="B566" s="26"/>
      <c r="C566" s="26"/>
    </row>
    <row r="567" spans="1:3" ht="14.25" customHeight="1" x14ac:dyDescent="0.25">
      <c r="A567" s="26"/>
      <c r="B567" s="26"/>
      <c r="C567" s="26"/>
    </row>
    <row r="568" spans="1:3" ht="14.25" customHeight="1" x14ac:dyDescent="0.25">
      <c r="A568" s="26"/>
      <c r="B568" s="26"/>
      <c r="C568" s="26"/>
    </row>
    <row r="569" spans="1:3" ht="14.25" customHeight="1" x14ac:dyDescent="0.25">
      <c r="A569" s="26"/>
      <c r="B569" s="26"/>
      <c r="C569" s="26"/>
    </row>
    <row r="570" spans="1:3" ht="14.25" customHeight="1" x14ac:dyDescent="0.25">
      <c r="A570" s="26"/>
      <c r="B570" s="26"/>
      <c r="C570" s="26"/>
    </row>
    <row r="571" spans="1:3" ht="14.25" customHeight="1" x14ac:dyDescent="0.25">
      <c r="A571" s="26"/>
      <c r="B571" s="26"/>
      <c r="C571" s="26"/>
    </row>
    <row r="572" spans="1:3" ht="14.25" customHeight="1" x14ac:dyDescent="0.25">
      <c r="A572" s="26"/>
      <c r="B572" s="26"/>
      <c r="C572" s="26"/>
    </row>
    <row r="573" spans="1:3" ht="14.25" customHeight="1" x14ac:dyDescent="0.25">
      <c r="A573" s="26"/>
      <c r="B573" s="26"/>
      <c r="C573" s="26"/>
    </row>
    <row r="574" spans="1:3" ht="14.25" customHeight="1" x14ac:dyDescent="0.25">
      <c r="A574" s="26"/>
      <c r="B574" s="26"/>
      <c r="C574" s="26"/>
    </row>
    <row r="575" spans="1:3" ht="14.25" customHeight="1" x14ac:dyDescent="0.25">
      <c r="A575" s="26"/>
      <c r="B575" s="26"/>
      <c r="C575" s="26"/>
    </row>
    <row r="576" spans="1:3" ht="14.25" customHeight="1" x14ac:dyDescent="0.25">
      <c r="A576" s="26"/>
      <c r="B576" s="26"/>
      <c r="C576" s="26"/>
    </row>
    <row r="577" spans="1:3" ht="14.25" customHeight="1" x14ac:dyDescent="0.25">
      <c r="A577" s="26"/>
      <c r="B577" s="26"/>
      <c r="C577" s="26"/>
    </row>
    <row r="578" spans="1:3" ht="14.25" customHeight="1" x14ac:dyDescent="0.25">
      <c r="A578" s="26"/>
      <c r="B578" s="26"/>
      <c r="C578" s="26"/>
    </row>
    <row r="579" spans="1:3" ht="14.25" customHeight="1" x14ac:dyDescent="0.25">
      <c r="A579" s="26"/>
      <c r="B579" s="26"/>
      <c r="C579" s="26"/>
    </row>
    <row r="580" spans="1:3" ht="14.25" customHeight="1" x14ac:dyDescent="0.25">
      <c r="A580" s="26"/>
      <c r="B580" s="26"/>
      <c r="C580" s="26"/>
    </row>
    <row r="581" spans="1:3" ht="14.25" customHeight="1" x14ac:dyDescent="0.25">
      <c r="A581" s="26"/>
      <c r="B581" s="26"/>
      <c r="C581" s="26"/>
    </row>
    <row r="582" spans="1:3" ht="14.25" customHeight="1" x14ac:dyDescent="0.25">
      <c r="A582" s="26"/>
      <c r="B582" s="26"/>
      <c r="C582" s="26"/>
    </row>
    <row r="583" spans="1:3" ht="14.25" customHeight="1" x14ac:dyDescent="0.25">
      <c r="A583" s="26"/>
      <c r="B583" s="26"/>
      <c r="C583" s="26"/>
    </row>
    <row r="584" spans="1:3" ht="14.25" customHeight="1" x14ac:dyDescent="0.25">
      <c r="A584" s="26"/>
      <c r="B584" s="26"/>
      <c r="C584" s="26"/>
    </row>
    <row r="585" spans="1:3" ht="14.25" customHeight="1" x14ac:dyDescent="0.25">
      <c r="A585" s="26"/>
      <c r="B585" s="26"/>
      <c r="C585" s="26"/>
    </row>
    <row r="586" spans="1:3" ht="14.25" customHeight="1" x14ac:dyDescent="0.25">
      <c r="A586" s="26"/>
      <c r="B586" s="26"/>
      <c r="C586" s="26"/>
    </row>
    <row r="587" spans="1:3" ht="14.25" customHeight="1" x14ac:dyDescent="0.25">
      <c r="A587" s="26"/>
      <c r="B587" s="26"/>
      <c r="C587" s="26"/>
    </row>
    <row r="588" spans="1:3" ht="14.25" customHeight="1" x14ac:dyDescent="0.25">
      <c r="A588" s="26"/>
      <c r="B588" s="26"/>
      <c r="C588" s="26"/>
    </row>
    <row r="589" spans="1:3" ht="14.25" customHeight="1" x14ac:dyDescent="0.25">
      <c r="A589" s="26"/>
      <c r="B589" s="26"/>
      <c r="C589" s="26"/>
    </row>
    <row r="590" spans="1:3" ht="14.25" customHeight="1" x14ac:dyDescent="0.25">
      <c r="A590" s="26"/>
      <c r="B590" s="26"/>
      <c r="C590" s="26"/>
    </row>
    <row r="591" spans="1:3" ht="14.25" customHeight="1" x14ac:dyDescent="0.25">
      <c r="A591" s="26"/>
      <c r="B591" s="26"/>
      <c r="C591" s="26"/>
    </row>
    <row r="592" spans="1:3" ht="14.25" customHeight="1" x14ac:dyDescent="0.25">
      <c r="A592" s="26"/>
      <c r="B592" s="26"/>
      <c r="C592" s="26"/>
    </row>
    <row r="593" spans="1:3" ht="14.25" customHeight="1" x14ac:dyDescent="0.25">
      <c r="A593" s="26"/>
      <c r="B593" s="26"/>
      <c r="C593" s="26"/>
    </row>
    <row r="594" spans="1:3" ht="14.25" customHeight="1" x14ac:dyDescent="0.25">
      <c r="A594" s="26"/>
      <c r="B594" s="26"/>
      <c r="C594" s="26"/>
    </row>
    <row r="595" spans="1:3" ht="14.25" customHeight="1" x14ac:dyDescent="0.25">
      <c r="A595" s="26"/>
      <c r="B595" s="26"/>
      <c r="C595" s="26"/>
    </row>
    <row r="596" spans="1:3" ht="14.25" customHeight="1" x14ac:dyDescent="0.25">
      <c r="A596" s="26"/>
      <c r="B596" s="26"/>
      <c r="C596" s="26"/>
    </row>
    <row r="597" spans="1:3" ht="14.25" customHeight="1" x14ac:dyDescent="0.25">
      <c r="A597" s="26"/>
      <c r="B597" s="26"/>
      <c r="C597" s="26"/>
    </row>
    <row r="598" spans="1:3" ht="14.25" customHeight="1" x14ac:dyDescent="0.25">
      <c r="A598" s="26"/>
      <c r="B598" s="26"/>
      <c r="C598" s="26"/>
    </row>
    <row r="599" spans="1:3" ht="14.25" customHeight="1" x14ac:dyDescent="0.25">
      <c r="A599" s="26"/>
      <c r="B599" s="26"/>
      <c r="C599" s="26"/>
    </row>
    <row r="600" spans="1:3" ht="14.25" customHeight="1" x14ac:dyDescent="0.25">
      <c r="A600" s="26"/>
      <c r="B600" s="26"/>
      <c r="C600" s="26"/>
    </row>
    <row r="601" spans="1:3" ht="14.25" customHeight="1" x14ac:dyDescent="0.25">
      <c r="A601" s="26"/>
      <c r="B601" s="26"/>
      <c r="C601" s="26"/>
    </row>
    <row r="602" spans="1:3" ht="14.25" customHeight="1" x14ac:dyDescent="0.25">
      <c r="A602" s="26"/>
      <c r="B602" s="26"/>
      <c r="C602" s="26"/>
    </row>
    <row r="603" spans="1:3" ht="14.25" customHeight="1" x14ac:dyDescent="0.25">
      <c r="A603" s="26"/>
      <c r="B603" s="26"/>
      <c r="C603" s="26"/>
    </row>
    <row r="604" spans="1:3" ht="14.25" customHeight="1" x14ac:dyDescent="0.25">
      <c r="A604" s="26"/>
      <c r="B604" s="26"/>
      <c r="C604" s="26"/>
    </row>
    <row r="605" spans="1:3" ht="14.25" customHeight="1" x14ac:dyDescent="0.25">
      <c r="A605" s="26"/>
      <c r="B605" s="26"/>
      <c r="C605" s="26"/>
    </row>
    <row r="606" spans="1:3" ht="14.25" customHeight="1" x14ac:dyDescent="0.25">
      <c r="A606" s="26"/>
      <c r="B606" s="26"/>
      <c r="C606" s="26"/>
    </row>
    <row r="607" spans="1:3" ht="14.25" customHeight="1" x14ac:dyDescent="0.25">
      <c r="A607" s="26"/>
      <c r="B607" s="26"/>
      <c r="C607" s="26"/>
    </row>
    <row r="608" spans="1:3" ht="14.25" customHeight="1" x14ac:dyDescent="0.25">
      <c r="A608" s="26"/>
      <c r="B608" s="26"/>
      <c r="C608" s="26"/>
    </row>
    <row r="609" spans="1:3" ht="14.25" customHeight="1" x14ac:dyDescent="0.25">
      <c r="A609" s="26"/>
      <c r="B609" s="26"/>
      <c r="C609" s="26"/>
    </row>
    <row r="610" spans="1:3" ht="14.25" customHeight="1" x14ac:dyDescent="0.25">
      <c r="A610" s="26"/>
      <c r="B610" s="26"/>
      <c r="C610" s="26"/>
    </row>
    <row r="611" spans="1:3" ht="14.25" customHeight="1" x14ac:dyDescent="0.25">
      <c r="A611" s="26"/>
      <c r="B611" s="26"/>
      <c r="C611" s="26"/>
    </row>
    <row r="612" spans="1:3" ht="14.25" customHeight="1" x14ac:dyDescent="0.25">
      <c r="A612" s="26"/>
      <c r="B612" s="26"/>
      <c r="C612" s="26"/>
    </row>
    <row r="613" spans="1:3" ht="14.25" customHeight="1" x14ac:dyDescent="0.25">
      <c r="A613" s="26"/>
      <c r="B613" s="26"/>
      <c r="C613" s="26"/>
    </row>
    <row r="614" spans="1:3" ht="14.25" customHeight="1" x14ac:dyDescent="0.25">
      <c r="A614" s="26"/>
      <c r="B614" s="26"/>
      <c r="C614" s="26"/>
    </row>
    <row r="615" spans="1:3" ht="14.25" customHeight="1" x14ac:dyDescent="0.25">
      <c r="A615" s="26"/>
      <c r="B615" s="26"/>
      <c r="C615" s="26"/>
    </row>
    <row r="616" spans="1:3" ht="14.25" customHeight="1" x14ac:dyDescent="0.25">
      <c r="A616" s="26"/>
      <c r="B616" s="26"/>
      <c r="C616" s="26"/>
    </row>
    <row r="617" spans="1:3" ht="14.25" customHeight="1" x14ac:dyDescent="0.25">
      <c r="A617" s="26"/>
      <c r="B617" s="26"/>
      <c r="C617" s="26"/>
    </row>
    <row r="618" spans="1:3" ht="14.25" customHeight="1" x14ac:dyDescent="0.25">
      <c r="A618" s="26"/>
      <c r="B618" s="26"/>
      <c r="C618" s="26"/>
    </row>
    <row r="619" spans="1:3" ht="14.25" customHeight="1" x14ac:dyDescent="0.25">
      <c r="A619" s="26"/>
      <c r="B619" s="26"/>
      <c r="C619" s="26"/>
    </row>
    <row r="620" spans="1:3" ht="14.25" customHeight="1" x14ac:dyDescent="0.25">
      <c r="A620" s="26"/>
      <c r="B620" s="26"/>
      <c r="C620" s="26"/>
    </row>
    <row r="621" spans="1:3" ht="14.25" customHeight="1" x14ac:dyDescent="0.25">
      <c r="A621" s="26"/>
      <c r="B621" s="26"/>
      <c r="C621" s="26"/>
    </row>
    <row r="622" spans="1:3" ht="14.25" customHeight="1" x14ac:dyDescent="0.25">
      <c r="A622" s="26"/>
      <c r="B622" s="26"/>
      <c r="C622" s="26"/>
    </row>
    <row r="623" spans="1:3" ht="14.25" customHeight="1" x14ac:dyDescent="0.25">
      <c r="A623" s="26"/>
      <c r="B623" s="26"/>
      <c r="C623" s="26"/>
    </row>
    <row r="624" spans="1:3" ht="14.25" customHeight="1" x14ac:dyDescent="0.25">
      <c r="A624" s="26"/>
      <c r="B624" s="26"/>
      <c r="C624" s="26"/>
    </row>
    <row r="625" spans="1:3" ht="14.25" customHeight="1" x14ac:dyDescent="0.25">
      <c r="A625" s="26"/>
      <c r="B625" s="26"/>
      <c r="C625" s="26"/>
    </row>
    <row r="626" spans="1:3" ht="14.25" customHeight="1" x14ac:dyDescent="0.25">
      <c r="A626" s="26"/>
      <c r="B626" s="26"/>
      <c r="C626" s="26"/>
    </row>
    <row r="627" spans="1:3" ht="14.25" customHeight="1" x14ac:dyDescent="0.25">
      <c r="A627" s="26"/>
      <c r="B627" s="26"/>
      <c r="C627" s="26"/>
    </row>
    <row r="628" spans="1:3" ht="14.25" customHeight="1" x14ac:dyDescent="0.25">
      <c r="A628" s="26"/>
      <c r="B628" s="26"/>
      <c r="C628" s="26"/>
    </row>
    <row r="629" spans="1:3" ht="14.25" customHeight="1" x14ac:dyDescent="0.25">
      <c r="A629" s="26"/>
      <c r="B629" s="26"/>
      <c r="C629" s="26"/>
    </row>
    <row r="630" spans="1:3" ht="14.25" customHeight="1" x14ac:dyDescent="0.25">
      <c r="A630" s="26"/>
      <c r="B630" s="26"/>
      <c r="C630" s="26"/>
    </row>
    <row r="631" spans="1:3" ht="14.25" customHeight="1" x14ac:dyDescent="0.25">
      <c r="A631" s="26"/>
      <c r="B631" s="26"/>
      <c r="C631" s="26"/>
    </row>
    <row r="632" spans="1:3" ht="14.25" customHeight="1" x14ac:dyDescent="0.25">
      <c r="A632" s="26"/>
      <c r="B632" s="26"/>
      <c r="C632" s="26"/>
    </row>
    <row r="633" spans="1:3" ht="14.25" customHeight="1" x14ac:dyDescent="0.25">
      <c r="A633" s="26"/>
      <c r="B633" s="26"/>
      <c r="C633" s="26"/>
    </row>
    <row r="634" spans="1:3" ht="14.25" customHeight="1" x14ac:dyDescent="0.25">
      <c r="A634" s="26"/>
      <c r="B634" s="26"/>
      <c r="C634" s="26"/>
    </row>
    <row r="635" spans="1:3" ht="14.25" customHeight="1" x14ac:dyDescent="0.25">
      <c r="A635" s="26"/>
      <c r="B635" s="26"/>
      <c r="C635" s="26"/>
    </row>
    <row r="636" spans="1:3" ht="14.25" customHeight="1" x14ac:dyDescent="0.25">
      <c r="A636" s="26"/>
      <c r="B636" s="26"/>
      <c r="C636" s="26"/>
    </row>
    <row r="637" spans="1:3" ht="14.25" customHeight="1" x14ac:dyDescent="0.25">
      <c r="A637" s="26"/>
      <c r="B637" s="26"/>
      <c r="C637" s="26"/>
    </row>
    <row r="638" spans="1:3" ht="14.25" customHeight="1" x14ac:dyDescent="0.25">
      <c r="A638" s="26"/>
      <c r="B638" s="26"/>
      <c r="C638" s="26"/>
    </row>
    <row r="639" spans="1:3" ht="14.25" customHeight="1" x14ac:dyDescent="0.25">
      <c r="A639" s="26"/>
      <c r="B639" s="26"/>
      <c r="C639" s="26"/>
    </row>
    <row r="640" spans="1:3" ht="14.25" customHeight="1" x14ac:dyDescent="0.25">
      <c r="A640" s="26"/>
      <c r="B640" s="26"/>
      <c r="C640" s="26"/>
    </row>
    <row r="641" spans="1:3" ht="14.25" customHeight="1" x14ac:dyDescent="0.25">
      <c r="A641" s="26"/>
      <c r="B641" s="26"/>
      <c r="C641" s="26"/>
    </row>
    <row r="642" spans="1:3" ht="14.25" customHeight="1" x14ac:dyDescent="0.25">
      <c r="A642" s="26"/>
      <c r="B642" s="26"/>
      <c r="C642" s="26"/>
    </row>
    <row r="643" spans="1:3" ht="14.25" customHeight="1" x14ac:dyDescent="0.25">
      <c r="A643" s="26"/>
      <c r="B643" s="26"/>
      <c r="C643" s="26"/>
    </row>
    <row r="644" spans="1:3" ht="14.25" customHeight="1" x14ac:dyDescent="0.25">
      <c r="A644" s="26"/>
      <c r="B644" s="26"/>
      <c r="C644" s="26"/>
    </row>
    <row r="645" spans="1:3" ht="14.25" customHeight="1" x14ac:dyDescent="0.25">
      <c r="A645" s="26"/>
      <c r="B645" s="26"/>
      <c r="C645" s="26"/>
    </row>
    <row r="646" spans="1:3" ht="14.25" customHeight="1" x14ac:dyDescent="0.25">
      <c r="A646" s="26"/>
      <c r="B646" s="26"/>
      <c r="C646" s="26"/>
    </row>
    <row r="647" spans="1:3" ht="14.25" customHeight="1" x14ac:dyDescent="0.25">
      <c r="A647" s="26"/>
      <c r="B647" s="26"/>
      <c r="C647" s="26"/>
    </row>
    <row r="648" spans="1:3" ht="14.25" customHeight="1" x14ac:dyDescent="0.25">
      <c r="A648" s="26"/>
      <c r="B648" s="26"/>
      <c r="C648" s="26"/>
    </row>
    <row r="649" spans="1:3" ht="14.25" customHeight="1" x14ac:dyDescent="0.25">
      <c r="A649" s="26"/>
      <c r="B649" s="26"/>
      <c r="C649" s="26"/>
    </row>
    <row r="650" spans="1:3" ht="14.25" customHeight="1" x14ac:dyDescent="0.25">
      <c r="A650" s="26"/>
      <c r="B650" s="26"/>
      <c r="C650" s="26"/>
    </row>
    <row r="651" spans="1:3" ht="14.25" customHeight="1" x14ac:dyDescent="0.25">
      <c r="A651" s="26"/>
      <c r="B651" s="26"/>
      <c r="C651" s="26"/>
    </row>
    <row r="652" spans="1:3" ht="14.25" customHeight="1" x14ac:dyDescent="0.25">
      <c r="A652" s="26"/>
      <c r="B652" s="26"/>
      <c r="C652" s="26"/>
    </row>
    <row r="653" spans="1:3" ht="14.25" customHeight="1" x14ac:dyDescent="0.25">
      <c r="A653" s="26"/>
      <c r="B653" s="26"/>
      <c r="C653" s="26"/>
    </row>
    <row r="654" spans="1:3" ht="14.25" customHeight="1" x14ac:dyDescent="0.25">
      <c r="A654" s="26"/>
      <c r="B654" s="26"/>
      <c r="C654" s="26"/>
    </row>
    <row r="655" spans="1:3" ht="14.25" customHeight="1" x14ac:dyDescent="0.25">
      <c r="A655" s="26"/>
      <c r="B655" s="26"/>
      <c r="C655" s="26"/>
    </row>
    <row r="656" spans="1:3" ht="14.25" customHeight="1" x14ac:dyDescent="0.25">
      <c r="A656" s="26"/>
      <c r="B656" s="26"/>
      <c r="C656" s="26"/>
    </row>
    <row r="657" spans="1:3" ht="14.25" customHeight="1" x14ac:dyDescent="0.25">
      <c r="A657" s="26"/>
      <c r="B657" s="26"/>
      <c r="C657" s="26"/>
    </row>
    <row r="658" spans="1:3" ht="14.25" customHeight="1" x14ac:dyDescent="0.25">
      <c r="A658" s="26"/>
      <c r="B658" s="26"/>
      <c r="C658" s="26"/>
    </row>
    <row r="659" spans="1:3" ht="14.25" customHeight="1" x14ac:dyDescent="0.25">
      <c r="A659" s="26"/>
      <c r="B659" s="26"/>
      <c r="C659" s="26"/>
    </row>
    <row r="660" spans="1:3" ht="14.25" customHeight="1" x14ac:dyDescent="0.25">
      <c r="A660" s="26"/>
      <c r="B660" s="26"/>
      <c r="C660" s="26"/>
    </row>
    <row r="661" spans="1:3" ht="14.25" customHeight="1" x14ac:dyDescent="0.25">
      <c r="A661" s="26"/>
      <c r="B661" s="26"/>
      <c r="C661" s="26"/>
    </row>
    <row r="662" spans="1:3" ht="14.25" customHeight="1" x14ac:dyDescent="0.25">
      <c r="A662" s="26"/>
      <c r="B662" s="26"/>
      <c r="C662" s="26"/>
    </row>
    <row r="663" spans="1:3" ht="14.25" customHeight="1" x14ac:dyDescent="0.25">
      <c r="A663" s="26"/>
      <c r="B663" s="26"/>
      <c r="C663" s="26"/>
    </row>
    <row r="664" spans="1:3" ht="14.25" customHeight="1" x14ac:dyDescent="0.25">
      <c r="A664" s="26"/>
      <c r="B664" s="26"/>
      <c r="C664" s="26"/>
    </row>
    <row r="665" spans="1:3" ht="14.25" customHeight="1" x14ac:dyDescent="0.25">
      <c r="A665" s="26"/>
      <c r="B665" s="26"/>
      <c r="C665" s="26"/>
    </row>
    <row r="666" spans="1:3" ht="14.25" customHeight="1" x14ac:dyDescent="0.25">
      <c r="A666" s="26"/>
      <c r="B666" s="26"/>
      <c r="C666" s="26"/>
    </row>
    <row r="667" spans="1:3" ht="14.25" customHeight="1" x14ac:dyDescent="0.25">
      <c r="A667" s="26"/>
      <c r="B667" s="26"/>
      <c r="C667" s="26"/>
    </row>
    <row r="668" spans="1:3" ht="14.25" customHeight="1" x14ac:dyDescent="0.25">
      <c r="A668" s="26"/>
      <c r="B668" s="26"/>
      <c r="C668" s="26"/>
    </row>
    <row r="669" spans="1:3" ht="14.25" customHeight="1" x14ac:dyDescent="0.25">
      <c r="A669" s="26"/>
      <c r="B669" s="26"/>
      <c r="C669" s="26"/>
    </row>
    <row r="670" spans="1:3" ht="14.25" customHeight="1" x14ac:dyDescent="0.25">
      <c r="A670" s="26"/>
      <c r="B670" s="26"/>
      <c r="C670" s="26"/>
    </row>
    <row r="671" spans="1:3" ht="14.25" customHeight="1" x14ac:dyDescent="0.25">
      <c r="A671" s="26"/>
      <c r="B671" s="26"/>
      <c r="C671" s="26"/>
    </row>
    <row r="672" spans="1:3" ht="14.25" customHeight="1" x14ac:dyDescent="0.25">
      <c r="A672" s="26"/>
      <c r="B672" s="26"/>
      <c r="C672" s="26"/>
    </row>
    <row r="673" spans="1:3" ht="14.25" customHeight="1" x14ac:dyDescent="0.25">
      <c r="A673" s="26"/>
      <c r="B673" s="26"/>
      <c r="C673" s="26"/>
    </row>
    <row r="674" spans="1:3" ht="14.25" customHeight="1" x14ac:dyDescent="0.25">
      <c r="A674" s="26"/>
      <c r="B674" s="26"/>
      <c r="C674" s="26"/>
    </row>
    <row r="675" spans="1:3" ht="14.25" customHeight="1" x14ac:dyDescent="0.25">
      <c r="A675" s="26"/>
      <c r="B675" s="26"/>
      <c r="C675" s="26"/>
    </row>
    <row r="676" spans="1:3" ht="14.25" customHeight="1" x14ac:dyDescent="0.25">
      <c r="A676" s="26"/>
      <c r="B676" s="26"/>
      <c r="C676" s="26"/>
    </row>
    <row r="677" spans="1:3" ht="14.25" customHeight="1" x14ac:dyDescent="0.25">
      <c r="A677" s="26"/>
      <c r="B677" s="26"/>
      <c r="C677" s="26"/>
    </row>
    <row r="678" spans="1:3" ht="14.25" customHeight="1" x14ac:dyDescent="0.25">
      <c r="A678" s="26"/>
      <c r="B678" s="26"/>
      <c r="C678" s="26"/>
    </row>
    <row r="679" spans="1:3" ht="14.25" customHeight="1" x14ac:dyDescent="0.25">
      <c r="A679" s="26"/>
      <c r="B679" s="26"/>
      <c r="C679" s="26"/>
    </row>
    <row r="680" spans="1:3" ht="14.25" customHeight="1" x14ac:dyDescent="0.25">
      <c r="A680" s="26"/>
      <c r="B680" s="26"/>
      <c r="C680" s="26"/>
    </row>
    <row r="681" spans="1:3" ht="14.25" customHeight="1" x14ac:dyDescent="0.25">
      <c r="A681" s="26"/>
      <c r="B681" s="26"/>
      <c r="C681" s="26"/>
    </row>
    <row r="682" spans="1:3" ht="14.25" customHeight="1" x14ac:dyDescent="0.25">
      <c r="A682" s="26"/>
      <c r="B682" s="26"/>
      <c r="C682" s="26"/>
    </row>
    <row r="683" spans="1:3" ht="14.25" customHeight="1" x14ac:dyDescent="0.25">
      <c r="A683" s="26"/>
      <c r="B683" s="26"/>
      <c r="C683" s="26"/>
    </row>
    <row r="684" spans="1:3" ht="14.25" customHeight="1" x14ac:dyDescent="0.25">
      <c r="A684" s="26"/>
      <c r="B684" s="26"/>
      <c r="C684" s="26"/>
    </row>
    <row r="685" spans="1:3" ht="14.25" customHeight="1" x14ac:dyDescent="0.25">
      <c r="A685" s="26"/>
      <c r="B685" s="26"/>
      <c r="C685" s="26"/>
    </row>
    <row r="686" spans="1:3" ht="14.25" customHeight="1" x14ac:dyDescent="0.25">
      <c r="A686" s="26"/>
      <c r="B686" s="26"/>
      <c r="C686" s="26"/>
    </row>
    <row r="687" spans="1:3" ht="14.25" customHeight="1" x14ac:dyDescent="0.25">
      <c r="A687" s="26"/>
      <c r="B687" s="26"/>
      <c r="C687" s="26"/>
    </row>
    <row r="688" spans="1:3" ht="14.25" customHeight="1" x14ac:dyDescent="0.25">
      <c r="A688" s="26"/>
      <c r="B688" s="26"/>
      <c r="C688" s="26"/>
    </row>
    <row r="689" spans="1:3" ht="14.25" customHeight="1" x14ac:dyDescent="0.25">
      <c r="A689" s="26"/>
      <c r="B689" s="26"/>
      <c r="C689" s="26"/>
    </row>
    <row r="690" spans="1:3" ht="14.25" customHeight="1" x14ac:dyDescent="0.25">
      <c r="A690" s="26"/>
      <c r="B690" s="26"/>
      <c r="C690" s="26"/>
    </row>
    <row r="691" spans="1:3" ht="14.25" customHeight="1" x14ac:dyDescent="0.25">
      <c r="A691" s="26"/>
      <c r="B691" s="26"/>
      <c r="C691" s="26"/>
    </row>
    <row r="692" spans="1:3" ht="14.25" customHeight="1" x14ac:dyDescent="0.25">
      <c r="A692" s="26"/>
      <c r="B692" s="26"/>
      <c r="C692" s="26"/>
    </row>
    <row r="693" spans="1:3" ht="14.25" customHeight="1" x14ac:dyDescent="0.25">
      <c r="A693" s="26"/>
      <c r="B693" s="26"/>
      <c r="C693" s="26"/>
    </row>
    <row r="694" spans="1:3" ht="14.25" customHeight="1" x14ac:dyDescent="0.25">
      <c r="A694" s="26"/>
      <c r="B694" s="26"/>
      <c r="C694" s="26"/>
    </row>
    <row r="695" spans="1:3" ht="14.25" customHeight="1" x14ac:dyDescent="0.25">
      <c r="A695" s="26"/>
      <c r="B695" s="26"/>
      <c r="C695" s="26"/>
    </row>
    <row r="696" spans="1:3" ht="14.25" customHeight="1" x14ac:dyDescent="0.25">
      <c r="A696" s="26"/>
      <c r="B696" s="26"/>
      <c r="C696" s="26"/>
    </row>
    <row r="697" spans="1:3" ht="14.25" customHeight="1" x14ac:dyDescent="0.25">
      <c r="A697" s="26"/>
      <c r="B697" s="26"/>
      <c r="C697" s="26"/>
    </row>
    <row r="698" spans="1:3" ht="14.25" customHeight="1" x14ac:dyDescent="0.25">
      <c r="A698" s="26"/>
      <c r="B698" s="26"/>
      <c r="C698" s="26"/>
    </row>
    <row r="699" spans="1:3" ht="14.25" customHeight="1" x14ac:dyDescent="0.25">
      <c r="A699" s="26"/>
      <c r="B699" s="26"/>
      <c r="C699" s="26"/>
    </row>
    <row r="700" spans="1:3" ht="14.25" customHeight="1" x14ac:dyDescent="0.25">
      <c r="A700" s="26"/>
      <c r="B700" s="26"/>
      <c r="C700" s="26"/>
    </row>
    <row r="701" spans="1:3" ht="14.25" customHeight="1" x14ac:dyDescent="0.25">
      <c r="A701" s="26"/>
      <c r="B701" s="26"/>
      <c r="C701" s="26"/>
    </row>
    <row r="702" spans="1:3" ht="14.25" customHeight="1" x14ac:dyDescent="0.25">
      <c r="A702" s="26"/>
      <c r="B702" s="26"/>
      <c r="C702" s="26"/>
    </row>
    <row r="703" spans="1:3" ht="14.25" customHeight="1" x14ac:dyDescent="0.25">
      <c r="A703" s="26"/>
      <c r="B703" s="26"/>
      <c r="C703" s="26"/>
    </row>
    <row r="704" spans="1:3" ht="14.25" customHeight="1" x14ac:dyDescent="0.25">
      <c r="A704" s="26"/>
      <c r="B704" s="26"/>
      <c r="C704" s="26"/>
    </row>
    <row r="705" spans="1:3" ht="14.25" customHeight="1" x14ac:dyDescent="0.25">
      <c r="A705" s="26"/>
      <c r="B705" s="26"/>
      <c r="C705" s="26"/>
    </row>
    <row r="706" spans="1:3" ht="14.25" customHeight="1" x14ac:dyDescent="0.25">
      <c r="A706" s="26"/>
      <c r="B706" s="26"/>
      <c r="C706" s="26"/>
    </row>
    <row r="707" spans="1:3" ht="14.25" customHeight="1" x14ac:dyDescent="0.25">
      <c r="A707" s="26"/>
      <c r="B707" s="26"/>
      <c r="C707" s="26"/>
    </row>
    <row r="708" spans="1:3" ht="14.25" customHeight="1" x14ac:dyDescent="0.25">
      <c r="A708" s="26"/>
      <c r="B708" s="26"/>
      <c r="C708" s="26"/>
    </row>
    <row r="709" spans="1:3" ht="14.25" customHeight="1" x14ac:dyDescent="0.25">
      <c r="A709" s="26"/>
      <c r="B709" s="26"/>
      <c r="C709" s="26"/>
    </row>
    <row r="710" spans="1:3" ht="14.25" customHeight="1" x14ac:dyDescent="0.25">
      <c r="A710" s="26"/>
      <c r="B710" s="26"/>
      <c r="C710" s="26"/>
    </row>
    <row r="711" spans="1:3" ht="14.25" customHeight="1" x14ac:dyDescent="0.25">
      <c r="A711" s="26"/>
      <c r="B711" s="26"/>
      <c r="C711" s="26"/>
    </row>
    <row r="712" spans="1:3" ht="14.25" customHeight="1" x14ac:dyDescent="0.25">
      <c r="A712" s="26"/>
      <c r="B712" s="26"/>
      <c r="C712" s="26"/>
    </row>
    <row r="713" spans="1:3" ht="14.25" customHeight="1" x14ac:dyDescent="0.25">
      <c r="A713" s="26"/>
      <c r="B713" s="26"/>
      <c r="C713" s="26"/>
    </row>
    <row r="714" spans="1:3" ht="14.25" customHeight="1" x14ac:dyDescent="0.25">
      <c r="A714" s="26"/>
      <c r="B714" s="26"/>
      <c r="C714" s="26"/>
    </row>
    <row r="715" spans="1:3" ht="14.25" customHeight="1" x14ac:dyDescent="0.25">
      <c r="A715" s="26"/>
      <c r="B715" s="26"/>
      <c r="C715" s="26"/>
    </row>
    <row r="716" spans="1:3" ht="14.25" customHeight="1" x14ac:dyDescent="0.25">
      <c r="A716" s="26"/>
      <c r="B716" s="26"/>
      <c r="C716" s="26"/>
    </row>
    <row r="717" spans="1:3" ht="14.25" customHeight="1" x14ac:dyDescent="0.25">
      <c r="A717" s="26"/>
      <c r="B717" s="26"/>
      <c r="C717" s="26"/>
    </row>
    <row r="718" spans="1:3" ht="14.25" customHeight="1" x14ac:dyDescent="0.25">
      <c r="A718" s="26"/>
      <c r="B718" s="26"/>
      <c r="C718" s="26"/>
    </row>
    <row r="719" spans="1:3" ht="14.25" customHeight="1" x14ac:dyDescent="0.25">
      <c r="A719" s="26"/>
      <c r="B719" s="26"/>
      <c r="C719" s="26"/>
    </row>
    <row r="720" spans="1:3" ht="14.25" customHeight="1" x14ac:dyDescent="0.25">
      <c r="A720" s="26"/>
      <c r="B720" s="26"/>
      <c r="C720" s="26"/>
    </row>
    <row r="721" spans="1:3" ht="14.25" customHeight="1" x14ac:dyDescent="0.25">
      <c r="A721" s="26"/>
      <c r="B721" s="26"/>
      <c r="C721" s="26"/>
    </row>
    <row r="722" spans="1:3" ht="14.25" customHeight="1" x14ac:dyDescent="0.25">
      <c r="A722" s="26"/>
      <c r="B722" s="26"/>
      <c r="C722" s="26"/>
    </row>
    <row r="723" spans="1:3" ht="14.25" customHeight="1" x14ac:dyDescent="0.25">
      <c r="A723" s="26"/>
      <c r="B723" s="26"/>
      <c r="C723" s="26"/>
    </row>
    <row r="724" spans="1:3" ht="14.25" customHeight="1" x14ac:dyDescent="0.25">
      <c r="A724" s="26"/>
      <c r="B724" s="26"/>
      <c r="C724" s="26"/>
    </row>
    <row r="725" spans="1:3" ht="14.25" customHeight="1" x14ac:dyDescent="0.25">
      <c r="A725" s="26"/>
      <c r="B725" s="26"/>
      <c r="C725" s="26"/>
    </row>
    <row r="726" spans="1:3" ht="14.25" customHeight="1" x14ac:dyDescent="0.25">
      <c r="A726" s="26"/>
      <c r="B726" s="26"/>
      <c r="C726" s="26"/>
    </row>
    <row r="727" spans="1:3" ht="14.25" customHeight="1" x14ac:dyDescent="0.25">
      <c r="A727" s="26"/>
      <c r="B727" s="26"/>
      <c r="C727" s="26"/>
    </row>
    <row r="728" spans="1:3" ht="14.25" customHeight="1" x14ac:dyDescent="0.25">
      <c r="A728" s="26"/>
      <c r="B728" s="26"/>
      <c r="C728" s="26"/>
    </row>
    <row r="729" spans="1:3" ht="14.25" customHeight="1" x14ac:dyDescent="0.25">
      <c r="A729" s="26"/>
      <c r="B729" s="26"/>
      <c r="C729" s="26"/>
    </row>
    <row r="730" spans="1:3" ht="14.25" customHeight="1" x14ac:dyDescent="0.25">
      <c r="A730" s="26"/>
      <c r="B730" s="26"/>
      <c r="C730" s="26"/>
    </row>
    <row r="731" spans="1:3" ht="14.25" customHeight="1" x14ac:dyDescent="0.25">
      <c r="A731" s="26"/>
      <c r="B731" s="26"/>
      <c r="C731" s="26"/>
    </row>
    <row r="732" spans="1:3" ht="14.25" customHeight="1" x14ac:dyDescent="0.25">
      <c r="A732" s="26"/>
      <c r="B732" s="26"/>
      <c r="C732" s="26"/>
    </row>
    <row r="733" spans="1:3" ht="14.25" customHeight="1" x14ac:dyDescent="0.25">
      <c r="A733" s="26"/>
      <c r="B733" s="26"/>
      <c r="C733" s="26"/>
    </row>
    <row r="734" spans="1:3" ht="14.25" customHeight="1" x14ac:dyDescent="0.25">
      <c r="A734" s="26"/>
      <c r="B734" s="26"/>
      <c r="C734" s="26"/>
    </row>
    <row r="735" spans="1:3" ht="14.25" customHeight="1" x14ac:dyDescent="0.25">
      <c r="A735" s="26"/>
      <c r="B735" s="26"/>
      <c r="C735" s="26"/>
    </row>
    <row r="736" spans="1:3" ht="14.25" customHeight="1" x14ac:dyDescent="0.25">
      <c r="A736" s="26"/>
      <c r="B736" s="26"/>
      <c r="C736" s="26"/>
    </row>
    <row r="737" spans="1:3" ht="14.25" customHeight="1" x14ac:dyDescent="0.25">
      <c r="A737" s="26"/>
      <c r="B737" s="26"/>
      <c r="C737" s="26"/>
    </row>
    <row r="738" spans="1:3" ht="14.25" customHeight="1" x14ac:dyDescent="0.25">
      <c r="A738" s="26"/>
      <c r="B738" s="26"/>
      <c r="C738" s="26"/>
    </row>
    <row r="739" spans="1:3" ht="14.25" customHeight="1" x14ac:dyDescent="0.25">
      <c r="A739" s="26"/>
      <c r="B739" s="26"/>
      <c r="C739" s="26"/>
    </row>
    <row r="740" spans="1:3" ht="14.25" customHeight="1" x14ac:dyDescent="0.25">
      <c r="A740" s="26"/>
      <c r="B740" s="26"/>
      <c r="C740" s="26"/>
    </row>
    <row r="741" spans="1:3" ht="14.25" customHeight="1" x14ac:dyDescent="0.25">
      <c r="A741" s="26"/>
      <c r="B741" s="26"/>
      <c r="C741" s="26"/>
    </row>
    <row r="742" spans="1:3" ht="14.25" customHeight="1" x14ac:dyDescent="0.25">
      <c r="A742" s="26"/>
      <c r="B742" s="26"/>
      <c r="C742" s="26"/>
    </row>
    <row r="743" spans="1:3" ht="14.25" customHeight="1" x14ac:dyDescent="0.25">
      <c r="A743" s="26"/>
      <c r="B743" s="26"/>
      <c r="C743" s="26"/>
    </row>
    <row r="744" spans="1:3" ht="14.25" customHeight="1" x14ac:dyDescent="0.25">
      <c r="A744" s="26"/>
      <c r="B744" s="26"/>
      <c r="C744" s="26"/>
    </row>
    <row r="745" spans="1:3" ht="14.25" customHeight="1" x14ac:dyDescent="0.25">
      <c r="A745" s="26"/>
      <c r="B745" s="26"/>
      <c r="C745" s="26"/>
    </row>
    <row r="746" spans="1:3" ht="14.25" customHeight="1" x14ac:dyDescent="0.25">
      <c r="A746" s="26"/>
      <c r="B746" s="26"/>
      <c r="C746" s="26"/>
    </row>
    <row r="747" spans="1:3" ht="14.25" customHeight="1" x14ac:dyDescent="0.25">
      <c r="A747" s="26"/>
      <c r="B747" s="26"/>
      <c r="C747" s="26"/>
    </row>
    <row r="748" spans="1:3" ht="14.25" customHeight="1" x14ac:dyDescent="0.25">
      <c r="A748" s="26"/>
      <c r="B748" s="26"/>
      <c r="C748" s="26"/>
    </row>
    <row r="749" spans="1:3" ht="14.25" customHeight="1" x14ac:dyDescent="0.25">
      <c r="A749" s="26"/>
      <c r="B749" s="26"/>
      <c r="C749" s="26"/>
    </row>
    <row r="750" spans="1:3" ht="14.25" customHeight="1" x14ac:dyDescent="0.25">
      <c r="A750" s="26"/>
      <c r="B750" s="26"/>
      <c r="C750" s="26"/>
    </row>
    <row r="751" spans="1:3" ht="14.25" customHeight="1" x14ac:dyDescent="0.25">
      <c r="A751" s="26"/>
      <c r="B751" s="26"/>
      <c r="C751" s="26"/>
    </row>
    <row r="752" spans="1:3" ht="14.25" customHeight="1" x14ac:dyDescent="0.25">
      <c r="A752" s="26"/>
      <c r="B752" s="26"/>
      <c r="C752" s="26"/>
    </row>
    <row r="753" spans="1:3" ht="14.25" customHeight="1" x14ac:dyDescent="0.25">
      <c r="A753" s="26"/>
      <c r="B753" s="26"/>
      <c r="C753" s="26"/>
    </row>
    <row r="754" spans="1:3" ht="14.25" customHeight="1" x14ac:dyDescent="0.25">
      <c r="A754" s="26"/>
      <c r="B754" s="26"/>
      <c r="C754" s="26"/>
    </row>
    <row r="755" spans="1:3" ht="14.25" customHeight="1" x14ac:dyDescent="0.25">
      <c r="A755" s="26"/>
      <c r="B755" s="26"/>
      <c r="C755" s="26"/>
    </row>
    <row r="756" spans="1:3" ht="14.25" customHeight="1" x14ac:dyDescent="0.25">
      <c r="A756" s="26"/>
      <c r="B756" s="26"/>
      <c r="C756" s="26"/>
    </row>
    <row r="757" spans="1:3" ht="14.25" customHeight="1" x14ac:dyDescent="0.25">
      <c r="A757" s="26"/>
      <c r="B757" s="26"/>
      <c r="C757" s="26"/>
    </row>
    <row r="758" spans="1:3" ht="14.25" customHeight="1" x14ac:dyDescent="0.25">
      <c r="A758" s="26"/>
      <c r="B758" s="26"/>
      <c r="C758" s="26"/>
    </row>
    <row r="759" spans="1:3" ht="14.25" customHeight="1" x14ac:dyDescent="0.25">
      <c r="A759" s="26"/>
      <c r="B759" s="26"/>
      <c r="C759" s="26"/>
    </row>
    <row r="760" spans="1:3" ht="14.25" customHeight="1" x14ac:dyDescent="0.25">
      <c r="A760" s="26"/>
      <c r="B760" s="26"/>
      <c r="C760" s="26"/>
    </row>
    <row r="761" spans="1:3" ht="14.25" customHeight="1" x14ac:dyDescent="0.25">
      <c r="A761" s="26"/>
      <c r="B761" s="26"/>
      <c r="C761" s="26"/>
    </row>
    <row r="762" spans="1:3" ht="14.25" customHeight="1" x14ac:dyDescent="0.25">
      <c r="A762" s="26"/>
      <c r="B762" s="26"/>
      <c r="C762" s="26"/>
    </row>
    <row r="763" spans="1:3" ht="14.25" customHeight="1" x14ac:dyDescent="0.25">
      <c r="A763" s="26"/>
      <c r="B763" s="26"/>
      <c r="C763" s="26"/>
    </row>
    <row r="764" spans="1:3" ht="14.25" customHeight="1" x14ac:dyDescent="0.25">
      <c r="A764" s="26"/>
      <c r="B764" s="26"/>
      <c r="C764" s="26"/>
    </row>
    <row r="765" spans="1:3" ht="14.25" customHeight="1" x14ac:dyDescent="0.25">
      <c r="A765" s="26"/>
      <c r="B765" s="26"/>
      <c r="C765" s="26"/>
    </row>
    <row r="766" spans="1:3" ht="14.25" customHeight="1" x14ac:dyDescent="0.25">
      <c r="A766" s="26"/>
      <c r="B766" s="26"/>
      <c r="C766" s="26"/>
    </row>
    <row r="767" spans="1:3" ht="14.25" customHeight="1" x14ac:dyDescent="0.25">
      <c r="A767" s="26"/>
      <c r="B767" s="26"/>
      <c r="C767" s="26"/>
    </row>
    <row r="768" spans="1:3" ht="14.25" customHeight="1" x14ac:dyDescent="0.25">
      <c r="A768" s="26"/>
      <c r="B768" s="26"/>
      <c r="C768" s="26"/>
    </row>
    <row r="769" spans="1:3" ht="14.25" customHeight="1" x14ac:dyDescent="0.25">
      <c r="A769" s="26"/>
      <c r="B769" s="26"/>
      <c r="C769" s="26"/>
    </row>
    <row r="770" spans="1:3" ht="14.25" customHeight="1" x14ac:dyDescent="0.25">
      <c r="A770" s="26"/>
      <c r="B770" s="26"/>
      <c r="C770" s="26"/>
    </row>
    <row r="771" spans="1:3" ht="14.25" customHeight="1" x14ac:dyDescent="0.25">
      <c r="A771" s="26"/>
      <c r="B771" s="26"/>
      <c r="C771" s="26"/>
    </row>
    <row r="772" spans="1:3" ht="14.25" customHeight="1" x14ac:dyDescent="0.25">
      <c r="A772" s="26"/>
      <c r="B772" s="26"/>
      <c r="C772" s="26"/>
    </row>
    <row r="773" spans="1:3" ht="14.25" customHeight="1" x14ac:dyDescent="0.25">
      <c r="A773" s="26"/>
      <c r="B773" s="26"/>
      <c r="C773" s="26"/>
    </row>
    <row r="774" spans="1:3" ht="14.25" customHeight="1" x14ac:dyDescent="0.25">
      <c r="A774" s="26"/>
      <c r="B774" s="26"/>
      <c r="C774" s="26"/>
    </row>
    <row r="775" spans="1:3" ht="14.25" customHeight="1" x14ac:dyDescent="0.25">
      <c r="A775" s="26"/>
      <c r="B775" s="26"/>
      <c r="C775" s="26"/>
    </row>
    <row r="776" spans="1:3" ht="14.25" customHeight="1" x14ac:dyDescent="0.25">
      <c r="A776" s="26"/>
      <c r="B776" s="26"/>
      <c r="C776" s="26"/>
    </row>
    <row r="777" spans="1:3" ht="14.25" customHeight="1" x14ac:dyDescent="0.25">
      <c r="A777" s="26"/>
      <c r="B777" s="26"/>
      <c r="C777" s="26"/>
    </row>
    <row r="778" spans="1:3" ht="14.25" customHeight="1" x14ac:dyDescent="0.25">
      <c r="A778" s="26"/>
      <c r="B778" s="26"/>
      <c r="C778" s="26"/>
    </row>
    <row r="779" spans="1:3" ht="14.25" customHeight="1" x14ac:dyDescent="0.25">
      <c r="A779" s="26"/>
      <c r="B779" s="26"/>
      <c r="C779" s="26"/>
    </row>
    <row r="780" spans="1:3" ht="14.25" customHeight="1" x14ac:dyDescent="0.25">
      <c r="A780" s="26"/>
      <c r="B780" s="26"/>
      <c r="C780" s="26"/>
    </row>
    <row r="781" spans="1:3" ht="14.25" customHeight="1" x14ac:dyDescent="0.25">
      <c r="A781" s="26"/>
      <c r="B781" s="26"/>
      <c r="C781" s="26"/>
    </row>
    <row r="782" spans="1:3" ht="14.25" customHeight="1" x14ac:dyDescent="0.25">
      <c r="A782" s="26"/>
      <c r="B782" s="26"/>
      <c r="C782" s="26"/>
    </row>
    <row r="783" spans="1:3" ht="14.25" customHeight="1" x14ac:dyDescent="0.25">
      <c r="A783" s="26"/>
      <c r="B783" s="26"/>
      <c r="C783" s="26"/>
    </row>
    <row r="784" spans="1:3" ht="14.25" customHeight="1" x14ac:dyDescent="0.25">
      <c r="A784" s="26"/>
      <c r="B784" s="26"/>
      <c r="C784" s="26"/>
    </row>
    <row r="785" spans="1:3" ht="14.25" customHeight="1" x14ac:dyDescent="0.25">
      <c r="A785" s="26"/>
      <c r="B785" s="26"/>
      <c r="C785" s="26"/>
    </row>
    <row r="786" spans="1:3" ht="14.25" customHeight="1" x14ac:dyDescent="0.25">
      <c r="A786" s="26"/>
      <c r="B786" s="26"/>
      <c r="C786" s="26"/>
    </row>
    <row r="787" spans="1:3" ht="14.25" customHeight="1" x14ac:dyDescent="0.25">
      <c r="A787" s="26"/>
      <c r="B787" s="26"/>
      <c r="C787" s="26"/>
    </row>
    <row r="788" spans="1:3" ht="14.25" customHeight="1" x14ac:dyDescent="0.25">
      <c r="A788" s="26"/>
      <c r="B788" s="26"/>
      <c r="C788" s="26"/>
    </row>
    <row r="789" spans="1:3" ht="14.25" customHeight="1" x14ac:dyDescent="0.25">
      <c r="A789" s="26"/>
      <c r="B789" s="26"/>
      <c r="C789" s="26"/>
    </row>
    <row r="790" spans="1:3" ht="14.25" customHeight="1" x14ac:dyDescent="0.25">
      <c r="A790" s="26"/>
      <c r="B790" s="26"/>
      <c r="C790" s="26"/>
    </row>
    <row r="791" spans="1:3" ht="14.25" customHeight="1" x14ac:dyDescent="0.25">
      <c r="A791" s="26"/>
      <c r="B791" s="26"/>
      <c r="C791" s="26"/>
    </row>
    <row r="792" spans="1:3" ht="14.25" customHeight="1" x14ac:dyDescent="0.25">
      <c r="A792" s="26"/>
      <c r="B792" s="26"/>
      <c r="C792" s="26"/>
    </row>
    <row r="793" spans="1:3" ht="14.25" customHeight="1" x14ac:dyDescent="0.25">
      <c r="A793" s="26"/>
      <c r="B793" s="26"/>
      <c r="C793" s="26"/>
    </row>
    <row r="794" spans="1:3" ht="14.25" customHeight="1" x14ac:dyDescent="0.25">
      <c r="A794" s="26"/>
      <c r="B794" s="26"/>
      <c r="C794" s="26"/>
    </row>
    <row r="795" spans="1:3" ht="14.25" customHeight="1" x14ac:dyDescent="0.25">
      <c r="A795" s="26"/>
      <c r="B795" s="26"/>
      <c r="C795" s="26"/>
    </row>
    <row r="796" spans="1:3" ht="14.25" customHeight="1" x14ac:dyDescent="0.25">
      <c r="A796" s="26"/>
      <c r="B796" s="26"/>
      <c r="C796" s="26"/>
    </row>
    <row r="797" spans="1:3" ht="14.25" customHeight="1" x14ac:dyDescent="0.25">
      <c r="A797" s="26"/>
      <c r="B797" s="26"/>
      <c r="C797" s="26"/>
    </row>
    <row r="798" spans="1:3" ht="14.25" customHeight="1" x14ac:dyDescent="0.25">
      <c r="A798" s="26"/>
      <c r="B798" s="26"/>
      <c r="C798" s="26"/>
    </row>
    <row r="799" spans="1:3" ht="14.25" customHeight="1" x14ac:dyDescent="0.25">
      <c r="A799" s="26"/>
      <c r="B799" s="26"/>
      <c r="C799" s="26"/>
    </row>
    <row r="800" spans="1:3" ht="14.25" customHeight="1" x14ac:dyDescent="0.25">
      <c r="A800" s="26"/>
      <c r="B800" s="26"/>
      <c r="C800" s="26"/>
    </row>
    <row r="801" spans="1:3" ht="14.25" customHeight="1" x14ac:dyDescent="0.25">
      <c r="A801" s="26"/>
      <c r="B801" s="26"/>
      <c r="C801" s="26"/>
    </row>
    <row r="802" spans="1:3" ht="14.25" customHeight="1" x14ac:dyDescent="0.25">
      <c r="A802" s="26"/>
      <c r="B802" s="26"/>
      <c r="C802" s="26"/>
    </row>
    <row r="803" spans="1:3" ht="14.25" customHeight="1" x14ac:dyDescent="0.25">
      <c r="A803" s="26"/>
      <c r="B803" s="26"/>
      <c r="C803" s="26"/>
    </row>
    <row r="804" spans="1:3" ht="14.25" customHeight="1" x14ac:dyDescent="0.25">
      <c r="A804" s="26"/>
      <c r="B804" s="26"/>
      <c r="C804" s="26"/>
    </row>
    <row r="805" spans="1:3" ht="14.25" customHeight="1" x14ac:dyDescent="0.25">
      <c r="A805" s="26"/>
      <c r="B805" s="26"/>
      <c r="C805" s="26"/>
    </row>
    <row r="806" spans="1:3" ht="14.25" customHeight="1" x14ac:dyDescent="0.25">
      <c r="A806" s="26"/>
      <c r="B806" s="26"/>
      <c r="C806" s="26"/>
    </row>
    <row r="807" spans="1:3" ht="14.25" customHeight="1" x14ac:dyDescent="0.25">
      <c r="A807" s="26"/>
      <c r="B807" s="26"/>
      <c r="C807" s="26"/>
    </row>
    <row r="808" spans="1:3" ht="14.25" customHeight="1" x14ac:dyDescent="0.25">
      <c r="A808" s="26"/>
      <c r="B808" s="26"/>
      <c r="C808" s="26"/>
    </row>
    <row r="809" spans="1:3" ht="14.25" customHeight="1" x14ac:dyDescent="0.25">
      <c r="A809" s="26"/>
      <c r="B809" s="26"/>
      <c r="C809" s="26"/>
    </row>
    <row r="810" spans="1:3" ht="14.25" customHeight="1" x14ac:dyDescent="0.25">
      <c r="A810" s="26"/>
      <c r="B810" s="26"/>
      <c r="C810" s="26"/>
    </row>
    <row r="811" spans="1:3" ht="14.25" customHeight="1" x14ac:dyDescent="0.25">
      <c r="A811" s="26"/>
      <c r="B811" s="26"/>
      <c r="C811" s="26"/>
    </row>
    <row r="812" spans="1:3" ht="14.25" customHeight="1" x14ac:dyDescent="0.25">
      <c r="A812" s="26"/>
      <c r="B812" s="26"/>
      <c r="C812" s="26"/>
    </row>
    <row r="813" spans="1:3" ht="14.25" customHeight="1" x14ac:dyDescent="0.25">
      <c r="A813" s="26"/>
      <c r="B813" s="26"/>
      <c r="C813" s="26"/>
    </row>
    <row r="814" spans="1:3" ht="14.25" customHeight="1" x14ac:dyDescent="0.25">
      <c r="A814" s="26"/>
      <c r="B814" s="26"/>
      <c r="C814" s="26"/>
    </row>
    <row r="815" spans="1:3" ht="14.25" customHeight="1" x14ac:dyDescent="0.25">
      <c r="A815" s="26"/>
      <c r="B815" s="26"/>
      <c r="C815" s="26"/>
    </row>
    <row r="816" spans="1:3" ht="14.25" customHeight="1" x14ac:dyDescent="0.25">
      <c r="A816" s="26"/>
      <c r="B816" s="26"/>
      <c r="C816" s="26"/>
    </row>
    <row r="817" spans="1:3" ht="14.25" customHeight="1" x14ac:dyDescent="0.25">
      <c r="A817" s="26"/>
      <c r="B817" s="26"/>
      <c r="C817" s="26"/>
    </row>
    <row r="818" spans="1:3" ht="14.25" customHeight="1" x14ac:dyDescent="0.25">
      <c r="A818" s="26"/>
      <c r="B818" s="26"/>
      <c r="C818" s="26"/>
    </row>
    <row r="819" spans="1:3" ht="14.25" customHeight="1" x14ac:dyDescent="0.25">
      <c r="A819" s="26"/>
      <c r="B819" s="26"/>
      <c r="C819" s="26"/>
    </row>
    <row r="820" spans="1:3" ht="14.25" customHeight="1" x14ac:dyDescent="0.25">
      <c r="A820" s="26"/>
      <c r="B820" s="26"/>
      <c r="C820" s="26"/>
    </row>
    <row r="821" spans="1:3" ht="14.25" customHeight="1" x14ac:dyDescent="0.25">
      <c r="A821" s="26"/>
      <c r="B821" s="26"/>
      <c r="C821" s="26"/>
    </row>
    <row r="822" spans="1:3" ht="14.25" customHeight="1" x14ac:dyDescent="0.25">
      <c r="A822" s="26"/>
      <c r="B822" s="26"/>
      <c r="C822" s="26"/>
    </row>
    <row r="823" spans="1:3" ht="14.25" customHeight="1" x14ac:dyDescent="0.25">
      <c r="A823" s="26"/>
      <c r="B823" s="26"/>
      <c r="C823" s="26"/>
    </row>
    <row r="824" spans="1:3" ht="14.25" customHeight="1" x14ac:dyDescent="0.25">
      <c r="A824" s="26"/>
      <c r="B824" s="26"/>
      <c r="C824" s="26"/>
    </row>
    <row r="825" spans="1:3" ht="14.25" customHeight="1" x14ac:dyDescent="0.25">
      <c r="A825" s="26"/>
      <c r="B825" s="26"/>
      <c r="C825" s="26"/>
    </row>
    <row r="826" spans="1:3" ht="14.25" customHeight="1" x14ac:dyDescent="0.25">
      <c r="A826" s="26"/>
      <c r="B826" s="26"/>
      <c r="C826" s="26"/>
    </row>
    <row r="827" spans="1:3" ht="14.25" customHeight="1" x14ac:dyDescent="0.25">
      <c r="A827" s="26"/>
      <c r="B827" s="26"/>
      <c r="C827" s="26"/>
    </row>
    <row r="828" spans="1:3" ht="14.25" customHeight="1" x14ac:dyDescent="0.25">
      <c r="A828" s="26"/>
      <c r="B828" s="26"/>
      <c r="C828" s="26"/>
    </row>
    <row r="829" spans="1:3" ht="14.25" customHeight="1" x14ac:dyDescent="0.25">
      <c r="A829" s="26"/>
      <c r="B829" s="26"/>
      <c r="C829" s="26"/>
    </row>
    <row r="830" spans="1:3" ht="14.25" customHeight="1" x14ac:dyDescent="0.25">
      <c r="A830" s="26"/>
      <c r="B830" s="26"/>
      <c r="C830" s="26"/>
    </row>
    <row r="831" spans="1:3" ht="14.25" customHeight="1" x14ac:dyDescent="0.25">
      <c r="A831" s="26"/>
      <c r="B831" s="26"/>
      <c r="C831" s="26"/>
    </row>
    <row r="832" spans="1:3" ht="14.25" customHeight="1" x14ac:dyDescent="0.25">
      <c r="A832" s="26"/>
      <c r="B832" s="26"/>
      <c r="C832" s="26"/>
    </row>
    <row r="833" spans="1:3" ht="14.25" customHeight="1" x14ac:dyDescent="0.25">
      <c r="A833" s="26"/>
      <c r="B833" s="26"/>
      <c r="C833" s="26"/>
    </row>
    <row r="834" spans="1:3" ht="14.25" customHeight="1" x14ac:dyDescent="0.25">
      <c r="A834" s="26"/>
      <c r="B834" s="26"/>
      <c r="C834" s="26"/>
    </row>
    <row r="835" spans="1:3" ht="14.25" customHeight="1" x14ac:dyDescent="0.25">
      <c r="A835" s="26"/>
      <c r="B835" s="26"/>
      <c r="C835" s="26"/>
    </row>
    <row r="836" spans="1:3" ht="14.25" customHeight="1" x14ac:dyDescent="0.25">
      <c r="A836" s="26"/>
      <c r="B836" s="26"/>
      <c r="C836" s="26"/>
    </row>
    <row r="837" spans="1:3" ht="14.25" customHeight="1" x14ac:dyDescent="0.25">
      <c r="A837" s="26"/>
      <c r="B837" s="26"/>
      <c r="C837" s="26"/>
    </row>
    <row r="838" spans="1:3" ht="14.25" customHeight="1" x14ac:dyDescent="0.25">
      <c r="A838" s="26"/>
      <c r="B838" s="26"/>
      <c r="C838" s="26"/>
    </row>
    <row r="839" spans="1:3" ht="14.25" customHeight="1" x14ac:dyDescent="0.25">
      <c r="A839" s="26"/>
      <c r="B839" s="26"/>
      <c r="C839" s="26"/>
    </row>
    <row r="840" spans="1:3" ht="14.25" customHeight="1" x14ac:dyDescent="0.25">
      <c r="A840" s="26"/>
      <c r="B840" s="26"/>
      <c r="C840" s="26"/>
    </row>
    <row r="841" spans="1:3" ht="14.25" customHeight="1" x14ac:dyDescent="0.25">
      <c r="A841" s="26"/>
      <c r="B841" s="26"/>
      <c r="C841" s="26"/>
    </row>
    <row r="842" spans="1:3" ht="14.25" customHeight="1" x14ac:dyDescent="0.25">
      <c r="A842" s="26"/>
      <c r="B842" s="26"/>
      <c r="C842" s="26"/>
    </row>
    <row r="843" spans="1:3" ht="14.25" customHeight="1" x14ac:dyDescent="0.25">
      <c r="A843" s="26"/>
      <c r="B843" s="26"/>
      <c r="C843" s="26"/>
    </row>
    <row r="844" spans="1:3" ht="14.25" customHeight="1" x14ac:dyDescent="0.25">
      <c r="A844" s="26"/>
      <c r="B844" s="26"/>
      <c r="C844" s="26"/>
    </row>
    <row r="845" spans="1:3" ht="14.25" customHeight="1" x14ac:dyDescent="0.25">
      <c r="A845" s="26"/>
      <c r="B845" s="26"/>
      <c r="C845" s="26"/>
    </row>
    <row r="846" spans="1:3" ht="14.25" customHeight="1" x14ac:dyDescent="0.25">
      <c r="A846" s="26"/>
      <c r="B846" s="26"/>
      <c r="C846" s="26"/>
    </row>
    <row r="847" spans="1:3" ht="14.25" customHeight="1" x14ac:dyDescent="0.25">
      <c r="A847" s="26"/>
      <c r="B847" s="26"/>
      <c r="C847" s="26"/>
    </row>
    <row r="848" spans="1:3" ht="14.25" customHeight="1" x14ac:dyDescent="0.25">
      <c r="A848" s="26"/>
      <c r="B848" s="26"/>
      <c r="C848" s="26"/>
    </row>
    <row r="849" spans="1:3" ht="14.25" customHeight="1" x14ac:dyDescent="0.25">
      <c r="A849" s="26"/>
      <c r="B849" s="26"/>
      <c r="C849" s="26"/>
    </row>
    <row r="850" spans="1:3" ht="14.25" customHeight="1" x14ac:dyDescent="0.25">
      <c r="A850" s="26"/>
      <c r="B850" s="26"/>
      <c r="C850" s="26"/>
    </row>
    <row r="851" spans="1:3" ht="14.25" customHeight="1" x14ac:dyDescent="0.25">
      <c r="A851" s="26"/>
      <c r="B851" s="26"/>
      <c r="C851" s="26"/>
    </row>
    <row r="852" spans="1:3" ht="14.25" customHeight="1" x14ac:dyDescent="0.25">
      <c r="A852" s="26"/>
      <c r="B852" s="26"/>
      <c r="C852" s="26"/>
    </row>
    <row r="853" spans="1:3" ht="14.25" customHeight="1" x14ac:dyDescent="0.25">
      <c r="A853" s="26"/>
      <c r="B853" s="26"/>
      <c r="C853" s="26"/>
    </row>
    <row r="854" spans="1:3" ht="14.25" customHeight="1" x14ac:dyDescent="0.25">
      <c r="A854" s="26"/>
      <c r="B854" s="26"/>
      <c r="C854" s="26"/>
    </row>
    <row r="855" spans="1:3" ht="14.25" customHeight="1" x14ac:dyDescent="0.25">
      <c r="A855" s="26"/>
      <c r="B855" s="26"/>
      <c r="C855" s="26"/>
    </row>
    <row r="856" spans="1:3" ht="14.25" customHeight="1" x14ac:dyDescent="0.25">
      <c r="A856" s="26"/>
      <c r="B856" s="26"/>
      <c r="C856" s="26"/>
    </row>
    <row r="857" spans="1:3" ht="14.25" customHeight="1" x14ac:dyDescent="0.25">
      <c r="A857" s="26"/>
      <c r="B857" s="26"/>
      <c r="C857" s="26"/>
    </row>
    <row r="858" spans="1:3" ht="14.25" customHeight="1" x14ac:dyDescent="0.25">
      <c r="A858" s="26"/>
      <c r="B858" s="26"/>
      <c r="C858" s="26"/>
    </row>
    <row r="859" spans="1:3" ht="14.25" customHeight="1" x14ac:dyDescent="0.25">
      <c r="A859" s="26"/>
      <c r="B859" s="26"/>
      <c r="C859" s="26"/>
    </row>
    <row r="860" spans="1:3" ht="14.25" customHeight="1" x14ac:dyDescent="0.25">
      <c r="A860" s="26"/>
      <c r="B860" s="26"/>
      <c r="C860" s="26"/>
    </row>
    <row r="861" spans="1:3" ht="14.25" customHeight="1" x14ac:dyDescent="0.25">
      <c r="A861" s="26"/>
      <c r="B861" s="26"/>
      <c r="C861" s="26"/>
    </row>
    <row r="862" spans="1:3" ht="14.25" customHeight="1" x14ac:dyDescent="0.25">
      <c r="A862" s="26"/>
      <c r="B862" s="26"/>
      <c r="C862" s="26"/>
    </row>
    <row r="863" spans="1:3" ht="14.25" customHeight="1" x14ac:dyDescent="0.25">
      <c r="A863" s="26"/>
      <c r="B863" s="26"/>
      <c r="C863" s="26"/>
    </row>
    <row r="864" spans="1:3" ht="14.25" customHeight="1" x14ac:dyDescent="0.25">
      <c r="A864" s="26"/>
      <c r="B864" s="26"/>
      <c r="C864" s="26"/>
    </row>
    <row r="865" spans="1:3" ht="14.25" customHeight="1" x14ac:dyDescent="0.25">
      <c r="A865" s="26"/>
      <c r="B865" s="26"/>
      <c r="C865" s="26"/>
    </row>
    <row r="866" spans="1:3" ht="14.25" customHeight="1" x14ac:dyDescent="0.25">
      <c r="A866" s="26"/>
      <c r="B866" s="26"/>
      <c r="C866" s="26"/>
    </row>
    <row r="867" spans="1:3" ht="14.25" customHeight="1" x14ac:dyDescent="0.25">
      <c r="A867" s="26"/>
      <c r="B867" s="26"/>
      <c r="C867" s="26"/>
    </row>
    <row r="868" spans="1:3" ht="14.25" customHeight="1" x14ac:dyDescent="0.25">
      <c r="A868" s="26"/>
      <c r="B868" s="26"/>
      <c r="C868" s="26"/>
    </row>
    <row r="869" spans="1:3" ht="14.25" customHeight="1" x14ac:dyDescent="0.25">
      <c r="A869" s="26"/>
      <c r="B869" s="26"/>
      <c r="C869" s="26"/>
    </row>
    <row r="870" spans="1:3" ht="14.25" customHeight="1" x14ac:dyDescent="0.25">
      <c r="A870" s="26"/>
      <c r="B870" s="26"/>
      <c r="C870" s="26"/>
    </row>
    <row r="871" spans="1:3" ht="14.25" customHeight="1" x14ac:dyDescent="0.25">
      <c r="A871" s="26"/>
      <c r="B871" s="26"/>
      <c r="C871" s="26"/>
    </row>
    <row r="872" spans="1:3" ht="14.25" customHeight="1" x14ac:dyDescent="0.25">
      <c r="A872" s="26"/>
      <c r="B872" s="26"/>
      <c r="C872" s="26"/>
    </row>
    <row r="873" spans="1:3" ht="14.25" customHeight="1" x14ac:dyDescent="0.25">
      <c r="A873" s="26"/>
      <c r="B873" s="26"/>
      <c r="C873" s="26"/>
    </row>
    <row r="874" spans="1:3" ht="14.25" customHeight="1" x14ac:dyDescent="0.25">
      <c r="A874" s="26"/>
      <c r="B874" s="26"/>
      <c r="C874" s="26"/>
    </row>
    <row r="875" spans="1:3" ht="14.25" customHeight="1" x14ac:dyDescent="0.25">
      <c r="A875" s="26"/>
      <c r="B875" s="26"/>
      <c r="C875" s="26"/>
    </row>
    <row r="876" spans="1:3" ht="14.25" customHeight="1" x14ac:dyDescent="0.25">
      <c r="A876" s="26"/>
      <c r="B876" s="26"/>
      <c r="C876" s="26"/>
    </row>
    <row r="877" spans="1:3" ht="14.25" customHeight="1" x14ac:dyDescent="0.25">
      <c r="A877" s="26"/>
      <c r="B877" s="26"/>
      <c r="C877" s="26"/>
    </row>
    <row r="878" spans="1:3" ht="14.25" customHeight="1" x14ac:dyDescent="0.25">
      <c r="A878" s="26"/>
      <c r="B878" s="26"/>
      <c r="C878" s="26"/>
    </row>
    <row r="879" spans="1:3" ht="14.25" customHeight="1" x14ac:dyDescent="0.25">
      <c r="A879" s="26"/>
      <c r="B879" s="26"/>
      <c r="C879" s="26"/>
    </row>
    <row r="880" spans="1:3" ht="14.25" customHeight="1" x14ac:dyDescent="0.25">
      <c r="A880" s="26"/>
      <c r="B880" s="26"/>
      <c r="C880" s="26"/>
    </row>
    <row r="881" spans="1:3" ht="14.25" customHeight="1" x14ac:dyDescent="0.25">
      <c r="A881" s="26"/>
      <c r="B881" s="26"/>
      <c r="C881" s="26"/>
    </row>
    <row r="882" spans="1:3" ht="14.25" customHeight="1" x14ac:dyDescent="0.25">
      <c r="A882" s="26"/>
      <c r="B882" s="26"/>
      <c r="C882" s="26"/>
    </row>
    <row r="883" spans="1:3" ht="14.25" customHeight="1" x14ac:dyDescent="0.25">
      <c r="A883" s="26"/>
      <c r="B883" s="26"/>
      <c r="C883" s="26"/>
    </row>
    <row r="884" spans="1:3" ht="14.25" customHeight="1" x14ac:dyDescent="0.25">
      <c r="A884" s="26"/>
      <c r="B884" s="26"/>
      <c r="C884" s="26"/>
    </row>
    <row r="885" spans="1:3" ht="14.25" customHeight="1" x14ac:dyDescent="0.25">
      <c r="A885" s="26"/>
      <c r="B885" s="26"/>
      <c r="C885" s="26"/>
    </row>
    <row r="886" spans="1:3" ht="14.25" customHeight="1" x14ac:dyDescent="0.25">
      <c r="A886" s="26"/>
      <c r="B886" s="26"/>
      <c r="C886" s="26"/>
    </row>
    <row r="887" spans="1:3" ht="14.25" customHeight="1" x14ac:dyDescent="0.25">
      <c r="A887" s="26"/>
      <c r="B887" s="26"/>
      <c r="C887" s="26"/>
    </row>
    <row r="888" spans="1:3" ht="14.25" customHeight="1" x14ac:dyDescent="0.25">
      <c r="A888" s="26"/>
      <c r="B888" s="26"/>
      <c r="C888" s="26"/>
    </row>
    <row r="889" spans="1:3" ht="14.25" customHeight="1" x14ac:dyDescent="0.25">
      <c r="A889" s="26"/>
      <c r="B889" s="26"/>
      <c r="C889" s="26"/>
    </row>
    <row r="890" spans="1:3" ht="14.25" customHeight="1" x14ac:dyDescent="0.25">
      <c r="A890" s="26"/>
      <c r="B890" s="26"/>
      <c r="C890" s="26"/>
    </row>
    <row r="891" spans="1:3" ht="14.25" customHeight="1" x14ac:dyDescent="0.25">
      <c r="A891" s="26"/>
      <c r="B891" s="26"/>
      <c r="C891" s="26"/>
    </row>
    <row r="892" spans="1:3" ht="14.25" customHeight="1" x14ac:dyDescent="0.25">
      <c r="A892" s="26"/>
      <c r="B892" s="26"/>
      <c r="C892" s="26"/>
    </row>
    <row r="893" spans="1:3" ht="14.25" customHeight="1" x14ac:dyDescent="0.25">
      <c r="A893" s="26"/>
      <c r="B893" s="26"/>
      <c r="C893" s="26"/>
    </row>
    <row r="894" spans="1:3" ht="14.25" customHeight="1" x14ac:dyDescent="0.25">
      <c r="A894" s="26"/>
      <c r="B894" s="26"/>
      <c r="C894" s="26"/>
    </row>
    <row r="895" spans="1:3" ht="14.25" customHeight="1" x14ac:dyDescent="0.25">
      <c r="A895" s="26"/>
      <c r="B895" s="26"/>
      <c r="C895" s="26"/>
    </row>
    <row r="896" spans="1:3" ht="14.25" customHeight="1" x14ac:dyDescent="0.25">
      <c r="A896" s="26"/>
      <c r="B896" s="26"/>
      <c r="C896" s="26"/>
    </row>
    <row r="897" spans="1:3" ht="14.25" customHeight="1" x14ac:dyDescent="0.25">
      <c r="A897" s="26"/>
      <c r="B897" s="26"/>
      <c r="C897" s="26"/>
    </row>
    <row r="898" spans="1:3" ht="14.25" customHeight="1" x14ac:dyDescent="0.25">
      <c r="A898" s="26"/>
      <c r="B898" s="26"/>
      <c r="C898" s="26"/>
    </row>
    <row r="899" spans="1:3" ht="14.25" customHeight="1" x14ac:dyDescent="0.25">
      <c r="A899" s="26"/>
      <c r="B899" s="26"/>
      <c r="C899" s="26"/>
    </row>
    <row r="900" spans="1:3" ht="14.25" customHeight="1" x14ac:dyDescent="0.25">
      <c r="A900" s="26"/>
      <c r="B900" s="26"/>
      <c r="C900" s="26"/>
    </row>
    <row r="901" spans="1:3" ht="14.25" customHeight="1" x14ac:dyDescent="0.25">
      <c r="A901" s="26"/>
      <c r="B901" s="26"/>
      <c r="C901" s="26"/>
    </row>
    <row r="902" spans="1:3" ht="14.25" customHeight="1" x14ac:dyDescent="0.25">
      <c r="A902" s="26"/>
      <c r="B902" s="26"/>
      <c r="C902" s="26"/>
    </row>
    <row r="903" spans="1:3" ht="14.25" customHeight="1" x14ac:dyDescent="0.25">
      <c r="A903" s="26"/>
      <c r="B903" s="26"/>
      <c r="C903" s="26"/>
    </row>
    <row r="904" spans="1:3" ht="14.25" customHeight="1" x14ac:dyDescent="0.25">
      <c r="A904" s="26"/>
      <c r="B904" s="26"/>
      <c r="C904" s="26"/>
    </row>
    <row r="905" spans="1:3" ht="14.25" customHeight="1" x14ac:dyDescent="0.25">
      <c r="A905" s="26"/>
      <c r="B905" s="26"/>
      <c r="C905" s="26"/>
    </row>
    <row r="906" spans="1:3" ht="14.25" customHeight="1" x14ac:dyDescent="0.25">
      <c r="A906" s="26"/>
      <c r="B906" s="26"/>
      <c r="C906" s="26"/>
    </row>
    <row r="907" spans="1:3" ht="14.25" customHeight="1" x14ac:dyDescent="0.25">
      <c r="A907" s="26"/>
      <c r="B907" s="26"/>
      <c r="C907" s="26"/>
    </row>
    <row r="908" spans="1:3" ht="14.25" customHeight="1" x14ac:dyDescent="0.25">
      <c r="A908" s="26"/>
      <c r="B908" s="26"/>
      <c r="C908" s="26"/>
    </row>
    <row r="909" spans="1:3" ht="14.25" customHeight="1" x14ac:dyDescent="0.25">
      <c r="A909" s="26"/>
      <c r="B909" s="26"/>
      <c r="C909" s="26"/>
    </row>
    <row r="910" spans="1:3" ht="14.25" customHeight="1" x14ac:dyDescent="0.25">
      <c r="A910" s="26"/>
      <c r="B910" s="26"/>
      <c r="C910" s="26"/>
    </row>
    <row r="911" spans="1:3" ht="14.25" customHeight="1" x14ac:dyDescent="0.25">
      <c r="A911" s="26"/>
      <c r="B911" s="26"/>
      <c r="C911" s="26"/>
    </row>
    <row r="912" spans="1:3" ht="14.25" customHeight="1" x14ac:dyDescent="0.25">
      <c r="A912" s="26"/>
      <c r="B912" s="26"/>
      <c r="C912" s="26"/>
    </row>
    <row r="913" spans="1:3" ht="14.25" customHeight="1" x14ac:dyDescent="0.25">
      <c r="A913" s="26"/>
      <c r="B913" s="26"/>
      <c r="C913" s="26"/>
    </row>
    <row r="914" spans="1:3" ht="14.25" customHeight="1" x14ac:dyDescent="0.25">
      <c r="A914" s="26"/>
      <c r="B914" s="26"/>
      <c r="C914" s="26"/>
    </row>
    <row r="915" spans="1:3" ht="14.25" customHeight="1" x14ac:dyDescent="0.25">
      <c r="A915" s="26"/>
      <c r="B915" s="26"/>
      <c r="C915" s="26"/>
    </row>
    <row r="916" spans="1:3" ht="14.25" customHeight="1" x14ac:dyDescent="0.25">
      <c r="A916" s="26"/>
      <c r="B916" s="26"/>
      <c r="C916" s="26"/>
    </row>
    <row r="917" spans="1:3" ht="14.25" customHeight="1" x14ac:dyDescent="0.25">
      <c r="A917" s="26"/>
      <c r="B917" s="26"/>
      <c r="C917" s="26"/>
    </row>
    <row r="918" spans="1:3" ht="14.25" customHeight="1" x14ac:dyDescent="0.25">
      <c r="A918" s="26"/>
      <c r="B918" s="26"/>
      <c r="C918" s="26"/>
    </row>
    <row r="919" spans="1:3" ht="14.25" customHeight="1" x14ac:dyDescent="0.25">
      <c r="A919" s="26"/>
      <c r="B919" s="26"/>
      <c r="C919" s="26"/>
    </row>
    <row r="920" spans="1:3" ht="14.25" customHeight="1" x14ac:dyDescent="0.25">
      <c r="A920" s="26"/>
      <c r="B920" s="26"/>
      <c r="C920" s="26"/>
    </row>
    <row r="921" spans="1:3" ht="14.25" customHeight="1" x14ac:dyDescent="0.25">
      <c r="A921" s="26"/>
      <c r="B921" s="26"/>
      <c r="C921" s="26"/>
    </row>
    <row r="922" spans="1:3" ht="14.25" customHeight="1" x14ac:dyDescent="0.25">
      <c r="A922" s="26"/>
      <c r="B922" s="26"/>
      <c r="C922" s="26"/>
    </row>
    <row r="923" spans="1:3" ht="14.25" customHeight="1" x14ac:dyDescent="0.25">
      <c r="A923" s="26"/>
      <c r="B923" s="26"/>
      <c r="C923" s="26"/>
    </row>
    <row r="924" spans="1:3" ht="14.25" customHeight="1" x14ac:dyDescent="0.25">
      <c r="A924" s="26"/>
      <c r="B924" s="26"/>
      <c r="C924" s="26"/>
    </row>
    <row r="925" spans="1:3" ht="14.25" customHeight="1" x14ac:dyDescent="0.25">
      <c r="A925" s="26"/>
      <c r="B925" s="26"/>
      <c r="C925" s="26"/>
    </row>
    <row r="926" spans="1:3" ht="14.25" customHeight="1" x14ac:dyDescent="0.25">
      <c r="A926" s="26"/>
      <c r="B926" s="26"/>
      <c r="C926" s="26"/>
    </row>
    <row r="927" spans="1:3" ht="14.25" customHeight="1" x14ac:dyDescent="0.25">
      <c r="A927" s="26"/>
      <c r="B927" s="26"/>
      <c r="C927" s="26"/>
    </row>
    <row r="928" spans="1:3" ht="14.25" customHeight="1" x14ac:dyDescent="0.25">
      <c r="A928" s="26"/>
      <c r="B928" s="26"/>
      <c r="C928" s="26"/>
    </row>
    <row r="929" spans="1:3" ht="14.25" customHeight="1" x14ac:dyDescent="0.25">
      <c r="A929" s="26"/>
      <c r="B929" s="26"/>
      <c r="C929" s="26"/>
    </row>
    <row r="930" spans="1:3" ht="14.25" customHeight="1" x14ac:dyDescent="0.25">
      <c r="A930" s="26"/>
      <c r="B930" s="26"/>
      <c r="C930" s="26"/>
    </row>
    <row r="931" spans="1:3" ht="14.25" customHeight="1" x14ac:dyDescent="0.25">
      <c r="A931" s="26"/>
      <c r="B931" s="26"/>
      <c r="C931" s="26"/>
    </row>
    <row r="932" spans="1:3" ht="14.25" customHeight="1" x14ac:dyDescent="0.25">
      <c r="A932" s="26"/>
      <c r="B932" s="26"/>
      <c r="C932" s="26"/>
    </row>
    <row r="933" spans="1:3" ht="14.25" customHeight="1" x14ac:dyDescent="0.25">
      <c r="A933" s="26"/>
      <c r="B933" s="26"/>
      <c r="C933" s="26"/>
    </row>
    <row r="934" spans="1:3" ht="14.25" customHeight="1" x14ac:dyDescent="0.25">
      <c r="A934" s="26"/>
      <c r="B934" s="26"/>
      <c r="C934" s="26"/>
    </row>
    <row r="935" spans="1:3" ht="14.25" customHeight="1" x14ac:dyDescent="0.25">
      <c r="A935" s="26"/>
      <c r="B935" s="26"/>
      <c r="C935" s="26"/>
    </row>
    <row r="936" spans="1:3" ht="14.25" customHeight="1" x14ac:dyDescent="0.25">
      <c r="A936" s="26"/>
      <c r="B936" s="26"/>
      <c r="C936" s="26"/>
    </row>
    <row r="937" spans="1:3" ht="14.25" customHeight="1" x14ac:dyDescent="0.25">
      <c r="A937" s="26"/>
      <c r="B937" s="26"/>
      <c r="C937" s="26"/>
    </row>
    <row r="938" spans="1:3" ht="14.25" customHeight="1" x14ac:dyDescent="0.25">
      <c r="A938" s="26"/>
      <c r="B938" s="26"/>
      <c r="C938" s="26"/>
    </row>
    <row r="939" spans="1:3" ht="14.25" customHeight="1" x14ac:dyDescent="0.25">
      <c r="A939" s="26"/>
      <c r="B939" s="26"/>
      <c r="C939" s="26"/>
    </row>
    <row r="940" spans="1:3" ht="14.25" customHeight="1" x14ac:dyDescent="0.25">
      <c r="A940" s="26"/>
      <c r="B940" s="26"/>
      <c r="C940" s="26"/>
    </row>
    <row r="941" spans="1:3" ht="14.25" customHeight="1" x14ac:dyDescent="0.25">
      <c r="A941" s="26"/>
      <c r="B941" s="26"/>
      <c r="C941" s="26"/>
    </row>
    <row r="942" spans="1:3" ht="14.25" customHeight="1" x14ac:dyDescent="0.25">
      <c r="A942" s="26"/>
      <c r="B942" s="26"/>
      <c r="C942" s="26"/>
    </row>
    <row r="943" spans="1:3" ht="14.25" customHeight="1" x14ac:dyDescent="0.25">
      <c r="A943" s="26"/>
      <c r="B943" s="26"/>
      <c r="C943" s="26"/>
    </row>
    <row r="944" spans="1:3" ht="14.25" customHeight="1" x14ac:dyDescent="0.25">
      <c r="A944" s="26"/>
      <c r="B944" s="26"/>
      <c r="C944" s="26"/>
    </row>
    <row r="945" spans="1:3" ht="14.25" customHeight="1" x14ac:dyDescent="0.25">
      <c r="A945" s="26"/>
      <c r="B945" s="26"/>
      <c r="C945" s="26"/>
    </row>
    <row r="946" spans="1:3" ht="14.25" customHeight="1" x14ac:dyDescent="0.25">
      <c r="A946" s="26"/>
      <c r="B946" s="26"/>
      <c r="C946" s="26"/>
    </row>
    <row r="947" spans="1:3" ht="14.25" customHeight="1" x14ac:dyDescent="0.25">
      <c r="A947" s="26"/>
      <c r="B947" s="26"/>
      <c r="C947" s="26"/>
    </row>
    <row r="948" spans="1:3" ht="14.25" customHeight="1" x14ac:dyDescent="0.25">
      <c r="A948" s="26"/>
      <c r="B948" s="26"/>
      <c r="C948" s="26"/>
    </row>
    <row r="949" spans="1:3" ht="14.25" customHeight="1" x14ac:dyDescent="0.25">
      <c r="A949" s="26"/>
      <c r="B949" s="26"/>
      <c r="C949" s="26"/>
    </row>
    <row r="950" spans="1:3" ht="14.25" customHeight="1" x14ac:dyDescent="0.25">
      <c r="A950" s="26"/>
      <c r="B950" s="26"/>
      <c r="C950" s="26"/>
    </row>
    <row r="951" spans="1:3" ht="14.25" customHeight="1" x14ac:dyDescent="0.25">
      <c r="A951" s="26"/>
      <c r="B951" s="26"/>
      <c r="C951" s="26"/>
    </row>
    <row r="952" spans="1:3" ht="14.25" customHeight="1" x14ac:dyDescent="0.25">
      <c r="A952" s="26"/>
      <c r="B952" s="26"/>
      <c r="C952" s="26"/>
    </row>
    <row r="953" spans="1:3" ht="14.25" customHeight="1" x14ac:dyDescent="0.25">
      <c r="A953" s="26"/>
      <c r="B953" s="26"/>
      <c r="C953" s="26"/>
    </row>
    <row r="954" spans="1:3" ht="14.25" customHeight="1" x14ac:dyDescent="0.25">
      <c r="A954" s="26"/>
      <c r="B954" s="26"/>
      <c r="C954" s="26"/>
    </row>
    <row r="955" spans="1:3" ht="14.25" customHeight="1" x14ac:dyDescent="0.25">
      <c r="A955" s="26"/>
      <c r="B955" s="26"/>
      <c r="C955" s="26"/>
    </row>
    <row r="956" spans="1:3" ht="14.25" customHeight="1" x14ac:dyDescent="0.25">
      <c r="A956" s="26"/>
      <c r="B956" s="26"/>
      <c r="C956" s="26"/>
    </row>
    <row r="957" spans="1:3" ht="14.25" customHeight="1" x14ac:dyDescent="0.25">
      <c r="A957" s="26"/>
      <c r="B957" s="26"/>
      <c r="C957" s="26"/>
    </row>
    <row r="958" spans="1:3" ht="14.25" customHeight="1" x14ac:dyDescent="0.25">
      <c r="A958" s="26"/>
      <c r="B958" s="26"/>
      <c r="C958" s="26"/>
    </row>
    <row r="959" spans="1:3" ht="14.25" customHeight="1" x14ac:dyDescent="0.25">
      <c r="A959" s="26"/>
      <c r="B959" s="26"/>
      <c r="C959" s="26"/>
    </row>
    <row r="960" spans="1:3" ht="14.25" customHeight="1" x14ac:dyDescent="0.25">
      <c r="A960" s="26"/>
      <c r="B960" s="26"/>
      <c r="C960" s="26"/>
    </row>
    <row r="961" spans="1:3" ht="14.25" customHeight="1" x14ac:dyDescent="0.25">
      <c r="A961" s="26"/>
      <c r="B961" s="26"/>
      <c r="C961" s="26"/>
    </row>
    <row r="962" spans="1:3" ht="14.25" customHeight="1" x14ac:dyDescent="0.25">
      <c r="A962" s="26"/>
      <c r="B962" s="26"/>
      <c r="C962" s="26"/>
    </row>
    <row r="963" spans="1:3" ht="14.25" customHeight="1" x14ac:dyDescent="0.25">
      <c r="A963" s="26"/>
      <c r="B963" s="26"/>
      <c r="C963" s="26"/>
    </row>
    <row r="964" spans="1:3" ht="14.25" customHeight="1" x14ac:dyDescent="0.25">
      <c r="A964" s="26"/>
      <c r="B964" s="26"/>
      <c r="C964" s="26"/>
    </row>
    <row r="965" spans="1:3" ht="14.25" customHeight="1" x14ac:dyDescent="0.25">
      <c r="A965" s="26"/>
      <c r="B965" s="26"/>
      <c r="C965" s="26"/>
    </row>
    <row r="966" spans="1:3" ht="14.25" customHeight="1" x14ac:dyDescent="0.25">
      <c r="A966" s="26"/>
      <c r="B966" s="26"/>
      <c r="C966" s="26"/>
    </row>
    <row r="967" spans="1:3" ht="14.25" customHeight="1" x14ac:dyDescent="0.25">
      <c r="A967" s="26"/>
      <c r="B967" s="26"/>
      <c r="C967" s="26"/>
    </row>
    <row r="968" spans="1:3" ht="14.25" customHeight="1" x14ac:dyDescent="0.25">
      <c r="A968" s="26"/>
      <c r="B968" s="26"/>
      <c r="C968" s="26"/>
    </row>
    <row r="969" spans="1:3" ht="14.25" customHeight="1" x14ac:dyDescent="0.25">
      <c r="A969" s="26"/>
      <c r="B969" s="26"/>
      <c r="C969" s="26"/>
    </row>
    <row r="970" spans="1:3" ht="14.25" customHeight="1" x14ac:dyDescent="0.25">
      <c r="A970" s="26"/>
      <c r="B970" s="26"/>
      <c r="C970" s="26"/>
    </row>
    <row r="971" spans="1:3" ht="14.25" customHeight="1" x14ac:dyDescent="0.25">
      <c r="A971" s="26"/>
      <c r="B971" s="26"/>
      <c r="C971" s="26"/>
    </row>
    <row r="972" spans="1:3" ht="14.25" customHeight="1" x14ac:dyDescent="0.25">
      <c r="A972" s="26"/>
      <c r="B972" s="26"/>
      <c r="C972" s="26"/>
    </row>
    <row r="973" spans="1:3" ht="14.25" customHeight="1" x14ac:dyDescent="0.25">
      <c r="A973" s="26"/>
      <c r="B973" s="26"/>
      <c r="C973" s="26"/>
    </row>
    <row r="974" spans="1:3" ht="14.25" customHeight="1" x14ac:dyDescent="0.25">
      <c r="A974" s="26"/>
      <c r="B974" s="26"/>
      <c r="C974" s="26"/>
    </row>
    <row r="975" spans="1:3" ht="14.25" customHeight="1" x14ac:dyDescent="0.25">
      <c r="A975" s="26"/>
      <c r="B975" s="26"/>
      <c r="C975" s="26"/>
    </row>
    <row r="976" spans="1:3" ht="14.25" customHeight="1" x14ac:dyDescent="0.25">
      <c r="A976" s="26"/>
      <c r="B976" s="26"/>
      <c r="C976" s="26"/>
    </row>
    <row r="977" spans="1:3" ht="14.25" customHeight="1" x14ac:dyDescent="0.25">
      <c r="A977" s="26"/>
      <c r="B977" s="26"/>
      <c r="C977" s="26"/>
    </row>
    <row r="978" spans="1:3" ht="14.25" customHeight="1" x14ac:dyDescent="0.25">
      <c r="A978" s="26"/>
      <c r="B978" s="26"/>
      <c r="C978" s="26"/>
    </row>
    <row r="979" spans="1:3" ht="14.25" customHeight="1" x14ac:dyDescent="0.25">
      <c r="A979" s="26"/>
      <c r="B979" s="26"/>
      <c r="C979" s="26"/>
    </row>
    <row r="980" spans="1:3" ht="14.25" customHeight="1" x14ac:dyDescent="0.25">
      <c r="A980" s="26"/>
      <c r="B980" s="26"/>
      <c r="C980" s="26"/>
    </row>
    <row r="981" spans="1:3" ht="14.25" customHeight="1" x14ac:dyDescent="0.25">
      <c r="A981" s="26"/>
      <c r="B981" s="26"/>
      <c r="C981" s="26"/>
    </row>
    <row r="982" spans="1:3" ht="14.25" customHeight="1" x14ac:dyDescent="0.25">
      <c r="A982" s="26"/>
      <c r="B982" s="26"/>
      <c r="C982" s="26"/>
    </row>
    <row r="983" spans="1:3" ht="14.25" customHeight="1" x14ac:dyDescent="0.25">
      <c r="A983" s="26"/>
      <c r="B983" s="26"/>
      <c r="C983" s="26"/>
    </row>
    <row r="984" spans="1:3" ht="14.25" customHeight="1" x14ac:dyDescent="0.25">
      <c r="A984" s="26"/>
      <c r="B984" s="26"/>
      <c r="C984" s="26"/>
    </row>
    <row r="985" spans="1:3" ht="14.25" customHeight="1" x14ac:dyDescent="0.25">
      <c r="A985" s="26"/>
      <c r="B985" s="26"/>
      <c r="C985" s="26"/>
    </row>
    <row r="986" spans="1:3" ht="14.25" customHeight="1" x14ac:dyDescent="0.25">
      <c r="A986" s="26"/>
      <c r="B986" s="26"/>
      <c r="C986" s="26"/>
    </row>
    <row r="987" spans="1:3" ht="14.25" customHeight="1" x14ac:dyDescent="0.25">
      <c r="A987" s="26"/>
      <c r="B987" s="26"/>
      <c r="C987" s="26"/>
    </row>
    <row r="988" spans="1:3" ht="14.25" customHeight="1" x14ac:dyDescent="0.25">
      <c r="A988" s="26"/>
      <c r="B988" s="26"/>
      <c r="C988" s="26"/>
    </row>
    <row r="989" spans="1:3" ht="14.25" customHeight="1" x14ac:dyDescent="0.25">
      <c r="A989" s="26"/>
      <c r="B989" s="26"/>
      <c r="C989" s="26"/>
    </row>
    <row r="990" spans="1:3" ht="14.25" customHeight="1" x14ac:dyDescent="0.25">
      <c r="A990" s="26"/>
      <c r="B990" s="26"/>
      <c r="C990" s="26"/>
    </row>
    <row r="991" spans="1:3" ht="14.25" customHeight="1" x14ac:dyDescent="0.25">
      <c r="A991" s="26"/>
      <c r="B991" s="26"/>
      <c r="C991" s="26"/>
    </row>
    <row r="992" spans="1:3" ht="14.25" customHeight="1" x14ac:dyDescent="0.25">
      <c r="A992" s="26"/>
      <c r="B992" s="26"/>
      <c r="C992" s="26"/>
    </row>
    <row r="993" spans="1:3" ht="14.25" customHeight="1" x14ac:dyDescent="0.25">
      <c r="A993" s="26"/>
      <c r="B993" s="26"/>
      <c r="C993" s="26"/>
    </row>
    <row r="994" spans="1:3" ht="14.25" customHeight="1" x14ac:dyDescent="0.25">
      <c r="A994" s="26"/>
      <c r="B994" s="26"/>
      <c r="C994" s="26"/>
    </row>
    <row r="995" spans="1:3" ht="14.25" customHeight="1" x14ac:dyDescent="0.25">
      <c r="A995" s="26"/>
      <c r="B995" s="26"/>
      <c r="C995" s="26"/>
    </row>
    <row r="996" spans="1:3" ht="14.25" customHeight="1" x14ac:dyDescent="0.25">
      <c r="A996" s="26"/>
      <c r="B996" s="26"/>
      <c r="C996" s="26"/>
    </row>
    <row r="997" spans="1:3" ht="14.25" customHeight="1" x14ac:dyDescent="0.25">
      <c r="A997" s="26"/>
      <c r="B997" s="26"/>
      <c r="C997" s="26"/>
    </row>
    <row r="998" spans="1:3" ht="14.25" customHeight="1" x14ac:dyDescent="0.25">
      <c r="A998" s="26"/>
      <c r="B998" s="26"/>
      <c r="C998" s="26"/>
    </row>
    <row r="999" spans="1:3" ht="14.25" customHeight="1" x14ac:dyDescent="0.25">
      <c r="A999" s="26"/>
      <c r="B999" s="26"/>
      <c r="C999" s="26"/>
    </row>
    <row r="1000" spans="1:3" ht="14.25" customHeight="1" x14ac:dyDescent="0.25">
      <c r="A1000" s="26"/>
      <c r="B1000" s="26"/>
      <c r="C1000" s="26"/>
    </row>
  </sheetData>
  <mergeCells count="1">
    <mergeCell ref="A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E488-D54E-407D-92EC-0B2CE08D7ACE}">
  <sheetPr codeName="Sheet4"/>
  <dimension ref="A1:Z1000"/>
  <sheetViews>
    <sheetView workbookViewId="0">
      <selection activeCell="L11" sqref="L11"/>
    </sheetView>
  </sheetViews>
  <sheetFormatPr defaultColWidth="14.42578125" defaultRowHeight="15" x14ac:dyDescent="0.25"/>
  <cols>
    <col min="1" max="1" width="8.85546875" customWidth="1"/>
    <col min="2" max="2" width="13.85546875" bestFit="1" customWidth="1"/>
    <col min="3" max="3" width="12.5703125" customWidth="1"/>
    <col min="4" max="4" width="15.7109375" bestFit="1" customWidth="1"/>
    <col min="5" max="5" width="11.5703125" bestFit="1" customWidth="1"/>
    <col min="6" max="6" width="13.42578125" bestFit="1" customWidth="1"/>
    <col min="7" max="7" width="21.28515625" bestFit="1" customWidth="1"/>
    <col min="8" max="8" width="15.28515625" bestFit="1" customWidth="1"/>
    <col min="9" max="9" width="11.28515625" bestFit="1" customWidth="1"/>
    <col min="10" max="10" width="13.140625" bestFit="1" customWidth="1"/>
    <col min="11" max="11" width="10.7109375" bestFit="1" customWidth="1"/>
    <col min="12" max="12" width="11.42578125" bestFit="1" customWidth="1"/>
    <col min="13" max="13" width="10.7109375" bestFit="1" customWidth="1"/>
    <col min="14" max="14" width="30.7109375" bestFit="1" customWidth="1"/>
    <col min="15" max="15" width="10.7109375" bestFit="1" customWidth="1"/>
    <col min="16" max="26" width="8.7109375" customWidth="1"/>
  </cols>
  <sheetData>
    <row r="1" spans="1:26" ht="14.25" customHeight="1" x14ac:dyDescent="0.25">
      <c r="C1" s="27" t="s">
        <v>180</v>
      </c>
    </row>
    <row r="2" spans="1:26" ht="14.25" customHeight="1" x14ac:dyDescent="0.25">
      <c r="B2" s="28">
        <v>1</v>
      </c>
      <c r="C2" s="28" t="s">
        <v>181</v>
      </c>
    </row>
    <row r="3" spans="1:26" ht="14.25" customHeight="1" x14ac:dyDescent="0.25">
      <c r="B3" s="28">
        <v>2</v>
      </c>
      <c r="C3" s="28" t="s">
        <v>182</v>
      </c>
    </row>
    <row r="4" spans="1:26" ht="14.25" customHeight="1" x14ac:dyDescent="0.25">
      <c r="B4" s="28">
        <v>3</v>
      </c>
      <c r="C4" s="28" t="s">
        <v>183</v>
      </c>
    </row>
    <row r="5" spans="1:26" ht="14.25" customHeight="1" x14ac:dyDescent="0.25">
      <c r="B5" s="28">
        <v>4</v>
      </c>
      <c r="C5" s="28" t="s">
        <v>184</v>
      </c>
    </row>
    <row r="6" spans="1:26" ht="14.25" customHeight="1" x14ac:dyDescent="0.25">
      <c r="B6" s="28">
        <v>5</v>
      </c>
      <c r="C6" s="28" t="s">
        <v>185</v>
      </c>
    </row>
    <row r="7" spans="1:26" ht="14.25" customHeight="1" x14ac:dyDescent="0.25">
      <c r="B7" s="28">
        <v>6</v>
      </c>
      <c r="C7" s="28" t="s">
        <v>186</v>
      </c>
    </row>
    <row r="8" spans="1:26" ht="14.25" customHeight="1" x14ac:dyDescent="0.25">
      <c r="B8" s="28"/>
      <c r="C8" s="28"/>
    </row>
    <row r="9" spans="1:26" ht="14.25" customHeight="1" x14ac:dyDescent="0.25"/>
    <row r="10" spans="1:26" ht="14.25" customHeight="1" x14ac:dyDescent="0.25">
      <c r="A10" s="29" t="s">
        <v>6</v>
      </c>
      <c r="B10" s="29" t="s">
        <v>7</v>
      </c>
      <c r="C10" s="29" t="s">
        <v>8</v>
      </c>
      <c r="D10" s="29" t="s">
        <v>187</v>
      </c>
      <c r="E10" s="29" t="s">
        <v>10</v>
      </c>
      <c r="F10" s="29" t="s">
        <v>11</v>
      </c>
      <c r="G10" s="29" t="s">
        <v>12</v>
      </c>
      <c r="H10" s="29" t="s">
        <v>14</v>
      </c>
      <c r="I10" s="29" t="s">
        <v>13</v>
      </c>
      <c r="J10" s="30" t="s">
        <v>188</v>
      </c>
      <c r="K10" s="30" t="s">
        <v>189</v>
      </c>
      <c r="L10" s="30" t="s">
        <v>190</v>
      </c>
      <c r="M10" s="30" t="s">
        <v>189</v>
      </c>
      <c r="N10" s="30" t="s">
        <v>191</v>
      </c>
      <c r="O10" s="30" t="s">
        <v>192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.25" customHeight="1" x14ac:dyDescent="0.25">
      <c r="A11" s="31">
        <v>150773</v>
      </c>
      <c r="B11" s="32" t="s">
        <v>78</v>
      </c>
      <c r="C11" s="32" t="s">
        <v>79</v>
      </c>
      <c r="D11" s="33">
        <v>26860</v>
      </c>
      <c r="E11" s="32" t="s">
        <v>18</v>
      </c>
      <c r="F11" s="32" t="s">
        <v>19</v>
      </c>
      <c r="G11" s="32" t="s">
        <v>37</v>
      </c>
      <c r="H11" s="31">
        <v>85000</v>
      </c>
      <c r="I11" s="32" t="s">
        <v>67</v>
      </c>
      <c r="J11" s="34" t="str">
        <f>IF(AND(E11="Female",H11&lt;50000),"Eligible for Gift","-")</f>
        <v>-</v>
      </c>
      <c r="K11" s="34" t="str">
        <f>IF(AND(G11="CCD",H11&lt;30000),"9000","-")</f>
        <v>-</v>
      </c>
      <c r="L11" s="34" t="str">
        <f>IF(D11&lt;DATE(1980,1,1),"Retired","-")</f>
        <v>Retired</v>
      </c>
      <c r="M11" s="34" t="str">
        <f>IF(OR(G11="Sales",G11="Marketing")*AND(H11&lt;45000),"25000","-")</f>
        <v>-</v>
      </c>
      <c r="N11" s="35" t="str">
        <f>IF(OR(G11="Director",G11="CEO"),"-","Gift 500rs Amazon Voucher")</f>
        <v>Gift 500rs Amazon Voucher</v>
      </c>
      <c r="O11" s="35" t="str">
        <f>IF(I11="North","5000",IF(I11="South","4000",IF(I11="East","4200",IF(I11="Mid West","3800","-"))))</f>
        <v>5000</v>
      </c>
    </row>
    <row r="12" spans="1:26" ht="14.25" customHeight="1" x14ac:dyDescent="0.25">
      <c r="A12" s="31">
        <v>150777</v>
      </c>
      <c r="B12" s="32" t="s">
        <v>84</v>
      </c>
      <c r="C12" s="32" t="s">
        <v>85</v>
      </c>
      <c r="D12" s="33">
        <v>21123</v>
      </c>
      <c r="E12" s="32" t="s">
        <v>18</v>
      </c>
      <c r="F12" s="32" t="s">
        <v>19</v>
      </c>
      <c r="G12" s="32" t="s">
        <v>51</v>
      </c>
      <c r="H12" s="31">
        <v>22000</v>
      </c>
      <c r="I12" s="32" t="s">
        <v>67</v>
      </c>
      <c r="J12" s="34" t="str">
        <f>IF(AND(E12="Female",H12&lt;50000),"Eligible for Gift","-")</f>
        <v>-</v>
      </c>
      <c r="K12" s="34" t="str">
        <f t="shared" ref="K12:K48" si="0">IF(AND(G12="CCD",H12&lt;30000),"9000","-")</f>
        <v>-</v>
      </c>
      <c r="L12" s="34" t="str">
        <f t="shared" ref="L12:L48" si="1">IF(D12&lt;DATE(1980,1,1),"Retired","-")</f>
        <v>Retired</v>
      </c>
      <c r="M12" s="34" t="str">
        <f t="shared" ref="M12:M48" si="2">IF(OR(G12="Sales",G12="Marketing")*AND(H12&lt;45000),"25000","-")</f>
        <v>25000</v>
      </c>
      <c r="N12" s="35" t="str">
        <f t="shared" ref="N12:N48" si="3">IF(OR(G12="Director",G12="CEO"),"-","Gift 500rs Amazon Voucher")</f>
        <v>Gift 500rs Amazon Voucher</v>
      </c>
      <c r="O12" s="35" t="str">
        <f t="shared" ref="O12:O48" si="4">IF(I12="North","5000",IF(I12="South","4000",IF(I12="East","4200",IF(I12="Mid West","3800","-"))))</f>
        <v>5000</v>
      </c>
    </row>
    <row r="13" spans="1:26" ht="14.25" customHeight="1" x14ac:dyDescent="0.25">
      <c r="A13" s="31">
        <v>150784</v>
      </c>
      <c r="B13" s="32" t="s">
        <v>70</v>
      </c>
      <c r="C13" s="32" t="s">
        <v>71</v>
      </c>
      <c r="D13" s="33">
        <v>28365</v>
      </c>
      <c r="E13" s="32" t="s">
        <v>28</v>
      </c>
      <c r="F13" s="32" t="s">
        <v>32</v>
      </c>
      <c r="G13" s="32" t="s">
        <v>33</v>
      </c>
      <c r="H13" s="31">
        <v>35000</v>
      </c>
      <c r="I13" s="32" t="s">
        <v>67</v>
      </c>
      <c r="J13" s="34" t="str">
        <f>IF(AND(E13="Female",H13&lt;50000),"Eligible for Gift","-")</f>
        <v>Eligible for Gift</v>
      </c>
      <c r="K13" s="34" t="str">
        <f t="shared" si="0"/>
        <v>-</v>
      </c>
      <c r="L13" s="34" t="str">
        <f t="shared" si="1"/>
        <v>Retired</v>
      </c>
      <c r="M13" s="34" t="str">
        <f t="shared" si="2"/>
        <v>-</v>
      </c>
      <c r="N13" s="35" t="str">
        <f t="shared" si="3"/>
        <v>Gift 500rs Amazon Voucher</v>
      </c>
      <c r="O13" s="35" t="str">
        <f t="shared" si="4"/>
        <v>5000</v>
      </c>
    </row>
    <row r="14" spans="1:26" ht="14.25" customHeight="1" x14ac:dyDescent="0.25">
      <c r="A14" s="31">
        <v>150791</v>
      </c>
      <c r="B14" s="32" t="s">
        <v>73</v>
      </c>
      <c r="C14" s="32" t="s">
        <v>74</v>
      </c>
      <c r="D14" s="33">
        <v>23346</v>
      </c>
      <c r="E14" s="32" t="s">
        <v>28</v>
      </c>
      <c r="F14" s="32" t="s">
        <v>19</v>
      </c>
      <c r="G14" s="32" t="s">
        <v>33</v>
      </c>
      <c r="H14" s="31">
        <v>67000</v>
      </c>
      <c r="I14" s="32" t="s">
        <v>69</v>
      </c>
      <c r="J14" s="34" t="str">
        <f t="shared" ref="J14:J48" si="5">IF(AND(E14="Female",H14&lt;50000),"Eligible for Gift","-")</f>
        <v>-</v>
      </c>
      <c r="K14" s="34" t="str">
        <f t="shared" si="0"/>
        <v>-</v>
      </c>
      <c r="L14" s="34" t="str">
        <f t="shared" si="1"/>
        <v>Retired</v>
      </c>
      <c r="M14" s="34" t="str">
        <f t="shared" si="2"/>
        <v>-</v>
      </c>
      <c r="N14" s="35" t="str">
        <f t="shared" si="3"/>
        <v>Gift 500rs Amazon Voucher</v>
      </c>
      <c r="O14" s="35" t="str">
        <f t="shared" si="4"/>
        <v>4000</v>
      </c>
    </row>
    <row r="15" spans="1:26" ht="14.25" customHeight="1" x14ac:dyDescent="0.25">
      <c r="A15" s="31">
        <v>150798</v>
      </c>
      <c r="B15" s="32" t="s">
        <v>75</v>
      </c>
      <c r="C15" s="32" t="s">
        <v>50</v>
      </c>
      <c r="D15" s="33">
        <v>28276</v>
      </c>
      <c r="E15" s="32" t="s">
        <v>28</v>
      </c>
      <c r="F15" s="32" t="s">
        <v>19</v>
      </c>
      <c r="G15" s="32" t="s">
        <v>33</v>
      </c>
      <c r="H15" s="31">
        <v>81000</v>
      </c>
      <c r="I15" s="32" t="s">
        <v>67</v>
      </c>
      <c r="J15" s="34" t="str">
        <f t="shared" si="5"/>
        <v>-</v>
      </c>
      <c r="K15" s="34" t="str">
        <f t="shared" si="0"/>
        <v>-</v>
      </c>
      <c r="L15" s="34" t="str">
        <f t="shared" si="1"/>
        <v>Retired</v>
      </c>
      <c r="M15" s="34" t="str">
        <f t="shared" si="2"/>
        <v>-</v>
      </c>
      <c r="N15" s="35" t="str">
        <f t="shared" si="3"/>
        <v>Gift 500rs Amazon Voucher</v>
      </c>
      <c r="O15" s="35" t="str">
        <f t="shared" si="4"/>
        <v>5000</v>
      </c>
    </row>
    <row r="16" spans="1:26" ht="14.25" customHeight="1" x14ac:dyDescent="0.25">
      <c r="A16" s="31">
        <v>150805</v>
      </c>
      <c r="B16" s="32" t="s">
        <v>73</v>
      </c>
      <c r="C16" s="32" t="s">
        <v>76</v>
      </c>
      <c r="D16" s="33">
        <v>26172</v>
      </c>
      <c r="E16" s="32" t="s">
        <v>18</v>
      </c>
      <c r="F16" s="32" t="s">
        <v>19</v>
      </c>
      <c r="G16" s="32" t="s">
        <v>77</v>
      </c>
      <c r="H16" s="31">
        <v>91000</v>
      </c>
      <c r="I16" s="32" t="s">
        <v>67</v>
      </c>
      <c r="J16" s="34" t="str">
        <f t="shared" si="5"/>
        <v>-</v>
      </c>
      <c r="K16" s="34" t="str">
        <f t="shared" si="0"/>
        <v>-</v>
      </c>
      <c r="L16" s="34" t="str">
        <f t="shared" si="1"/>
        <v>Retired</v>
      </c>
      <c r="M16" s="34" t="str">
        <f t="shared" si="2"/>
        <v>-</v>
      </c>
      <c r="N16" s="35" t="str">
        <f t="shared" si="3"/>
        <v>-</v>
      </c>
      <c r="O16" s="35" t="str">
        <f t="shared" si="4"/>
        <v>5000</v>
      </c>
    </row>
    <row r="17" spans="1:15" ht="14.25" customHeight="1" x14ac:dyDescent="0.25">
      <c r="A17" s="31">
        <v>150814</v>
      </c>
      <c r="B17" s="32" t="s">
        <v>82</v>
      </c>
      <c r="C17" s="32" t="s">
        <v>83</v>
      </c>
      <c r="D17" s="33">
        <v>26246</v>
      </c>
      <c r="E17" s="32" t="s">
        <v>18</v>
      </c>
      <c r="F17" s="32" t="s">
        <v>19</v>
      </c>
      <c r="G17" s="32" t="s">
        <v>41</v>
      </c>
      <c r="H17" s="31">
        <v>50000</v>
      </c>
      <c r="I17" s="32" t="s">
        <v>55</v>
      </c>
      <c r="J17" s="34" t="str">
        <f t="shared" si="5"/>
        <v>-</v>
      </c>
      <c r="K17" s="34" t="str">
        <f t="shared" si="0"/>
        <v>-</v>
      </c>
      <c r="L17" s="34" t="str">
        <f t="shared" si="1"/>
        <v>Retired</v>
      </c>
      <c r="M17" s="34" t="str">
        <f t="shared" si="2"/>
        <v>-</v>
      </c>
      <c r="N17" s="35" t="str">
        <f t="shared" si="3"/>
        <v>Gift 500rs Amazon Voucher</v>
      </c>
      <c r="O17" s="35" t="str">
        <f t="shared" si="4"/>
        <v>3800</v>
      </c>
    </row>
    <row r="18" spans="1:15" ht="14.25" customHeight="1" x14ac:dyDescent="0.25">
      <c r="A18" s="31">
        <v>150821</v>
      </c>
      <c r="B18" s="32" t="s">
        <v>65</v>
      </c>
      <c r="C18" s="32" t="s">
        <v>66</v>
      </c>
      <c r="D18" s="33">
        <v>29966</v>
      </c>
      <c r="E18" s="32" t="s">
        <v>18</v>
      </c>
      <c r="F18" s="32" t="s">
        <v>32</v>
      </c>
      <c r="G18" s="32" t="s">
        <v>20</v>
      </c>
      <c r="H18" s="31">
        <v>26000</v>
      </c>
      <c r="I18" s="32" t="s">
        <v>55</v>
      </c>
      <c r="J18" s="34" t="str">
        <f t="shared" si="5"/>
        <v>-</v>
      </c>
      <c r="K18" s="34" t="str">
        <f t="shared" si="0"/>
        <v>9000</v>
      </c>
      <c r="L18" s="34" t="str">
        <f t="shared" si="1"/>
        <v>-</v>
      </c>
      <c r="M18" s="34" t="str">
        <f t="shared" si="2"/>
        <v>-</v>
      </c>
      <c r="N18" s="35" t="str">
        <f t="shared" si="3"/>
        <v>Gift 500rs Amazon Voucher</v>
      </c>
      <c r="O18" s="35" t="str">
        <f t="shared" si="4"/>
        <v>3800</v>
      </c>
    </row>
    <row r="19" spans="1:15" ht="14.25" customHeight="1" x14ac:dyDescent="0.25">
      <c r="A19" s="31">
        <v>150830</v>
      </c>
      <c r="B19" s="32" t="s">
        <v>86</v>
      </c>
      <c r="C19" s="32" t="s">
        <v>87</v>
      </c>
      <c r="D19" s="33">
        <v>29037</v>
      </c>
      <c r="E19" s="32" t="s">
        <v>28</v>
      </c>
      <c r="F19" s="32" t="s">
        <v>19</v>
      </c>
      <c r="G19" s="32" t="s">
        <v>88</v>
      </c>
      <c r="H19" s="31">
        <v>52000</v>
      </c>
      <c r="I19" s="32" t="s">
        <v>21</v>
      </c>
      <c r="J19" s="34" t="str">
        <f t="shared" si="5"/>
        <v>-</v>
      </c>
      <c r="K19" s="34" t="str">
        <f t="shared" si="0"/>
        <v>-</v>
      </c>
      <c r="L19" s="34" t="str">
        <f t="shared" si="1"/>
        <v>Retired</v>
      </c>
      <c r="M19" s="34" t="str">
        <f t="shared" si="2"/>
        <v>-</v>
      </c>
      <c r="N19" s="35" t="str">
        <f t="shared" si="3"/>
        <v>Gift 500rs Amazon Voucher</v>
      </c>
      <c r="O19" s="35" t="str">
        <f t="shared" si="4"/>
        <v>4200</v>
      </c>
    </row>
    <row r="20" spans="1:15" ht="14.25" customHeight="1" x14ac:dyDescent="0.25">
      <c r="A20" s="31">
        <v>150834</v>
      </c>
      <c r="B20" s="32" t="s">
        <v>80</v>
      </c>
      <c r="C20" s="32" t="s">
        <v>81</v>
      </c>
      <c r="D20" s="33">
        <v>31199</v>
      </c>
      <c r="E20" s="32" t="s">
        <v>28</v>
      </c>
      <c r="F20" s="32" t="s">
        <v>19</v>
      </c>
      <c r="G20" s="32" t="s">
        <v>72</v>
      </c>
      <c r="H20" s="31">
        <v>48000</v>
      </c>
      <c r="I20" s="32" t="s">
        <v>67</v>
      </c>
      <c r="J20" s="34" t="str">
        <f t="shared" si="5"/>
        <v>Eligible for Gift</v>
      </c>
      <c r="K20" s="34" t="str">
        <f t="shared" si="0"/>
        <v>-</v>
      </c>
      <c r="L20" s="34" t="str">
        <f t="shared" si="1"/>
        <v>-</v>
      </c>
      <c r="M20" s="34" t="str">
        <f t="shared" si="2"/>
        <v>-</v>
      </c>
      <c r="N20" s="35" t="str">
        <f t="shared" si="3"/>
        <v>Gift 500rs Amazon Voucher</v>
      </c>
      <c r="O20" s="35" t="str">
        <f t="shared" si="4"/>
        <v>5000</v>
      </c>
    </row>
    <row r="21" spans="1:15" ht="14.25" customHeight="1" x14ac:dyDescent="0.25">
      <c r="A21" s="31">
        <v>150840</v>
      </c>
      <c r="B21" s="32" t="s">
        <v>39</v>
      </c>
      <c r="C21" s="32" t="s">
        <v>40</v>
      </c>
      <c r="D21" s="33">
        <v>23136</v>
      </c>
      <c r="E21" s="32" t="s">
        <v>28</v>
      </c>
      <c r="F21" s="32" t="s">
        <v>19</v>
      </c>
      <c r="G21" s="32" t="s">
        <v>41</v>
      </c>
      <c r="H21" s="31">
        <v>20000</v>
      </c>
      <c r="I21" s="32" t="s">
        <v>69</v>
      </c>
      <c r="J21" s="34" t="str">
        <f t="shared" si="5"/>
        <v>Eligible for Gift</v>
      </c>
      <c r="K21" s="34" t="str">
        <f t="shared" si="0"/>
        <v>-</v>
      </c>
      <c r="L21" s="34" t="str">
        <f t="shared" si="1"/>
        <v>Retired</v>
      </c>
      <c r="M21" s="34" t="str">
        <f t="shared" si="2"/>
        <v>-</v>
      </c>
      <c r="N21" s="35" t="str">
        <f t="shared" si="3"/>
        <v>Gift 500rs Amazon Voucher</v>
      </c>
      <c r="O21" s="35" t="str">
        <f t="shared" si="4"/>
        <v>4000</v>
      </c>
    </row>
    <row r="22" spans="1:15" ht="14.25" customHeight="1" x14ac:dyDescent="0.25">
      <c r="A22" s="31">
        <v>150850</v>
      </c>
      <c r="B22" s="32" t="s">
        <v>16</v>
      </c>
      <c r="C22" s="32" t="s">
        <v>17</v>
      </c>
      <c r="D22" s="33">
        <v>32027</v>
      </c>
      <c r="E22" s="32" t="s">
        <v>18</v>
      </c>
      <c r="F22" s="32" t="s">
        <v>19</v>
      </c>
      <c r="G22" s="32" t="s">
        <v>20</v>
      </c>
      <c r="H22" s="31">
        <v>47000</v>
      </c>
      <c r="I22" s="32" t="s">
        <v>21</v>
      </c>
      <c r="J22" s="34" t="str">
        <f t="shared" si="5"/>
        <v>-</v>
      </c>
      <c r="K22" s="34" t="str">
        <f t="shared" si="0"/>
        <v>-</v>
      </c>
      <c r="L22" s="34" t="str">
        <f t="shared" si="1"/>
        <v>-</v>
      </c>
      <c r="M22" s="34" t="str">
        <f t="shared" si="2"/>
        <v>-</v>
      </c>
      <c r="N22" s="35" t="str">
        <f t="shared" si="3"/>
        <v>Gift 500rs Amazon Voucher</v>
      </c>
      <c r="O22" s="35" t="str">
        <f t="shared" si="4"/>
        <v>4200</v>
      </c>
    </row>
    <row r="23" spans="1:15" ht="14.25" customHeight="1" x14ac:dyDescent="0.25">
      <c r="A23" s="31">
        <v>150851</v>
      </c>
      <c r="B23" s="32" t="s">
        <v>43</v>
      </c>
      <c r="C23" s="32" t="s">
        <v>44</v>
      </c>
      <c r="D23" s="33">
        <v>29368</v>
      </c>
      <c r="E23" s="32" t="s">
        <v>18</v>
      </c>
      <c r="F23" s="32" t="s">
        <v>32</v>
      </c>
      <c r="G23" s="32" t="s">
        <v>41</v>
      </c>
      <c r="H23" s="31">
        <v>75000</v>
      </c>
      <c r="I23" s="32" t="s">
        <v>21</v>
      </c>
      <c r="J23" s="34" t="str">
        <f t="shared" si="5"/>
        <v>-</v>
      </c>
      <c r="K23" s="34" t="str">
        <f t="shared" si="0"/>
        <v>-</v>
      </c>
      <c r="L23" s="34" t="str">
        <f t="shared" si="1"/>
        <v>-</v>
      </c>
      <c r="M23" s="34" t="str">
        <f t="shared" si="2"/>
        <v>-</v>
      </c>
      <c r="N23" s="35" t="str">
        <f t="shared" si="3"/>
        <v>Gift 500rs Amazon Voucher</v>
      </c>
      <c r="O23" s="35" t="str">
        <f t="shared" si="4"/>
        <v>4200</v>
      </c>
    </row>
    <row r="24" spans="1:15" ht="14.25" customHeight="1" x14ac:dyDescent="0.25">
      <c r="A24" s="31">
        <v>150858</v>
      </c>
      <c r="B24" s="32" t="s">
        <v>23</v>
      </c>
      <c r="C24" s="32" t="s">
        <v>24</v>
      </c>
      <c r="D24" s="33">
        <v>34846</v>
      </c>
      <c r="E24" s="32" t="s">
        <v>18</v>
      </c>
      <c r="F24" s="32" t="s">
        <v>19</v>
      </c>
      <c r="G24" s="32" t="s">
        <v>20</v>
      </c>
      <c r="H24" s="31">
        <v>34000</v>
      </c>
      <c r="I24" s="32" t="s">
        <v>21</v>
      </c>
      <c r="J24" s="34" t="str">
        <f t="shared" si="5"/>
        <v>-</v>
      </c>
      <c r="K24" s="34" t="str">
        <f t="shared" si="0"/>
        <v>-</v>
      </c>
      <c r="L24" s="34" t="str">
        <f t="shared" si="1"/>
        <v>-</v>
      </c>
      <c r="M24" s="34" t="str">
        <f t="shared" si="2"/>
        <v>-</v>
      </c>
      <c r="N24" s="35" t="str">
        <f t="shared" si="3"/>
        <v>Gift 500rs Amazon Voucher</v>
      </c>
      <c r="O24" s="35" t="str">
        <f t="shared" si="4"/>
        <v>4200</v>
      </c>
    </row>
    <row r="25" spans="1:15" ht="14.25" customHeight="1" x14ac:dyDescent="0.25">
      <c r="A25" s="31">
        <v>150865</v>
      </c>
      <c r="B25" s="32" t="s">
        <v>26</v>
      </c>
      <c r="C25" s="32" t="s">
        <v>27</v>
      </c>
      <c r="D25" s="33">
        <v>31279</v>
      </c>
      <c r="E25" s="32" t="s">
        <v>28</v>
      </c>
      <c r="F25" s="32" t="s">
        <v>19</v>
      </c>
      <c r="G25" s="32" t="s">
        <v>29</v>
      </c>
      <c r="H25" s="31">
        <v>90000</v>
      </c>
      <c r="I25" s="32" t="s">
        <v>69</v>
      </c>
      <c r="J25" s="34" t="str">
        <f t="shared" si="5"/>
        <v>-</v>
      </c>
      <c r="K25" s="34" t="str">
        <f t="shared" si="0"/>
        <v>-</v>
      </c>
      <c r="L25" s="34" t="str">
        <f t="shared" si="1"/>
        <v>-</v>
      </c>
      <c r="M25" s="34" t="str">
        <f t="shared" si="2"/>
        <v>-</v>
      </c>
      <c r="N25" s="35" t="str">
        <f t="shared" si="3"/>
        <v>-</v>
      </c>
      <c r="O25" s="35" t="str">
        <f t="shared" si="4"/>
        <v>4000</v>
      </c>
    </row>
    <row r="26" spans="1:15" ht="14.25" customHeight="1" x14ac:dyDescent="0.25">
      <c r="A26" s="31">
        <v>150867</v>
      </c>
      <c r="B26" s="32" t="s">
        <v>35</v>
      </c>
      <c r="C26" s="32" t="s">
        <v>36</v>
      </c>
      <c r="D26" s="33">
        <v>29028</v>
      </c>
      <c r="E26" s="32" t="s">
        <v>28</v>
      </c>
      <c r="F26" s="32" t="s">
        <v>32</v>
      </c>
      <c r="G26" s="32" t="s">
        <v>37</v>
      </c>
      <c r="H26" s="31">
        <v>49000</v>
      </c>
      <c r="I26" s="32" t="s">
        <v>69</v>
      </c>
      <c r="J26" s="34" t="str">
        <f t="shared" si="5"/>
        <v>Eligible for Gift</v>
      </c>
      <c r="K26" s="34" t="str">
        <f t="shared" si="0"/>
        <v>-</v>
      </c>
      <c r="L26" s="34" t="str">
        <f t="shared" si="1"/>
        <v>Retired</v>
      </c>
      <c r="M26" s="34" t="str">
        <f t="shared" si="2"/>
        <v>-</v>
      </c>
      <c r="N26" s="35" t="str">
        <f t="shared" si="3"/>
        <v>Gift 500rs Amazon Voucher</v>
      </c>
      <c r="O26" s="35" t="str">
        <f t="shared" si="4"/>
        <v>4000</v>
      </c>
    </row>
    <row r="27" spans="1:15" ht="14.25" customHeight="1" x14ac:dyDescent="0.25">
      <c r="A27" s="31">
        <v>150874</v>
      </c>
      <c r="B27" s="32" t="s">
        <v>49</v>
      </c>
      <c r="C27" s="32" t="s">
        <v>50</v>
      </c>
      <c r="D27" s="33">
        <v>37890</v>
      </c>
      <c r="E27" s="32" t="s">
        <v>28</v>
      </c>
      <c r="F27" s="32" t="s">
        <v>19</v>
      </c>
      <c r="G27" s="32" t="s">
        <v>51</v>
      </c>
      <c r="H27" s="31">
        <v>27000</v>
      </c>
      <c r="I27" s="32" t="s">
        <v>69</v>
      </c>
      <c r="J27" s="34" t="str">
        <f t="shared" si="5"/>
        <v>Eligible for Gift</v>
      </c>
      <c r="K27" s="34" t="str">
        <f t="shared" si="0"/>
        <v>-</v>
      </c>
      <c r="L27" s="34" t="str">
        <f t="shared" si="1"/>
        <v>-</v>
      </c>
      <c r="M27" s="34" t="str">
        <f t="shared" si="2"/>
        <v>25000</v>
      </c>
      <c r="N27" s="35" t="str">
        <f t="shared" si="3"/>
        <v>Gift 500rs Amazon Voucher</v>
      </c>
      <c r="O27" s="35" t="str">
        <f t="shared" si="4"/>
        <v>4000</v>
      </c>
    </row>
    <row r="28" spans="1:15" ht="14.25" customHeight="1" x14ac:dyDescent="0.25">
      <c r="A28" s="31">
        <v>150881</v>
      </c>
      <c r="B28" s="32" t="s">
        <v>30</v>
      </c>
      <c r="C28" s="32" t="s">
        <v>31</v>
      </c>
      <c r="D28" s="33">
        <v>30337</v>
      </c>
      <c r="E28" s="32" t="s">
        <v>18</v>
      </c>
      <c r="F28" s="32" t="s">
        <v>32</v>
      </c>
      <c r="G28" s="32" t="s">
        <v>33</v>
      </c>
      <c r="H28" s="31">
        <v>92000</v>
      </c>
      <c r="I28" s="32" t="s">
        <v>69</v>
      </c>
      <c r="J28" s="34" t="str">
        <f t="shared" si="5"/>
        <v>-</v>
      </c>
      <c r="K28" s="34" t="str">
        <f t="shared" si="0"/>
        <v>-</v>
      </c>
      <c r="L28" s="34" t="str">
        <f t="shared" si="1"/>
        <v>-</v>
      </c>
      <c r="M28" s="34" t="str">
        <f t="shared" si="2"/>
        <v>-</v>
      </c>
      <c r="N28" s="35" t="str">
        <f t="shared" si="3"/>
        <v>Gift 500rs Amazon Voucher</v>
      </c>
      <c r="O28" s="35" t="str">
        <f t="shared" si="4"/>
        <v>4000</v>
      </c>
    </row>
    <row r="29" spans="1:15" ht="14.25" customHeight="1" x14ac:dyDescent="0.25">
      <c r="A29" s="31">
        <v>150888</v>
      </c>
      <c r="B29" s="32" t="s">
        <v>46</v>
      </c>
      <c r="C29" s="32" t="s">
        <v>27</v>
      </c>
      <c r="D29" s="33">
        <v>29221</v>
      </c>
      <c r="E29" s="32" t="s">
        <v>18</v>
      </c>
      <c r="F29" s="32" t="s">
        <v>19</v>
      </c>
      <c r="G29" s="32" t="s">
        <v>47</v>
      </c>
      <c r="H29" s="31">
        <v>43000</v>
      </c>
      <c r="I29" s="32" t="s">
        <v>55</v>
      </c>
      <c r="J29" s="34" t="str">
        <f t="shared" si="5"/>
        <v>-</v>
      </c>
      <c r="K29" s="34" t="str">
        <f t="shared" si="0"/>
        <v>-</v>
      </c>
      <c r="L29" s="34" t="str">
        <f t="shared" si="1"/>
        <v>-</v>
      </c>
      <c r="M29" s="34" t="str">
        <f t="shared" si="2"/>
        <v>-</v>
      </c>
      <c r="N29" s="35" t="str">
        <f t="shared" si="3"/>
        <v>Gift 500rs Amazon Voucher</v>
      </c>
      <c r="O29" s="35" t="str">
        <f t="shared" si="4"/>
        <v>3800</v>
      </c>
    </row>
    <row r="30" spans="1:15" ht="14.25" customHeight="1" x14ac:dyDescent="0.25">
      <c r="A30" s="31">
        <v>150894</v>
      </c>
      <c r="B30" s="32" t="s">
        <v>100</v>
      </c>
      <c r="C30" s="32" t="s">
        <v>101</v>
      </c>
      <c r="D30" s="33">
        <v>37124</v>
      </c>
      <c r="E30" s="32" t="s">
        <v>18</v>
      </c>
      <c r="F30" s="32" t="s">
        <v>19</v>
      </c>
      <c r="G30" s="32" t="s">
        <v>41</v>
      </c>
      <c r="H30" s="31">
        <v>67000</v>
      </c>
      <c r="I30" s="32" t="s">
        <v>69</v>
      </c>
      <c r="J30" s="34" t="str">
        <f t="shared" si="5"/>
        <v>-</v>
      </c>
      <c r="K30" s="34" t="str">
        <f t="shared" si="0"/>
        <v>-</v>
      </c>
      <c r="L30" s="34" t="str">
        <f t="shared" si="1"/>
        <v>-</v>
      </c>
      <c r="M30" s="34" t="str">
        <f t="shared" si="2"/>
        <v>-</v>
      </c>
      <c r="N30" s="35" t="str">
        <f t="shared" si="3"/>
        <v>Gift 500rs Amazon Voucher</v>
      </c>
      <c r="O30" s="35" t="str">
        <f t="shared" si="4"/>
        <v>4000</v>
      </c>
    </row>
    <row r="31" spans="1:15" ht="14.25" customHeight="1" x14ac:dyDescent="0.25">
      <c r="A31" s="31">
        <v>150899</v>
      </c>
      <c r="B31" s="32" t="s">
        <v>92</v>
      </c>
      <c r="C31" s="32" t="s">
        <v>93</v>
      </c>
      <c r="D31" s="33">
        <v>37400</v>
      </c>
      <c r="E31" s="32" t="s">
        <v>18</v>
      </c>
      <c r="F31" s="32" t="s">
        <v>19</v>
      </c>
      <c r="G31" s="32" t="s">
        <v>20</v>
      </c>
      <c r="H31" s="31">
        <v>50000</v>
      </c>
      <c r="I31" s="32" t="s">
        <v>69</v>
      </c>
      <c r="J31" s="34" t="str">
        <f t="shared" si="5"/>
        <v>-</v>
      </c>
      <c r="K31" s="34" t="str">
        <f t="shared" si="0"/>
        <v>-</v>
      </c>
      <c r="L31" s="34" t="str">
        <f t="shared" si="1"/>
        <v>-</v>
      </c>
      <c r="M31" s="34" t="str">
        <f t="shared" si="2"/>
        <v>-</v>
      </c>
      <c r="N31" s="35" t="str">
        <f t="shared" si="3"/>
        <v>Gift 500rs Amazon Voucher</v>
      </c>
      <c r="O31" s="35" t="str">
        <f t="shared" si="4"/>
        <v>4000</v>
      </c>
    </row>
    <row r="32" spans="1:15" ht="14.25" customHeight="1" x14ac:dyDescent="0.25">
      <c r="A32" s="31">
        <v>150901</v>
      </c>
      <c r="B32" s="32" t="s">
        <v>111</v>
      </c>
      <c r="C32" s="32" t="s">
        <v>112</v>
      </c>
      <c r="D32" s="33">
        <v>32946</v>
      </c>
      <c r="E32" s="32" t="s">
        <v>28</v>
      </c>
      <c r="F32" s="32" t="s">
        <v>19</v>
      </c>
      <c r="G32" s="32" t="s">
        <v>88</v>
      </c>
      <c r="H32" s="31">
        <v>53000</v>
      </c>
      <c r="I32" s="32" t="s">
        <v>21</v>
      </c>
      <c r="J32" s="34" t="str">
        <f t="shared" si="5"/>
        <v>-</v>
      </c>
      <c r="K32" s="34" t="str">
        <f t="shared" si="0"/>
        <v>-</v>
      </c>
      <c r="L32" s="34" t="str">
        <f t="shared" si="1"/>
        <v>-</v>
      </c>
      <c r="M32" s="34" t="str">
        <f t="shared" si="2"/>
        <v>-</v>
      </c>
      <c r="N32" s="35" t="str">
        <f t="shared" si="3"/>
        <v>Gift 500rs Amazon Voucher</v>
      </c>
      <c r="O32" s="35" t="str">
        <f t="shared" si="4"/>
        <v>4200</v>
      </c>
    </row>
    <row r="33" spans="1:15" ht="14.25" customHeight="1" x14ac:dyDescent="0.25">
      <c r="A33" s="31">
        <v>150905</v>
      </c>
      <c r="B33" s="32" t="s">
        <v>98</v>
      </c>
      <c r="C33" s="32" t="s">
        <v>99</v>
      </c>
      <c r="D33" s="33">
        <v>30819</v>
      </c>
      <c r="E33" s="32" t="s">
        <v>28</v>
      </c>
      <c r="F33" s="32" t="s">
        <v>32</v>
      </c>
      <c r="G33" s="32" t="s">
        <v>72</v>
      </c>
      <c r="H33" s="31">
        <v>62000</v>
      </c>
      <c r="I33" s="32" t="s">
        <v>21</v>
      </c>
      <c r="J33" s="34" t="str">
        <f t="shared" si="5"/>
        <v>-</v>
      </c>
      <c r="K33" s="34" t="str">
        <f t="shared" si="0"/>
        <v>-</v>
      </c>
      <c r="L33" s="34" t="str">
        <f t="shared" si="1"/>
        <v>-</v>
      </c>
      <c r="M33" s="34" t="str">
        <f t="shared" si="2"/>
        <v>-</v>
      </c>
      <c r="N33" s="35" t="str">
        <f t="shared" si="3"/>
        <v>Gift 500rs Amazon Voucher</v>
      </c>
      <c r="O33" s="35" t="str">
        <f t="shared" si="4"/>
        <v>4200</v>
      </c>
    </row>
    <row r="34" spans="1:15" ht="14.25" customHeight="1" x14ac:dyDescent="0.25">
      <c r="A34" s="31">
        <v>150912</v>
      </c>
      <c r="B34" s="32" t="s">
        <v>107</v>
      </c>
      <c r="C34" s="32" t="s">
        <v>108</v>
      </c>
      <c r="D34" s="33">
        <v>37629</v>
      </c>
      <c r="E34" s="32" t="s">
        <v>28</v>
      </c>
      <c r="F34" s="32" t="s">
        <v>19</v>
      </c>
      <c r="G34" s="32" t="s">
        <v>89</v>
      </c>
      <c r="H34" s="31">
        <v>81000</v>
      </c>
      <c r="I34" s="32" t="s">
        <v>69</v>
      </c>
      <c r="J34" s="34" t="str">
        <f t="shared" si="5"/>
        <v>-</v>
      </c>
      <c r="K34" s="34" t="str">
        <f t="shared" si="0"/>
        <v>-</v>
      </c>
      <c r="L34" s="34" t="str">
        <f t="shared" si="1"/>
        <v>-</v>
      </c>
      <c r="M34" s="34" t="str">
        <f t="shared" si="2"/>
        <v>-</v>
      </c>
      <c r="N34" s="35" t="str">
        <f t="shared" si="3"/>
        <v>Gift 500rs Amazon Voucher</v>
      </c>
      <c r="O34" s="35" t="str">
        <f t="shared" si="4"/>
        <v>4000</v>
      </c>
    </row>
    <row r="35" spans="1:15" ht="14.25" customHeight="1" x14ac:dyDescent="0.25">
      <c r="A35" s="31">
        <v>150921</v>
      </c>
      <c r="B35" s="32" t="s">
        <v>96</v>
      </c>
      <c r="C35" s="32" t="s">
        <v>97</v>
      </c>
      <c r="D35" s="33">
        <v>38092</v>
      </c>
      <c r="E35" s="32" t="s">
        <v>18</v>
      </c>
      <c r="F35" s="32" t="s">
        <v>19</v>
      </c>
      <c r="G35" s="32" t="s">
        <v>37</v>
      </c>
      <c r="H35" s="31">
        <v>19000</v>
      </c>
      <c r="I35" s="32" t="s">
        <v>55</v>
      </c>
      <c r="J35" s="34" t="str">
        <f t="shared" si="5"/>
        <v>-</v>
      </c>
      <c r="K35" s="34" t="str">
        <f t="shared" si="0"/>
        <v>-</v>
      </c>
      <c r="L35" s="34" t="str">
        <f t="shared" si="1"/>
        <v>-</v>
      </c>
      <c r="M35" s="34" t="str">
        <f t="shared" si="2"/>
        <v>-</v>
      </c>
      <c r="N35" s="35" t="str">
        <f t="shared" si="3"/>
        <v>Gift 500rs Amazon Voucher</v>
      </c>
      <c r="O35" s="35" t="str">
        <f t="shared" si="4"/>
        <v>3800</v>
      </c>
    </row>
    <row r="36" spans="1:15" ht="14.25" customHeight="1" x14ac:dyDescent="0.25">
      <c r="A36" s="31">
        <v>150929</v>
      </c>
      <c r="B36" s="32" t="s">
        <v>105</v>
      </c>
      <c r="C36" s="32" t="s">
        <v>106</v>
      </c>
      <c r="D36" s="33">
        <v>26739</v>
      </c>
      <c r="E36" s="32" t="s">
        <v>18</v>
      </c>
      <c r="F36" s="32" t="s">
        <v>19</v>
      </c>
      <c r="G36" s="32" t="s">
        <v>51</v>
      </c>
      <c r="H36" s="31">
        <v>58000</v>
      </c>
      <c r="I36" s="32" t="s">
        <v>69</v>
      </c>
      <c r="J36" s="34" t="str">
        <f t="shared" si="5"/>
        <v>-</v>
      </c>
      <c r="K36" s="34" t="str">
        <f t="shared" si="0"/>
        <v>-</v>
      </c>
      <c r="L36" s="34" t="str">
        <f t="shared" si="1"/>
        <v>Retired</v>
      </c>
      <c r="M36" s="34" t="str">
        <f t="shared" si="2"/>
        <v>-</v>
      </c>
      <c r="N36" s="35" t="str">
        <f t="shared" si="3"/>
        <v>Gift 500rs Amazon Voucher</v>
      </c>
      <c r="O36" s="35" t="str">
        <f t="shared" si="4"/>
        <v>4000</v>
      </c>
    </row>
    <row r="37" spans="1:15" ht="14.25" customHeight="1" x14ac:dyDescent="0.25">
      <c r="A37" s="31">
        <v>150930</v>
      </c>
      <c r="B37" s="32" t="s">
        <v>39</v>
      </c>
      <c r="C37" s="32" t="s">
        <v>94</v>
      </c>
      <c r="D37" s="33">
        <v>37027</v>
      </c>
      <c r="E37" s="32" t="s">
        <v>18</v>
      </c>
      <c r="F37" s="32" t="s">
        <v>19</v>
      </c>
      <c r="G37" s="32" t="s">
        <v>33</v>
      </c>
      <c r="H37" s="31">
        <v>82000</v>
      </c>
      <c r="I37" s="32" t="s">
        <v>69</v>
      </c>
      <c r="J37" s="34" t="str">
        <f t="shared" si="5"/>
        <v>-</v>
      </c>
      <c r="K37" s="34" t="str">
        <f t="shared" si="0"/>
        <v>-</v>
      </c>
      <c r="L37" s="34" t="str">
        <f t="shared" si="1"/>
        <v>-</v>
      </c>
      <c r="M37" s="34" t="str">
        <f t="shared" si="2"/>
        <v>-</v>
      </c>
      <c r="N37" s="35" t="str">
        <f t="shared" si="3"/>
        <v>Gift 500rs Amazon Voucher</v>
      </c>
      <c r="O37" s="35" t="str">
        <f t="shared" si="4"/>
        <v>4000</v>
      </c>
    </row>
    <row r="38" spans="1:15" ht="14.25" customHeight="1" x14ac:dyDescent="0.25">
      <c r="A38" s="31">
        <v>150937</v>
      </c>
      <c r="B38" s="32" t="s">
        <v>16</v>
      </c>
      <c r="C38" s="32" t="s">
        <v>104</v>
      </c>
      <c r="D38" s="33">
        <v>24700</v>
      </c>
      <c r="E38" s="32" t="s">
        <v>18</v>
      </c>
      <c r="F38" s="32" t="s">
        <v>19</v>
      </c>
      <c r="G38" s="32" t="s">
        <v>47</v>
      </c>
      <c r="H38" s="31">
        <v>37000</v>
      </c>
      <c r="I38" s="32" t="s">
        <v>67</v>
      </c>
      <c r="J38" s="34" t="str">
        <f t="shared" si="5"/>
        <v>-</v>
      </c>
      <c r="K38" s="34" t="str">
        <f t="shared" si="0"/>
        <v>-</v>
      </c>
      <c r="L38" s="34" t="str">
        <f t="shared" si="1"/>
        <v>Retired</v>
      </c>
      <c r="M38" s="34" t="str">
        <f t="shared" si="2"/>
        <v>-</v>
      </c>
      <c r="N38" s="35" t="str">
        <f t="shared" si="3"/>
        <v>Gift 500rs Amazon Voucher</v>
      </c>
      <c r="O38" s="35" t="str">
        <f t="shared" si="4"/>
        <v>5000</v>
      </c>
    </row>
    <row r="39" spans="1:15" ht="14.25" customHeight="1" x14ac:dyDescent="0.25">
      <c r="A39" s="31">
        <v>150940</v>
      </c>
      <c r="B39" s="32" t="s">
        <v>102</v>
      </c>
      <c r="C39" s="32" t="s">
        <v>103</v>
      </c>
      <c r="D39" s="33">
        <v>26906</v>
      </c>
      <c r="E39" s="32" t="s">
        <v>18</v>
      </c>
      <c r="F39" s="32" t="s">
        <v>32</v>
      </c>
      <c r="G39" s="32" t="s">
        <v>41</v>
      </c>
      <c r="H39" s="31">
        <v>87000</v>
      </c>
      <c r="I39" s="32" t="s">
        <v>21</v>
      </c>
      <c r="J39" s="34" t="str">
        <f t="shared" si="5"/>
        <v>-</v>
      </c>
      <c r="K39" s="34" t="str">
        <f t="shared" si="0"/>
        <v>-</v>
      </c>
      <c r="L39" s="34" t="str">
        <f t="shared" si="1"/>
        <v>Retired</v>
      </c>
      <c r="M39" s="34" t="str">
        <f t="shared" si="2"/>
        <v>-</v>
      </c>
      <c r="N39" s="35" t="str">
        <f t="shared" si="3"/>
        <v>Gift 500rs Amazon Voucher</v>
      </c>
      <c r="O39" s="35" t="str">
        <f t="shared" si="4"/>
        <v>4200</v>
      </c>
    </row>
    <row r="40" spans="1:15" ht="14.25" customHeight="1" x14ac:dyDescent="0.25">
      <c r="A40" s="31">
        <v>150947</v>
      </c>
      <c r="B40" s="32" t="s">
        <v>90</v>
      </c>
      <c r="C40" s="32" t="s">
        <v>91</v>
      </c>
      <c r="D40" s="33">
        <v>33449</v>
      </c>
      <c r="E40" s="32" t="s">
        <v>28</v>
      </c>
      <c r="F40" s="32" t="s">
        <v>19</v>
      </c>
      <c r="G40" s="32" t="s">
        <v>20</v>
      </c>
      <c r="H40" s="31">
        <v>85000</v>
      </c>
      <c r="I40" s="32" t="s">
        <v>21</v>
      </c>
      <c r="J40" s="34" t="str">
        <f t="shared" si="5"/>
        <v>-</v>
      </c>
      <c r="K40" s="34" t="str">
        <f t="shared" si="0"/>
        <v>-</v>
      </c>
      <c r="L40" s="34" t="str">
        <f t="shared" si="1"/>
        <v>-</v>
      </c>
      <c r="M40" s="34" t="str">
        <f t="shared" si="2"/>
        <v>-</v>
      </c>
      <c r="N40" s="35" t="str">
        <f t="shared" si="3"/>
        <v>Gift 500rs Amazon Voucher</v>
      </c>
      <c r="O40" s="35" t="str">
        <f t="shared" si="4"/>
        <v>4200</v>
      </c>
    </row>
    <row r="41" spans="1:15" ht="14.25" customHeight="1" x14ac:dyDescent="0.25">
      <c r="A41" s="31">
        <v>150954</v>
      </c>
      <c r="B41" s="32" t="s">
        <v>113</v>
      </c>
      <c r="C41" s="32" t="s">
        <v>50</v>
      </c>
      <c r="D41" s="33">
        <v>35495</v>
      </c>
      <c r="E41" s="32" t="s">
        <v>28</v>
      </c>
      <c r="F41" s="32" t="s">
        <v>19</v>
      </c>
      <c r="G41" s="32" t="s">
        <v>88</v>
      </c>
      <c r="H41" s="31">
        <v>57000</v>
      </c>
      <c r="I41" s="32" t="s">
        <v>69</v>
      </c>
      <c r="J41" s="34" t="str">
        <f t="shared" si="5"/>
        <v>-</v>
      </c>
      <c r="K41" s="34" t="str">
        <f t="shared" si="0"/>
        <v>-</v>
      </c>
      <c r="L41" s="34" t="str">
        <f t="shared" si="1"/>
        <v>-</v>
      </c>
      <c r="M41" s="34" t="str">
        <f t="shared" si="2"/>
        <v>-</v>
      </c>
      <c r="N41" s="35" t="str">
        <f t="shared" si="3"/>
        <v>Gift 500rs Amazon Voucher</v>
      </c>
      <c r="O41" s="35" t="str">
        <f t="shared" si="4"/>
        <v>4000</v>
      </c>
    </row>
    <row r="42" spans="1:15" ht="14.25" customHeight="1" x14ac:dyDescent="0.25">
      <c r="A42" s="31">
        <v>150962</v>
      </c>
      <c r="B42" s="32" t="s">
        <v>95</v>
      </c>
      <c r="C42" s="32" t="s">
        <v>50</v>
      </c>
      <c r="D42" s="33">
        <v>37773</v>
      </c>
      <c r="E42" s="32" t="s">
        <v>28</v>
      </c>
      <c r="F42" s="32" t="s">
        <v>19</v>
      </c>
      <c r="G42" s="32" t="s">
        <v>77</v>
      </c>
      <c r="H42" s="31">
        <v>87000</v>
      </c>
      <c r="I42" s="32" t="s">
        <v>69</v>
      </c>
      <c r="J42" s="34" t="str">
        <f t="shared" si="5"/>
        <v>-</v>
      </c>
      <c r="K42" s="34" t="str">
        <f t="shared" si="0"/>
        <v>-</v>
      </c>
      <c r="L42" s="34" t="str">
        <f t="shared" si="1"/>
        <v>-</v>
      </c>
      <c r="M42" s="34" t="str">
        <f t="shared" si="2"/>
        <v>-</v>
      </c>
      <c r="N42" s="35" t="str">
        <f t="shared" si="3"/>
        <v>-</v>
      </c>
      <c r="O42" s="35" t="str">
        <f t="shared" si="4"/>
        <v>4000</v>
      </c>
    </row>
    <row r="43" spans="1:15" ht="14.25" customHeight="1" x14ac:dyDescent="0.25">
      <c r="A43" s="31">
        <v>150968</v>
      </c>
      <c r="B43" s="32" t="s">
        <v>109</v>
      </c>
      <c r="C43" s="32" t="s">
        <v>110</v>
      </c>
      <c r="D43" s="33">
        <v>37208</v>
      </c>
      <c r="E43" s="32" t="s">
        <v>18</v>
      </c>
      <c r="F43" s="32" t="s">
        <v>19</v>
      </c>
      <c r="G43" s="32" t="s">
        <v>89</v>
      </c>
      <c r="H43" s="31">
        <v>65000</v>
      </c>
      <c r="I43" s="32" t="s">
        <v>21</v>
      </c>
      <c r="J43" s="34" t="str">
        <f t="shared" si="5"/>
        <v>-</v>
      </c>
      <c r="K43" s="34" t="str">
        <f t="shared" si="0"/>
        <v>-</v>
      </c>
      <c r="L43" s="34" t="str">
        <f t="shared" si="1"/>
        <v>-</v>
      </c>
      <c r="M43" s="34" t="str">
        <f t="shared" si="2"/>
        <v>-</v>
      </c>
      <c r="N43" s="35" t="str">
        <f t="shared" si="3"/>
        <v>Gift 500rs Amazon Voucher</v>
      </c>
      <c r="O43" s="35" t="str">
        <f t="shared" si="4"/>
        <v>4200</v>
      </c>
    </row>
    <row r="44" spans="1:15" ht="14.25" customHeight="1" x14ac:dyDescent="0.25">
      <c r="A44" s="31">
        <v>150975</v>
      </c>
      <c r="B44" s="32" t="s">
        <v>57</v>
      </c>
      <c r="C44" s="32" t="s">
        <v>58</v>
      </c>
      <c r="D44" s="33">
        <v>31478</v>
      </c>
      <c r="E44" s="32" t="s">
        <v>18</v>
      </c>
      <c r="F44" s="32" t="s">
        <v>19</v>
      </c>
      <c r="G44" s="32" t="s">
        <v>37</v>
      </c>
      <c r="H44" s="31">
        <v>83000</v>
      </c>
      <c r="I44" s="32" t="s">
        <v>67</v>
      </c>
      <c r="J44" s="34" t="str">
        <f t="shared" si="5"/>
        <v>-</v>
      </c>
      <c r="K44" s="34" t="str">
        <f t="shared" si="0"/>
        <v>-</v>
      </c>
      <c r="L44" s="34" t="str">
        <f t="shared" si="1"/>
        <v>-</v>
      </c>
      <c r="M44" s="34" t="str">
        <f t="shared" si="2"/>
        <v>-</v>
      </c>
      <c r="N44" s="35" t="str">
        <f t="shared" si="3"/>
        <v>Gift 500rs Amazon Voucher</v>
      </c>
      <c r="O44" s="35" t="str">
        <f t="shared" si="4"/>
        <v>5000</v>
      </c>
    </row>
    <row r="45" spans="1:15" ht="14.25" customHeight="1" x14ac:dyDescent="0.25">
      <c r="A45" s="31">
        <v>150982</v>
      </c>
      <c r="B45" s="32" t="s">
        <v>62</v>
      </c>
      <c r="C45" s="32" t="s">
        <v>63</v>
      </c>
      <c r="D45" s="33">
        <v>35574</v>
      </c>
      <c r="E45" s="32" t="s">
        <v>18</v>
      </c>
      <c r="F45" s="32" t="s">
        <v>19</v>
      </c>
      <c r="G45" s="32" t="s">
        <v>51</v>
      </c>
      <c r="H45" s="31">
        <v>47000</v>
      </c>
      <c r="I45" s="32" t="s">
        <v>67</v>
      </c>
      <c r="J45" s="34" t="str">
        <f t="shared" si="5"/>
        <v>-</v>
      </c>
      <c r="K45" s="34" t="str">
        <f t="shared" si="0"/>
        <v>-</v>
      </c>
      <c r="L45" s="34" t="str">
        <f t="shared" si="1"/>
        <v>-</v>
      </c>
      <c r="M45" s="34" t="str">
        <f t="shared" si="2"/>
        <v>-</v>
      </c>
      <c r="N45" s="35" t="str">
        <f t="shared" si="3"/>
        <v>Gift 500rs Amazon Voucher</v>
      </c>
      <c r="O45" s="35" t="str">
        <f t="shared" si="4"/>
        <v>5000</v>
      </c>
    </row>
    <row r="46" spans="1:15" ht="14.25" customHeight="1" x14ac:dyDescent="0.25">
      <c r="A46" s="31">
        <v>150989</v>
      </c>
      <c r="B46" s="32" t="s">
        <v>53</v>
      </c>
      <c r="C46" s="32" t="s">
        <v>54</v>
      </c>
      <c r="D46" s="33">
        <v>33113</v>
      </c>
      <c r="E46" s="32" t="s">
        <v>18</v>
      </c>
      <c r="F46" s="32" t="s">
        <v>19</v>
      </c>
      <c r="G46" s="32" t="s">
        <v>33</v>
      </c>
      <c r="H46" s="31">
        <v>45000</v>
      </c>
      <c r="I46" s="32" t="s">
        <v>69</v>
      </c>
      <c r="J46" s="34" t="str">
        <f t="shared" si="5"/>
        <v>-</v>
      </c>
      <c r="K46" s="34" t="str">
        <f t="shared" si="0"/>
        <v>-</v>
      </c>
      <c r="L46" s="34" t="str">
        <f t="shared" si="1"/>
        <v>-</v>
      </c>
      <c r="M46" s="34" t="str">
        <f t="shared" si="2"/>
        <v>-</v>
      </c>
      <c r="N46" s="35" t="str">
        <f t="shared" si="3"/>
        <v>Gift 500rs Amazon Voucher</v>
      </c>
      <c r="O46" s="35" t="str">
        <f t="shared" si="4"/>
        <v>4000</v>
      </c>
    </row>
    <row r="47" spans="1:15" ht="14.25" customHeight="1" x14ac:dyDescent="0.25">
      <c r="A47" s="31">
        <v>150990</v>
      </c>
      <c r="B47" s="32" t="s">
        <v>61</v>
      </c>
      <c r="C47" s="32" t="s">
        <v>54</v>
      </c>
      <c r="D47" s="33">
        <v>36400</v>
      </c>
      <c r="E47" s="32" t="s">
        <v>18</v>
      </c>
      <c r="F47" s="32" t="s">
        <v>19</v>
      </c>
      <c r="G47" s="32" t="s">
        <v>47</v>
      </c>
      <c r="H47" s="31">
        <v>77000</v>
      </c>
      <c r="I47" s="32" t="s">
        <v>55</v>
      </c>
      <c r="J47" s="34" t="str">
        <f t="shared" si="5"/>
        <v>-</v>
      </c>
      <c r="K47" s="34" t="str">
        <f t="shared" si="0"/>
        <v>-</v>
      </c>
      <c r="L47" s="34" t="str">
        <f t="shared" si="1"/>
        <v>-</v>
      </c>
      <c r="M47" s="34" t="str">
        <f t="shared" si="2"/>
        <v>-</v>
      </c>
      <c r="N47" s="35" t="str">
        <f t="shared" si="3"/>
        <v>Gift 500rs Amazon Voucher</v>
      </c>
      <c r="O47" s="35" t="str">
        <f t="shared" si="4"/>
        <v>3800</v>
      </c>
    </row>
    <row r="48" spans="1:15" ht="14.25" customHeight="1" x14ac:dyDescent="0.25">
      <c r="A48" s="31">
        <v>150995</v>
      </c>
      <c r="B48" s="32" t="s">
        <v>59</v>
      </c>
      <c r="C48" s="32" t="s">
        <v>60</v>
      </c>
      <c r="D48" s="33">
        <v>35330</v>
      </c>
      <c r="E48" s="32" t="s">
        <v>18</v>
      </c>
      <c r="F48" s="32" t="s">
        <v>19</v>
      </c>
      <c r="G48" s="32" t="s">
        <v>41</v>
      </c>
      <c r="H48" s="31">
        <v>15000</v>
      </c>
      <c r="I48" s="32" t="s">
        <v>67</v>
      </c>
      <c r="J48" s="34" t="str">
        <f t="shared" si="5"/>
        <v>-</v>
      </c>
      <c r="K48" s="34" t="str">
        <f t="shared" si="0"/>
        <v>-</v>
      </c>
      <c r="L48" s="34" t="str">
        <f t="shared" si="1"/>
        <v>-</v>
      </c>
      <c r="M48" s="34" t="str">
        <f t="shared" si="2"/>
        <v>-</v>
      </c>
      <c r="N48" s="35" t="str">
        <f t="shared" si="3"/>
        <v>Gift 500rs Amazon Voucher</v>
      </c>
      <c r="O48" s="35" t="str">
        <f t="shared" si="4"/>
        <v>5000</v>
      </c>
    </row>
    <row r="49" spans="7:7" ht="14.25" customHeight="1" x14ac:dyDescent="0.25">
      <c r="G49" s="36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02E7-B1E8-4B82-B14F-D664E043B26A}">
  <sheetPr codeName="Sheet5"/>
  <dimension ref="C1:O1000"/>
  <sheetViews>
    <sheetView workbookViewId="0">
      <selection activeCell="O10" sqref="O10"/>
    </sheetView>
  </sheetViews>
  <sheetFormatPr defaultColWidth="14.42578125" defaultRowHeight="15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38" t="s">
        <v>6</v>
      </c>
      <c r="D4" s="38" t="s">
        <v>7</v>
      </c>
      <c r="E4" s="38" t="s">
        <v>8</v>
      </c>
      <c r="F4" s="38" t="s">
        <v>9</v>
      </c>
      <c r="G4" s="38" t="s">
        <v>10</v>
      </c>
      <c r="H4" s="38" t="s">
        <v>11</v>
      </c>
      <c r="I4" s="38" t="s">
        <v>12</v>
      </c>
      <c r="J4" s="38" t="s">
        <v>13</v>
      </c>
      <c r="K4" s="38" t="s">
        <v>14</v>
      </c>
    </row>
    <row r="5" spans="3:15" ht="14.25" customHeight="1" x14ac:dyDescent="0.25">
      <c r="C5" s="5">
        <v>150834</v>
      </c>
      <c r="D5" s="6" t="s">
        <v>80</v>
      </c>
      <c r="E5" s="6" t="s">
        <v>81</v>
      </c>
      <c r="F5" s="7">
        <v>31199</v>
      </c>
      <c r="G5" s="8" t="s">
        <v>28</v>
      </c>
      <c r="H5" s="6" t="s">
        <v>19</v>
      </c>
      <c r="I5" s="6" t="s">
        <v>72</v>
      </c>
      <c r="J5" s="6" t="s">
        <v>67</v>
      </c>
      <c r="K5" s="3">
        <v>48000</v>
      </c>
    </row>
    <row r="6" spans="3:15" ht="14.25" customHeight="1" x14ac:dyDescent="0.25">
      <c r="C6" s="5">
        <v>150784</v>
      </c>
      <c r="D6" s="6" t="s">
        <v>70</v>
      </c>
      <c r="E6" s="6" t="s">
        <v>71</v>
      </c>
      <c r="F6" s="7">
        <v>28365</v>
      </c>
      <c r="G6" s="8" t="s">
        <v>28</v>
      </c>
      <c r="H6" s="6" t="s">
        <v>32</v>
      </c>
      <c r="I6" s="6" t="s">
        <v>33</v>
      </c>
      <c r="J6" s="6" t="s">
        <v>67</v>
      </c>
      <c r="K6" s="3">
        <v>35000</v>
      </c>
    </row>
    <row r="7" spans="3:15" ht="14.25" customHeight="1" x14ac:dyDescent="0.25">
      <c r="C7" s="5">
        <v>150791</v>
      </c>
      <c r="D7" s="6" t="s">
        <v>73</v>
      </c>
      <c r="E7" s="6" t="s">
        <v>74</v>
      </c>
      <c r="F7" s="7">
        <v>23346</v>
      </c>
      <c r="G7" s="8" t="s">
        <v>28</v>
      </c>
      <c r="H7" s="6" t="s">
        <v>19</v>
      </c>
      <c r="I7" s="6" t="s">
        <v>33</v>
      </c>
      <c r="J7" s="6" t="s">
        <v>67</v>
      </c>
      <c r="K7" s="3">
        <v>67000</v>
      </c>
      <c r="M7" s="39" t="s">
        <v>197</v>
      </c>
    </row>
    <row r="8" spans="3:15" ht="14.25" customHeight="1" x14ac:dyDescent="0.25">
      <c r="C8" s="5">
        <v>150940</v>
      </c>
      <c r="D8" s="6" t="s">
        <v>102</v>
      </c>
      <c r="E8" s="6" t="s">
        <v>103</v>
      </c>
      <c r="F8" s="7">
        <v>26906</v>
      </c>
      <c r="G8" s="8" t="s">
        <v>18</v>
      </c>
      <c r="H8" s="6" t="s">
        <v>32</v>
      </c>
      <c r="I8" s="6" t="s">
        <v>41</v>
      </c>
      <c r="J8" s="6" t="s">
        <v>69</v>
      </c>
      <c r="K8" s="3">
        <v>87000</v>
      </c>
    </row>
    <row r="9" spans="3:15" ht="14.25" customHeight="1" x14ac:dyDescent="0.25">
      <c r="C9" s="5">
        <v>150777</v>
      </c>
      <c r="D9" s="6" t="s">
        <v>84</v>
      </c>
      <c r="E9" s="6" t="s">
        <v>85</v>
      </c>
      <c r="F9" s="7">
        <v>21123</v>
      </c>
      <c r="G9" s="8" t="s">
        <v>18</v>
      </c>
      <c r="H9" s="6" t="s">
        <v>19</v>
      </c>
      <c r="I9" s="6" t="s">
        <v>51</v>
      </c>
      <c r="J9" s="6" t="s">
        <v>67</v>
      </c>
      <c r="K9" s="3">
        <v>22000</v>
      </c>
      <c r="M9" s="62" t="s">
        <v>198</v>
      </c>
      <c r="N9" s="63"/>
      <c r="O9" s="2" t="s">
        <v>199</v>
      </c>
    </row>
    <row r="10" spans="3:15" ht="14.25" customHeight="1" x14ac:dyDescent="0.25">
      <c r="C10" s="5">
        <v>150805</v>
      </c>
      <c r="D10" s="6" t="s">
        <v>73</v>
      </c>
      <c r="E10" s="6" t="s">
        <v>76</v>
      </c>
      <c r="F10" s="7">
        <v>26172</v>
      </c>
      <c r="G10" s="8" t="s">
        <v>18</v>
      </c>
      <c r="H10" s="6" t="s">
        <v>19</v>
      </c>
      <c r="I10" s="6" t="s">
        <v>77</v>
      </c>
      <c r="J10" s="6" t="s">
        <v>67</v>
      </c>
      <c r="K10" s="3">
        <v>91000</v>
      </c>
      <c r="M10" s="2" t="s">
        <v>22</v>
      </c>
      <c r="N10" s="2">
        <f>MAX(K5:K42)</f>
        <v>92000</v>
      </c>
      <c r="O10" s="3" t="str">
        <f>VLOOKUP(N10,CHOOSE({1,2},$K$4:$K$42,$D$4:$D$42),2,0)</f>
        <v>Dinesh</v>
      </c>
    </row>
    <row r="11" spans="3:15" ht="14.25" customHeight="1" x14ac:dyDescent="0.25">
      <c r="C11" s="5">
        <v>150990</v>
      </c>
      <c r="D11" s="6" t="s">
        <v>61</v>
      </c>
      <c r="E11" s="6" t="s">
        <v>54</v>
      </c>
      <c r="F11" s="7">
        <v>36400</v>
      </c>
      <c r="G11" s="8" t="s">
        <v>18</v>
      </c>
      <c r="H11" s="6" t="s">
        <v>19</v>
      </c>
      <c r="I11" s="6" t="s">
        <v>47</v>
      </c>
      <c r="J11" s="6" t="s">
        <v>55</v>
      </c>
      <c r="K11" s="3">
        <v>77000</v>
      </c>
      <c r="M11" s="2" t="s">
        <v>25</v>
      </c>
      <c r="N11" s="3">
        <f>MIN(K5:K42)</f>
        <v>15000</v>
      </c>
      <c r="O11" s="3" t="str">
        <f>VLOOKUP(N11,CHOOSE({1,2},$K$4:$K$42,$D$4:$D$42),2,0)</f>
        <v>Satish</v>
      </c>
    </row>
    <row r="12" spans="3:15" ht="14.25" customHeight="1" x14ac:dyDescent="0.25">
      <c r="C12" s="5">
        <v>150989</v>
      </c>
      <c r="D12" s="6" t="s">
        <v>53</v>
      </c>
      <c r="E12" s="6" t="s">
        <v>54</v>
      </c>
      <c r="F12" s="7">
        <v>33113</v>
      </c>
      <c r="G12" s="8" t="s">
        <v>18</v>
      </c>
      <c r="H12" s="6" t="s">
        <v>19</v>
      </c>
      <c r="I12" s="6" t="s">
        <v>33</v>
      </c>
      <c r="J12" s="6" t="s">
        <v>55</v>
      </c>
      <c r="K12" s="3">
        <v>45000</v>
      </c>
    </row>
    <row r="13" spans="3:15" ht="14.25" customHeight="1" x14ac:dyDescent="0.25">
      <c r="C13" s="5">
        <v>150881</v>
      </c>
      <c r="D13" s="6" t="s">
        <v>30</v>
      </c>
      <c r="E13" s="6" t="s">
        <v>31</v>
      </c>
      <c r="F13" s="7">
        <v>30337</v>
      </c>
      <c r="G13" s="8" t="s">
        <v>18</v>
      </c>
      <c r="H13" s="6" t="s">
        <v>32</v>
      </c>
      <c r="I13" s="6" t="s">
        <v>33</v>
      </c>
      <c r="J13" s="6" t="s">
        <v>21</v>
      </c>
      <c r="K13" s="3">
        <v>92000</v>
      </c>
    </row>
    <row r="14" spans="3:15" ht="14.25" customHeight="1" x14ac:dyDescent="0.25">
      <c r="C14" s="5">
        <v>150814</v>
      </c>
      <c r="D14" s="6" t="s">
        <v>82</v>
      </c>
      <c r="E14" s="6" t="s">
        <v>83</v>
      </c>
      <c r="F14" s="7">
        <v>26246</v>
      </c>
      <c r="G14" s="8" t="s">
        <v>18</v>
      </c>
      <c r="H14" s="6" t="s">
        <v>19</v>
      </c>
      <c r="I14" s="6" t="s">
        <v>41</v>
      </c>
      <c r="J14" s="6" t="s">
        <v>67</v>
      </c>
      <c r="K14" s="3">
        <v>50000</v>
      </c>
    </row>
    <row r="15" spans="3:15" ht="14.25" customHeight="1" x14ac:dyDescent="0.25">
      <c r="C15" s="5">
        <v>150937</v>
      </c>
      <c r="D15" s="6" t="s">
        <v>16</v>
      </c>
      <c r="E15" s="6" t="s">
        <v>104</v>
      </c>
      <c r="F15" s="7">
        <v>24700</v>
      </c>
      <c r="G15" s="8" t="s">
        <v>18</v>
      </c>
      <c r="H15" s="6" t="s">
        <v>19</v>
      </c>
      <c r="I15" s="6" t="s">
        <v>47</v>
      </c>
      <c r="J15" s="6" t="s">
        <v>69</v>
      </c>
      <c r="K15" s="3">
        <v>37000</v>
      </c>
    </row>
    <row r="16" spans="3:15" ht="14.25" customHeight="1" x14ac:dyDescent="0.25">
      <c r="C16" s="5">
        <v>150888</v>
      </c>
      <c r="D16" s="6" t="s">
        <v>46</v>
      </c>
      <c r="E16" s="6" t="s">
        <v>27</v>
      </c>
      <c r="F16" s="7">
        <v>29221</v>
      </c>
      <c r="G16" s="8" t="s">
        <v>18</v>
      </c>
      <c r="H16" s="6" t="s">
        <v>19</v>
      </c>
      <c r="I16" s="6" t="s">
        <v>47</v>
      </c>
      <c r="J16" s="6" t="s">
        <v>21</v>
      </c>
      <c r="K16" s="3">
        <v>43000</v>
      </c>
    </row>
    <row r="17" spans="3:11" ht="14.25" customHeight="1" x14ac:dyDescent="0.25">
      <c r="C17" s="5">
        <v>150865</v>
      </c>
      <c r="D17" s="6" t="s">
        <v>26</v>
      </c>
      <c r="E17" s="6" t="s">
        <v>27</v>
      </c>
      <c r="F17" s="7">
        <v>31279</v>
      </c>
      <c r="G17" s="8" t="s">
        <v>28</v>
      </c>
      <c r="H17" s="6" t="s">
        <v>19</v>
      </c>
      <c r="I17" s="6" t="s">
        <v>29</v>
      </c>
      <c r="J17" s="6" t="s">
        <v>21</v>
      </c>
      <c r="K17" s="3">
        <v>90000</v>
      </c>
    </row>
    <row r="18" spans="3:11" ht="14.25" customHeight="1" x14ac:dyDescent="0.25">
      <c r="C18" s="5">
        <v>150858</v>
      </c>
      <c r="D18" s="6" t="s">
        <v>23</v>
      </c>
      <c r="E18" s="6" t="s">
        <v>24</v>
      </c>
      <c r="F18" s="7">
        <v>34846</v>
      </c>
      <c r="G18" s="8" t="s">
        <v>18</v>
      </c>
      <c r="H18" s="6" t="s">
        <v>19</v>
      </c>
      <c r="I18" s="6" t="s">
        <v>20</v>
      </c>
      <c r="J18" s="6" t="s">
        <v>21</v>
      </c>
      <c r="K18" s="3">
        <v>34000</v>
      </c>
    </row>
    <row r="19" spans="3:11" ht="14.25" customHeight="1" x14ac:dyDescent="0.25">
      <c r="C19" s="5">
        <v>150930</v>
      </c>
      <c r="D19" s="6" t="s">
        <v>39</v>
      </c>
      <c r="E19" s="6" t="s">
        <v>94</v>
      </c>
      <c r="F19" s="7">
        <v>37027</v>
      </c>
      <c r="G19" s="8" t="s">
        <v>18</v>
      </c>
      <c r="H19" s="6" t="s">
        <v>19</v>
      </c>
      <c r="I19" s="6" t="s">
        <v>33</v>
      </c>
      <c r="J19" s="6" t="s">
        <v>69</v>
      </c>
      <c r="K19" s="3">
        <v>82000</v>
      </c>
    </row>
    <row r="20" spans="3:11" ht="14.25" customHeight="1" x14ac:dyDescent="0.25">
      <c r="C20" s="5">
        <v>150894</v>
      </c>
      <c r="D20" s="6" t="s">
        <v>100</v>
      </c>
      <c r="E20" s="6" t="s">
        <v>101</v>
      </c>
      <c r="F20" s="7">
        <v>37124</v>
      </c>
      <c r="G20" s="8" t="s">
        <v>18</v>
      </c>
      <c r="H20" s="6" t="s">
        <v>19</v>
      </c>
      <c r="I20" s="6" t="s">
        <v>41</v>
      </c>
      <c r="J20" s="6" t="s">
        <v>69</v>
      </c>
      <c r="K20" s="3">
        <v>67000</v>
      </c>
    </row>
    <row r="21" spans="3:11" ht="14.25" customHeight="1" x14ac:dyDescent="0.25">
      <c r="C21" s="5">
        <v>150947</v>
      </c>
      <c r="D21" s="6" t="s">
        <v>90</v>
      </c>
      <c r="E21" s="6" t="s">
        <v>91</v>
      </c>
      <c r="F21" s="7">
        <v>33449</v>
      </c>
      <c r="G21" s="8" t="s">
        <v>28</v>
      </c>
      <c r="H21" s="6" t="s">
        <v>19</v>
      </c>
      <c r="I21" s="6" t="s">
        <v>20</v>
      </c>
      <c r="J21" s="6" t="s">
        <v>69</v>
      </c>
      <c r="K21" s="3">
        <v>85000</v>
      </c>
    </row>
    <row r="22" spans="3:11" ht="14.25" customHeight="1" x14ac:dyDescent="0.25">
      <c r="C22" s="5">
        <v>150905</v>
      </c>
      <c r="D22" s="6" t="s">
        <v>98</v>
      </c>
      <c r="E22" s="6" t="s">
        <v>99</v>
      </c>
      <c r="F22" s="7">
        <v>30819</v>
      </c>
      <c r="G22" s="8" t="s">
        <v>28</v>
      </c>
      <c r="H22" s="6" t="s">
        <v>32</v>
      </c>
      <c r="I22" s="6" t="s">
        <v>72</v>
      </c>
      <c r="J22" s="6" t="s">
        <v>69</v>
      </c>
      <c r="K22" s="3">
        <v>62000</v>
      </c>
    </row>
    <row r="23" spans="3:11" ht="14.25" customHeight="1" x14ac:dyDescent="0.25">
      <c r="C23" s="5">
        <v>150995</v>
      </c>
      <c r="D23" s="6" t="s">
        <v>59</v>
      </c>
      <c r="E23" s="6" t="s">
        <v>60</v>
      </c>
      <c r="F23" s="7">
        <v>35330</v>
      </c>
      <c r="G23" s="8" t="s">
        <v>18</v>
      </c>
      <c r="H23" s="6" t="s">
        <v>19</v>
      </c>
      <c r="I23" s="6" t="s">
        <v>41</v>
      </c>
      <c r="J23" s="6" t="s">
        <v>55</v>
      </c>
      <c r="K23" s="3">
        <v>15000</v>
      </c>
    </row>
    <row r="24" spans="3:11" ht="14.25" customHeight="1" x14ac:dyDescent="0.25">
      <c r="C24" s="5">
        <v>150912</v>
      </c>
      <c r="D24" s="6" t="s">
        <v>107</v>
      </c>
      <c r="E24" s="6" t="s">
        <v>108</v>
      </c>
      <c r="F24" s="7">
        <v>37629</v>
      </c>
      <c r="G24" s="8" t="s">
        <v>28</v>
      </c>
      <c r="H24" s="6" t="s">
        <v>19</v>
      </c>
      <c r="I24" s="6" t="s">
        <v>89</v>
      </c>
      <c r="J24" s="6" t="s">
        <v>69</v>
      </c>
      <c r="K24" s="3">
        <v>81000</v>
      </c>
    </row>
    <row r="25" spans="3:11" ht="14.25" customHeight="1" x14ac:dyDescent="0.25">
      <c r="C25" s="5">
        <v>150921</v>
      </c>
      <c r="D25" s="6" t="s">
        <v>96</v>
      </c>
      <c r="E25" s="6" t="s">
        <v>97</v>
      </c>
      <c r="F25" s="7">
        <v>38092</v>
      </c>
      <c r="G25" s="8" t="s">
        <v>18</v>
      </c>
      <c r="H25" s="6" t="s">
        <v>19</v>
      </c>
      <c r="I25" s="6" t="s">
        <v>37</v>
      </c>
      <c r="J25" s="6" t="s">
        <v>69</v>
      </c>
      <c r="K25" s="3">
        <v>19000</v>
      </c>
    </row>
    <row r="26" spans="3:11" ht="14.25" customHeight="1" x14ac:dyDescent="0.25">
      <c r="C26" s="5">
        <v>150851</v>
      </c>
      <c r="D26" s="6" t="s">
        <v>43</v>
      </c>
      <c r="E26" s="6" t="s">
        <v>44</v>
      </c>
      <c r="F26" s="7">
        <v>29368</v>
      </c>
      <c r="G26" s="8" t="s">
        <v>18</v>
      </c>
      <c r="H26" s="6" t="s">
        <v>32</v>
      </c>
      <c r="I26" s="6" t="s">
        <v>41</v>
      </c>
      <c r="J26" s="6" t="s">
        <v>21</v>
      </c>
      <c r="K26" s="3">
        <v>75000</v>
      </c>
    </row>
    <row r="27" spans="3:11" ht="14.25" customHeight="1" x14ac:dyDescent="0.25">
      <c r="C27" s="5">
        <v>150867</v>
      </c>
      <c r="D27" s="6" t="s">
        <v>35</v>
      </c>
      <c r="E27" s="6" t="s">
        <v>36</v>
      </c>
      <c r="F27" s="7">
        <v>29028</v>
      </c>
      <c r="G27" s="8" t="s">
        <v>28</v>
      </c>
      <c r="H27" s="6" t="s">
        <v>32</v>
      </c>
      <c r="I27" s="6" t="s">
        <v>37</v>
      </c>
      <c r="J27" s="6" t="s">
        <v>21</v>
      </c>
      <c r="K27" s="3">
        <v>49000</v>
      </c>
    </row>
    <row r="28" spans="3:11" ht="14.25" customHeight="1" x14ac:dyDescent="0.25">
      <c r="C28" s="5">
        <v>150899</v>
      </c>
      <c r="D28" s="6" t="s">
        <v>92</v>
      </c>
      <c r="E28" s="6" t="s">
        <v>93</v>
      </c>
      <c r="F28" s="7">
        <v>37400</v>
      </c>
      <c r="G28" s="8" t="s">
        <v>18</v>
      </c>
      <c r="H28" s="6" t="s">
        <v>19</v>
      </c>
      <c r="I28" s="6" t="s">
        <v>20</v>
      </c>
      <c r="J28" s="6" t="s">
        <v>69</v>
      </c>
      <c r="K28" s="3">
        <v>50000</v>
      </c>
    </row>
    <row r="29" spans="3:11" ht="14.25" customHeight="1" x14ac:dyDescent="0.25">
      <c r="C29" s="5">
        <v>150975</v>
      </c>
      <c r="D29" s="6" t="s">
        <v>57</v>
      </c>
      <c r="E29" s="6" t="s">
        <v>58</v>
      </c>
      <c r="F29" s="7">
        <v>31478</v>
      </c>
      <c r="G29" s="8" t="s">
        <v>18</v>
      </c>
      <c r="H29" s="6" t="s">
        <v>19</v>
      </c>
      <c r="I29" s="6" t="s">
        <v>37</v>
      </c>
      <c r="J29" s="6" t="s">
        <v>55</v>
      </c>
      <c r="K29" s="3">
        <v>83000</v>
      </c>
    </row>
    <row r="30" spans="3:11" ht="14.25" customHeight="1" x14ac:dyDescent="0.25">
      <c r="C30" s="5">
        <v>150901</v>
      </c>
      <c r="D30" s="6" t="s">
        <v>111</v>
      </c>
      <c r="E30" s="6" t="s">
        <v>112</v>
      </c>
      <c r="F30" s="7">
        <v>32946</v>
      </c>
      <c r="G30" s="8" t="s">
        <v>28</v>
      </c>
      <c r="H30" s="6" t="s">
        <v>19</v>
      </c>
      <c r="I30" s="6" t="s">
        <v>88</v>
      </c>
      <c r="J30" s="6" t="s">
        <v>69</v>
      </c>
      <c r="K30" s="3">
        <v>53000</v>
      </c>
    </row>
    <row r="31" spans="3:11" ht="14.25" customHeight="1" x14ac:dyDescent="0.25">
      <c r="C31" s="5">
        <v>150968</v>
      </c>
      <c r="D31" s="6" t="s">
        <v>109</v>
      </c>
      <c r="E31" s="6" t="s">
        <v>110</v>
      </c>
      <c r="F31" s="7">
        <v>37208</v>
      </c>
      <c r="G31" s="8" t="s">
        <v>18</v>
      </c>
      <c r="H31" s="6" t="s">
        <v>19</v>
      </c>
      <c r="I31" s="6" t="s">
        <v>89</v>
      </c>
      <c r="J31" s="6" t="s">
        <v>69</v>
      </c>
      <c r="K31" s="3">
        <v>65000</v>
      </c>
    </row>
    <row r="32" spans="3:11" ht="14.25" customHeight="1" x14ac:dyDescent="0.25">
      <c r="C32" s="5">
        <v>150773</v>
      </c>
      <c r="D32" s="6" t="s">
        <v>78</v>
      </c>
      <c r="E32" s="6" t="s">
        <v>79</v>
      </c>
      <c r="F32" s="7">
        <v>26860</v>
      </c>
      <c r="G32" s="8" t="s">
        <v>18</v>
      </c>
      <c r="H32" s="6" t="s">
        <v>19</v>
      </c>
      <c r="I32" s="6" t="s">
        <v>37</v>
      </c>
      <c r="J32" s="6" t="s">
        <v>67</v>
      </c>
      <c r="K32" s="3">
        <v>85000</v>
      </c>
    </row>
    <row r="33" spans="3:11" ht="14.25" customHeight="1" x14ac:dyDescent="0.25">
      <c r="C33" s="5">
        <v>150840</v>
      </c>
      <c r="D33" s="6" t="s">
        <v>39</v>
      </c>
      <c r="E33" s="6" t="s">
        <v>40</v>
      </c>
      <c r="F33" s="7">
        <v>23136</v>
      </c>
      <c r="G33" s="8" t="s">
        <v>28</v>
      </c>
      <c r="H33" s="6" t="s">
        <v>19</v>
      </c>
      <c r="I33" s="6" t="s">
        <v>41</v>
      </c>
      <c r="J33" s="6" t="s">
        <v>21</v>
      </c>
      <c r="K33" s="3">
        <v>20000</v>
      </c>
    </row>
    <row r="34" spans="3:11" ht="14.25" customHeight="1" x14ac:dyDescent="0.25">
      <c r="C34" s="5">
        <v>150850</v>
      </c>
      <c r="D34" s="6" t="s">
        <v>16</v>
      </c>
      <c r="E34" s="6" t="s">
        <v>17</v>
      </c>
      <c r="F34" s="7">
        <v>32027</v>
      </c>
      <c r="G34" s="8" t="s">
        <v>18</v>
      </c>
      <c r="H34" s="6" t="s">
        <v>19</v>
      </c>
      <c r="I34" s="6" t="s">
        <v>20</v>
      </c>
      <c r="J34" s="6" t="s">
        <v>21</v>
      </c>
      <c r="K34" s="3">
        <v>47000</v>
      </c>
    </row>
    <row r="35" spans="3:11" ht="14.25" customHeight="1" x14ac:dyDescent="0.25">
      <c r="C35" s="5">
        <v>150962</v>
      </c>
      <c r="D35" s="6" t="s">
        <v>95</v>
      </c>
      <c r="E35" s="6" t="s">
        <v>50</v>
      </c>
      <c r="F35" s="7">
        <v>37773</v>
      </c>
      <c r="G35" s="8" t="s">
        <v>28</v>
      </c>
      <c r="H35" s="6" t="s">
        <v>19</v>
      </c>
      <c r="I35" s="6" t="s">
        <v>77</v>
      </c>
      <c r="J35" s="6" t="s">
        <v>69</v>
      </c>
      <c r="K35" s="3">
        <v>87000</v>
      </c>
    </row>
    <row r="36" spans="3:11" ht="14.25" customHeight="1" x14ac:dyDescent="0.25">
      <c r="C36" s="5">
        <v>150954</v>
      </c>
      <c r="D36" s="6" t="s">
        <v>113</v>
      </c>
      <c r="E36" s="6" t="s">
        <v>50</v>
      </c>
      <c r="F36" s="7">
        <v>35495</v>
      </c>
      <c r="G36" s="8" t="s">
        <v>28</v>
      </c>
      <c r="H36" s="6" t="s">
        <v>19</v>
      </c>
      <c r="I36" s="6" t="s">
        <v>88</v>
      </c>
      <c r="J36" s="6" t="s">
        <v>69</v>
      </c>
      <c r="K36" s="3">
        <v>57000</v>
      </c>
    </row>
    <row r="37" spans="3:11" ht="14.25" customHeight="1" x14ac:dyDescent="0.25">
      <c r="C37" s="5">
        <v>150874</v>
      </c>
      <c r="D37" s="6" t="s">
        <v>49</v>
      </c>
      <c r="E37" s="6" t="s">
        <v>50</v>
      </c>
      <c r="F37" s="7">
        <v>37890</v>
      </c>
      <c r="G37" s="8" t="s">
        <v>28</v>
      </c>
      <c r="H37" s="6" t="s">
        <v>19</v>
      </c>
      <c r="I37" s="6" t="s">
        <v>51</v>
      </c>
      <c r="J37" s="6" t="s">
        <v>21</v>
      </c>
      <c r="K37" s="3">
        <v>27000</v>
      </c>
    </row>
    <row r="38" spans="3:11" ht="14.25" customHeight="1" x14ac:dyDescent="0.25">
      <c r="C38" s="5">
        <v>150798</v>
      </c>
      <c r="D38" s="6" t="s">
        <v>75</v>
      </c>
      <c r="E38" s="6" t="s">
        <v>50</v>
      </c>
      <c r="F38" s="7">
        <v>28276</v>
      </c>
      <c r="G38" s="8" t="s">
        <v>28</v>
      </c>
      <c r="H38" s="6" t="s">
        <v>19</v>
      </c>
      <c r="I38" s="6" t="s">
        <v>33</v>
      </c>
      <c r="J38" s="6" t="s">
        <v>67</v>
      </c>
      <c r="K38" s="3">
        <v>81000</v>
      </c>
    </row>
    <row r="39" spans="3:11" ht="14.25" customHeight="1" x14ac:dyDescent="0.25">
      <c r="C39" s="5">
        <v>150830</v>
      </c>
      <c r="D39" s="6" t="s">
        <v>86</v>
      </c>
      <c r="E39" s="6" t="s">
        <v>87</v>
      </c>
      <c r="F39" s="7">
        <v>29037</v>
      </c>
      <c r="G39" s="8" t="s">
        <v>28</v>
      </c>
      <c r="H39" s="6" t="s">
        <v>19</v>
      </c>
      <c r="I39" s="6" t="s">
        <v>88</v>
      </c>
      <c r="J39" s="6" t="s">
        <v>67</v>
      </c>
      <c r="K39" s="3">
        <v>52000</v>
      </c>
    </row>
    <row r="40" spans="3:11" ht="14.25" customHeight="1" x14ac:dyDescent="0.25">
      <c r="C40" s="5">
        <v>150929</v>
      </c>
      <c r="D40" s="6" t="s">
        <v>105</v>
      </c>
      <c r="E40" s="6" t="s">
        <v>106</v>
      </c>
      <c r="F40" s="7">
        <v>26739</v>
      </c>
      <c r="G40" s="8" t="s">
        <v>18</v>
      </c>
      <c r="H40" s="6" t="s">
        <v>19</v>
      </c>
      <c r="I40" s="6" t="s">
        <v>51</v>
      </c>
      <c r="J40" s="6" t="s">
        <v>69</v>
      </c>
      <c r="K40" s="3">
        <v>58000</v>
      </c>
    </row>
    <row r="41" spans="3:11" ht="14.25" customHeight="1" x14ac:dyDescent="0.25">
      <c r="C41" s="5">
        <v>150982</v>
      </c>
      <c r="D41" s="6" t="s">
        <v>62</v>
      </c>
      <c r="E41" s="6" t="s">
        <v>63</v>
      </c>
      <c r="F41" s="7">
        <v>35574</v>
      </c>
      <c r="G41" s="8" t="s">
        <v>18</v>
      </c>
      <c r="H41" s="6" t="s">
        <v>19</v>
      </c>
      <c r="I41" s="6" t="s">
        <v>51</v>
      </c>
      <c r="J41" s="6" t="s">
        <v>55</v>
      </c>
      <c r="K41" s="3">
        <v>47000</v>
      </c>
    </row>
    <row r="42" spans="3:11" ht="14.25" customHeight="1" x14ac:dyDescent="0.25">
      <c r="C42" s="5">
        <v>150821</v>
      </c>
      <c r="D42" s="6" t="s">
        <v>65</v>
      </c>
      <c r="E42" s="6" t="s">
        <v>66</v>
      </c>
      <c r="F42" s="7">
        <v>29966</v>
      </c>
      <c r="G42" s="8" t="s">
        <v>18</v>
      </c>
      <c r="H42" s="6" t="s">
        <v>32</v>
      </c>
      <c r="I42" s="6" t="s">
        <v>20</v>
      </c>
      <c r="J42" s="6" t="s">
        <v>67</v>
      </c>
      <c r="K42" s="3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1">
    <mergeCell ref="M9:N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F7F5-C80C-49AF-B753-B75DBE42517E}">
  <sheetPr codeName="Sheet6"/>
  <dimension ref="C1:K1000"/>
  <sheetViews>
    <sheetView workbookViewId="0">
      <selection activeCell="K12" sqref="K12"/>
    </sheetView>
  </sheetViews>
  <sheetFormatPr defaultColWidth="14.42578125" defaultRowHeight="15" x14ac:dyDescent="0.25"/>
  <cols>
    <col min="1" max="5" width="8.7109375" customWidth="1"/>
    <col min="6" max="6" width="9.85546875" customWidth="1"/>
    <col min="7" max="9" width="8.7109375" customWidth="1"/>
    <col min="10" max="10" width="11.140625" customWidth="1"/>
    <col min="11" max="26" width="8.7109375" customWidth="1"/>
  </cols>
  <sheetData>
    <row r="1" spans="3:11" ht="14.25" customHeight="1" x14ac:dyDescent="0.25"/>
    <row r="2" spans="3:11" ht="14.25" customHeight="1" x14ac:dyDescent="0.25">
      <c r="D2" s="37" t="s">
        <v>193</v>
      </c>
    </row>
    <row r="3" spans="3:11" ht="14.25" customHeight="1" x14ac:dyDescent="0.25">
      <c r="D3" s="37" t="s">
        <v>194</v>
      </c>
    </row>
    <row r="4" spans="3:11" ht="14.25" customHeight="1" x14ac:dyDescent="0.25">
      <c r="D4" s="37" t="s">
        <v>195</v>
      </c>
    </row>
    <row r="5" spans="3:11" ht="14.25" customHeight="1" x14ac:dyDescent="0.25"/>
    <row r="6" spans="3:11" ht="14.25" customHeight="1" x14ac:dyDescent="0.25"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8" t="s">
        <v>13</v>
      </c>
      <c r="J6" s="38" t="s">
        <v>12</v>
      </c>
      <c r="K6" s="38" t="s">
        <v>196</v>
      </c>
    </row>
    <row r="7" spans="3:11" ht="14.25" customHeight="1" x14ac:dyDescent="0.25">
      <c r="C7" s="5">
        <v>150834</v>
      </c>
      <c r="D7" s="6" t="s">
        <v>80</v>
      </c>
      <c r="E7" s="6" t="s">
        <v>81</v>
      </c>
      <c r="F7" s="7">
        <v>31199</v>
      </c>
      <c r="G7" s="8" t="s">
        <v>28</v>
      </c>
      <c r="H7" s="6" t="s">
        <v>19</v>
      </c>
      <c r="I7" s="3" t="str">
        <f>IFERROR(VLOOKUP($C7,[1]Source!$C$5:$F$40,MATCH(I$6,[1]Source!$C$5:$F$5,0),0),"Retired")</f>
        <v>North</v>
      </c>
      <c r="J7" s="3" t="str">
        <f>IFERROR(VLOOKUP($C7,[1]Source!$C$5:$F$40,MATCH(J$6,[1]Source!$C$5:$F$5,0),0),"Retired")</f>
        <v>FLM</v>
      </c>
      <c r="K7" s="3" t="str">
        <f>IFERROR(VLOOKUP($C7,[1]Source!$C$5:$F$40,MATCH(K$6,[1]Source!$C$5:$F$5,0),0),"Retired")</f>
        <v>Retired</v>
      </c>
    </row>
    <row r="8" spans="3:11" ht="14.25" customHeight="1" x14ac:dyDescent="0.25">
      <c r="C8" s="5">
        <v>150784</v>
      </c>
      <c r="D8" s="6" t="s">
        <v>70</v>
      </c>
      <c r="E8" s="6" t="s">
        <v>71</v>
      </c>
      <c r="F8" s="7">
        <v>28365</v>
      </c>
      <c r="G8" s="8" t="s">
        <v>28</v>
      </c>
      <c r="H8" s="6" t="s">
        <v>32</v>
      </c>
      <c r="I8" s="3" t="str">
        <f>IFERROR(VLOOKUP($C8,[1]Source!$C$5:$F$40,MATCH(I$6,[1]Source!$C$5:$F$5,0),0),"Retired")</f>
        <v>North</v>
      </c>
      <c r="J8" s="3" t="str">
        <f>IFERROR(VLOOKUP($C8,[1]Source!$C$5:$F$40,2,0),"Retired")</f>
        <v>Digital Marketing</v>
      </c>
      <c r="K8" s="3">
        <f>IFERROR(VLOOKUP($C8,[1]Source!$C$5:$F$40,4,0),"Retired")</f>
        <v>35000</v>
      </c>
    </row>
    <row r="9" spans="3:11" ht="14.25" customHeight="1" x14ac:dyDescent="0.25">
      <c r="C9" s="5">
        <v>150791</v>
      </c>
      <c r="D9" s="6" t="s">
        <v>73</v>
      </c>
      <c r="E9" s="6" t="s">
        <v>74</v>
      </c>
      <c r="F9" s="7">
        <v>23346</v>
      </c>
      <c r="G9" s="8" t="s">
        <v>28</v>
      </c>
      <c r="H9" s="6" t="s">
        <v>19</v>
      </c>
      <c r="I9" s="3" t="str">
        <f>IFERROR(VLOOKUP($C9,[1]Source!$C$5:$F$40,MATCH(I$6,[1]Source!$C$5:$F$5,0),0),"Retired")</f>
        <v>North</v>
      </c>
      <c r="J9" s="3" t="str">
        <f>IFERROR(VLOOKUP($C9,[1]Source!$C$5:$F$40,2,0),"Retired")</f>
        <v>Digital Marketing</v>
      </c>
      <c r="K9" s="3">
        <f>IFERROR(VLOOKUP($C9,[1]Source!$C$5:$F$40,4,0),"Retired")</f>
        <v>67000</v>
      </c>
    </row>
    <row r="10" spans="3:11" ht="14.25" customHeight="1" x14ac:dyDescent="0.25">
      <c r="C10" s="5">
        <v>150940</v>
      </c>
      <c r="D10" s="6" t="s">
        <v>102</v>
      </c>
      <c r="E10" s="6" t="s">
        <v>103</v>
      </c>
      <c r="F10" s="7">
        <v>26906</v>
      </c>
      <c r="G10" s="8" t="s">
        <v>18</v>
      </c>
      <c r="H10" s="6" t="s">
        <v>32</v>
      </c>
      <c r="I10" s="3" t="str">
        <f>IFERROR(VLOOKUP($C10,[1]Source!$C$5:$F$40,MATCH(I$6,[1]Source!$C$5:$F$5,0),0),"Retired")</f>
        <v>South</v>
      </c>
      <c r="J10" s="3" t="str">
        <f>IFERROR(VLOOKUP($C10,[1]Source!$C$5:$F$40,2,0),"Retired")</f>
        <v>Inside Sales</v>
      </c>
      <c r="K10" s="3">
        <f>IFERROR(VLOOKUP($C10,[1]Source!$C$5:$F$40,4,0),"Retired")</f>
        <v>87000</v>
      </c>
    </row>
    <row r="11" spans="3:11" ht="14.25" customHeight="1" x14ac:dyDescent="0.25">
      <c r="C11" s="5">
        <v>150777</v>
      </c>
      <c r="D11" s="6" t="s">
        <v>84</v>
      </c>
      <c r="E11" s="6" t="s">
        <v>85</v>
      </c>
      <c r="F11" s="7">
        <v>21123</v>
      </c>
      <c r="G11" s="8" t="s">
        <v>18</v>
      </c>
      <c r="H11" s="6" t="s">
        <v>19</v>
      </c>
      <c r="I11" s="3" t="str">
        <f>IFERROR(VLOOKUP($C11,[1]Source!$C$5:$F$40,MATCH(I$6,[1]Source!$C$5:$F$5,0),0),"Retired")</f>
        <v>North</v>
      </c>
      <c r="J11" s="3" t="str">
        <f>IFERROR(VLOOKUP($C11,[1]Source!$C$5:$F$40,2,0),"Retired")</f>
        <v>Marketing</v>
      </c>
      <c r="K11" s="3">
        <f>IFERROR(VLOOKUP($C11,[1]Source!$C$5:$F$40,4,0),"Retired")</f>
        <v>22000</v>
      </c>
    </row>
    <row r="12" spans="3:11" ht="14.25" customHeight="1" x14ac:dyDescent="0.25">
      <c r="C12" s="5">
        <v>150805</v>
      </c>
      <c r="D12" s="6" t="s">
        <v>73</v>
      </c>
      <c r="E12" s="6" t="s">
        <v>76</v>
      </c>
      <c r="F12" s="7">
        <v>26172</v>
      </c>
      <c r="G12" s="8" t="s">
        <v>18</v>
      </c>
      <c r="H12" s="6" t="s">
        <v>19</v>
      </c>
      <c r="I12" s="3" t="str">
        <f>IFERROR(VLOOKUP($C12,[1]Source!$C$5:$F$40,MATCH(I$6,[1]Source!$C$5:$F$5,0),0),"Retired")</f>
        <v>North</v>
      </c>
      <c r="J12" s="3" t="str">
        <f>IFERROR(VLOOKUP($C12,[1]Source!$C$5:$F$40,2,0),"Retired")</f>
        <v>Director</v>
      </c>
      <c r="K12" s="3">
        <f>IFERROR(VLOOKUP($C12,[1]Source!$C$5:$F$40,4,0),"Retired")</f>
        <v>91000</v>
      </c>
    </row>
    <row r="13" spans="3:11" ht="14.25" customHeight="1" x14ac:dyDescent="0.25">
      <c r="C13" s="5">
        <v>150990</v>
      </c>
      <c r="D13" s="6" t="s">
        <v>61</v>
      </c>
      <c r="E13" s="6" t="s">
        <v>54</v>
      </c>
      <c r="F13" s="7">
        <v>36400</v>
      </c>
      <c r="G13" s="8" t="s">
        <v>18</v>
      </c>
      <c r="H13" s="6" t="s">
        <v>19</v>
      </c>
      <c r="I13" s="3" t="str">
        <f>IFERROR(VLOOKUP($C13,[1]Source!$C$5:$F$40,MATCH(I$6,[1]Source!$C$5:$F$5,0),0),"Retired")</f>
        <v>Mid West</v>
      </c>
      <c r="J13" s="3" t="str">
        <f>IFERROR(VLOOKUP($C13,[1]Source!$C$5:$F$40,2,0),"Retired")</f>
        <v>Learning &amp; Development</v>
      </c>
      <c r="K13" s="3">
        <f>IFERROR(VLOOKUP($C13,[1]Source!$C$5:$F$40,4,0),"Retired")</f>
        <v>77000</v>
      </c>
    </row>
    <row r="14" spans="3:11" ht="14.25" customHeight="1" x14ac:dyDescent="0.25">
      <c r="C14" s="5">
        <v>150989</v>
      </c>
      <c r="D14" s="6" t="s">
        <v>53</v>
      </c>
      <c r="E14" s="6" t="s">
        <v>54</v>
      </c>
      <c r="F14" s="7">
        <v>33113</v>
      </c>
      <c r="G14" s="8" t="s">
        <v>18</v>
      </c>
      <c r="H14" s="6" t="s">
        <v>19</v>
      </c>
      <c r="I14" s="3" t="str">
        <f>IFERROR(VLOOKUP($C14,[1]Source!$C$5:$F$40,MATCH(I$6,[1]Source!$C$5:$F$5,0),0),"Retired")</f>
        <v>Mid West</v>
      </c>
      <c r="J14" s="3" t="str">
        <f>IFERROR(VLOOKUP($C14,[1]Source!$C$5:$F$40,2,0),"Retired")</f>
        <v>Digital Marketing</v>
      </c>
      <c r="K14" s="3">
        <f>IFERROR(VLOOKUP($C14,[1]Source!$C$5:$F$40,4,0),"Retired")</f>
        <v>45000</v>
      </c>
    </row>
    <row r="15" spans="3:11" ht="14.25" customHeight="1" x14ac:dyDescent="0.25">
      <c r="C15" s="5">
        <v>150881</v>
      </c>
      <c r="D15" s="6" t="s">
        <v>30</v>
      </c>
      <c r="E15" s="6" t="s">
        <v>31</v>
      </c>
      <c r="F15" s="7">
        <v>30337</v>
      </c>
      <c r="G15" s="8" t="s">
        <v>18</v>
      </c>
      <c r="H15" s="6" t="s">
        <v>32</v>
      </c>
      <c r="I15" s="3" t="str">
        <f>IFERROR(VLOOKUP($C15,[1]Source!$C$5:$F$40,MATCH(I$6,[1]Source!$C$5:$F$5,0),0),"Retired")</f>
        <v>East</v>
      </c>
      <c r="J15" s="3" t="str">
        <f>IFERROR(VLOOKUP($C15,[1]Source!$C$5:$F$40,2,0),"Retired")</f>
        <v>Digital Marketing</v>
      </c>
      <c r="K15" s="3">
        <f>IFERROR(VLOOKUP($C15,[1]Source!$C$5:$F$40,4,0),"Retired")</f>
        <v>92000</v>
      </c>
    </row>
    <row r="16" spans="3:11" ht="14.25" customHeight="1" x14ac:dyDescent="0.25">
      <c r="C16" s="5">
        <v>150814</v>
      </c>
      <c r="D16" s="6" t="s">
        <v>82</v>
      </c>
      <c r="E16" s="6" t="s">
        <v>83</v>
      </c>
      <c r="F16" s="7">
        <v>26246</v>
      </c>
      <c r="G16" s="8" t="s">
        <v>18</v>
      </c>
      <c r="H16" s="6" t="s">
        <v>19</v>
      </c>
      <c r="I16" s="3" t="str">
        <f>IFERROR(VLOOKUP($C16,[1]Source!$C$5:$F$40,MATCH(I$6,[1]Source!$C$5:$F$5,0),0),"Retired")</f>
        <v>North</v>
      </c>
      <c r="J16" s="3" t="str">
        <f>IFERROR(VLOOKUP($C16,[1]Source!$C$5:$F$40,2,0),"Retired")</f>
        <v>Inside Sales</v>
      </c>
      <c r="K16" s="3">
        <f>IFERROR(VLOOKUP($C16,[1]Source!$C$5:$F$40,4,0),"Retired")</f>
        <v>50000</v>
      </c>
    </row>
    <row r="17" spans="3:11" ht="14.25" customHeight="1" x14ac:dyDescent="0.25">
      <c r="C17" s="5">
        <v>150937</v>
      </c>
      <c r="D17" s="6" t="s">
        <v>16</v>
      </c>
      <c r="E17" s="6" t="s">
        <v>104</v>
      </c>
      <c r="F17" s="7">
        <v>24700</v>
      </c>
      <c r="G17" s="8" t="s">
        <v>18</v>
      </c>
      <c r="H17" s="6" t="s">
        <v>19</v>
      </c>
      <c r="I17" s="3" t="str">
        <f>IFERROR(VLOOKUP($C17,[1]Source!$C$5:$F$40,MATCH(I$6,[1]Source!$C$5:$F$5,0),0),"Retired")</f>
        <v>South</v>
      </c>
      <c r="J17" s="3" t="str">
        <f>IFERROR(VLOOKUP($C17,[1]Source!$C$5:$F$40,2,0),"Retired")</f>
        <v>Learning &amp; Development</v>
      </c>
      <c r="K17" s="3">
        <f>IFERROR(VLOOKUP($C17,[1]Source!$C$5:$F$40,4,0),"Retired")</f>
        <v>37000</v>
      </c>
    </row>
    <row r="18" spans="3:11" ht="14.25" customHeight="1" x14ac:dyDescent="0.25">
      <c r="C18" s="5">
        <v>150888</v>
      </c>
      <c r="D18" s="6" t="s">
        <v>46</v>
      </c>
      <c r="E18" s="6" t="s">
        <v>27</v>
      </c>
      <c r="F18" s="7">
        <v>29221</v>
      </c>
      <c r="G18" s="8" t="s">
        <v>18</v>
      </c>
      <c r="H18" s="6" t="s">
        <v>19</v>
      </c>
      <c r="I18" s="3" t="str">
        <f>IFERROR(VLOOKUP($C18,[1]Source!$C$5:$F$40,MATCH(I$6,[1]Source!$C$5:$F$5,0),0),"Retired")</f>
        <v>East</v>
      </c>
      <c r="J18" s="3" t="str">
        <f>IFERROR(VLOOKUP($C18,[1]Source!$C$5:$F$40,2,0),"Retired")</f>
        <v>Learning &amp; Development</v>
      </c>
      <c r="K18" s="3">
        <f>IFERROR(VLOOKUP($C18,[1]Source!$C$5:$F$40,4,0),"Retired")</f>
        <v>43000</v>
      </c>
    </row>
    <row r="19" spans="3:11" ht="14.25" customHeight="1" x14ac:dyDescent="0.25">
      <c r="C19" s="5">
        <v>150865</v>
      </c>
      <c r="D19" s="6" t="s">
        <v>26</v>
      </c>
      <c r="E19" s="6" t="s">
        <v>27</v>
      </c>
      <c r="F19" s="7">
        <v>31279</v>
      </c>
      <c r="G19" s="8" t="s">
        <v>28</v>
      </c>
      <c r="H19" s="6" t="s">
        <v>19</v>
      </c>
      <c r="I19" s="3" t="str">
        <f>IFERROR(VLOOKUP($C19,[1]Source!$C$5:$F$40,MATCH(I$6,[1]Source!$C$5:$F$5,0),0),"Retired")</f>
        <v>East</v>
      </c>
      <c r="J19" s="3" t="str">
        <f>IFERROR(VLOOKUP($C19,[1]Source!$C$5:$F$40,2,0),"Retired")</f>
        <v>CEO</v>
      </c>
      <c r="K19" s="3">
        <f>IFERROR(VLOOKUP($C19,[1]Source!$C$5:$F$40,4,0),"Retired")</f>
        <v>90000</v>
      </c>
    </row>
    <row r="20" spans="3:11" ht="14.25" customHeight="1" x14ac:dyDescent="0.25">
      <c r="C20" s="5">
        <v>150858</v>
      </c>
      <c r="D20" s="6" t="s">
        <v>23</v>
      </c>
      <c r="E20" s="6" t="s">
        <v>24</v>
      </c>
      <c r="F20" s="7">
        <v>34846</v>
      </c>
      <c r="G20" s="8" t="s">
        <v>18</v>
      </c>
      <c r="H20" s="6" t="s">
        <v>19</v>
      </c>
      <c r="I20" s="3" t="str">
        <f>IFERROR(VLOOKUP($C20,[1]Source!$C$5:$F$40,MATCH(I$6,[1]Source!$C$5:$F$5,0),0),"Retired")</f>
        <v>Retired</v>
      </c>
      <c r="J20" s="3" t="str">
        <f>IFERROR(VLOOKUP($C20,[1]Source!$C$5:$F$40,2,0),"Retired")</f>
        <v>Retired</v>
      </c>
      <c r="K20" s="3" t="str">
        <f>IFERROR(VLOOKUP($C20,[1]Source!$C$5:$F$40,4,0),"Retired")</f>
        <v>Retired</v>
      </c>
    </row>
    <row r="21" spans="3:11" ht="14.25" customHeight="1" x14ac:dyDescent="0.25">
      <c r="C21" s="5">
        <v>150930</v>
      </c>
      <c r="D21" s="6" t="s">
        <v>39</v>
      </c>
      <c r="E21" s="6" t="s">
        <v>94</v>
      </c>
      <c r="F21" s="7">
        <v>37027</v>
      </c>
      <c r="G21" s="8" t="s">
        <v>18</v>
      </c>
      <c r="H21" s="6" t="s">
        <v>19</v>
      </c>
      <c r="I21" s="3" t="str">
        <f>IFERROR(VLOOKUP($C21,[1]Source!$C$5:$F$40,MATCH(I$6,[1]Source!$C$5:$F$5,0),0),"Retired")</f>
        <v>South</v>
      </c>
      <c r="J21" s="3" t="str">
        <f>IFERROR(VLOOKUP($C21,[1]Source!$C$5:$F$40,2,0),"Retired")</f>
        <v>Digital Marketing</v>
      </c>
      <c r="K21" s="3">
        <f>IFERROR(VLOOKUP($C21,[1]Source!$C$5:$F$40,4,0),"Retired")</f>
        <v>82000</v>
      </c>
    </row>
    <row r="22" spans="3:11" ht="14.25" customHeight="1" x14ac:dyDescent="0.25">
      <c r="C22" s="5">
        <v>150894</v>
      </c>
      <c r="D22" s="6" t="s">
        <v>100</v>
      </c>
      <c r="E22" s="6" t="s">
        <v>101</v>
      </c>
      <c r="F22" s="7">
        <v>37124</v>
      </c>
      <c r="G22" s="8" t="s">
        <v>18</v>
      </c>
      <c r="H22" s="6" t="s">
        <v>19</v>
      </c>
      <c r="I22" s="3" t="str">
        <f>IFERROR(VLOOKUP($C22,[1]Source!$C$5:$F$40,MATCH(I$6,[1]Source!$C$5:$F$5,0),0),"Retired")</f>
        <v>South</v>
      </c>
      <c r="J22" s="3" t="str">
        <f>IFERROR(VLOOKUP($C22,[1]Source!$C$5:$F$40,2,0),"Retired")</f>
        <v>Inside Sales</v>
      </c>
      <c r="K22" s="3">
        <f>IFERROR(VLOOKUP($C22,[1]Source!$C$5:$F$40,4,0),"Retired")</f>
        <v>67000</v>
      </c>
    </row>
    <row r="23" spans="3:11" ht="14.25" customHeight="1" x14ac:dyDescent="0.25">
      <c r="C23" s="5">
        <v>150947</v>
      </c>
      <c r="D23" s="6" t="s">
        <v>90</v>
      </c>
      <c r="E23" s="6" t="s">
        <v>91</v>
      </c>
      <c r="F23" s="7">
        <v>33449</v>
      </c>
      <c r="G23" s="8" t="s">
        <v>28</v>
      </c>
      <c r="H23" s="6" t="s">
        <v>19</v>
      </c>
      <c r="I23" s="3" t="str">
        <f>IFERROR(VLOOKUP($C23,[1]Source!$C$5:$F$40,MATCH(I$6,[1]Source!$C$5:$F$5,0),0),"Retired")</f>
        <v>South</v>
      </c>
      <c r="J23" s="3" t="str">
        <f>IFERROR(VLOOKUP($C23,[1]Source!$C$5:$F$40,2,0),"Retired")</f>
        <v>CCD</v>
      </c>
      <c r="K23" s="3">
        <f>IFERROR(VLOOKUP($C23,[1]Source!$C$5:$F$40,4,0),"Retired")</f>
        <v>85000</v>
      </c>
    </row>
    <row r="24" spans="3:11" ht="14.25" customHeight="1" x14ac:dyDescent="0.25">
      <c r="C24" s="5">
        <v>150905</v>
      </c>
      <c r="D24" s="6" t="s">
        <v>98</v>
      </c>
      <c r="E24" s="6" t="s">
        <v>99</v>
      </c>
      <c r="F24" s="7">
        <v>30819</v>
      </c>
      <c r="G24" s="8" t="s">
        <v>28</v>
      </c>
      <c r="H24" s="6" t="s">
        <v>32</v>
      </c>
      <c r="I24" s="3" t="str">
        <f>IFERROR(VLOOKUP($C24,[1]Source!$C$5:$F$40,MATCH(I$6,[1]Source!$C$5:$F$5,0),0),"Retired")</f>
        <v>South</v>
      </c>
      <c r="J24" s="3" t="str">
        <f>IFERROR(VLOOKUP($C24,[1]Source!$C$5:$F$40,2,0),"Retired")</f>
        <v>FLM</v>
      </c>
      <c r="K24" s="3">
        <f>IFERROR(VLOOKUP($C24,[1]Source!$C$5:$F$40,4,0),"Retired")</f>
        <v>62000</v>
      </c>
    </row>
    <row r="25" spans="3:11" ht="14.25" customHeight="1" x14ac:dyDescent="0.25">
      <c r="C25" s="5">
        <v>150995</v>
      </c>
      <c r="D25" s="6" t="s">
        <v>59</v>
      </c>
      <c r="E25" s="6" t="s">
        <v>60</v>
      </c>
      <c r="F25" s="7">
        <v>35330</v>
      </c>
      <c r="G25" s="8" t="s">
        <v>18</v>
      </c>
      <c r="H25" s="6" t="s">
        <v>19</v>
      </c>
      <c r="I25" s="3" t="str">
        <f>IFERROR(VLOOKUP($C25,[1]Source!$C$5:$F$40,MATCH(I$6,[1]Source!$C$5:$F$5,0),0),"Retired")</f>
        <v>Mid West</v>
      </c>
      <c r="J25" s="3" t="str">
        <f>IFERROR(VLOOKUP($C25,[1]Source!$C$5:$F$40,2,0),"Retired")</f>
        <v>Inside Sales</v>
      </c>
      <c r="K25" s="3">
        <f>IFERROR(VLOOKUP($C25,[1]Source!$C$5:$F$40,4,0),"Retired")</f>
        <v>15000</v>
      </c>
    </row>
    <row r="26" spans="3:11" ht="14.25" customHeight="1" x14ac:dyDescent="0.25">
      <c r="C26" s="5">
        <v>150912</v>
      </c>
      <c r="D26" s="6" t="s">
        <v>107</v>
      </c>
      <c r="E26" s="6" t="s">
        <v>108</v>
      </c>
      <c r="F26" s="7">
        <v>37629</v>
      </c>
      <c r="G26" s="8" t="s">
        <v>28</v>
      </c>
      <c r="H26" s="6" t="s">
        <v>19</v>
      </c>
      <c r="I26" s="3" t="str">
        <f>IFERROR(VLOOKUP($C26,[1]Source!$C$5:$F$40,MATCH(I$6,[1]Source!$C$5:$F$5,0),0),"Retired")</f>
        <v>South</v>
      </c>
      <c r="J26" s="3" t="str">
        <f>IFERROR(VLOOKUP($C26,[1]Source!$C$5:$F$40,2,0),"Retired")</f>
        <v>Operations</v>
      </c>
      <c r="K26" s="3">
        <f>IFERROR(VLOOKUP($C26,[1]Source!$C$5:$F$40,4,0),"Retired")</f>
        <v>81000</v>
      </c>
    </row>
    <row r="27" spans="3:11" ht="14.25" customHeight="1" x14ac:dyDescent="0.25">
      <c r="C27" s="5">
        <v>150921</v>
      </c>
      <c r="D27" s="6" t="s">
        <v>96</v>
      </c>
      <c r="E27" s="6" t="s">
        <v>97</v>
      </c>
      <c r="F27" s="7">
        <v>38092</v>
      </c>
      <c r="G27" s="8" t="s">
        <v>18</v>
      </c>
      <c r="H27" s="6" t="s">
        <v>19</v>
      </c>
      <c r="I27" s="3" t="str">
        <f>IFERROR(VLOOKUP($C27,[1]Source!$C$5:$F$40,MATCH(I$6,[1]Source!$C$5:$F$5,0),0),"Retired")</f>
        <v>South</v>
      </c>
      <c r="J27" s="3" t="str">
        <f>IFERROR(VLOOKUP($C27,[1]Source!$C$5:$F$40,2,0),"Retired")</f>
        <v>Finance</v>
      </c>
      <c r="K27" s="3">
        <f>IFERROR(VLOOKUP($C27,[1]Source!$C$5:$F$40,4,0),"Retired")</f>
        <v>19000</v>
      </c>
    </row>
    <row r="28" spans="3:11" ht="14.25" customHeight="1" x14ac:dyDescent="0.25">
      <c r="C28" s="5">
        <v>150851</v>
      </c>
      <c r="D28" s="6" t="s">
        <v>43</v>
      </c>
      <c r="E28" s="6" t="s">
        <v>44</v>
      </c>
      <c r="F28" s="7">
        <v>29368</v>
      </c>
      <c r="G28" s="8" t="s">
        <v>18</v>
      </c>
      <c r="H28" s="6" t="s">
        <v>32</v>
      </c>
      <c r="I28" s="3" t="str">
        <f>IFERROR(VLOOKUP($C28,[1]Source!$C$5:$F$40,MATCH(I$6,[1]Source!$C$5:$F$5,0),0),"Retired")</f>
        <v>East</v>
      </c>
      <c r="J28" s="3" t="str">
        <f>IFERROR(VLOOKUP($C28,[1]Source!$C$5:$F$40,2,0),"Retired")</f>
        <v>Inside Sales</v>
      </c>
      <c r="K28" s="3">
        <f>IFERROR(VLOOKUP($C28,[1]Source!$C$5:$F$40,4,0),"Retired")</f>
        <v>75000</v>
      </c>
    </row>
    <row r="29" spans="3:11" ht="14.25" customHeight="1" x14ac:dyDescent="0.25">
      <c r="C29" s="5">
        <v>150867</v>
      </c>
      <c r="D29" s="6" t="s">
        <v>35</v>
      </c>
      <c r="E29" s="6" t="s">
        <v>36</v>
      </c>
      <c r="F29" s="7">
        <v>29028</v>
      </c>
      <c r="G29" s="8" t="s">
        <v>28</v>
      </c>
      <c r="H29" s="6" t="s">
        <v>32</v>
      </c>
      <c r="I29" s="3" t="str">
        <f>IFERROR(VLOOKUP($C29,[1]Source!$C$5:$F$40,MATCH(I$6,[1]Source!$C$5:$F$5,0),0),"Retired")</f>
        <v>East</v>
      </c>
      <c r="J29" s="3" t="str">
        <f>IFERROR(VLOOKUP($C29,[1]Source!$C$5:$F$40,2,0),"Retired")</f>
        <v>Finance</v>
      </c>
      <c r="K29" s="3">
        <f>IFERROR(VLOOKUP($C29,[1]Source!$C$5:$F$40,4,0),"Retired")</f>
        <v>49000</v>
      </c>
    </row>
    <row r="30" spans="3:11" ht="14.25" customHeight="1" x14ac:dyDescent="0.25">
      <c r="C30" s="5">
        <v>150899</v>
      </c>
      <c r="D30" s="6" t="s">
        <v>92</v>
      </c>
      <c r="E30" s="6" t="s">
        <v>93</v>
      </c>
      <c r="F30" s="7">
        <v>37400</v>
      </c>
      <c r="G30" s="8" t="s">
        <v>18</v>
      </c>
      <c r="H30" s="6" t="s">
        <v>19</v>
      </c>
      <c r="I30" s="3" t="str">
        <f>IFERROR(VLOOKUP($C30,[1]Source!$C$5:$F$40,MATCH(I$6,[1]Source!$C$5:$F$5,0),0),"Retired")</f>
        <v>Retired</v>
      </c>
      <c r="J30" s="3" t="str">
        <f>IFERROR(VLOOKUP($C30,[1]Source!$C$5:$F$40,2,0),"Retired")</f>
        <v>Retired</v>
      </c>
      <c r="K30" s="3" t="str">
        <f>IFERROR(VLOOKUP($C30,[1]Source!$C$5:$F$40,4,0),"Retired")</f>
        <v>Retired</v>
      </c>
    </row>
    <row r="31" spans="3:11" ht="14.25" customHeight="1" x14ac:dyDescent="0.25">
      <c r="C31" s="5">
        <v>150975</v>
      </c>
      <c r="D31" s="6" t="s">
        <v>57</v>
      </c>
      <c r="E31" s="6" t="s">
        <v>58</v>
      </c>
      <c r="F31" s="7">
        <v>31478</v>
      </c>
      <c r="G31" s="8" t="s">
        <v>18</v>
      </c>
      <c r="H31" s="6" t="s">
        <v>19</v>
      </c>
      <c r="I31" s="3" t="str">
        <f>IFERROR(VLOOKUP($C31,[1]Source!$C$5:$F$40,MATCH(I$6,[1]Source!$C$5:$F$5,0),0),"Retired")</f>
        <v>Mid West</v>
      </c>
      <c r="J31" s="3" t="str">
        <f>IFERROR(VLOOKUP($C31,[1]Source!$C$5:$F$40,2,0),"Retired")</f>
        <v>Finance</v>
      </c>
      <c r="K31" s="3">
        <f>IFERROR(VLOOKUP($C31,[1]Source!$C$5:$F$40,4,0),"Retired")</f>
        <v>83000</v>
      </c>
    </row>
    <row r="32" spans="3:11" ht="14.25" customHeight="1" x14ac:dyDescent="0.25">
      <c r="C32" s="5">
        <v>150901</v>
      </c>
      <c r="D32" s="6" t="s">
        <v>111</v>
      </c>
      <c r="E32" s="6" t="s">
        <v>112</v>
      </c>
      <c r="F32" s="7">
        <v>32946</v>
      </c>
      <c r="G32" s="8" t="s">
        <v>28</v>
      </c>
      <c r="H32" s="6" t="s">
        <v>19</v>
      </c>
      <c r="I32" s="3" t="str">
        <f>IFERROR(VLOOKUP($C32,[1]Source!$C$5:$F$40,MATCH(I$6,[1]Source!$C$5:$F$5,0),0),"Retired")</f>
        <v>South</v>
      </c>
      <c r="J32" s="3" t="str">
        <f>IFERROR(VLOOKUP($C32,[1]Source!$C$5:$F$40,2,0),"Retired")</f>
        <v>Sales</v>
      </c>
      <c r="K32" s="3">
        <f>IFERROR(VLOOKUP($C32,[1]Source!$C$5:$F$40,4,0),"Retired")</f>
        <v>53000</v>
      </c>
    </row>
    <row r="33" spans="3:11" ht="14.25" customHeight="1" x14ac:dyDescent="0.25">
      <c r="C33" s="5">
        <v>150968</v>
      </c>
      <c r="D33" s="6" t="s">
        <v>109</v>
      </c>
      <c r="E33" s="6" t="s">
        <v>110</v>
      </c>
      <c r="F33" s="7">
        <v>37208</v>
      </c>
      <c r="G33" s="8" t="s">
        <v>18</v>
      </c>
      <c r="H33" s="6" t="s">
        <v>19</v>
      </c>
      <c r="I33" s="3" t="str">
        <f>IFERROR(VLOOKUP($C33,[1]Source!$C$5:$F$40,MATCH(I$6,[1]Source!$C$5:$F$5,0),0),"Retired")</f>
        <v>South</v>
      </c>
      <c r="J33" s="3" t="str">
        <f>IFERROR(VLOOKUP($C33,[1]Source!$C$5:$F$40,2,0),"Retired")</f>
        <v>Operations</v>
      </c>
      <c r="K33" s="3">
        <f>IFERROR(VLOOKUP($C33,[1]Source!$C$5:$F$40,4,0),"Retired")</f>
        <v>65000</v>
      </c>
    </row>
    <row r="34" spans="3:11" ht="14.25" customHeight="1" x14ac:dyDescent="0.25">
      <c r="C34" s="5">
        <v>150773</v>
      </c>
      <c r="D34" s="6" t="s">
        <v>78</v>
      </c>
      <c r="E34" s="6" t="s">
        <v>79</v>
      </c>
      <c r="F34" s="7">
        <v>26860</v>
      </c>
      <c r="G34" s="8" t="s">
        <v>18</v>
      </c>
      <c r="H34" s="6" t="s">
        <v>19</v>
      </c>
      <c r="I34" s="3" t="str">
        <f>IFERROR(VLOOKUP($C34,[1]Source!$C$5:$F$40,MATCH(I$6,[1]Source!$C$5:$F$5,0),0),"Retired")</f>
        <v>North</v>
      </c>
      <c r="J34" s="3" t="str">
        <f>IFERROR(VLOOKUP($C34,[1]Source!$C$5:$F$40,2,0),"Retired")</f>
        <v>Finance</v>
      </c>
      <c r="K34" s="3">
        <f>IFERROR(VLOOKUP($C34,[1]Source!$C$5:$F$40,4,0),"Retired")</f>
        <v>85000</v>
      </c>
    </row>
    <row r="35" spans="3:11" ht="14.25" customHeight="1" x14ac:dyDescent="0.25">
      <c r="C35" s="5">
        <v>150840</v>
      </c>
      <c r="D35" s="6" t="s">
        <v>39</v>
      </c>
      <c r="E35" s="6" t="s">
        <v>40</v>
      </c>
      <c r="F35" s="7">
        <v>23136</v>
      </c>
      <c r="G35" s="8" t="s">
        <v>28</v>
      </c>
      <c r="H35" s="6" t="s">
        <v>19</v>
      </c>
      <c r="I35" s="3" t="str">
        <f>IFERROR(VLOOKUP($C35,[1]Source!$C$5:$F$40,MATCH(I$6,[1]Source!$C$5:$F$5,0),0),"Retired")</f>
        <v>East</v>
      </c>
      <c r="J35" s="3" t="str">
        <f>IFERROR(VLOOKUP($C35,[1]Source!$C$5:$F$40,2,0),"Retired")</f>
        <v>Inside Sales</v>
      </c>
      <c r="K35" s="3">
        <f>IFERROR(VLOOKUP($C35,[1]Source!$C$5:$F$40,4,0),"Retired")</f>
        <v>20000</v>
      </c>
    </row>
    <row r="36" spans="3:11" ht="14.25" customHeight="1" x14ac:dyDescent="0.25">
      <c r="C36" s="5">
        <v>150850</v>
      </c>
      <c r="D36" s="6" t="s">
        <v>16</v>
      </c>
      <c r="E36" s="6" t="s">
        <v>17</v>
      </c>
      <c r="F36" s="7">
        <v>32027</v>
      </c>
      <c r="G36" s="8" t="s">
        <v>18</v>
      </c>
      <c r="H36" s="6" t="s">
        <v>19</v>
      </c>
      <c r="I36" s="3" t="str">
        <f>IFERROR(VLOOKUP($C36,[1]Source!$C$5:$F$40,MATCH(I$6,[1]Source!$C$5:$F$5,0),0),"Retired")</f>
        <v>East</v>
      </c>
      <c r="J36" s="3" t="str">
        <f>IFERROR(VLOOKUP($C36,[1]Source!$C$5:$F$40,2,0),"Retired")</f>
        <v>CCD</v>
      </c>
      <c r="K36" s="3">
        <f>IFERROR(VLOOKUP($C36,[1]Source!$C$5:$F$40,4,0),"Retired")</f>
        <v>47000</v>
      </c>
    </row>
    <row r="37" spans="3:11" ht="14.25" customHeight="1" x14ac:dyDescent="0.25">
      <c r="C37" s="5">
        <v>150962</v>
      </c>
      <c r="D37" s="6" t="s">
        <v>95</v>
      </c>
      <c r="E37" s="6" t="s">
        <v>50</v>
      </c>
      <c r="F37" s="7">
        <v>37773</v>
      </c>
      <c r="G37" s="8" t="s">
        <v>28</v>
      </c>
      <c r="H37" s="6" t="s">
        <v>19</v>
      </c>
      <c r="I37" s="3" t="str">
        <f>IFERROR(VLOOKUP($C37,[1]Source!$C$5:$F$40,MATCH(I$6,[1]Source!$C$5:$F$5,0),0),"Retired")</f>
        <v>South</v>
      </c>
      <c r="J37" s="3" t="str">
        <f>IFERROR(VLOOKUP($C37,[1]Source!$C$5:$F$40,2,0),"Retired")</f>
        <v>Director</v>
      </c>
      <c r="K37" s="3">
        <f>IFERROR(VLOOKUP($C37,[1]Source!$C$5:$F$40,4,0),"Retired")</f>
        <v>87000</v>
      </c>
    </row>
    <row r="38" spans="3:11" ht="14.25" customHeight="1" x14ac:dyDescent="0.25">
      <c r="C38" s="5">
        <v>150954</v>
      </c>
      <c r="D38" s="6" t="s">
        <v>113</v>
      </c>
      <c r="E38" s="6" t="s">
        <v>50</v>
      </c>
      <c r="F38" s="7">
        <v>35495</v>
      </c>
      <c r="G38" s="8" t="s">
        <v>28</v>
      </c>
      <c r="H38" s="6" t="s">
        <v>19</v>
      </c>
      <c r="I38" s="3" t="str">
        <f>IFERROR(VLOOKUP($C38,[1]Source!$C$5:$F$40,MATCH(I$6,[1]Source!$C$5:$F$5,0),0),"Retired")</f>
        <v>Retired</v>
      </c>
      <c r="J38" s="3" t="str">
        <f>IFERROR(VLOOKUP($C38,[1]Source!$C$5:$F$40,2,0),"Retired")</f>
        <v>Retired</v>
      </c>
      <c r="K38" s="3" t="str">
        <f>IFERROR(VLOOKUP($C38,[1]Source!$C$5:$F$40,4,0),"Retired")</f>
        <v>Retired</v>
      </c>
    </row>
    <row r="39" spans="3:11" ht="14.25" customHeight="1" x14ac:dyDescent="0.25">
      <c r="C39" s="5">
        <v>150874</v>
      </c>
      <c r="D39" s="6" t="s">
        <v>49</v>
      </c>
      <c r="E39" s="6" t="s">
        <v>50</v>
      </c>
      <c r="F39" s="7">
        <v>37890</v>
      </c>
      <c r="G39" s="8" t="s">
        <v>28</v>
      </c>
      <c r="H39" s="6" t="s">
        <v>19</v>
      </c>
      <c r="I39" s="3" t="str">
        <f>IFERROR(VLOOKUP($C39,[1]Source!$C$5:$F$40,MATCH(I$6,[1]Source!$C$5:$F$5,0),0),"Retired")</f>
        <v>East</v>
      </c>
      <c r="J39" s="3" t="str">
        <f>IFERROR(VLOOKUP($C39,[1]Source!$C$5:$F$40,2,0),"Retired")</f>
        <v>Marketing</v>
      </c>
      <c r="K39" s="3">
        <f>IFERROR(VLOOKUP($C39,[1]Source!$C$5:$F$40,4,0),"Retired")</f>
        <v>27000</v>
      </c>
    </row>
    <row r="40" spans="3:11" ht="14.25" customHeight="1" x14ac:dyDescent="0.25">
      <c r="C40" s="5">
        <v>150798</v>
      </c>
      <c r="D40" s="6" t="s">
        <v>75</v>
      </c>
      <c r="E40" s="6" t="s">
        <v>50</v>
      </c>
      <c r="F40" s="7">
        <v>28276</v>
      </c>
      <c r="G40" s="8" t="s">
        <v>28</v>
      </c>
      <c r="H40" s="6" t="s">
        <v>19</v>
      </c>
      <c r="I40" s="3" t="str">
        <f>IFERROR(VLOOKUP($C40,[1]Source!$C$5:$F$40,MATCH(I$6,[1]Source!$C$5:$F$5,0),0),"Retired")</f>
        <v>North</v>
      </c>
      <c r="J40" s="3" t="str">
        <f>IFERROR(VLOOKUP($C40,[1]Source!$C$5:$F$40,2,0),"Retired")</f>
        <v>Digital Marketing</v>
      </c>
      <c r="K40" s="3">
        <f>IFERROR(VLOOKUP($C40,[1]Source!$C$5:$F$40,4,0),"Retired")</f>
        <v>81000</v>
      </c>
    </row>
    <row r="41" spans="3:11" ht="14.25" customHeight="1" x14ac:dyDescent="0.25">
      <c r="C41" s="5">
        <v>150830</v>
      </c>
      <c r="D41" s="6" t="s">
        <v>86</v>
      </c>
      <c r="E41" s="6" t="s">
        <v>87</v>
      </c>
      <c r="F41" s="7">
        <v>29037</v>
      </c>
      <c r="G41" s="8" t="s">
        <v>28</v>
      </c>
      <c r="H41" s="6" t="s">
        <v>19</v>
      </c>
      <c r="I41" s="3" t="str">
        <f>IFERROR(VLOOKUP($C41,[1]Source!$C$5:$F$40,MATCH(I$6,[1]Source!$C$5:$F$5,0),0),"Retired")</f>
        <v>North</v>
      </c>
      <c r="J41" s="3" t="str">
        <f>IFERROR(VLOOKUP($C41,[1]Source!$C$5:$F$40,2,0),"Retired")</f>
        <v>Sales</v>
      </c>
      <c r="K41" s="3">
        <f>IFERROR(VLOOKUP($C41,[1]Source!$C$5:$F$40,4,0),"Retired")</f>
        <v>52000</v>
      </c>
    </row>
    <row r="42" spans="3:11" ht="14.25" customHeight="1" x14ac:dyDescent="0.25">
      <c r="C42" s="5">
        <v>150929</v>
      </c>
      <c r="D42" s="6" t="s">
        <v>105</v>
      </c>
      <c r="E42" s="6" t="s">
        <v>106</v>
      </c>
      <c r="F42" s="7">
        <v>26739</v>
      </c>
      <c r="G42" s="8" t="s">
        <v>18</v>
      </c>
      <c r="H42" s="6" t="s">
        <v>19</v>
      </c>
      <c r="I42" s="3" t="str">
        <f>IFERROR(VLOOKUP($C42,[1]Source!$C$5:$F$40,MATCH(I$6,[1]Source!$C$5:$F$5,0),0),"Retired")</f>
        <v>South</v>
      </c>
      <c r="J42" s="3" t="str">
        <f>IFERROR(VLOOKUP($C42,[1]Source!$C$5:$F$40,2,0),"Retired")</f>
        <v>Marketing</v>
      </c>
      <c r="K42" s="3">
        <f>IFERROR(VLOOKUP($C42,[1]Source!$C$5:$F$40,4,0),"Retired")</f>
        <v>58000</v>
      </c>
    </row>
    <row r="43" spans="3:11" ht="14.25" customHeight="1" x14ac:dyDescent="0.25">
      <c r="C43" s="5">
        <v>150982</v>
      </c>
      <c r="D43" s="6" t="s">
        <v>62</v>
      </c>
      <c r="E43" s="6" t="s">
        <v>63</v>
      </c>
      <c r="F43" s="7">
        <v>35574</v>
      </c>
      <c r="G43" s="8" t="s">
        <v>18</v>
      </c>
      <c r="H43" s="6" t="s">
        <v>19</v>
      </c>
      <c r="I43" s="3" t="str">
        <f>IFERROR(VLOOKUP($C43,[1]Source!$C$5:$F$40,MATCH(I$6,[1]Source!$C$5:$F$5,0),0),"Retired")</f>
        <v>Mid West</v>
      </c>
      <c r="J43" s="3" t="str">
        <f>IFERROR(VLOOKUP($C43,[1]Source!$C$5:$F$40,2,0),"Retired")</f>
        <v>Marketing</v>
      </c>
      <c r="K43" s="3">
        <f>IFERROR(VLOOKUP($C43,[1]Source!$C$5:$F$40,4,0),"Retired")</f>
        <v>47000</v>
      </c>
    </row>
    <row r="44" spans="3:11" ht="14.25" customHeight="1" x14ac:dyDescent="0.25">
      <c r="C44" s="5">
        <v>150821</v>
      </c>
      <c r="D44" s="6" t="s">
        <v>65</v>
      </c>
      <c r="E44" s="6" t="s">
        <v>66</v>
      </c>
      <c r="F44" s="7">
        <v>29966</v>
      </c>
      <c r="G44" s="8" t="s">
        <v>18</v>
      </c>
      <c r="H44" s="6" t="s">
        <v>32</v>
      </c>
      <c r="I44" s="3" t="str">
        <f>IFERROR(VLOOKUP($C44,[1]Source!$C$5:$F$40,MATCH(I$6,[1]Source!$C$5:$F$5,0),0),"Retired")</f>
        <v>North</v>
      </c>
      <c r="J44" s="3" t="str">
        <f>IFERROR(VLOOKUP($C44,[1]Source!$C$5:$F$40,2,0),"Retired")</f>
        <v>CCD</v>
      </c>
      <c r="K44" s="3">
        <f>IFERROR(VLOOKUP($C44,[1]Source!$C$5:$F$40,4,0),"Retired")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8B8D-35F0-4BE5-BCA5-F62C27D64FED}">
  <sheetPr codeName="Sheet7"/>
  <dimension ref="B1:I1000"/>
  <sheetViews>
    <sheetView workbookViewId="0">
      <selection activeCell="M10" sqref="M10"/>
    </sheetView>
  </sheetViews>
  <sheetFormatPr defaultColWidth="14.42578125" defaultRowHeight="15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37" t="s">
        <v>200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38" t="s">
        <v>201</v>
      </c>
      <c r="C8" s="38" t="s">
        <v>202</v>
      </c>
      <c r="D8" s="38" t="s">
        <v>203</v>
      </c>
      <c r="E8" s="38" t="s">
        <v>204</v>
      </c>
      <c r="F8" s="38" t="s">
        <v>205</v>
      </c>
      <c r="G8" s="38" t="s">
        <v>206</v>
      </c>
      <c r="H8" s="38" t="s">
        <v>207</v>
      </c>
      <c r="I8" s="38" t="s">
        <v>208</v>
      </c>
    </row>
    <row r="9" spans="2:9" ht="14.25" customHeight="1" x14ac:dyDescent="0.25">
      <c r="B9" s="40" t="s">
        <v>209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1">
        <f>MIN(C9:G9)</f>
        <v>38.99</v>
      </c>
      <c r="I9" s="41" t="str">
        <f>INDEX($C$8:$G$8,MATCH(H9,C9:G9,0))</f>
        <v>Vendor1</v>
      </c>
    </row>
    <row r="10" spans="2:9" ht="14.25" customHeight="1" x14ac:dyDescent="0.25">
      <c r="B10" s="40" t="s">
        <v>210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1">
        <f t="shared" ref="H10:H20" si="0">MIN(C10:G10)</f>
        <v>31.42</v>
      </c>
      <c r="I10" s="41" t="str">
        <f t="shared" ref="I10:I20" si="1">INDEX($C$8:$G$8,MATCH(H10,C10:G10,0))</f>
        <v>Vendor4</v>
      </c>
    </row>
    <row r="11" spans="2:9" ht="14.25" customHeight="1" x14ac:dyDescent="0.25">
      <c r="B11" s="40" t="s">
        <v>211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1">
        <f t="shared" si="0"/>
        <v>32.64</v>
      </c>
      <c r="I11" s="41" t="str">
        <f t="shared" si="1"/>
        <v>Vendor2</v>
      </c>
    </row>
    <row r="12" spans="2:9" ht="14.25" customHeight="1" x14ac:dyDescent="0.25">
      <c r="B12" s="40" t="s">
        <v>212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1">
        <f t="shared" si="0"/>
        <v>32.65</v>
      </c>
      <c r="I12" s="41" t="str">
        <f t="shared" si="1"/>
        <v>Vendor3</v>
      </c>
    </row>
    <row r="13" spans="2:9" ht="14.25" customHeight="1" x14ac:dyDescent="0.25">
      <c r="B13" s="40" t="s">
        <v>213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1">
        <f t="shared" si="0"/>
        <v>36.42</v>
      </c>
      <c r="I13" s="41" t="str">
        <f t="shared" si="1"/>
        <v>Vendor3</v>
      </c>
    </row>
    <row r="14" spans="2:9" ht="14.25" customHeight="1" x14ac:dyDescent="0.25">
      <c r="B14" s="40" t="s">
        <v>214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1">
        <f t="shared" si="0"/>
        <v>35.08</v>
      </c>
      <c r="I14" s="41" t="str">
        <f t="shared" si="1"/>
        <v>Vendor2</v>
      </c>
    </row>
    <row r="15" spans="2:9" ht="14.25" customHeight="1" x14ac:dyDescent="0.25">
      <c r="B15" s="40" t="s">
        <v>215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1">
        <f t="shared" si="0"/>
        <v>33.32</v>
      </c>
      <c r="I15" s="41" t="str">
        <f t="shared" si="1"/>
        <v>Vendor4</v>
      </c>
    </row>
    <row r="16" spans="2:9" ht="14.25" customHeight="1" x14ac:dyDescent="0.25">
      <c r="B16" s="40" t="s">
        <v>216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1">
        <f t="shared" si="0"/>
        <v>35.76</v>
      </c>
      <c r="I16" s="41" t="str">
        <f t="shared" si="1"/>
        <v>Vendor2</v>
      </c>
    </row>
    <row r="17" spans="2:9" ht="14.25" customHeight="1" x14ac:dyDescent="0.25">
      <c r="B17" s="40" t="s">
        <v>217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1">
        <f t="shared" si="0"/>
        <v>37.619999999999997</v>
      </c>
      <c r="I17" s="41" t="str">
        <f t="shared" si="1"/>
        <v>Vendor3</v>
      </c>
    </row>
    <row r="18" spans="2:9" ht="14.25" customHeight="1" x14ac:dyDescent="0.25">
      <c r="B18" s="40" t="s">
        <v>218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1">
        <f t="shared" si="0"/>
        <v>36.480000000000004</v>
      </c>
      <c r="I18" s="41" t="str">
        <f t="shared" si="1"/>
        <v>Vendor1</v>
      </c>
    </row>
    <row r="19" spans="2:9" ht="14.25" customHeight="1" x14ac:dyDescent="0.25">
      <c r="B19" s="40" t="s">
        <v>219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1">
        <f t="shared" si="0"/>
        <v>38.57</v>
      </c>
      <c r="I19" s="41" t="str">
        <f t="shared" si="1"/>
        <v>Vendor1</v>
      </c>
    </row>
    <row r="20" spans="2:9" ht="14.25" customHeight="1" x14ac:dyDescent="0.25">
      <c r="B20" s="40" t="s">
        <v>220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1">
        <f t="shared" si="0"/>
        <v>34.61</v>
      </c>
      <c r="I20" s="41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B86-31EA-46E5-BD0A-9AFE4DA1CB4A}">
  <sheetPr codeName="Sheet8"/>
  <dimension ref="B1:C1000"/>
  <sheetViews>
    <sheetView workbookViewId="0">
      <selection sqref="A1:XFD1048576"/>
    </sheetView>
  </sheetViews>
  <sheetFormatPr defaultColWidth="14.42578125" defaultRowHeight="15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42" t="s">
        <v>221</v>
      </c>
    </row>
    <row r="4" spans="2:3" ht="14.25" customHeight="1" x14ac:dyDescent="0.25"/>
    <row r="5" spans="2:3" ht="14.25" customHeight="1" x14ac:dyDescent="0.25">
      <c r="B5" s="43" t="s">
        <v>222</v>
      </c>
      <c r="C5" s="43" t="s">
        <v>223</v>
      </c>
    </row>
    <row r="6" spans="2:3" ht="14.25" customHeight="1" x14ac:dyDescent="0.25">
      <c r="B6" s="44">
        <v>20080419</v>
      </c>
      <c r="C6" s="45">
        <f t="shared" ref="C6:C14" si="0">DATE(LEFT(B6,4),MID(B6,5,2),RIGHT(B6,2))</f>
        <v>39557</v>
      </c>
    </row>
    <row r="7" spans="2:3" ht="14.25" customHeight="1" x14ac:dyDescent="0.25">
      <c r="B7" s="46">
        <v>20071017</v>
      </c>
      <c r="C7" s="45">
        <f t="shared" si="0"/>
        <v>39372</v>
      </c>
    </row>
    <row r="8" spans="2:3" ht="14.25" customHeight="1" x14ac:dyDescent="0.25">
      <c r="B8" s="46">
        <v>20070624</v>
      </c>
      <c r="C8" s="45">
        <f t="shared" si="0"/>
        <v>39257</v>
      </c>
    </row>
    <row r="9" spans="2:3" ht="14.25" customHeight="1" x14ac:dyDescent="0.25">
      <c r="B9" s="47">
        <v>20070623</v>
      </c>
      <c r="C9" s="45">
        <f t="shared" si="0"/>
        <v>39256</v>
      </c>
    </row>
    <row r="10" spans="2:3" ht="14.25" customHeight="1" x14ac:dyDescent="0.25">
      <c r="B10" s="46">
        <v>20070523</v>
      </c>
      <c r="C10" s="45">
        <f t="shared" si="0"/>
        <v>39225</v>
      </c>
    </row>
    <row r="11" spans="2:3" ht="14.25" customHeight="1" x14ac:dyDescent="0.25">
      <c r="B11" s="46">
        <v>20070519</v>
      </c>
      <c r="C11" s="45">
        <f t="shared" si="0"/>
        <v>39221</v>
      </c>
    </row>
    <row r="12" spans="2:3" ht="14.25" customHeight="1" x14ac:dyDescent="0.25">
      <c r="B12" s="46">
        <v>20070112</v>
      </c>
      <c r="C12" s="45">
        <f t="shared" si="0"/>
        <v>39094</v>
      </c>
    </row>
    <row r="13" spans="2:3" ht="14.25" customHeight="1" x14ac:dyDescent="0.25">
      <c r="B13" s="46">
        <v>20061202</v>
      </c>
      <c r="C13" s="45">
        <f t="shared" si="0"/>
        <v>39053</v>
      </c>
    </row>
    <row r="14" spans="2:3" ht="14.25" customHeight="1" x14ac:dyDescent="0.25">
      <c r="B14" s="48">
        <v>20051220</v>
      </c>
      <c r="C14" s="45">
        <f t="shared" si="0"/>
        <v>38706</v>
      </c>
    </row>
    <row r="15" spans="2:3" ht="14.25" customHeight="1" x14ac:dyDescent="0.25"/>
    <row r="16" spans="2:3" ht="14.25" customHeight="1" x14ac:dyDescent="0.25"/>
    <row r="17" customFormat="1" ht="14.25" customHeight="1" x14ac:dyDescent="0.25"/>
    <row r="18" customFormat="1" ht="14.25" customHeight="1" x14ac:dyDescent="0.25"/>
    <row r="19" customFormat="1" ht="14.25" customHeight="1" x14ac:dyDescent="0.25"/>
    <row r="20" customFormat="1" ht="14.25" customHeight="1" x14ac:dyDescent="0.25"/>
    <row r="21" customFormat="1" ht="14.25" customHeight="1" x14ac:dyDescent="0.25"/>
    <row r="22" customFormat="1" ht="14.25" customHeight="1" x14ac:dyDescent="0.25"/>
    <row r="23" customFormat="1" ht="14.25" customHeight="1" x14ac:dyDescent="0.25"/>
    <row r="24" customFormat="1" ht="14.25" customHeight="1" x14ac:dyDescent="0.25"/>
    <row r="25" customFormat="1" ht="14.25" customHeight="1" x14ac:dyDescent="0.25"/>
    <row r="26" customFormat="1" ht="14.25" customHeight="1" x14ac:dyDescent="0.25"/>
    <row r="27" customFormat="1" ht="14.25" customHeight="1" x14ac:dyDescent="0.25"/>
    <row r="28" customFormat="1" ht="14.25" customHeight="1" x14ac:dyDescent="0.25"/>
    <row r="29" customFormat="1" ht="14.25" customHeight="1" x14ac:dyDescent="0.25"/>
    <row r="30" customFormat="1" ht="14.25" customHeight="1" x14ac:dyDescent="0.25"/>
    <row r="31" customFormat="1" ht="14.25" customHeight="1" x14ac:dyDescent="0.25"/>
    <row r="32" customFormat="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3B06-203E-422C-868A-A76325A05868}">
  <sheetPr codeName="Sheet9"/>
  <dimension ref="B1:I1000"/>
  <sheetViews>
    <sheetView workbookViewId="0">
      <selection activeCell="D7" sqref="D7:I18"/>
    </sheetView>
  </sheetViews>
  <sheetFormatPr defaultColWidth="14.42578125" defaultRowHeight="15" x14ac:dyDescent="0.25"/>
  <cols>
    <col min="1" max="1" width="8.7109375" customWidth="1"/>
    <col min="2" max="2" width="19.5703125" customWidth="1"/>
    <col min="3" max="3" width="15.42578125" bestFit="1" customWidth="1"/>
    <col min="4" max="4" width="14.5703125" bestFit="1" customWidth="1"/>
    <col min="5" max="5" width="15.7109375" customWidth="1"/>
    <col min="6" max="6" width="16.7109375" customWidth="1"/>
    <col min="7" max="7" width="15.42578125" bestFit="1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38" t="s">
        <v>224</v>
      </c>
      <c r="C3" s="49">
        <f ca="1">TODAY()</f>
        <v>45797</v>
      </c>
      <c r="F3" s="38" t="s">
        <v>225</v>
      </c>
      <c r="G3" s="49">
        <f ca="1">TODAY()</f>
        <v>45797</v>
      </c>
    </row>
    <row r="4" spans="2:9" ht="14.25" customHeight="1" x14ac:dyDescent="0.25">
      <c r="B4" s="38" t="s">
        <v>226</v>
      </c>
      <c r="C4" s="50">
        <f ca="1">NOW()</f>
        <v>45797.411776157409</v>
      </c>
      <c r="F4" s="38" t="s">
        <v>227</v>
      </c>
      <c r="G4" s="51">
        <f ca="1">NOW()</f>
        <v>45797.411776157409</v>
      </c>
    </row>
    <row r="5" spans="2:9" ht="14.25" customHeight="1" x14ac:dyDescent="0.25"/>
    <row r="6" spans="2:9" ht="14.25" customHeight="1" x14ac:dyDescent="0.25">
      <c r="B6" s="38" t="s">
        <v>228</v>
      </c>
      <c r="C6" s="38" t="s">
        <v>9</v>
      </c>
      <c r="D6" s="38" t="s">
        <v>229</v>
      </c>
      <c r="E6" s="38" t="s">
        <v>230</v>
      </c>
      <c r="F6" s="38" t="s">
        <v>231</v>
      </c>
      <c r="G6" s="38" t="s">
        <v>232</v>
      </c>
      <c r="H6" s="38" t="s">
        <v>233</v>
      </c>
      <c r="I6" s="38" t="s">
        <v>234</v>
      </c>
    </row>
    <row r="7" spans="2:9" ht="14.25" customHeight="1" x14ac:dyDescent="0.25">
      <c r="B7" s="6" t="s">
        <v>235</v>
      </c>
      <c r="C7" s="7">
        <v>36478</v>
      </c>
      <c r="D7" s="55" t="str">
        <f>TEXT($C7,"d")</f>
        <v>14</v>
      </c>
      <c r="E7" s="55" t="str">
        <f>TEXT($C7,"m")</f>
        <v>11</v>
      </c>
      <c r="F7" s="55" t="str">
        <f>TEXT($C7,"mmmm")</f>
        <v>November</v>
      </c>
      <c r="G7" s="55" t="str">
        <f>TEXT($C7,"yyy")</f>
        <v>1999</v>
      </c>
      <c r="H7" s="56">
        <f ca="1">YEARFRAC(C7,TODAY())</f>
        <v>25.516666666666666</v>
      </c>
      <c r="I7" s="56" t="str">
        <f ca="1">DATEDIF(C7,TODAY(),"y")&amp;"year "&amp;DATEDIF(C7,TODAY(),"ym")&amp;"month "&amp;DATEDIF(C7,TODAY(),"md")&amp;"days"</f>
        <v>25year 6month 6days</v>
      </c>
    </row>
    <row r="8" spans="2:9" ht="14.25" customHeight="1" x14ac:dyDescent="0.25">
      <c r="B8" s="6" t="s">
        <v>236</v>
      </c>
      <c r="C8" s="7">
        <v>37027</v>
      </c>
      <c r="D8" s="55" t="str">
        <f t="shared" ref="D8:D18" si="0">TEXT($C8,"d")</f>
        <v>16</v>
      </c>
      <c r="E8" s="55" t="str">
        <f t="shared" ref="E8:E18" si="1">TEXT($C8,"m")</f>
        <v>5</v>
      </c>
      <c r="F8" s="55" t="str">
        <f t="shared" ref="F8:F18" si="2">TEXT($C8,"mmmm")</f>
        <v>May</v>
      </c>
      <c r="G8" s="55" t="str">
        <f t="shared" ref="G8:G18" si="3">TEXT($C8,"yyy")</f>
        <v>2001</v>
      </c>
      <c r="H8" s="56">
        <f t="shared" ref="H8:H18" ca="1" si="4">YEARFRAC(C8,TODAY())</f>
        <v>24.011111111111113</v>
      </c>
      <c r="I8" s="56" t="str">
        <f t="shared" ref="I8:I18" ca="1" si="5">DATEDIF(C8,TODAY(),"y")&amp;"year "&amp;DATEDIF(C8,TODAY(),"ym")&amp;"month "&amp;DATEDIF(C8,TODAY(),"md")&amp;"days"</f>
        <v>24year 0month 4days</v>
      </c>
    </row>
    <row r="9" spans="2:9" ht="14.25" customHeight="1" x14ac:dyDescent="0.25">
      <c r="B9" s="6" t="s">
        <v>237</v>
      </c>
      <c r="C9" s="7">
        <v>37946</v>
      </c>
      <c r="D9" s="55" t="str">
        <f t="shared" si="0"/>
        <v>21</v>
      </c>
      <c r="E9" s="55" t="str">
        <f t="shared" si="1"/>
        <v>11</v>
      </c>
      <c r="F9" s="55" t="str">
        <f t="shared" si="2"/>
        <v>November</v>
      </c>
      <c r="G9" s="55" t="str">
        <f t="shared" si="3"/>
        <v>2003</v>
      </c>
      <c r="H9" s="56">
        <f t="shared" ca="1" si="4"/>
        <v>21.497222222222224</v>
      </c>
      <c r="I9" s="56" t="str">
        <f t="shared" ca="1" si="5"/>
        <v>21year 5month 29days</v>
      </c>
    </row>
    <row r="10" spans="2:9" ht="14.25" customHeight="1" x14ac:dyDescent="0.25">
      <c r="B10" s="6" t="s">
        <v>238</v>
      </c>
      <c r="C10" s="7">
        <v>38113</v>
      </c>
      <c r="D10" s="55" t="str">
        <f t="shared" si="0"/>
        <v>6</v>
      </c>
      <c r="E10" s="55" t="str">
        <f t="shared" si="1"/>
        <v>5</v>
      </c>
      <c r="F10" s="55" t="str">
        <f t="shared" si="2"/>
        <v>May</v>
      </c>
      <c r="G10" s="55" t="str">
        <f t="shared" si="3"/>
        <v>2004</v>
      </c>
      <c r="H10" s="56">
        <f t="shared" ca="1" si="4"/>
        <v>21.038888888888888</v>
      </c>
      <c r="I10" s="56" t="str">
        <f t="shared" ca="1" si="5"/>
        <v>21year 0month 14days</v>
      </c>
    </row>
    <row r="11" spans="2:9" ht="14.25" customHeight="1" x14ac:dyDescent="0.25">
      <c r="B11" s="6" t="s">
        <v>239</v>
      </c>
      <c r="C11" s="7">
        <v>38449</v>
      </c>
      <c r="D11" s="55" t="str">
        <f t="shared" si="0"/>
        <v>7</v>
      </c>
      <c r="E11" s="55" t="str">
        <f t="shared" si="1"/>
        <v>4</v>
      </c>
      <c r="F11" s="55" t="str">
        <f t="shared" si="2"/>
        <v>April</v>
      </c>
      <c r="G11" s="55" t="str">
        <f t="shared" si="3"/>
        <v>2005</v>
      </c>
      <c r="H11" s="56">
        <f t="shared" ca="1" si="4"/>
        <v>20.119444444444444</v>
      </c>
      <c r="I11" s="56" t="str">
        <f t="shared" ca="1" si="5"/>
        <v>20year 1month 13days</v>
      </c>
    </row>
    <row r="12" spans="2:9" ht="14.25" customHeight="1" x14ac:dyDescent="0.25">
      <c r="B12" s="6" t="s">
        <v>240</v>
      </c>
      <c r="C12" s="7">
        <v>39846</v>
      </c>
      <c r="D12" s="55" t="str">
        <f t="shared" si="0"/>
        <v>2</v>
      </c>
      <c r="E12" s="55" t="str">
        <f t="shared" si="1"/>
        <v>2</v>
      </c>
      <c r="F12" s="55" t="str">
        <f t="shared" si="2"/>
        <v>February</v>
      </c>
      <c r="G12" s="55" t="str">
        <f t="shared" si="3"/>
        <v>2009</v>
      </c>
      <c r="H12" s="56">
        <f t="shared" ca="1" si="4"/>
        <v>16.3</v>
      </c>
      <c r="I12" s="56" t="str">
        <f t="shared" ca="1" si="5"/>
        <v>16year 3month 18days</v>
      </c>
    </row>
    <row r="13" spans="2:9" ht="14.25" customHeight="1" x14ac:dyDescent="0.25">
      <c r="B13" s="6" t="s">
        <v>241</v>
      </c>
      <c r="C13" s="7">
        <v>40330</v>
      </c>
      <c r="D13" s="55" t="str">
        <f t="shared" si="0"/>
        <v>1</v>
      </c>
      <c r="E13" s="55" t="str">
        <f t="shared" si="1"/>
        <v>6</v>
      </c>
      <c r="F13" s="55" t="str">
        <f t="shared" si="2"/>
        <v>June</v>
      </c>
      <c r="G13" s="55" t="str">
        <f t="shared" si="3"/>
        <v>2010</v>
      </c>
      <c r="H13" s="56">
        <f t="shared" ca="1" si="4"/>
        <v>14.969444444444445</v>
      </c>
      <c r="I13" s="56" t="str">
        <f t="shared" ca="1" si="5"/>
        <v>14year 11month 19days</v>
      </c>
    </row>
    <row r="14" spans="2:9" ht="14.25" customHeight="1" x14ac:dyDescent="0.25">
      <c r="B14" s="6" t="s">
        <v>242</v>
      </c>
      <c r="C14" s="7">
        <v>40495</v>
      </c>
      <c r="D14" s="55" t="str">
        <f t="shared" si="0"/>
        <v>13</v>
      </c>
      <c r="E14" s="55" t="str">
        <f t="shared" si="1"/>
        <v>11</v>
      </c>
      <c r="F14" s="55" t="str">
        <f t="shared" si="2"/>
        <v>November</v>
      </c>
      <c r="G14" s="55" t="str">
        <f t="shared" si="3"/>
        <v>2010</v>
      </c>
      <c r="H14" s="56">
        <f t="shared" ca="1" si="4"/>
        <v>14.519444444444444</v>
      </c>
      <c r="I14" s="56" t="str">
        <f t="shared" ca="1" si="5"/>
        <v>14year 6month 7days</v>
      </c>
    </row>
    <row r="15" spans="2:9" ht="14.25" customHeight="1" x14ac:dyDescent="0.25">
      <c r="B15" s="6" t="s">
        <v>243</v>
      </c>
      <c r="C15" s="7">
        <v>40574</v>
      </c>
      <c r="D15" s="55" t="str">
        <f t="shared" si="0"/>
        <v>31</v>
      </c>
      <c r="E15" s="55" t="str">
        <f t="shared" si="1"/>
        <v>1</v>
      </c>
      <c r="F15" s="55" t="str">
        <f t="shared" si="2"/>
        <v>January</v>
      </c>
      <c r="G15" s="55" t="str">
        <f t="shared" si="3"/>
        <v>2011</v>
      </c>
      <c r="H15" s="56">
        <f t="shared" ca="1" si="4"/>
        <v>14.305555555555555</v>
      </c>
      <c r="I15" s="56" t="str">
        <f t="shared" ca="1" si="5"/>
        <v>14year 3month 19days</v>
      </c>
    </row>
    <row r="16" spans="2:9" ht="14.25" customHeight="1" x14ac:dyDescent="0.25">
      <c r="B16" s="6" t="s">
        <v>244</v>
      </c>
      <c r="C16" s="7">
        <v>41400</v>
      </c>
      <c r="D16" s="55" t="str">
        <f t="shared" si="0"/>
        <v>6</v>
      </c>
      <c r="E16" s="55" t="str">
        <f t="shared" si="1"/>
        <v>5</v>
      </c>
      <c r="F16" s="55" t="str">
        <f t="shared" si="2"/>
        <v>May</v>
      </c>
      <c r="G16" s="55" t="str">
        <f t="shared" si="3"/>
        <v>2013</v>
      </c>
      <c r="H16" s="56">
        <f t="shared" ca="1" si="4"/>
        <v>12.03888888888889</v>
      </c>
      <c r="I16" s="56" t="str">
        <f t="shared" ca="1" si="5"/>
        <v>12year 0month 14days</v>
      </c>
    </row>
    <row r="17" spans="2:9" ht="14.25" customHeight="1" x14ac:dyDescent="0.25">
      <c r="B17" s="6" t="s">
        <v>245</v>
      </c>
      <c r="C17" s="7">
        <v>42027</v>
      </c>
      <c r="D17" s="55" t="str">
        <f t="shared" si="0"/>
        <v>23</v>
      </c>
      <c r="E17" s="55" t="str">
        <f t="shared" si="1"/>
        <v>1</v>
      </c>
      <c r="F17" s="55" t="str">
        <f t="shared" si="2"/>
        <v>January</v>
      </c>
      <c r="G17" s="55" t="str">
        <f t="shared" si="3"/>
        <v>2015</v>
      </c>
      <c r="H17" s="56">
        <f t="shared" ca="1" si="4"/>
        <v>10.324999999999999</v>
      </c>
      <c r="I17" s="56" t="str">
        <f t="shared" ca="1" si="5"/>
        <v>10year 3month 27days</v>
      </c>
    </row>
    <row r="18" spans="2:9" ht="14.25" customHeight="1" x14ac:dyDescent="0.25">
      <c r="B18" s="6" t="s">
        <v>246</v>
      </c>
      <c r="C18" s="7">
        <v>42124</v>
      </c>
      <c r="D18" s="55" t="str">
        <f t="shared" si="0"/>
        <v>30</v>
      </c>
      <c r="E18" s="55" t="str">
        <f t="shared" si="1"/>
        <v>4</v>
      </c>
      <c r="F18" s="55" t="str">
        <f t="shared" si="2"/>
        <v>April</v>
      </c>
      <c r="G18" s="55" t="str">
        <f t="shared" si="3"/>
        <v>2015</v>
      </c>
      <c r="H18" s="56">
        <f t="shared" ca="1" si="4"/>
        <v>10.055555555555555</v>
      </c>
      <c r="I18" s="56" t="str">
        <f t="shared" ca="1" si="5"/>
        <v>10year 0month 20days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Ass 1</vt:lpstr>
      <vt:lpstr>Ass 2</vt:lpstr>
      <vt:lpstr>Ass 2.1</vt:lpstr>
      <vt:lpstr>Ass 3</vt:lpstr>
      <vt:lpstr>Ass 4</vt:lpstr>
      <vt:lpstr>Ass 4.1</vt:lpstr>
      <vt:lpstr>Ass 5</vt:lpstr>
      <vt:lpstr>Ass 6</vt:lpstr>
      <vt:lpstr>Ass 6.1</vt:lpstr>
      <vt:lpstr>Ass 7</vt:lpstr>
      <vt:lpstr>Basic_Salary</vt:lpstr>
      <vt:lpstr>C_Code</vt:lpstr>
      <vt:lpstr>Department</vt:lpstr>
      <vt:lpstr>Gender</vt:lpstr>
      <vt:lpstr>Grade</vt:lpstr>
      <vt:lpstr>Manager_name</vt:lpstr>
      <vt:lpstr>Region</vt:lpstr>
      <vt:lpstr>Score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Bakshi</dc:creator>
  <cp:lastModifiedBy>Manish Patankar</cp:lastModifiedBy>
  <dcterms:created xsi:type="dcterms:W3CDTF">2015-06-05T18:17:20Z</dcterms:created>
  <dcterms:modified xsi:type="dcterms:W3CDTF">2025-05-20T04:22:59Z</dcterms:modified>
</cp:coreProperties>
</file>