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D520739-2AE5-49B1-9788-1035694BC4D2}" xr6:coauthVersionLast="47" xr6:coauthVersionMax="47" xr10:uidLastSave="{00000000-0000-0000-0000-000000000000}"/>
  <bookViews>
    <workbookView xWindow="-98" yWindow="-98" windowWidth="19396" windowHeight="11596" xr2:uid="{F94220FD-67B5-4951-95FA-9EAED8FD9EAD}"/>
  </bookViews>
  <sheets>
    <sheet name="Sheet1" sheetId="1" r:id="rId1"/>
  </sheets>
  <definedNames>
    <definedName name="solver_adj" localSheetId="0" hidden="1">Sheet1!$F$13:$I$13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Sheet1!$J$6:$J$9</definedName>
    <definedName name="solver_lhs1" localSheetId="0" hidden="1">Sheet1!$G$13</definedName>
    <definedName name="solver_lhs2" localSheetId="0" hidden="1">Sheet1!$I$13</definedName>
    <definedName name="solver_lhs3" localSheetId="0" hidden="1">Sheet1!$J$14</definedName>
    <definedName name="solver_lhs4" localSheetId="0" hidden="1">Sheet1!$J$15:$J$16</definedName>
    <definedName name="solver_lhs5" localSheetId="0" hidden="1">Sheet1!$J$6:$J$9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Sheet1!$J$13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0" localSheetId="0" hidden="1">Sheet1!$L$6:$L$9</definedName>
    <definedName name="solver_rhs1" localSheetId="0" hidden="1">Sheet1!$F$13*0.466</definedName>
    <definedName name="solver_rhs2" localSheetId="0" hidden="1">Sheet1!$H$13*0.24</definedName>
    <definedName name="solver_rhs3" localSheetId="0" hidden="1">Sheet1!$L$14</definedName>
    <definedName name="solver_rhs4" localSheetId="0" hidden="1">Sheet1!$L$15:$L$16</definedName>
    <definedName name="solver_rhs5" localSheetId="0" hidden="1">Sheet1!$L$6:$L$9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J20" i="1"/>
  <c r="L15" i="1"/>
  <c r="L16" i="1"/>
  <c r="J16" i="1"/>
  <c r="J15" i="1"/>
  <c r="J14" i="1"/>
  <c r="J13" i="1"/>
  <c r="L9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<sst xmlns="http://schemas.openxmlformats.org/spreadsheetml/2006/main" count="41" uniqueCount="30">
  <si>
    <t>glycol section</t>
  </si>
  <si>
    <t>EO purification</t>
  </si>
  <si>
    <t>MEG</t>
  </si>
  <si>
    <t>DEG</t>
  </si>
  <si>
    <t>TEG</t>
  </si>
  <si>
    <t>PEO</t>
  </si>
  <si>
    <t>glycol section and EO purification</t>
  </si>
  <si>
    <t>value</t>
  </si>
  <si>
    <t>for Glycol section</t>
  </si>
  <si>
    <t>=</t>
  </si>
  <si>
    <t xml:space="preserve">for EO purification </t>
  </si>
  <si>
    <t>in Seperation of glycol and eo</t>
  </si>
  <si>
    <t>&lt;=</t>
  </si>
  <si>
    <t>Max peo as per  demand</t>
  </si>
  <si>
    <t>Max TEG as per demand</t>
  </si>
  <si>
    <t>Max MEG demand after glycol bleeding section</t>
  </si>
  <si>
    <t>deg</t>
  </si>
  <si>
    <t>peo</t>
  </si>
  <si>
    <t>teg</t>
  </si>
  <si>
    <t>heavy glycols</t>
  </si>
  <si>
    <t>DTT unit</t>
  </si>
  <si>
    <t>Value</t>
  </si>
  <si>
    <t>constraint</t>
  </si>
  <si>
    <t>DEG constraints</t>
  </si>
  <si>
    <t>PEO constraints</t>
  </si>
  <si>
    <t>Values</t>
  </si>
  <si>
    <t>Revenue</t>
  </si>
  <si>
    <t>cost</t>
  </si>
  <si>
    <t>Profit</t>
  </si>
  <si>
    <t>Heavy glycols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</si>
</sst>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C313-1850-4C58-9522-7C4923052C75}">
  <dimension ref="B1:O23"/>
  <sheetViews>
    <sheetView tabSelected="1" workbookViewId="0">
      <selection activeCell="C8" sqref="C8"/>
    </sheetView>
  </sheetViews>
  <sheetFormatPr defaultRowHeight="14.25" x14ac:dyDescent="0.45"/>
  <cols>
    <col min="3" max="3" width="48.86328125" bestFit="1" customWidth="1"/>
    <col min="4" max="4" width="11.796875" bestFit="1" customWidth="1"/>
    <col min="5" max="5" width="13.19921875" bestFit="1" customWidth="1"/>
    <col min="8" max="8" width="10.796875" bestFit="1" customWidth="1"/>
  </cols>
  <sheetData>
    <row r="1" spans="2:15" x14ac:dyDescent="0.4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2:15" ht="15.75" x14ac:dyDescent="0.5">
      <c r="B2" t="s">
        <v>6</v>
      </c>
      <c r="D2">
        <v>104000</v>
      </c>
      <c r="E2">
        <v>43000</v>
      </c>
      <c r="O2" s="1"/>
    </row>
    <row r="3" spans="2:15" ht="15.75" x14ac:dyDescent="0.5">
      <c r="C3" t="s">
        <v>7</v>
      </c>
      <c r="D3" s="2">
        <v>309.3503018342962</v>
      </c>
      <c r="E3" s="2">
        <v>20</v>
      </c>
      <c r="F3" s="2">
        <v>340.32</v>
      </c>
      <c r="G3" s="2">
        <v>35.991598576072867</v>
      </c>
      <c r="H3" s="2">
        <v>2.773081163615529</v>
      </c>
      <c r="I3" s="2">
        <v>43.478260869565226</v>
      </c>
      <c r="J3">
        <f>SUMPRODUCT($D$3:$I$3,D2:I2)</f>
        <v>33032431.390766807</v>
      </c>
      <c r="O3" s="1"/>
    </row>
    <row r="4" spans="2:15" x14ac:dyDescent="0.45">
      <c r="C4" t="s">
        <v>8</v>
      </c>
      <c r="D4">
        <v>1</v>
      </c>
      <c r="E4">
        <v>0</v>
      </c>
      <c r="F4">
        <v>-0.89900000000000002</v>
      </c>
      <c r="G4">
        <v>-9.4E-2</v>
      </c>
      <c r="H4">
        <v>-7.0000000000000001E-3</v>
      </c>
      <c r="I4">
        <v>0</v>
      </c>
      <c r="J4">
        <f>SUMPRODUCT($D$3:$I$3,D4:I4)</f>
        <v>5.4341947608449459E-14</v>
      </c>
      <c r="K4" t="s">
        <v>9</v>
      </c>
      <c r="L4">
        <v>0</v>
      </c>
    </row>
    <row r="5" spans="2:15" x14ac:dyDescent="0.45">
      <c r="C5" t="s">
        <v>10</v>
      </c>
      <c r="D5">
        <v>0</v>
      </c>
      <c r="E5">
        <v>1</v>
      </c>
      <c r="F5">
        <v>0</v>
      </c>
      <c r="G5">
        <v>0</v>
      </c>
      <c r="H5">
        <v>0</v>
      </c>
      <c r="I5">
        <v>-0.46</v>
      </c>
      <c r="J5">
        <f t="shared" ref="J5:J9" si="0">SUMPRODUCT($D$3:$I$3,D5:I5)</f>
        <v>-3.5527136788005009E-15</v>
      </c>
      <c r="K5" t="s">
        <v>9</v>
      </c>
      <c r="L5">
        <v>0</v>
      </c>
    </row>
    <row r="6" spans="2:15" x14ac:dyDescent="0.45">
      <c r="C6" t="s">
        <v>11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329.3503018342962</v>
      </c>
      <c r="K6" t="s">
        <v>12</v>
      </c>
      <c r="L6">
        <v>600</v>
      </c>
    </row>
    <row r="7" spans="2:15" x14ac:dyDescent="0.45"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f t="shared" si="0"/>
        <v>43.478260869565226</v>
      </c>
      <c r="K7" t="s">
        <v>12</v>
      </c>
      <c r="L7">
        <v>72</v>
      </c>
    </row>
    <row r="8" spans="2:15" x14ac:dyDescent="0.45">
      <c r="C8" t="s">
        <v>14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f t="shared" si="0"/>
        <v>2.773081163615529</v>
      </c>
      <c r="K8" t="s">
        <v>12</v>
      </c>
      <c r="L8">
        <v>30</v>
      </c>
    </row>
    <row r="9" spans="2:15" x14ac:dyDescent="0.45">
      <c r="C9" t="s">
        <v>15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f t="shared" si="0"/>
        <v>340.32</v>
      </c>
      <c r="K9" t="s">
        <v>12</v>
      </c>
      <c r="L9">
        <f>360-19.68</f>
        <v>340.32</v>
      </c>
    </row>
    <row r="11" spans="2:15" x14ac:dyDescent="0.45">
      <c r="F11" t="s">
        <v>16</v>
      </c>
      <c r="G11" t="s">
        <v>17</v>
      </c>
      <c r="H11" t="s">
        <v>18</v>
      </c>
      <c r="I11" t="s">
        <v>19</v>
      </c>
    </row>
    <row r="12" spans="2:15" x14ac:dyDescent="0.45">
      <c r="D12" t="s">
        <v>20</v>
      </c>
      <c r="F12">
        <v>15000</v>
      </c>
      <c r="G12">
        <v>43000</v>
      </c>
      <c r="H12">
        <v>45000</v>
      </c>
      <c r="I12">
        <v>5000</v>
      </c>
    </row>
    <row r="13" spans="2:15" x14ac:dyDescent="0.45">
      <c r="E13" t="s">
        <v>21</v>
      </c>
      <c r="F13">
        <v>22.911598576072869</v>
      </c>
      <c r="G13">
        <v>10.676804936449958</v>
      </c>
      <c r="H13">
        <v>27.08742218751841</v>
      </c>
      <c r="I13">
        <v>6.5009813250044184</v>
      </c>
      <c r="J13">
        <f>SUMPRODUCT($H$13:$I$13,H12:I12)-SUMPRODUCT(F12:G12,F13:G13)</f>
        <v>448662.31415490946</v>
      </c>
    </row>
    <row r="14" spans="2:15" x14ac:dyDescent="0.45">
      <c r="E14" t="s">
        <v>22</v>
      </c>
      <c r="F14">
        <v>1.466</v>
      </c>
      <c r="G14">
        <v>0</v>
      </c>
      <c r="H14">
        <v>-1.24</v>
      </c>
      <c r="I14">
        <v>0</v>
      </c>
      <c r="J14">
        <f>SUMPRODUCT($F$13:$I$13,F14:I14)</f>
        <v>-7.1054273576010019E-15</v>
      </c>
      <c r="K14" t="s">
        <v>9</v>
      </c>
      <c r="L14">
        <v>0</v>
      </c>
    </row>
    <row r="15" spans="2:15" x14ac:dyDescent="0.45">
      <c r="E15" t="s">
        <v>23</v>
      </c>
      <c r="F15">
        <v>1</v>
      </c>
      <c r="G15">
        <v>0</v>
      </c>
      <c r="H15">
        <v>0</v>
      </c>
      <c r="I15">
        <v>0</v>
      </c>
      <c r="J15">
        <f>SUMPRODUCT($F$13:$I$13,F15:I15)</f>
        <v>22.911598576072869</v>
      </c>
      <c r="K15" t="s">
        <v>12</v>
      </c>
      <c r="L15">
        <f>G3+1.92-15</f>
        <v>22.911598576072869</v>
      </c>
    </row>
    <row r="16" spans="2:15" x14ac:dyDescent="0.45">
      <c r="E16" t="s">
        <v>24</v>
      </c>
      <c r="F16">
        <v>0</v>
      </c>
      <c r="G16">
        <v>1</v>
      </c>
      <c r="H16">
        <v>0</v>
      </c>
      <c r="I16">
        <v>0</v>
      </c>
      <c r="J16">
        <f>SUMPRODUCT($F$13:$I$13,F16:I16)</f>
        <v>10.676804936449958</v>
      </c>
      <c r="K16" t="s">
        <v>12</v>
      </c>
      <c r="L16">
        <f>L15*0.466</f>
        <v>10.676804936449958</v>
      </c>
    </row>
    <row r="17" spans="5:12" ht="14.65" thickBot="1" x14ac:dyDescent="0.5"/>
    <row r="18" spans="5:12" x14ac:dyDescent="0.45">
      <c r="E18" s="3" t="s">
        <v>25</v>
      </c>
      <c r="F18" s="4"/>
    </row>
    <row r="19" spans="5:12" x14ac:dyDescent="0.45">
      <c r="E19" s="5" t="s">
        <v>2</v>
      </c>
      <c r="F19" s="6">
        <v>340.32</v>
      </c>
      <c r="J19" t="s">
        <v>26</v>
      </c>
      <c r="L19" t="s">
        <v>27</v>
      </c>
    </row>
    <row r="20" spans="5:12" x14ac:dyDescent="0.45">
      <c r="E20" s="5" t="s">
        <v>3</v>
      </c>
      <c r="F20" s="6">
        <f>G3-F13</f>
        <v>13.079999999999998</v>
      </c>
      <c r="J20">
        <f>F19*32000+F20*27000+F21*45000+F22*43000+F23*5000</f>
        <v>14030090.162550004</v>
      </c>
      <c r="L20">
        <v>6127745.2000000002</v>
      </c>
    </row>
    <row r="21" spans="5:12" x14ac:dyDescent="0.45">
      <c r="E21" s="5" t="s">
        <v>4</v>
      </c>
      <c r="F21" s="6">
        <f>H13+H3</f>
        <v>29.860503351133939</v>
      </c>
      <c r="J21" t="s">
        <v>28</v>
      </c>
      <c r="K21">
        <v>7902345</v>
      </c>
    </row>
    <row r="22" spans="5:12" x14ac:dyDescent="0.45">
      <c r="E22" s="5" t="s">
        <v>5</v>
      </c>
      <c r="F22" s="6">
        <f>I3-G13</f>
        <v>32.801455933115264</v>
      </c>
    </row>
    <row r="23" spans="5:12" x14ac:dyDescent="0.45">
      <c r="E23" s="5" t="s">
        <v>29</v>
      </c>
      <c r="F23">
        <v>6.5009813250044184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2022-10-12T19:17:02Z</dcterms:created>
  <dcterms:modified xsi:type="dcterms:W3CDTF">2022-10-12T19:17:32Z</dcterms:modified>
</cp:coreProperties>
</file>