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esktop\Old_Laptop\TAMU\CSCE 489\Final Project\"/>
    </mc:Choice>
  </mc:AlternateContent>
  <xr:revisionPtr revIDLastSave="0" documentId="13_ncr:1_{13E6B041-C8DF-47D4-BEF8-2C1230D651BA}" xr6:coauthVersionLast="47" xr6:coauthVersionMax="47" xr10:uidLastSave="{00000000-0000-0000-0000-000000000000}"/>
  <bookViews>
    <workbookView xWindow="21000" yWindow="5430" windowWidth="21600" windowHeight="11325" xr2:uid="{00000000-000D-0000-FFFF-FFFF00000000}"/>
  </bookViews>
  <sheets>
    <sheet name="Accuracy" sheetId="1" r:id="rId1"/>
    <sheet name="ROC" sheetId="2" r:id="rId2"/>
    <sheet name="1-4" sheetId="5" r:id="rId3"/>
    <sheet name="1-1" sheetId="4" r:id="rId4"/>
    <sheet name="1-99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M3" i="2"/>
  <c r="L3" i="2" s="1"/>
  <c r="K3" i="2"/>
  <c r="I3" i="2"/>
  <c r="H3" i="2" s="1"/>
  <c r="G3" i="2"/>
  <c r="E3" i="2"/>
  <c r="C3" i="2"/>
  <c r="B3" i="2"/>
  <c r="N4" i="2"/>
  <c r="O4" i="2"/>
  <c r="M4" i="2"/>
  <c r="L4" i="2" s="1"/>
  <c r="K4" i="2"/>
  <c r="J4" i="2" s="1"/>
  <c r="I4" i="2"/>
  <c r="H4" i="2" s="1"/>
  <c r="G4" i="2"/>
  <c r="F4" i="2" s="1"/>
  <c r="E4" i="2"/>
  <c r="B4" i="2"/>
  <c r="C4" i="2"/>
  <c r="Q5" i="2"/>
  <c r="P5" i="2" s="1"/>
  <c r="N5" i="2"/>
  <c r="O5" i="2"/>
  <c r="M5" i="2"/>
  <c r="K5" i="2"/>
  <c r="I5" i="2"/>
  <c r="G5" i="2"/>
  <c r="C5" i="2"/>
  <c r="E5" i="2"/>
  <c r="P4" i="2"/>
  <c r="D4" i="2"/>
  <c r="L5" i="2"/>
  <c r="J5" i="2"/>
  <c r="H5" i="2"/>
  <c r="F5" i="2"/>
  <c r="D5" i="2"/>
  <c r="B5" i="2"/>
  <c r="P6" i="2"/>
  <c r="N6" i="2"/>
  <c r="O6" i="2"/>
  <c r="L6" i="2"/>
  <c r="M6" i="2"/>
  <c r="J6" i="2"/>
  <c r="K6" i="2"/>
  <c r="H6" i="2"/>
  <c r="I6" i="2"/>
  <c r="F6" i="2"/>
  <c r="G6" i="2"/>
  <c r="D6" i="2"/>
  <c r="B6" i="2"/>
  <c r="E6" i="2"/>
  <c r="C6" i="2"/>
  <c r="P3" i="2"/>
  <c r="J3" i="2"/>
  <c r="F3" i="2"/>
  <c r="D3" i="2"/>
</calcChain>
</file>

<file path=xl/sharedStrings.xml><?xml version="1.0" encoding="utf-8"?>
<sst xmlns="http://schemas.openxmlformats.org/spreadsheetml/2006/main" count="80" uniqueCount="27">
  <si>
    <t>TF-IDF Vectorizer</t>
  </si>
  <si>
    <t>Random Forest</t>
  </si>
  <si>
    <t>Passive Aggressive Classifier</t>
  </si>
  <si>
    <t>Linear SVC</t>
  </si>
  <si>
    <t>RBF SVC</t>
  </si>
  <si>
    <t>Decision Tree</t>
  </si>
  <si>
    <t>Multinomial Naive Bayes</t>
  </si>
  <si>
    <t>Complement Naive Bayes</t>
  </si>
  <si>
    <t>Neural Network</t>
  </si>
  <si>
    <t>Model</t>
  </si>
  <si>
    <t>Count Vectorizer</t>
  </si>
  <si>
    <t>False Positive Rate</t>
  </si>
  <si>
    <t>True Positive Rate</t>
  </si>
  <si>
    <t>Passive Aggressive</t>
  </si>
  <si>
    <t>Random Guessing</t>
  </si>
  <si>
    <t>&lt;- 1:9 fake:real data</t>
  </si>
  <si>
    <t>1 to 1</t>
  </si>
  <si>
    <t>1 to 4</t>
  </si>
  <si>
    <t>1 to 9</t>
  </si>
  <si>
    <t>1 to 99</t>
  </si>
  <si>
    <t>Placeholder1</t>
  </si>
  <si>
    <t>One-99</t>
  </si>
  <si>
    <t>One-Nine</t>
  </si>
  <si>
    <t>One-Four</t>
  </si>
  <si>
    <t>One-One</t>
  </si>
  <si>
    <t>Placeholder 2</t>
  </si>
  <si>
    <t>(NOT GOOD AS ALL BEING PREDICTED AS FAKE)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</si>
</sst>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12121"/>
      <name val="Arial"/>
    </font>
    <font>
      <sz val="10"/>
      <color rgb="FFFFFFFF"/>
      <name val="Arial"/>
    </font>
    <font>
      <sz val="10"/>
      <color theme="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212121"/>
      <name val="Courier New"/>
      <family val="3"/>
    </font>
    <font>
      <sz val="10"/>
      <color rgb="FF212121"/>
      <name val="Arial"/>
      <family val="2"/>
    </font>
    <font>
      <sz val="11"/>
      <color rgb="FF000000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theme="6" tint="0.39997558519241921"/>
        <bgColor rgb="FFEA9999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3" fillId="3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4" fillId="13" borderId="0" xfId="0" applyFont="1" applyFill="1" applyAlignment="1"/>
    <xf numFmtId="0" fontId="5" fillId="14" borderId="0" xfId="0" applyFont="1" applyFill="1" applyAlignment="1"/>
    <xf numFmtId="0" fontId="5" fillId="14" borderId="1" xfId="0" applyFont="1" applyFill="1" applyBorder="1" applyAlignment="1"/>
    <xf numFmtId="0" fontId="4" fillId="13" borderId="0" xfId="0" applyFont="1" applyFill="1" applyAlignment="1">
      <alignment horizontal="right"/>
    </xf>
    <xf numFmtId="0" fontId="5" fillId="14" borderId="0" xfId="0" applyFont="1" applyFill="1" applyAlignment="1">
      <alignment horizontal="right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3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3" borderId="0" xfId="0" applyFont="1" applyFill="1" applyAlignment="1"/>
    <xf numFmtId="0" fontId="2" fillId="14" borderId="0" xfId="0" applyFont="1" applyFill="1" applyAlignment="1"/>
    <xf numFmtId="0" fontId="4" fillId="13" borderId="0" xfId="0" applyFont="1" applyFill="1" applyAlignment="1"/>
    <xf numFmtId="0" fontId="5" fillId="2" borderId="0" xfId="0" applyFont="1" applyFill="1" applyAlignment="1"/>
    <xf numFmtId="0" fontId="4" fillId="13" borderId="0" xfId="0" applyFont="1" applyFill="1"/>
    <xf numFmtId="0" fontId="4" fillId="13" borderId="0" xfId="0" applyFont="1" applyFill="1" applyAlignment="1">
      <alignment horizontal="left"/>
    </xf>
    <xf numFmtId="0" fontId="6" fillId="2" borderId="0" xfId="0" applyFont="1" applyFill="1"/>
    <xf numFmtId="0" fontId="7" fillId="0" borderId="0" xfId="0" applyFont="1" applyAlignment="1"/>
    <xf numFmtId="20" fontId="2" fillId="6" borderId="0" xfId="0" applyNumberFormat="1" applyFont="1" applyFill="1" applyAlignment="1"/>
    <xf numFmtId="20" fontId="2" fillId="5" borderId="0" xfId="0" applyNumberFormat="1" applyFont="1" applyFill="1" applyAlignment="1"/>
    <xf numFmtId="20" fontId="2" fillId="4" borderId="0" xfId="0" applyNumberFormat="1" applyFont="1" applyFill="1" applyAlignment="1"/>
    <xf numFmtId="0" fontId="7" fillId="16" borderId="0" xfId="0" applyFont="1" applyFill="1" applyAlignment="1"/>
    <xf numFmtId="0" fontId="9" fillId="0" borderId="0" xfId="0" applyFont="1" applyAlignment="1"/>
    <xf numFmtId="0" fontId="8" fillId="3" borderId="0" xfId="0" applyFont="1" applyFill="1" applyAlignment="1"/>
    <xf numFmtId="20" fontId="8" fillId="15" borderId="0" xfId="0" applyNumberFormat="1" applyFont="1" applyFill="1" applyAlignment="1"/>
    <xf numFmtId="0" fontId="8" fillId="15" borderId="0" xfId="0" applyFont="1" applyFill="1" applyAlignment="1"/>
    <xf numFmtId="0" fontId="10" fillId="16" borderId="0" xfId="0" applyFont="1" applyFill="1" applyAlignment="1"/>
    <xf numFmtId="17" fontId="7" fillId="0" borderId="0" xfId="0" applyNumberFormat="1" applyFont="1" applyAlignment="1"/>
    <xf numFmtId="20" fontId="7" fillId="0" borderId="0" xfId="0" applyNumberFormat="1" applyFont="1" applyAlignme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Performance of TF-IDF Vectorizer based classifiers depending on ratio of fake to real news in data sets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Accuracy!$B$1</c:f>
              <c:strCache>
                <c:ptCount val="1"/>
                <c:pt idx="0">
                  <c:v>Random Forest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Accuracy!$B$2:$B$4</c:f>
              <c:numCache>
                <c:formatCode>General</c:formatCode>
                <c:ptCount val="3"/>
                <c:pt idx="0">
                  <c:v>0.99617858735112397</c:v>
                </c:pt>
                <c:pt idx="1">
                  <c:v>0.99888641425389701</c:v>
                </c:pt>
                <c:pt idx="2">
                  <c:v>0.99783887621563205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A-4C89-AF5E-8083C8D796D6}"/>
            </c:ext>
          </c:extLst>
        </c:ser>
        <c:ser>
          <c:idx val="1"/>
          <c:order val="1"/>
          <c:tx>
            <c:strRef>
              <c:f>Accuracy!$C$1</c:f>
              <c:strCache>
                <c:ptCount val="1"/>
                <c:pt idx="0">
                  <c:v>Passive Aggressive Classifier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Accuracy!$C$2:$C$4</c:f>
              <c:numCache>
                <c:formatCode>General</c:formatCode>
                <c:ptCount val="3"/>
                <c:pt idx="0">
                  <c:v>0.99496847334564598</c:v>
                </c:pt>
                <c:pt idx="1">
                  <c:v>0.99944320712694801</c:v>
                </c:pt>
                <c:pt idx="2">
                  <c:v>0.99891943810781603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A-4C89-AF5E-8083C8D796D6}"/>
            </c:ext>
          </c:extLst>
        </c:ser>
        <c:ser>
          <c:idx val="2"/>
          <c:order val="2"/>
          <c:tx>
            <c:strRef>
              <c:f>Accuracy!$D$1</c:f>
              <c:strCache>
                <c:ptCount val="1"/>
                <c:pt idx="0">
                  <c:v>Linear SVC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Accuracy!$D$2:$D$4</c:f>
              <c:numCache>
                <c:formatCode>General</c:formatCode>
                <c:ptCount val="3"/>
                <c:pt idx="0">
                  <c:v>0.99515954397809003</c:v>
                </c:pt>
                <c:pt idx="1">
                  <c:v>0.99944320712694801</c:v>
                </c:pt>
                <c:pt idx="2">
                  <c:v>0.99831912594549099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A-4C89-AF5E-8083C8D796D6}"/>
            </c:ext>
          </c:extLst>
        </c:ser>
        <c:ser>
          <c:idx val="3"/>
          <c:order val="3"/>
          <c:tx>
            <c:strRef>
              <c:f>Accuracy!$E$1</c:f>
              <c:strCache>
                <c:ptCount val="1"/>
                <c:pt idx="0">
                  <c:v>RBF SVC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Accuracy!$E$2:$E$4</c:f>
              <c:numCache>
                <c:formatCode>General</c:formatCode>
                <c:ptCount val="3"/>
                <c:pt idx="0">
                  <c:v>0.99401312018342702</c:v>
                </c:pt>
                <c:pt idx="1">
                  <c:v>0.99799554565701498</c:v>
                </c:pt>
                <c:pt idx="2">
                  <c:v>0.99663825189098298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6A-4C89-AF5E-8083C8D796D6}"/>
            </c:ext>
          </c:extLst>
        </c:ser>
        <c:ser>
          <c:idx val="4"/>
          <c:order val="4"/>
          <c:tx>
            <c:strRef>
              <c:f>Accuracy!$F$1</c:f>
              <c:strCache>
                <c:ptCount val="1"/>
                <c:pt idx="0">
                  <c:v>Decision Tree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Accuracy!$F$2:$F$4</c:f>
              <c:numCache>
                <c:formatCode>General</c:formatCode>
                <c:ptCount val="3"/>
                <c:pt idx="0">
                  <c:v>0.99643334819438201</c:v>
                </c:pt>
                <c:pt idx="1">
                  <c:v>0.99944320712694801</c:v>
                </c:pt>
                <c:pt idx="2">
                  <c:v>0.99843918837795598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6A-4C89-AF5E-8083C8D796D6}"/>
            </c:ext>
          </c:extLst>
        </c:ser>
        <c:ser>
          <c:idx val="5"/>
          <c:order val="5"/>
          <c:tx>
            <c:strRef>
              <c:f>Accuracy!$G$1</c:f>
              <c:strCache>
                <c:ptCount val="1"/>
                <c:pt idx="0">
                  <c:v>Multinomial Naive Bayes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Accuracy!$G$2:$G$4</c:f>
              <c:numCache>
                <c:formatCode>General</c:formatCode>
                <c:ptCount val="3"/>
                <c:pt idx="0">
                  <c:v>0.95599006432711298</c:v>
                </c:pt>
                <c:pt idx="1">
                  <c:v>0.97661469933184797</c:v>
                </c:pt>
                <c:pt idx="2">
                  <c:v>0.97034457918117401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6A-4C89-AF5E-8083C8D796D6}"/>
            </c:ext>
          </c:extLst>
        </c:ser>
        <c:ser>
          <c:idx val="6"/>
          <c:order val="6"/>
          <c:tx>
            <c:strRef>
              <c:f>Accuracy!$H$1</c:f>
              <c:strCache>
                <c:ptCount val="1"/>
                <c:pt idx="0">
                  <c:v>Complement Naive Bayes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Accuracy!$H$2:$H$4</c:f>
              <c:numCache>
                <c:formatCode>General</c:formatCode>
                <c:ptCount val="3"/>
                <c:pt idx="0">
                  <c:v>0.95656327622444404</c:v>
                </c:pt>
                <c:pt idx="1">
                  <c:v>0.98340757238307297</c:v>
                </c:pt>
                <c:pt idx="2">
                  <c:v>0.98799375675351098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6A-4C89-AF5E-8083C8D796D6}"/>
            </c:ext>
          </c:extLst>
        </c:ser>
        <c:ser>
          <c:idx val="7"/>
          <c:order val="7"/>
          <c:tx>
            <c:strRef>
              <c:f>Accuracy!$I$1</c:f>
              <c:strCache>
                <c:ptCount val="1"/>
                <c:pt idx="0">
                  <c:v>Neural Network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Accuracy!$A$2:$A$4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Accuracy!$I$2:$I$4</c:f>
              <c:numCache>
                <c:formatCode>General</c:formatCode>
                <c:ptCount val="3"/>
                <c:pt idx="0">
                  <c:v>0.52111330488503904</c:v>
                </c:pt>
                <c:pt idx="1">
                  <c:v>0.83006681514476599</c:v>
                </c:pt>
                <c:pt idx="2">
                  <c:v>0.90262936727097998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6A-4C89-AF5E-8083C8D79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639644"/>
        <c:axId val="828589979"/>
      </c:lineChart>
      <c:catAx>
        <c:axId val="1377639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Fake:Real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8589979"/>
        <c:crosses val="autoZero"/>
        <c:auto val="1"/>
        <c:lblAlgn val="ctr"/>
        <c:lblOffset val="100"/>
        <c:noMultiLvlLbl val="1"/>
      </c:catAx>
      <c:valAx>
        <c:axId val="828589979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76396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Performance of Count Vectorizer based classifiers depending on ratio of fake to real news in data sets</a:t>
            </a:r>
          </a:p>
        </c:rich>
      </c:tx>
      <c:layout>
        <c:manualLayout>
          <c:xMode val="edge"/>
          <c:yMode val="edge"/>
          <c:x val="3.2583333333333332E-2"/>
          <c:y val="0.05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Accuracy!$B$8</c:f>
              <c:strCache>
                <c:ptCount val="1"/>
                <c:pt idx="0">
                  <c:v>Random Forest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Accuracy!$B$9:$B$11</c:f>
              <c:numCache>
                <c:formatCode>General</c:formatCode>
                <c:ptCount val="3"/>
                <c:pt idx="0">
                  <c:v>0.99700656009171396</c:v>
                </c:pt>
                <c:pt idx="1">
                  <c:v>0.99967986340838699</c:v>
                </c:pt>
                <c:pt idx="2">
                  <c:v>0.99843918837949996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6-42BD-A430-F15B9A2EE5A8}"/>
            </c:ext>
          </c:extLst>
        </c:ser>
        <c:ser>
          <c:idx val="1"/>
          <c:order val="1"/>
          <c:tx>
            <c:strRef>
              <c:f>Accuracy!$C$8</c:f>
              <c:strCache>
                <c:ptCount val="1"/>
                <c:pt idx="0">
                  <c:v>Passive Aggressive Classifier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Accuracy!$C$9:$C$11</c:f>
              <c:numCache>
                <c:formatCode>General</c:formatCode>
                <c:ptCount val="3"/>
                <c:pt idx="0">
                  <c:v>0.99363097891854002</c:v>
                </c:pt>
                <c:pt idx="1">
                  <c:v>0.99910913140311797</c:v>
                </c:pt>
                <c:pt idx="2">
                  <c:v>0.99843918837795598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6-42BD-A430-F15B9A2EE5A8}"/>
            </c:ext>
          </c:extLst>
        </c:ser>
        <c:ser>
          <c:idx val="2"/>
          <c:order val="2"/>
          <c:tx>
            <c:strRef>
              <c:f>Accuracy!$D$8</c:f>
              <c:strCache>
                <c:ptCount val="1"/>
                <c:pt idx="0">
                  <c:v>Linear SVC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Accuracy!$D$9:$D$11</c:f>
              <c:numCache>
                <c:formatCode>General</c:formatCode>
                <c:ptCount val="3"/>
                <c:pt idx="0">
                  <c:v>0.99656072861601097</c:v>
                </c:pt>
                <c:pt idx="1">
                  <c:v>0.99866369710467695</c:v>
                </c:pt>
                <c:pt idx="2">
                  <c:v>0.99879937567535104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06-42BD-A430-F15B9A2EE5A8}"/>
            </c:ext>
          </c:extLst>
        </c:ser>
        <c:ser>
          <c:idx val="3"/>
          <c:order val="3"/>
          <c:tx>
            <c:strRef>
              <c:f>Accuracy!$E$8</c:f>
              <c:strCache>
                <c:ptCount val="1"/>
                <c:pt idx="0">
                  <c:v>RBF SVC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Accuracy!$E$9:$E$11</c:f>
              <c:numCache>
                <c:formatCode>General</c:formatCode>
                <c:ptCount val="3"/>
                <c:pt idx="0">
                  <c:v>0.993312527864467</c:v>
                </c:pt>
                <c:pt idx="1">
                  <c:v>0.99587973273942099</c:v>
                </c:pt>
                <c:pt idx="2">
                  <c:v>0.99663825189098298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06-42BD-A430-F15B9A2EE5A8}"/>
            </c:ext>
          </c:extLst>
        </c:ser>
        <c:ser>
          <c:idx val="4"/>
          <c:order val="4"/>
          <c:tx>
            <c:strRef>
              <c:f>Accuracy!$F$8</c:f>
              <c:strCache>
                <c:ptCount val="1"/>
                <c:pt idx="0">
                  <c:v>Decision Tree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Accuracy!$F$9:$F$11</c:f>
              <c:numCache>
                <c:formatCode>General</c:formatCode>
                <c:ptCount val="3"/>
                <c:pt idx="0">
                  <c:v>0.99751608177823003</c:v>
                </c:pt>
                <c:pt idx="1">
                  <c:v>0.99922048997772805</c:v>
                </c:pt>
                <c:pt idx="2">
                  <c:v>0.99819906351302601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06-42BD-A430-F15B9A2EE5A8}"/>
            </c:ext>
          </c:extLst>
        </c:ser>
        <c:ser>
          <c:idx val="5"/>
          <c:order val="5"/>
          <c:tx>
            <c:strRef>
              <c:f>Accuracy!$G$8</c:f>
              <c:strCache>
                <c:ptCount val="1"/>
                <c:pt idx="0">
                  <c:v>Multinomial Naive Bayes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Accuracy!$G$9:$G$11</c:f>
              <c:numCache>
                <c:formatCode>General</c:formatCode>
                <c:ptCount val="3"/>
                <c:pt idx="0">
                  <c:v>0.96592573721418995</c:v>
                </c:pt>
                <c:pt idx="1">
                  <c:v>0.98318485523385302</c:v>
                </c:pt>
                <c:pt idx="2">
                  <c:v>0.97850882458878596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06-42BD-A430-F15B9A2EE5A8}"/>
            </c:ext>
          </c:extLst>
        </c:ser>
        <c:ser>
          <c:idx val="6"/>
          <c:order val="6"/>
          <c:tx>
            <c:strRef>
              <c:f>Accuracy!$H$8</c:f>
              <c:strCache>
                <c:ptCount val="1"/>
                <c:pt idx="0">
                  <c:v>Complement Naive Bayes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Accuracy!$H$9:$H$11</c:f>
              <c:numCache>
                <c:formatCode>General</c:formatCode>
                <c:ptCount val="3"/>
                <c:pt idx="0">
                  <c:v>0.96598942742500404</c:v>
                </c:pt>
                <c:pt idx="1">
                  <c:v>0.98195991091314005</c:v>
                </c:pt>
                <c:pt idx="2">
                  <c:v>0.97658782566934799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06-42BD-A430-F15B9A2EE5A8}"/>
            </c:ext>
          </c:extLst>
        </c:ser>
        <c:ser>
          <c:idx val="7"/>
          <c:order val="7"/>
          <c:tx>
            <c:strRef>
              <c:f>Accuracy!$I$8</c:f>
              <c:strCache>
                <c:ptCount val="1"/>
                <c:pt idx="0">
                  <c:v>Neural Network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Accuracy!$A$9:$A$11</c:f>
              <c:strCache>
                <c:ptCount val="3"/>
                <c:pt idx="0">
                  <c:v>1 to 1</c:v>
                </c:pt>
                <c:pt idx="1">
                  <c:v>1 to 4</c:v>
                </c:pt>
                <c:pt idx="2">
                  <c:v>1 to 9</c:v>
                </c:pt>
              </c:strCache>
            </c:strRef>
          </c:cat>
          <c:val>
            <c:numRef>
              <c:f>Accuracy!$I$9:$I$11</c:f>
              <c:numCache>
                <c:formatCode>General</c:formatCode>
                <c:ptCount val="3"/>
                <c:pt idx="0">
                  <c:v>0.52079485383096602</c:v>
                </c:pt>
                <c:pt idx="1">
                  <c:v>0.83006681514476599</c:v>
                </c:pt>
                <c:pt idx="2">
                  <c:v>0.90262936727097998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06-42BD-A430-F15B9A2EE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81363"/>
        <c:axId val="1736593833"/>
      </c:lineChart>
      <c:catAx>
        <c:axId val="741881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Fake:Real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6593833"/>
        <c:crosses val="autoZero"/>
        <c:auto val="1"/>
        <c:lblAlgn val="ctr"/>
        <c:lblOffset val="100"/>
        <c:noMultiLvlLbl val="1"/>
      </c:catAx>
      <c:valAx>
        <c:axId val="1736593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18813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for 1:9 Split on best model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Forest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ROC!$B$2:$B$7</c:f>
              <c:numCache>
                <c:formatCode>General</c:formatCode>
                <c:ptCount val="6"/>
                <c:pt idx="0">
                  <c:v>0</c:v>
                </c:pt>
                <c:pt idx="1">
                  <c:v>1.2330456226880449E-2</c:v>
                </c:pt>
                <c:pt idx="2">
                  <c:v>1.5940488841658107E-3</c:v>
                </c:pt>
                <c:pt idx="3">
                  <c:v>4.4042084658674208E-3</c:v>
                </c:pt>
                <c:pt idx="4">
                  <c:v>0.14102564102564108</c:v>
                </c:pt>
                <c:pt idx="5">
                  <c:v>1</c:v>
                </c:pt>
              </c:numCache>
            </c:numRef>
          </c:xVal>
          <c:yVal>
            <c:numRef>
              <c:f>ROC!$C$2:$C$7</c:f>
              <c:numCache>
                <c:formatCode>General</c:formatCode>
                <c:ptCount val="6"/>
                <c:pt idx="0">
                  <c:v>0</c:v>
                </c:pt>
                <c:pt idx="1">
                  <c:v>0.98766954377311955</c:v>
                </c:pt>
                <c:pt idx="2">
                  <c:v>0.99840595111583419</c:v>
                </c:pt>
                <c:pt idx="3">
                  <c:v>0.99559579153413258</c:v>
                </c:pt>
                <c:pt idx="4">
                  <c:v>0.85897435897435892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2F-4372-91EC-DCED04331F72}"/>
            </c:ext>
          </c:extLst>
        </c:ser>
        <c:ser>
          <c:idx val="1"/>
          <c:order val="1"/>
          <c:tx>
            <c:v>Passive Aggressive Classifier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ROC!$D$2:$D$7</c:f>
              <c:numCache>
                <c:formatCode>General</c:formatCode>
                <c:ptCount val="6"/>
                <c:pt idx="0">
                  <c:v>0</c:v>
                </c:pt>
                <c:pt idx="1">
                  <c:v>1.1097410604192337E-2</c:v>
                </c:pt>
                <c:pt idx="2">
                  <c:v>5.8448459086078985E-3</c:v>
                </c:pt>
                <c:pt idx="3">
                  <c:v>3.7925128456079982E-3</c:v>
                </c:pt>
                <c:pt idx="4">
                  <c:v>7.6923076923076872E-2</c:v>
                </c:pt>
                <c:pt idx="5">
                  <c:v>1</c:v>
                </c:pt>
              </c:numCache>
            </c:numRef>
          </c:xVal>
          <c:yVal>
            <c:numRef>
              <c:f>ROC!$E$2:$E$7</c:f>
              <c:numCache>
                <c:formatCode>General</c:formatCode>
                <c:ptCount val="6"/>
                <c:pt idx="0">
                  <c:v>0</c:v>
                </c:pt>
                <c:pt idx="1">
                  <c:v>0.98890258939580766</c:v>
                </c:pt>
                <c:pt idx="2">
                  <c:v>0.9941551540913921</c:v>
                </c:pt>
                <c:pt idx="3">
                  <c:v>0.996207487154392</c:v>
                </c:pt>
                <c:pt idx="4">
                  <c:v>0.92307692307692313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2F-4372-91EC-DCED04331F72}"/>
            </c:ext>
          </c:extLst>
        </c:ser>
        <c:ser>
          <c:idx val="2"/>
          <c:order val="2"/>
          <c:tx>
            <c:strRef>
              <c:f>ROC!$F$8</c:f>
              <c:strCache>
                <c:ptCount val="1"/>
                <c:pt idx="0">
                  <c:v>Linear SVC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ROC!$F$2:$F$7</c:f>
              <c:numCache>
                <c:formatCode>General</c:formatCode>
                <c:ptCount val="6"/>
                <c:pt idx="0">
                  <c:v>0</c:v>
                </c:pt>
                <c:pt idx="1">
                  <c:v>1.3563501849568449E-2</c:v>
                </c:pt>
                <c:pt idx="2">
                  <c:v>6.907545164718365E-3</c:v>
                </c:pt>
                <c:pt idx="3">
                  <c:v>4.4042084658674208E-3</c:v>
                </c:pt>
                <c:pt idx="4">
                  <c:v>0.14102564102564108</c:v>
                </c:pt>
                <c:pt idx="5">
                  <c:v>1</c:v>
                </c:pt>
              </c:numCache>
            </c:numRef>
          </c:xVal>
          <c:yVal>
            <c:numRef>
              <c:f>ROC!$G$2:$G$7</c:f>
              <c:numCache>
                <c:formatCode>General</c:formatCode>
                <c:ptCount val="6"/>
                <c:pt idx="0">
                  <c:v>0</c:v>
                </c:pt>
                <c:pt idx="1">
                  <c:v>0.98643649815043155</c:v>
                </c:pt>
                <c:pt idx="2">
                  <c:v>0.99309245483528164</c:v>
                </c:pt>
                <c:pt idx="3">
                  <c:v>0.99559579153413258</c:v>
                </c:pt>
                <c:pt idx="4">
                  <c:v>0.85897435897435892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2F-4372-91EC-DCED04331F72}"/>
            </c:ext>
          </c:extLst>
        </c:ser>
        <c:ser>
          <c:idx val="3"/>
          <c:order val="3"/>
          <c:tx>
            <c:strRef>
              <c:f>ROC!$H$8</c:f>
              <c:strCache>
                <c:ptCount val="1"/>
                <c:pt idx="0">
                  <c:v>RBF SVC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ROC!$H$2:$H$7</c:f>
              <c:numCache>
                <c:formatCode>General</c:formatCode>
                <c:ptCount val="6"/>
                <c:pt idx="0">
                  <c:v>0</c:v>
                </c:pt>
                <c:pt idx="1">
                  <c:v>3.082614056720101E-2</c:v>
                </c:pt>
                <c:pt idx="2">
                  <c:v>8.5015940488841757E-3</c:v>
                </c:pt>
                <c:pt idx="3">
                  <c:v>5.6275997063861549E-3</c:v>
                </c:pt>
                <c:pt idx="4">
                  <c:v>0.33333333333333337</c:v>
                </c:pt>
                <c:pt idx="5">
                  <c:v>1</c:v>
                </c:pt>
              </c:numCache>
            </c:numRef>
          </c:xVal>
          <c:yVal>
            <c:numRef>
              <c:f>ROC!$I$2:$I$7</c:f>
              <c:numCache>
                <c:formatCode>General</c:formatCode>
                <c:ptCount val="6"/>
                <c:pt idx="0">
                  <c:v>0</c:v>
                </c:pt>
                <c:pt idx="1">
                  <c:v>0.96917385943279899</c:v>
                </c:pt>
                <c:pt idx="2">
                  <c:v>0.99149840595111582</c:v>
                </c:pt>
                <c:pt idx="3">
                  <c:v>0.99437240029361385</c:v>
                </c:pt>
                <c:pt idx="4">
                  <c:v>0.66666666666666663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2F-4372-91EC-DCED04331F72}"/>
            </c:ext>
          </c:extLst>
        </c:ser>
        <c:ser>
          <c:idx val="4"/>
          <c:order val="4"/>
          <c:tx>
            <c:strRef>
              <c:f>ROC!$J$8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ROC!$J$2:$J$7</c:f>
              <c:numCache>
                <c:formatCode>General</c:formatCode>
                <c:ptCount val="6"/>
                <c:pt idx="0">
                  <c:v>0</c:v>
                </c:pt>
                <c:pt idx="1">
                  <c:v>9.8643649815043366E-3</c:v>
                </c:pt>
                <c:pt idx="2">
                  <c:v>3.1880977683315104E-3</c:v>
                </c:pt>
                <c:pt idx="3">
                  <c:v>3.425495473452389E-3</c:v>
                </c:pt>
                <c:pt idx="4">
                  <c:v>3.8461538461538436E-2</c:v>
                </c:pt>
                <c:pt idx="5">
                  <c:v>1</c:v>
                </c:pt>
              </c:numCache>
            </c:numRef>
          </c:xVal>
          <c:yVal>
            <c:numRef>
              <c:f>ROC!$K$2:$K$7</c:f>
              <c:numCache>
                <c:formatCode>General</c:formatCode>
                <c:ptCount val="6"/>
                <c:pt idx="0">
                  <c:v>0</c:v>
                </c:pt>
                <c:pt idx="1">
                  <c:v>0.99013563501849566</c:v>
                </c:pt>
                <c:pt idx="2">
                  <c:v>0.99681190223166849</c:v>
                </c:pt>
                <c:pt idx="3">
                  <c:v>0.99657450452654761</c:v>
                </c:pt>
                <c:pt idx="4">
                  <c:v>0.96153846153846156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2F-4372-91EC-DCED04331F72}"/>
            </c:ext>
          </c:extLst>
        </c:ser>
        <c:ser>
          <c:idx val="5"/>
          <c:order val="5"/>
          <c:tx>
            <c:strRef>
              <c:f>ROC!$L$8</c:f>
              <c:strCache>
                <c:ptCount val="1"/>
                <c:pt idx="0">
                  <c:v>Multinomial Naive Bayes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ROC!$L$2:$L$7</c:f>
              <c:numCache>
                <c:formatCode>General</c:formatCode>
                <c:ptCount val="6"/>
                <c:pt idx="0">
                  <c:v>0</c:v>
                </c:pt>
                <c:pt idx="1">
                  <c:v>0.30332922318125766</c:v>
                </c:pt>
                <c:pt idx="2">
                  <c:v>6.4293304994686551E-2</c:v>
                </c:pt>
                <c:pt idx="3">
                  <c:v>4.0004893564962063E-2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ROC!$M$2:$M$7</c:f>
              <c:numCache>
                <c:formatCode>General</c:formatCode>
                <c:ptCount val="6"/>
                <c:pt idx="0">
                  <c:v>0</c:v>
                </c:pt>
                <c:pt idx="1">
                  <c:v>0.69667077681874234</c:v>
                </c:pt>
                <c:pt idx="2">
                  <c:v>0.93570669500531345</c:v>
                </c:pt>
                <c:pt idx="3">
                  <c:v>0.95999510643503794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2F-4372-91EC-DCED04331F72}"/>
            </c:ext>
          </c:extLst>
        </c:ser>
        <c:ser>
          <c:idx val="6"/>
          <c:order val="6"/>
          <c:tx>
            <c:strRef>
              <c:f>ROC!$N$8</c:f>
              <c:strCache>
                <c:ptCount val="1"/>
                <c:pt idx="0">
                  <c:v>Complement Naive Bayes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ROC!$N$2:$N$7</c:f>
              <c:numCache>
                <c:formatCode>General</c:formatCode>
                <c:ptCount val="6"/>
                <c:pt idx="0">
                  <c:v>0</c:v>
                </c:pt>
                <c:pt idx="1">
                  <c:v>9.9876695437731144E-2</c:v>
                </c:pt>
                <c:pt idx="2">
                  <c:v>2.2316684378320906E-2</c:v>
                </c:pt>
                <c:pt idx="3">
                  <c:v>4.2574015170051327E-2</c:v>
                </c:pt>
                <c:pt idx="4">
                  <c:v>0.92307692307692313</c:v>
                </c:pt>
                <c:pt idx="5">
                  <c:v>1</c:v>
                </c:pt>
              </c:numCache>
            </c:numRef>
          </c:xVal>
          <c:yVal>
            <c:numRef>
              <c:f>ROC!$O$2:$O$7</c:f>
              <c:numCache>
                <c:formatCode>General</c:formatCode>
                <c:ptCount val="6"/>
                <c:pt idx="0">
                  <c:v>0</c:v>
                </c:pt>
                <c:pt idx="1">
                  <c:v>0.90012330456226886</c:v>
                </c:pt>
                <c:pt idx="2">
                  <c:v>0.97768331562167909</c:v>
                </c:pt>
                <c:pt idx="3">
                  <c:v>0.95742598482994867</c:v>
                </c:pt>
                <c:pt idx="4">
                  <c:v>7.6923076923076927E-2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2F-4372-91EC-DCED04331F72}"/>
            </c:ext>
          </c:extLst>
        </c:ser>
        <c:ser>
          <c:idx val="7"/>
          <c:order val="7"/>
          <c:tx>
            <c:strRef>
              <c:f>ROC!$P$8</c:f>
              <c:strCache>
                <c:ptCount val="1"/>
                <c:pt idx="0">
                  <c:v>Neural Network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ROC!$P$2:$P$7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xVal>
          <c:yVal>
            <c:numRef>
              <c:f>ROC!$Q$2:$Q$7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2F-4372-91EC-DCED04331F72}"/>
            </c:ext>
          </c:extLst>
        </c:ser>
        <c:ser>
          <c:idx val="8"/>
          <c:order val="8"/>
          <c:tx>
            <c:strRef>
              <c:f>ROC!$R$8</c:f>
              <c:strCache>
                <c:ptCount val="1"/>
                <c:pt idx="0">
                  <c:v>Random Guessing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Pt>
            <c:idx val="1"/>
            <c:marker>
              <c:symbol val="dash"/>
              <c:size val="6"/>
              <c:spPr>
                <a:solidFill>
                  <a:schemeClr val="accent3">
                    <a:lumMod val="60000"/>
                  </a:schemeClr>
                </a:solidFill>
                <a:ln w="9525">
                  <a:solidFill>
                    <a:schemeClr val="accent3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3">
                    <a:lumMod val="6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67-4305-8A0A-D9DD44D7D642}"/>
              </c:ext>
            </c:extLst>
          </c:dPt>
          <c:dPt>
            <c:idx val="2"/>
            <c:marker>
              <c:symbol val="dash"/>
              <c:size val="6"/>
              <c:spPr>
                <a:solidFill>
                  <a:schemeClr val="accent3">
                    <a:lumMod val="60000"/>
                  </a:schemeClr>
                </a:solidFill>
                <a:ln w="9525">
                  <a:solidFill>
                    <a:schemeClr val="accent3">
                      <a:lumMod val="60000"/>
                    </a:schemeClr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3">
                    <a:lumMod val="60000"/>
                  </a:scheme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67-4305-8A0A-D9DD44D7D642}"/>
              </c:ext>
            </c:extLst>
          </c:dPt>
          <c:xVal>
            <c:numRef>
              <c:f>ROC!$R$2:$R$7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5">
                  <c:v>1</c:v>
                </c:pt>
              </c:numCache>
            </c:numRef>
          </c:xVal>
          <c:yVal>
            <c:numRef>
              <c:f>ROC!$R$2:$R$7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2F-4372-91EC-DCED04331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770831"/>
        <c:axId val="1320773327"/>
      </c:scatterChart>
      <c:valAx>
        <c:axId val="132077083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73327"/>
        <c:crosses val="autoZero"/>
        <c:crossBetween val="midCat"/>
      </c:valAx>
      <c:valAx>
        <c:axId val="13207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70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14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200025</xdr:colOff>
      <xdr:row>13</xdr:row>
      <xdr:rowOff>28575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277586</xdr:colOff>
      <xdr:row>17</xdr:row>
      <xdr:rowOff>8165</xdr:rowOff>
    </xdr:from>
    <xdr:to>
      <xdr:col>11</xdr:col>
      <xdr:colOff>933451</xdr:colOff>
      <xdr:row>45</xdr:row>
      <xdr:rowOff>81643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6CFC5C-9004-43BB-BAD0-626C177AC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579434</xdr:colOff>
      <xdr:row>21</xdr:row>
      <xdr:rowOff>21252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B95280-BB92-4EFF-863F-63B67D288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27434" cy="34216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8</xdr:col>
      <xdr:colOff>38473</xdr:colOff>
      <xdr:row>34</xdr:row>
      <xdr:rowOff>97458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D760AA-CF2E-4754-B731-A26F0ADDC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5025"/>
          <a:ext cx="4305673" cy="3497883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48</xdr:row>
      <xdr:rowOff>133350</xdr:rowOff>
    </xdr:from>
    <xdr:to>
      <xdr:col>7</xdr:col>
      <xdr:colOff>407978</xdr:colOff>
      <xdr:row>70</xdr:row>
      <xdr:rowOff>137469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73A6B8-C909-4F4B-8932-58B1C452B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905750"/>
          <a:ext cx="3551228" cy="3566469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48</xdr:row>
      <xdr:rowOff>123825</xdr:rowOff>
    </xdr:from>
    <xdr:to>
      <xdr:col>16</xdr:col>
      <xdr:colOff>131848</xdr:colOff>
      <xdr:row>72</xdr:row>
      <xdr:rowOff>124162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650F2E-2D19-4156-9218-A0F4F9275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7896225"/>
          <a:ext cx="4656223" cy="38865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19050</xdr:rowOff>
    </xdr:from>
    <xdr:to>
      <xdr:col>6</xdr:col>
      <xdr:colOff>579305</xdr:colOff>
      <xdr:row>52</xdr:row>
      <xdr:rowOff>129855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F39561-4AAE-4500-AC1A-6F677F8A6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524500"/>
          <a:ext cx="4236905" cy="30254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17</xdr:col>
      <xdr:colOff>8043</xdr:colOff>
      <xdr:row>51</xdr:row>
      <xdr:rowOff>80326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66D939-F116-4377-BE00-3DD1E9D5D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695825"/>
          <a:ext cx="4884843" cy="36426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190886</xdr:colOff>
      <xdr:row>97</xdr:row>
      <xdr:rowOff>72705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9963E4-2C15-4651-98F2-D246461EF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144375"/>
          <a:ext cx="4458086" cy="36350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16</xdr:col>
      <xdr:colOff>228990</xdr:colOff>
      <xdr:row>96</xdr:row>
      <xdr:rowOff>105079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48285D-8E5D-4E53-8256-528B77005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2144375"/>
          <a:ext cx="4496190" cy="35055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71199</xdr:rowOff>
    </xdr:from>
    <xdr:to>
      <xdr:col>7</xdr:col>
      <xdr:colOff>150852</xdr:colOff>
      <xdr:row>22</xdr:row>
      <xdr:rowOff>89840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68F528-BC47-4113-B2AA-80560482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718899"/>
          <a:ext cx="3427452" cy="2933291"/>
        </a:xfrm>
        <a:prstGeom prst="rect">
          <a:avLst/>
        </a:prstGeom>
      </xdr:spPr>
    </xdr:pic>
    <xdr:clientData/>
  </xdr:twoCellAnchor>
  <xdr:twoCellAnchor editAs="oneCell">
    <xdr:from>
      <xdr:col>1</xdr:col>
      <xdr:colOff>239166</xdr:colOff>
      <xdr:row>24</xdr:row>
      <xdr:rowOff>19050</xdr:rowOff>
    </xdr:from>
    <xdr:to>
      <xdr:col>7</xdr:col>
      <xdr:colOff>80349</xdr:colOff>
      <xdr:row>44</xdr:row>
      <xdr:rowOff>26984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7F2AC3-CC96-4857-8743-09612480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766" y="3905250"/>
          <a:ext cx="3498783" cy="3246434"/>
        </a:xfrm>
        <a:prstGeom prst="rect">
          <a:avLst/>
        </a:prstGeom>
      </xdr:spPr>
    </xdr:pic>
    <xdr:clientData/>
  </xdr:twoCellAnchor>
  <xdr:twoCellAnchor editAs="oneCell">
    <xdr:from>
      <xdr:col>7</xdr:col>
      <xdr:colOff>495300</xdr:colOff>
      <xdr:row>1</xdr:row>
      <xdr:rowOff>127926</xdr:rowOff>
    </xdr:from>
    <xdr:to>
      <xdr:col>13</xdr:col>
      <xdr:colOff>339418</xdr:colOff>
      <xdr:row>22</xdr:row>
      <xdr:rowOff>46031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FDBC7A-077B-48DF-BF3E-5D400CACC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289851"/>
          <a:ext cx="3501718" cy="3318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15</xdr:col>
      <xdr:colOff>297523</xdr:colOff>
      <xdr:row>48</xdr:row>
      <xdr:rowOff>135561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3D444A-DAF6-4386-A99A-2006D6759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4371975"/>
          <a:ext cx="3955123" cy="35359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221422</xdr:colOff>
      <xdr:row>76</xdr:row>
      <xdr:rowOff>63249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4F0238-3DD9-4957-93EE-4CA3AC76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934325"/>
          <a:ext cx="5098222" cy="44352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17</xdr:col>
      <xdr:colOff>251852</xdr:colOff>
      <xdr:row>77</xdr:row>
      <xdr:rowOff>82217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4E0060-E7F1-4416-BCC4-7DAEC5C3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9067800"/>
          <a:ext cx="4519052" cy="3482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tabSelected="1" topLeftCell="B1" workbookViewId="0">
      <selection activeCell="D7" sqref="D7"/>
    </sheetView>
  </sheetViews>
  <sheetFormatPr defaultColWidth="14.42578125" defaultRowHeight="15.75" customHeight="1" x14ac:dyDescent="0.2"/>
  <cols>
    <col min="1" max="1" width="17.140625" customWidth="1"/>
    <col min="2" max="2" width="15" customWidth="1"/>
  </cols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.75" customHeight="1" x14ac:dyDescent="0.2">
      <c r="A2" s="35" t="s">
        <v>16</v>
      </c>
      <c r="B2" s="3">
        <v>0.99617858735112397</v>
      </c>
      <c r="C2" s="3">
        <v>0.99496847334564598</v>
      </c>
      <c r="D2" s="3">
        <v>0.99515954397809003</v>
      </c>
      <c r="E2" s="3">
        <v>0.99401312018342702</v>
      </c>
      <c r="F2" s="3">
        <v>0.99643334819438201</v>
      </c>
      <c r="G2" s="3">
        <v>0.95599006432711298</v>
      </c>
      <c r="H2" s="3">
        <v>0.95656327622444404</v>
      </c>
      <c r="I2" s="3">
        <v>0.52111330488503904</v>
      </c>
    </row>
    <row r="3" spans="1:10" ht="15.75" customHeight="1" x14ac:dyDescent="0.2">
      <c r="A3" s="4" t="s">
        <v>17</v>
      </c>
      <c r="B3" s="4">
        <v>0.99888641425389701</v>
      </c>
      <c r="C3" s="4">
        <v>0.99944320712694801</v>
      </c>
      <c r="D3" s="4">
        <v>0.99944320712694801</v>
      </c>
      <c r="E3" s="4">
        <v>0.99799554565701498</v>
      </c>
      <c r="F3" s="4">
        <v>0.99944320712694801</v>
      </c>
      <c r="G3" s="4">
        <v>0.97661469933184797</v>
      </c>
      <c r="H3" s="4">
        <v>0.98340757238307297</v>
      </c>
      <c r="I3" s="4">
        <v>0.83006681514476599</v>
      </c>
    </row>
    <row r="4" spans="1:10" ht="15.75" customHeight="1" x14ac:dyDescent="0.25">
      <c r="A4" s="5" t="s">
        <v>18</v>
      </c>
      <c r="B4" s="5">
        <v>0.99783887621563205</v>
      </c>
      <c r="C4" s="5">
        <v>0.99891943810781603</v>
      </c>
      <c r="D4" s="37">
        <v>0.99831912594549099</v>
      </c>
      <c r="E4" s="37">
        <v>0.99663825189098298</v>
      </c>
      <c r="F4" s="37">
        <v>0.99843918837795598</v>
      </c>
      <c r="G4" s="37">
        <v>0.97034457918117401</v>
      </c>
      <c r="H4" s="37">
        <v>0.98799375675351098</v>
      </c>
      <c r="I4" s="37">
        <v>0.90262936727097998</v>
      </c>
      <c r="J4" s="32" t="s">
        <v>15</v>
      </c>
    </row>
    <row r="5" spans="1:10" s="36" customFormat="1" ht="15.75" customHeight="1" x14ac:dyDescent="0.2">
      <c r="A5" s="40" t="s">
        <v>19</v>
      </c>
      <c r="B5" s="40">
        <v>0.99881235154394299</v>
      </c>
      <c r="C5" s="41">
        <v>0.99894431248350402</v>
      </c>
      <c r="D5" s="41">
        <v>0.99894431248350402</v>
      </c>
      <c r="E5" s="41">
        <v>0.99630509369226705</v>
      </c>
      <c r="F5" s="41">
        <v>0.99947215624175201</v>
      </c>
      <c r="G5" s="41">
        <v>0.98970704671417198</v>
      </c>
      <c r="H5" s="41">
        <v>0.99023489047241997</v>
      </c>
      <c r="I5" s="41">
        <v>0.98957508577460995</v>
      </c>
    </row>
    <row r="6" spans="1:10" ht="15.75" customHeight="1" x14ac:dyDescent="0.2">
      <c r="A6" s="6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8" spans="1:10" ht="15.75" customHeight="1" x14ac:dyDescent="0.2">
      <c r="A8" s="1" t="s">
        <v>10</v>
      </c>
      <c r="B8" s="38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10" ht="15.75" customHeight="1" x14ac:dyDescent="0.2">
      <c r="A9" s="35" t="s">
        <v>16</v>
      </c>
      <c r="B9" s="44">
        <v>0.99700656009171396</v>
      </c>
      <c r="C9" s="3">
        <v>0.99363097891854002</v>
      </c>
      <c r="D9" s="3">
        <v>0.99656072861601097</v>
      </c>
      <c r="E9" s="3">
        <v>0.993312527864467</v>
      </c>
      <c r="F9" s="3">
        <v>0.99751608177823003</v>
      </c>
      <c r="G9" s="3">
        <v>0.96592573721418995</v>
      </c>
      <c r="H9" s="3">
        <v>0.96598942742500404</v>
      </c>
      <c r="I9" s="3">
        <v>0.52079485383096602</v>
      </c>
    </row>
    <row r="10" spans="1:10" ht="15.75" customHeight="1" x14ac:dyDescent="0.2">
      <c r="A10" s="34" t="s">
        <v>17</v>
      </c>
      <c r="B10" s="4">
        <v>0.99967986340838699</v>
      </c>
      <c r="C10" s="4">
        <v>0.99910913140311797</v>
      </c>
      <c r="D10" s="4">
        <v>0.99866369710467695</v>
      </c>
      <c r="E10" s="4">
        <v>0.99587973273942099</v>
      </c>
      <c r="F10" s="4">
        <v>0.99922048997772805</v>
      </c>
      <c r="G10" s="4">
        <v>0.98318485523385302</v>
      </c>
      <c r="H10" s="4">
        <v>0.98195991091314005</v>
      </c>
      <c r="I10" s="4">
        <v>0.83006681514476599</v>
      </c>
    </row>
    <row r="11" spans="1:10" ht="15.75" customHeight="1" x14ac:dyDescent="0.25">
      <c r="A11" s="33" t="s">
        <v>18</v>
      </c>
      <c r="B11" s="5">
        <v>0.99843918837949996</v>
      </c>
      <c r="C11" s="37">
        <v>0.99843918837795598</v>
      </c>
      <c r="D11" s="37">
        <v>0.99879937567535104</v>
      </c>
      <c r="E11" s="37">
        <v>0.99663825189098298</v>
      </c>
      <c r="F11" s="37">
        <v>0.99819906351302601</v>
      </c>
      <c r="G11" s="37">
        <v>0.97850882458878596</v>
      </c>
      <c r="H11" s="37">
        <v>0.97658782566934799</v>
      </c>
      <c r="I11" s="5">
        <v>0.90262936727097998</v>
      </c>
      <c r="J11" s="32" t="s">
        <v>15</v>
      </c>
    </row>
    <row r="12" spans="1:10" s="36" customFormat="1" ht="15.75" customHeight="1" x14ac:dyDescent="0.2">
      <c r="A12" s="39" t="s">
        <v>19</v>
      </c>
      <c r="B12" s="40">
        <v>0.99894431248350402</v>
      </c>
      <c r="C12" s="41">
        <v>0.99894431248350402</v>
      </c>
      <c r="D12" s="41">
        <v>0.99934019530218998</v>
      </c>
      <c r="E12" s="41">
        <v>0.99854842966481905</v>
      </c>
      <c r="F12" s="41">
        <v>0.99947215624175201</v>
      </c>
      <c r="G12" s="41">
        <v>0.99670097651095202</v>
      </c>
      <c r="H12" s="41">
        <v>0.99670097651095202</v>
      </c>
      <c r="I12" s="41">
        <v>0.98957508577460995</v>
      </c>
    </row>
    <row r="13" spans="1:10" ht="15.75" customHeight="1" x14ac:dyDescent="0.2">
      <c r="A13" s="6" t="s">
        <v>9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3"/>
  <sheetViews>
    <sheetView zoomScale="70" zoomScaleNormal="70" workbookViewId="0">
      <selection activeCell="A5" sqref="A5"/>
    </sheetView>
  </sheetViews>
  <sheetFormatPr defaultColWidth="14.42578125" defaultRowHeight="15.75" customHeight="1" x14ac:dyDescent="0.2"/>
  <cols>
    <col min="3" max="3" width="16.42578125" customWidth="1"/>
  </cols>
  <sheetData>
    <row r="1" spans="1:20" ht="15.75" customHeight="1" x14ac:dyDescent="0.2">
      <c r="B1" s="7" t="s">
        <v>11</v>
      </c>
      <c r="C1" s="7" t="s">
        <v>12</v>
      </c>
      <c r="D1" s="8" t="s">
        <v>11</v>
      </c>
      <c r="E1" s="8" t="s">
        <v>12</v>
      </c>
      <c r="F1" s="9" t="s">
        <v>11</v>
      </c>
      <c r="G1" s="9" t="s">
        <v>12</v>
      </c>
      <c r="H1" s="10" t="s">
        <v>11</v>
      </c>
      <c r="I1" s="10" t="s">
        <v>12</v>
      </c>
      <c r="J1" s="11" t="s">
        <v>11</v>
      </c>
      <c r="K1" s="11" t="s">
        <v>12</v>
      </c>
      <c r="L1" s="12" t="s">
        <v>11</v>
      </c>
      <c r="M1" s="12" t="s">
        <v>12</v>
      </c>
      <c r="N1" s="2" t="s">
        <v>11</v>
      </c>
      <c r="O1" s="2" t="s">
        <v>12</v>
      </c>
      <c r="P1" s="13" t="s">
        <v>11</v>
      </c>
      <c r="Q1" s="13" t="s">
        <v>12</v>
      </c>
      <c r="R1" s="14" t="s">
        <v>11</v>
      </c>
      <c r="S1" s="15" t="s">
        <v>12</v>
      </c>
    </row>
    <row r="2" spans="1:20" ht="15.75" customHeight="1" x14ac:dyDescent="0.2">
      <c r="A2" s="32" t="s">
        <v>20</v>
      </c>
      <c r="B2" s="7">
        <v>0</v>
      </c>
      <c r="C2" s="7">
        <v>0</v>
      </c>
      <c r="D2" s="8">
        <v>0</v>
      </c>
      <c r="E2" s="8">
        <v>0</v>
      </c>
      <c r="F2" s="9">
        <v>0</v>
      </c>
      <c r="G2" s="9">
        <v>0</v>
      </c>
      <c r="H2" s="10">
        <v>0</v>
      </c>
      <c r="I2" s="10">
        <v>0</v>
      </c>
      <c r="J2" s="11">
        <v>0</v>
      </c>
      <c r="K2" s="11">
        <v>0</v>
      </c>
      <c r="L2" s="12">
        <v>0</v>
      </c>
      <c r="M2" s="12">
        <v>0</v>
      </c>
      <c r="N2" s="2">
        <v>0</v>
      </c>
      <c r="O2" s="2">
        <v>0</v>
      </c>
      <c r="P2" s="16">
        <v>0</v>
      </c>
      <c r="Q2" s="16">
        <v>0</v>
      </c>
      <c r="R2" s="17">
        <v>0</v>
      </c>
      <c r="S2" s="17">
        <v>0</v>
      </c>
    </row>
    <row r="3" spans="1:20" ht="15.75" customHeight="1" x14ac:dyDescent="0.2">
      <c r="A3" s="43" t="s">
        <v>22</v>
      </c>
      <c r="B3" s="7">
        <f>1-C3</f>
        <v>1.2330456226880449E-2</v>
      </c>
      <c r="C3" s="7">
        <f>801/811</f>
        <v>0.98766954377311955</v>
      </c>
      <c r="D3" s="8">
        <f>1-E3</f>
        <v>1.1097410604192337E-2</v>
      </c>
      <c r="E3" s="8">
        <f>802/811</f>
        <v>0.98890258939580766</v>
      </c>
      <c r="F3" s="9">
        <f>1-G3</f>
        <v>1.3563501849568449E-2</v>
      </c>
      <c r="G3" s="9">
        <f>800/811</f>
        <v>0.98643649815043155</v>
      </c>
      <c r="H3" s="18">
        <f>1-I3</f>
        <v>3.082614056720101E-2</v>
      </c>
      <c r="I3" s="10">
        <f>786/811</f>
        <v>0.96917385943279899</v>
      </c>
      <c r="J3" s="19">
        <f>1-K3</f>
        <v>9.8643649815043366E-3</v>
      </c>
      <c r="K3" s="11">
        <f>803/811</f>
        <v>0.99013563501849566</v>
      </c>
      <c r="L3" s="20">
        <f>1-M3</f>
        <v>0.30332922318125766</v>
      </c>
      <c r="M3" s="12">
        <f>565/811</f>
        <v>0.69667077681874234</v>
      </c>
      <c r="N3" s="21">
        <f>1-O3</f>
        <v>9.9876695437731144E-2</v>
      </c>
      <c r="O3" s="2">
        <f>730/811</f>
        <v>0.90012330456226886</v>
      </c>
      <c r="P3" s="16">
        <f>1-Q3</f>
        <v>1</v>
      </c>
      <c r="Q3" s="16">
        <v>0</v>
      </c>
      <c r="R3" s="17">
        <v>0.5</v>
      </c>
      <c r="S3" s="17">
        <v>0.5</v>
      </c>
    </row>
    <row r="4" spans="1:20" ht="15.75" customHeight="1" x14ac:dyDescent="0.2">
      <c r="A4" s="42" t="s">
        <v>23</v>
      </c>
      <c r="B4" s="7">
        <f>1-C4</f>
        <v>1.5940488841658107E-3</v>
      </c>
      <c r="C4" s="7">
        <f>1879/1882</f>
        <v>0.99840595111583419</v>
      </c>
      <c r="D4" s="8">
        <f>1-E4</f>
        <v>5.8448459086078985E-3</v>
      </c>
      <c r="E4" s="8">
        <f>1871/1882</f>
        <v>0.9941551540913921</v>
      </c>
      <c r="F4" s="9">
        <f>1-G4</f>
        <v>6.907545164718365E-3</v>
      </c>
      <c r="G4" s="9">
        <f>1869/1882</f>
        <v>0.99309245483528164</v>
      </c>
      <c r="H4" s="18">
        <f>1-I4</f>
        <v>8.5015940488841757E-3</v>
      </c>
      <c r="I4" s="10">
        <f>1866/1882</f>
        <v>0.99149840595111582</v>
      </c>
      <c r="J4" s="19">
        <f>1-K4</f>
        <v>3.1880977683315104E-3</v>
      </c>
      <c r="K4" s="11">
        <f>1876/1882</f>
        <v>0.99681190223166849</v>
      </c>
      <c r="L4" s="20">
        <f>1-M4</f>
        <v>6.4293304994686551E-2</v>
      </c>
      <c r="M4" s="12">
        <f>1761/1882</f>
        <v>0.93570669500531345</v>
      </c>
      <c r="N4" s="21">
        <f>1-O4</f>
        <v>2.2316684378320906E-2</v>
      </c>
      <c r="O4" s="2">
        <f>1840/1882</f>
        <v>0.97768331562167909</v>
      </c>
      <c r="P4" s="16">
        <f>1-Q4</f>
        <v>1</v>
      </c>
      <c r="Q4" s="16">
        <v>0</v>
      </c>
      <c r="R4" s="17"/>
      <c r="S4" s="17"/>
    </row>
    <row r="5" spans="1:20" ht="15.75" customHeight="1" x14ac:dyDescent="0.2">
      <c r="A5" s="42" t="s">
        <v>24</v>
      </c>
      <c r="B5" s="7">
        <f>1-C5</f>
        <v>4.4042084658674208E-3</v>
      </c>
      <c r="C5" s="7">
        <f>8138/8174</f>
        <v>0.99559579153413258</v>
      </c>
      <c r="D5" s="8">
        <f>1-E5</f>
        <v>3.7925128456079982E-3</v>
      </c>
      <c r="E5" s="8">
        <f>8143/8174</f>
        <v>0.996207487154392</v>
      </c>
      <c r="F5" s="9">
        <f>1-G5</f>
        <v>4.4042084658674208E-3</v>
      </c>
      <c r="G5" s="9">
        <f>8138/8174</f>
        <v>0.99559579153413258</v>
      </c>
      <c r="H5" s="18">
        <f>1-I5</f>
        <v>5.6275997063861549E-3</v>
      </c>
      <c r="I5" s="10">
        <f>8128/8174</f>
        <v>0.99437240029361385</v>
      </c>
      <c r="J5" s="19">
        <f>1-K5</f>
        <v>3.425495473452389E-3</v>
      </c>
      <c r="K5" s="11">
        <f>8146/8174</f>
        <v>0.99657450452654761</v>
      </c>
      <c r="L5" s="20">
        <f>1-M5</f>
        <v>4.0004893564962063E-2</v>
      </c>
      <c r="M5" s="12">
        <f>7847/8174</f>
        <v>0.95999510643503794</v>
      </c>
      <c r="N5" s="21">
        <f>1-O5</f>
        <v>4.2574015170051327E-2</v>
      </c>
      <c r="O5" s="2">
        <f>7826/8174</f>
        <v>0.95742598482994867</v>
      </c>
      <c r="P5" s="16">
        <f>1-Q5</f>
        <v>0</v>
      </c>
      <c r="Q5" s="16">
        <f>8174/8174</f>
        <v>1</v>
      </c>
      <c r="R5" s="17"/>
      <c r="S5" s="17"/>
      <c r="T5" s="32" t="s">
        <v>26</v>
      </c>
    </row>
    <row r="6" spans="1:20" ht="15.75" customHeight="1" x14ac:dyDescent="0.2">
      <c r="A6" s="42" t="s">
        <v>21</v>
      </c>
      <c r="B6" s="7">
        <f>1-C6</f>
        <v>0.14102564102564108</v>
      </c>
      <c r="C6" s="7">
        <f>67/78</f>
        <v>0.85897435897435892</v>
      </c>
      <c r="D6" s="8">
        <f>1-E6</f>
        <v>7.6923076923076872E-2</v>
      </c>
      <c r="E6" s="8">
        <f>72/78</f>
        <v>0.92307692307692313</v>
      </c>
      <c r="F6" s="9">
        <f>1-G6</f>
        <v>0.14102564102564108</v>
      </c>
      <c r="G6" s="9">
        <f>67/78</f>
        <v>0.85897435897435892</v>
      </c>
      <c r="H6" s="18">
        <f>1-I6</f>
        <v>0.33333333333333337</v>
      </c>
      <c r="I6" s="10">
        <f>52/78</f>
        <v>0.66666666666666663</v>
      </c>
      <c r="J6" s="19">
        <f>1-K6</f>
        <v>3.8461538461538436E-2</v>
      </c>
      <c r="K6" s="11">
        <f>75/78</f>
        <v>0.96153846153846156</v>
      </c>
      <c r="L6" s="20">
        <f>1-M6</f>
        <v>1</v>
      </c>
      <c r="M6" s="12">
        <f>0/78</f>
        <v>0</v>
      </c>
      <c r="N6" s="21">
        <f>1-D6</f>
        <v>0.92307692307692313</v>
      </c>
      <c r="O6" s="2">
        <f>6/78</f>
        <v>7.6923076923076927E-2</v>
      </c>
      <c r="P6" s="16">
        <f>1-Q6</f>
        <v>1</v>
      </c>
      <c r="Q6" s="16">
        <v>0</v>
      </c>
      <c r="R6" s="17"/>
      <c r="S6" s="17"/>
    </row>
    <row r="7" spans="1:20" ht="15.75" customHeight="1" x14ac:dyDescent="0.2">
      <c r="A7" s="32" t="s">
        <v>25</v>
      </c>
      <c r="B7" s="7">
        <v>1</v>
      </c>
      <c r="C7" s="7">
        <v>1</v>
      </c>
      <c r="D7" s="8">
        <v>1</v>
      </c>
      <c r="E7" s="8">
        <v>1</v>
      </c>
      <c r="F7" s="9">
        <v>1</v>
      </c>
      <c r="G7" s="9">
        <v>1</v>
      </c>
      <c r="H7" s="10">
        <v>1</v>
      </c>
      <c r="I7" s="10">
        <v>1</v>
      </c>
      <c r="J7" s="11">
        <v>1</v>
      </c>
      <c r="K7" s="11">
        <v>1</v>
      </c>
      <c r="L7" s="12">
        <v>1</v>
      </c>
      <c r="M7" s="12">
        <v>1</v>
      </c>
      <c r="N7" s="2">
        <v>1</v>
      </c>
      <c r="O7" s="2">
        <v>1</v>
      </c>
      <c r="P7" s="16">
        <v>1</v>
      </c>
      <c r="Q7" s="16">
        <v>1</v>
      </c>
      <c r="R7" s="17">
        <v>1</v>
      </c>
      <c r="S7" s="17">
        <v>1</v>
      </c>
    </row>
    <row r="8" spans="1:20" ht="15.75" customHeight="1" x14ac:dyDescent="0.2">
      <c r="B8" s="7" t="s">
        <v>1</v>
      </c>
      <c r="C8" s="22"/>
      <c r="D8" s="8" t="s">
        <v>13</v>
      </c>
      <c r="E8" s="23"/>
      <c r="F8" s="9" t="s">
        <v>3</v>
      </c>
      <c r="G8" s="24"/>
      <c r="H8" s="10" t="s">
        <v>4</v>
      </c>
      <c r="I8" s="18"/>
      <c r="J8" s="11" t="s">
        <v>5</v>
      </c>
      <c r="K8" s="19"/>
      <c r="L8" s="12" t="s">
        <v>6</v>
      </c>
      <c r="M8" s="20"/>
      <c r="N8" s="2" t="s">
        <v>7</v>
      </c>
      <c r="O8" s="21"/>
      <c r="P8" s="13" t="s">
        <v>8</v>
      </c>
      <c r="Q8" s="25"/>
      <c r="R8" s="15" t="s">
        <v>14</v>
      </c>
      <c r="S8" s="26"/>
    </row>
    <row r="9" spans="1:20" ht="15.75" customHeight="1" x14ac:dyDescent="0.2">
      <c r="B9" s="27"/>
      <c r="C9" s="27"/>
      <c r="D9" s="28"/>
      <c r="E9" s="28"/>
    </row>
    <row r="10" spans="1:20" ht="15.75" customHeight="1" x14ac:dyDescent="0.2">
      <c r="B10" s="27"/>
      <c r="C10" s="27"/>
      <c r="D10" s="28"/>
      <c r="E10" s="28"/>
    </row>
    <row r="11" spans="1:20" ht="15.75" customHeight="1" x14ac:dyDescent="0.2">
      <c r="B11" s="29"/>
      <c r="C11" s="27"/>
      <c r="D11" s="28"/>
      <c r="E11" s="28"/>
    </row>
    <row r="12" spans="1:20" ht="15.75" customHeight="1" x14ac:dyDescent="0.2">
      <c r="B12" s="27"/>
      <c r="C12" s="27"/>
      <c r="D12" s="28"/>
      <c r="E12" s="28"/>
    </row>
    <row r="13" spans="1:20" ht="15.75" customHeight="1" x14ac:dyDescent="0.2">
      <c r="B13" s="30"/>
      <c r="C13" s="29"/>
      <c r="D13" s="28"/>
      <c r="E13" s="3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0E30-3DFF-4E3F-A88B-FD547C831C5A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4137-8F34-4572-8CD8-F494861A1488}">
  <dimension ref="A1"/>
  <sheetViews>
    <sheetView topLeftCell="A42" workbookViewId="0">
      <selection activeCell="J76" sqref="J7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B91B-F263-4A6C-9E9F-15AB266B0C59}">
  <dimension ref="A1"/>
  <sheetViews>
    <sheetView topLeftCell="A28" workbookViewId="0">
      <selection activeCell="K57" sqref="K57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ROC</vt:lpstr>
      <vt:lpstr>1-4</vt:lpstr>
      <vt:lpstr>1-1</vt:lpstr>
      <vt:lpstr>1-99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Gajendra</dc:creator>
  <cp:lastModifiedBy>Akash Gajendra</cp:lastModifiedBy>
  <cp:lastPrinted>2021-12-06T18:55:22Z</cp:lastPrinted>
  <dcterms:created xsi:type="dcterms:W3CDTF">2021-12-06T05:44:04Z</dcterms:created>
  <dcterms:modified xsi:type="dcterms:W3CDTF">2021-12-08T03:36:05Z</dcterms:modified>
</cp:coreProperties>
</file>